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0_ncr:8100000_{6DE9B2A7-319D-41D2-827E-381C7EDDDB23}" xr6:coauthVersionLast="34" xr6:coauthVersionMax="34" xr10:uidLastSave="{00000000-0000-0000-0000-000000000000}"/>
  <bookViews>
    <workbookView xWindow="0" yWindow="0" windowWidth="11490" windowHeight="4470" activeTab="3" xr2:uid="{00000000-000D-0000-FFFF-FFFF00000000}"/>
  </bookViews>
  <sheets>
    <sheet name="Price" sheetId="5" r:id="rId1"/>
    <sheet name="ASK" sheetId="7" r:id="rId2"/>
    <sheet name="CPN" sheetId="8" r:id="rId3"/>
    <sheet name="ptt" sheetId="15" r:id="rId4"/>
    <sheet name="Sheet1" sheetId="14" r:id="rId5"/>
  </sheets>
  <calcPr calcId="179021"/>
</workbook>
</file>

<file path=xl/calcChain.xml><?xml version="1.0" encoding="utf-8"?>
<calcChain xmlns="http://schemas.openxmlformats.org/spreadsheetml/2006/main">
  <c r="O621" i="15" l="1"/>
  <c r="M622" i="15"/>
  <c r="B624" i="15"/>
  <c r="B622" i="15"/>
  <c r="N607" i="15"/>
  <c r="M607" i="15"/>
  <c r="L607" i="15"/>
  <c r="K607" i="15"/>
  <c r="J607" i="15"/>
  <c r="I607" i="15"/>
  <c r="H607" i="15"/>
  <c r="G607" i="15"/>
  <c r="F607" i="15"/>
  <c r="E607" i="15"/>
  <c r="D607" i="15"/>
  <c r="C607" i="15"/>
  <c r="B607" i="15"/>
  <c r="N606" i="15"/>
  <c r="M606" i="15"/>
  <c r="L606" i="15"/>
  <c r="K606" i="15"/>
  <c r="J606" i="15"/>
  <c r="I606" i="15"/>
  <c r="H606" i="15"/>
  <c r="G606" i="15"/>
  <c r="F606" i="15"/>
  <c r="E606" i="15"/>
  <c r="D606" i="15"/>
  <c r="C606" i="15"/>
  <c r="B606" i="15"/>
  <c r="N605" i="15"/>
  <c r="M605" i="15"/>
  <c r="L605" i="15"/>
  <c r="K605" i="15"/>
  <c r="J605" i="15"/>
  <c r="I605" i="15"/>
  <c r="H605" i="15"/>
  <c r="G605" i="15"/>
  <c r="F605" i="15"/>
  <c r="E605" i="15"/>
  <c r="D605" i="15"/>
  <c r="C605" i="15"/>
  <c r="B605" i="15"/>
  <c r="N604" i="15"/>
  <c r="M604" i="15"/>
  <c r="L604" i="15"/>
  <c r="K604" i="15"/>
  <c r="J604" i="15"/>
  <c r="I604" i="15"/>
  <c r="H604" i="15"/>
  <c r="G604" i="15"/>
  <c r="F604" i="15"/>
  <c r="E604" i="15"/>
  <c r="D604" i="15"/>
  <c r="C604" i="15"/>
  <c r="B604" i="15"/>
  <c r="N602" i="15"/>
  <c r="M602" i="15"/>
  <c r="L602" i="15"/>
  <c r="K602" i="15"/>
  <c r="J602" i="15"/>
  <c r="I602" i="15"/>
  <c r="H602" i="15"/>
  <c r="G602" i="15"/>
  <c r="F602" i="15"/>
  <c r="E602" i="15"/>
  <c r="D602" i="15"/>
  <c r="C602" i="15"/>
  <c r="B602" i="15"/>
  <c r="N601" i="15"/>
  <c r="M601" i="15"/>
  <c r="L601" i="15"/>
  <c r="K601" i="15"/>
  <c r="J601" i="15"/>
  <c r="I601" i="15"/>
  <c r="H601" i="15"/>
  <c r="G601" i="15"/>
  <c r="F601" i="15"/>
  <c r="E601" i="15"/>
  <c r="D601" i="15"/>
  <c r="C601" i="15"/>
  <c r="B601" i="15"/>
  <c r="N600" i="15"/>
  <c r="M600" i="15"/>
  <c r="L600" i="15"/>
  <c r="K600" i="15"/>
  <c r="J600" i="15"/>
  <c r="I600" i="15"/>
  <c r="H600" i="15"/>
  <c r="G600" i="15"/>
  <c r="F600" i="15"/>
  <c r="E600" i="15"/>
  <c r="D600" i="15"/>
  <c r="C600" i="15"/>
  <c r="B600" i="15"/>
  <c r="N599" i="15"/>
  <c r="M599" i="15"/>
  <c r="L599" i="15"/>
  <c r="K599" i="15"/>
  <c r="J599" i="15"/>
  <c r="I599" i="15"/>
  <c r="H599" i="15"/>
  <c r="G599" i="15"/>
  <c r="F599" i="15"/>
  <c r="E599" i="15"/>
  <c r="D599" i="15"/>
  <c r="C599" i="15"/>
  <c r="B599" i="15"/>
  <c r="N597" i="15"/>
  <c r="M597" i="15"/>
  <c r="L597" i="15"/>
  <c r="K597" i="15"/>
  <c r="J597" i="15"/>
  <c r="I597" i="15"/>
  <c r="H597" i="15"/>
  <c r="G597" i="15"/>
  <c r="F597" i="15"/>
  <c r="E597" i="15"/>
  <c r="D597" i="15"/>
  <c r="C597" i="15"/>
  <c r="B597" i="15"/>
  <c r="N596" i="15"/>
  <c r="M596" i="15"/>
  <c r="L596" i="15"/>
  <c r="K596" i="15"/>
  <c r="J596" i="15"/>
  <c r="I596" i="15"/>
  <c r="H596" i="15"/>
  <c r="G596" i="15"/>
  <c r="F596" i="15"/>
  <c r="E596" i="15"/>
  <c r="D596" i="15"/>
  <c r="C596" i="15"/>
  <c r="B596" i="15"/>
  <c r="N595" i="15"/>
  <c r="M595" i="15"/>
  <c r="L595" i="15"/>
  <c r="K595" i="15"/>
  <c r="J595" i="15"/>
  <c r="I595" i="15"/>
  <c r="H595" i="15"/>
  <c r="G595" i="15"/>
  <c r="F595" i="15"/>
  <c r="E595" i="15"/>
  <c r="D595" i="15"/>
  <c r="C595" i="15"/>
  <c r="B595" i="15"/>
  <c r="N594" i="15"/>
  <c r="M594" i="15"/>
  <c r="L594" i="15"/>
  <c r="K594" i="15"/>
  <c r="J594" i="15"/>
  <c r="I594" i="15"/>
  <c r="H594" i="15"/>
  <c r="G594" i="15"/>
  <c r="F594" i="15"/>
  <c r="E594" i="15"/>
  <c r="D594" i="15"/>
  <c r="C594" i="15"/>
  <c r="B594" i="15"/>
  <c r="N587" i="15"/>
  <c r="M587" i="15"/>
  <c r="L587" i="15"/>
  <c r="K587" i="15"/>
  <c r="J587" i="15"/>
  <c r="I587" i="15"/>
  <c r="H587" i="15"/>
  <c r="G587" i="15"/>
  <c r="F587" i="15"/>
  <c r="E587" i="15"/>
  <c r="D587" i="15"/>
  <c r="C587" i="15"/>
  <c r="B587" i="15"/>
  <c r="N586" i="15"/>
  <c r="M586" i="15"/>
  <c r="L586" i="15"/>
  <c r="K586" i="15"/>
  <c r="J586" i="15"/>
  <c r="I586" i="15"/>
  <c r="H586" i="15"/>
  <c r="G586" i="15"/>
  <c r="F586" i="15"/>
  <c r="E586" i="15"/>
  <c r="D586" i="15"/>
  <c r="C586" i="15"/>
  <c r="B586" i="15"/>
  <c r="N585" i="15"/>
  <c r="M585" i="15"/>
  <c r="L585" i="15"/>
  <c r="K585" i="15"/>
  <c r="J585" i="15"/>
  <c r="I585" i="15"/>
  <c r="H585" i="15"/>
  <c r="G585" i="15"/>
  <c r="F585" i="15"/>
  <c r="E585" i="15"/>
  <c r="D585" i="15"/>
  <c r="C585" i="15"/>
  <c r="B585" i="15"/>
  <c r="N584" i="15"/>
  <c r="M584" i="15"/>
  <c r="L584" i="15"/>
  <c r="K584" i="15"/>
  <c r="J584" i="15"/>
  <c r="I584" i="15"/>
  <c r="H584" i="15"/>
  <c r="G584" i="15"/>
  <c r="F584" i="15"/>
  <c r="E584" i="15"/>
  <c r="D584" i="15"/>
  <c r="C584" i="15"/>
  <c r="B584" i="15"/>
  <c r="N582" i="15"/>
  <c r="M582" i="15"/>
  <c r="L582" i="15"/>
  <c r="K582" i="15"/>
  <c r="J582" i="15"/>
  <c r="I582" i="15"/>
  <c r="H582" i="15"/>
  <c r="G582" i="15"/>
  <c r="F582" i="15"/>
  <c r="E582" i="15"/>
  <c r="D582" i="15"/>
  <c r="C582" i="15"/>
  <c r="B582" i="15"/>
  <c r="B592" i="15" s="1"/>
  <c r="N581" i="15"/>
  <c r="M581" i="15"/>
  <c r="L581" i="15"/>
  <c r="K581" i="15"/>
  <c r="J581" i="15"/>
  <c r="I581" i="15"/>
  <c r="H581" i="15"/>
  <c r="G581" i="15"/>
  <c r="F581" i="15"/>
  <c r="E581" i="15"/>
  <c r="D581" i="15"/>
  <c r="C581" i="15"/>
  <c r="B581" i="15"/>
  <c r="B591" i="15" s="1"/>
  <c r="N580" i="15"/>
  <c r="M580" i="15"/>
  <c r="L580" i="15"/>
  <c r="K580" i="15"/>
  <c r="J580" i="15"/>
  <c r="I580" i="15"/>
  <c r="H580" i="15"/>
  <c r="G580" i="15"/>
  <c r="F580" i="15"/>
  <c r="E580" i="15"/>
  <c r="D580" i="15"/>
  <c r="C580" i="15"/>
  <c r="B580" i="15"/>
  <c r="B590" i="15" s="1"/>
  <c r="N579" i="15"/>
  <c r="M579" i="15"/>
  <c r="L579" i="15"/>
  <c r="K579" i="15"/>
  <c r="J579" i="15"/>
  <c r="I579" i="15"/>
  <c r="H579" i="15"/>
  <c r="G579" i="15"/>
  <c r="F579" i="15"/>
  <c r="E579" i="15"/>
  <c r="D579" i="15"/>
  <c r="C579" i="15"/>
  <c r="B579" i="15"/>
  <c r="B589" i="15" s="1"/>
  <c r="N570" i="15"/>
  <c r="M570" i="15"/>
  <c r="L570" i="15"/>
  <c r="K570" i="15"/>
  <c r="J570" i="15"/>
  <c r="I570" i="15"/>
  <c r="H570" i="15"/>
  <c r="G570" i="15"/>
  <c r="F570" i="15"/>
  <c r="E570" i="15"/>
  <c r="D570" i="15"/>
  <c r="C570" i="15"/>
  <c r="B570" i="15"/>
  <c r="B576" i="15" s="1"/>
  <c r="N569" i="15"/>
  <c r="M569" i="15"/>
  <c r="L569" i="15"/>
  <c r="K569" i="15"/>
  <c r="J569" i="15"/>
  <c r="I569" i="15"/>
  <c r="H569" i="15"/>
  <c r="G569" i="15"/>
  <c r="F569" i="15"/>
  <c r="E569" i="15"/>
  <c r="D569" i="15"/>
  <c r="C569" i="15"/>
  <c r="B569" i="15"/>
  <c r="B575" i="15" s="1"/>
  <c r="N568" i="15"/>
  <c r="M568" i="15"/>
  <c r="L568" i="15"/>
  <c r="K568" i="15"/>
  <c r="J568" i="15"/>
  <c r="I568" i="15"/>
  <c r="H568" i="15"/>
  <c r="G568" i="15"/>
  <c r="F568" i="15"/>
  <c r="E568" i="15"/>
  <c r="D568" i="15"/>
  <c r="C568" i="15"/>
  <c r="B568" i="15"/>
  <c r="B574" i="15" s="1"/>
  <c r="N567" i="15"/>
  <c r="M567" i="15"/>
  <c r="L567" i="15"/>
  <c r="K567" i="15"/>
  <c r="J567" i="15"/>
  <c r="I567" i="15"/>
  <c r="H567" i="15"/>
  <c r="G567" i="15"/>
  <c r="F567" i="15"/>
  <c r="E567" i="15"/>
  <c r="D567" i="15"/>
  <c r="C567" i="15"/>
  <c r="B567" i="15"/>
  <c r="B573" i="15" s="1"/>
  <c r="N565" i="15"/>
  <c r="M565" i="15"/>
  <c r="L565" i="15"/>
  <c r="K565" i="15"/>
  <c r="J565" i="15"/>
  <c r="I565" i="15"/>
  <c r="H565" i="15"/>
  <c r="G565" i="15"/>
  <c r="F565" i="15"/>
  <c r="E565" i="15"/>
  <c r="D565" i="15"/>
  <c r="C565" i="15"/>
  <c r="B565" i="15"/>
  <c r="N564" i="15"/>
  <c r="M564" i="15"/>
  <c r="L564" i="15"/>
  <c r="K564" i="15"/>
  <c r="J564" i="15"/>
  <c r="I564" i="15"/>
  <c r="H564" i="15"/>
  <c r="G564" i="15"/>
  <c r="F564" i="15"/>
  <c r="E564" i="15"/>
  <c r="D564" i="15"/>
  <c r="C564" i="15"/>
  <c r="B564" i="15"/>
  <c r="N563" i="15"/>
  <c r="M563" i="15"/>
  <c r="L563" i="15"/>
  <c r="K563" i="15"/>
  <c r="J563" i="15"/>
  <c r="I563" i="15"/>
  <c r="H563" i="15"/>
  <c r="G563" i="15"/>
  <c r="F563" i="15"/>
  <c r="E563" i="15"/>
  <c r="D563" i="15"/>
  <c r="C563" i="15"/>
  <c r="B563" i="15"/>
  <c r="N562" i="15"/>
  <c r="M562" i="15"/>
  <c r="L562" i="15"/>
  <c r="K562" i="15"/>
  <c r="J562" i="15"/>
  <c r="I562" i="15"/>
  <c r="H562" i="15"/>
  <c r="G562" i="15"/>
  <c r="F562" i="15"/>
  <c r="E562" i="15"/>
  <c r="D562" i="15"/>
  <c r="C562" i="15"/>
  <c r="B562" i="15"/>
  <c r="N560" i="15"/>
  <c r="M560" i="15"/>
  <c r="L560" i="15"/>
  <c r="K560" i="15"/>
  <c r="J560" i="15"/>
  <c r="I560" i="15"/>
  <c r="H560" i="15"/>
  <c r="G560" i="15"/>
  <c r="F560" i="15"/>
  <c r="E560" i="15"/>
  <c r="D560" i="15"/>
  <c r="C560" i="15"/>
  <c r="B560" i="15"/>
  <c r="N559" i="15"/>
  <c r="M559" i="15"/>
  <c r="L559" i="15"/>
  <c r="K559" i="15"/>
  <c r="J559" i="15"/>
  <c r="I559" i="15"/>
  <c r="H559" i="15"/>
  <c r="G559" i="15"/>
  <c r="F559" i="15"/>
  <c r="E559" i="15"/>
  <c r="D559" i="15"/>
  <c r="C559" i="15"/>
  <c r="B559" i="15"/>
  <c r="N558" i="15"/>
  <c r="M558" i="15"/>
  <c r="L558" i="15"/>
  <c r="K558" i="15"/>
  <c r="J558" i="15"/>
  <c r="I558" i="15"/>
  <c r="H558" i="15"/>
  <c r="G558" i="15"/>
  <c r="F558" i="15"/>
  <c r="E558" i="15"/>
  <c r="D558" i="15"/>
  <c r="C558" i="15"/>
  <c r="B558" i="15"/>
  <c r="N557" i="15"/>
  <c r="M557" i="15"/>
  <c r="L557" i="15"/>
  <c r="K557" i="15"/>
  <c r="J557" i="15"/>
  <c r="I557" i="15"/>
  <c r="H557" i="15"/>
  <c r="G557" i="15"/>
  <c r="F557" i="15"/>
  <c r="E557" i="15"/>
  <c r="D557" i="15"/>
  <c r="C557" i="15"/>
  <c r="B557" i="15"/>
  <c r="N554" i="15"/>
  <c r="M554" i="15"/>
  <c r="L554" i="15"/>
  <c r="K554" i="15"/>
  <c r="J554" i="15"/>
  <c r="I554" i="15"/>
  <c r="O554" i="15" s="1"/>
  <c r="H554" i="15"/>
  <c r="G554" i="15"/>
  <c r="F554" i="15"/>
  <c r="E554" i="15"/>
  <c r="D554" i="15"/>
  <c r="C554" i="15"/>
  <c r="B554" i="15"/>
  <c r="N553" i="15"/>
  <c r="M553" i="15"/>
  <c r="L553" i="15"/>
  <c r="K553" i="15"/>
  <c r="J553" i="15"/>
  <c r="I553" i="15"/>
  <c r="H553" i="15"/>
  <c r="G553" i="15"/>
  <c r="F553" i="15"/>
  <c r="E553" i="15"/>
  <c r="D553" i="15"/>
  <c r="C553" i="15"/>
  <c r="B553" i="15"/>
  <c r="N552" i="15"/>
  <c r="M552" i="15"/>
  <c r="L552" i="15"/>
  <c r="K552" i="15"/>
  <c r="J552" i="15"/>
  <c r="I552" i="15"/>
  <c r="H552" i="15"/>
  <c r="G552" i="15"/>
  <c r="F552" i="15"/>
  <c r="E552" i="15"/>
  <c r="D552" i="15"/>
  <c r="C552" i="15"/>
  <c r="B552" i="15"/>
  <c r="N551" i="15"/>
  <c r="M551" i="15"/>
  <c r="L551" i="15"/>
  <c r="K551" i="15"/>
  <c r="J551" i="15"/>
  <c r="I551" i="15"/>
  <c r="H551" i="15"/>
  <c r="G551" i="15"/>
  <c r="F551" i="15"/>
  <c r="E551" i="15"/>
  <c r="D551" i="15"/>
  <c r="C551" i="15"/>
  <c r="B551" i="15"/>
  <c r="N545" i="15"/>
  <c r="M545" i="15"/>
  <c r="L545" i="15"/>
  <c r="K545" i="15"/>
  <c r="J545" i="15"/>
  <c r="I545" i="15"/>
  <c r="H545" i="15"/>
  <c r="G545" i="15"/>
  <c r="F545" i="15"/>
  <c r="E545" i="15"/>
  <c r="D545" i="15"/>
  <c r="C545" i="15"/>
  <c r="B545" i="15"/>
  <c r="N544" i="15"/>
  <c r="M544" i="15"/>
  <c r="L544" i="15"/>
  <c r="K544" i="15"/>
  <c r="J544" i="15"/>
  <c r="I544" i="15"/>
  <c r="H544" i="15"/>
  <c r="G544" i="15"/>
  <c r="F544" i="15"/>
  <c r="E544" i="15"/>
  <c r="D544" i="15"/>
  <c r="C544" i="15"/>
  <c r="B544" i="15"/>
  <c r="N543" i="15"/>
  <c r="M543" i="15"/>
  <c r="L543" i="15"/>
  <c r="K543" i="15"/>
  <c r="J543" i="15"/>
  <c r="I543" i="15"/>
  <c r="H543" i="15"/>
  <c r="G543" i="15"/>
  <c r="F543" i="15"/>
  <c r="E543" i="15"/>
  <c r="D543" i="15"/>
  <c r="C543" i="15"/>
  <c r="B543" i="15"/>
  <c r="N542" i="15"/>
  <c r="M542" i="15"/>
  <c r="L542" i="15"/>
  <c r="K542" i="15"/>
  <c r="J542" i="15"/>
  <c r="I542" i="15"/>
  <c r="H542" i="15"/>
  <c r="G542" i="15"/>
  <c r="F542" i="15"/>
  <c r="E542" i="15"/>
  <c r="D542" i="15"/>
  <c r="C542" i="15"/>
  <c r="B542" i="15"/>
  <c r="B546" i="15" s="1"/>
  <c r="B571" i="15" s="1"/>
  <c r="N538" i="15"/>
  <c r="M538" i="15"/>
  <c r="L538" i="15"/>
  <c r="K538" i="15"/>
  <c r="J538" i="15"/>
  <c r="I538" i="15"/>
  <c r="H538" i="15"/>
  <c r="G538" i="15"/>
  <c r="F538" i="15"/>
  <c r="E538" i="15"/>
  <c r="D538" i="15"/>
  <c r="C538" i="15"/>
  <c r="B538" i="15"/>
  <c r="N537" i="15"/>
  <c r="M537" i="15"/>
  <c r="L537" i="15"/>
  <c r="K537" i="15"/>
  <c r="J537" i="15"/>
  <c r="I537" i="15"/>
  <c r="H537" i="15"/>
  <c r="G537" i="15"/>
  <c r="F537" i="15"/>
  <c r="E537" i="15"/>
  <c r="D537" i="15"/>
  <c r="C537" i="15"/>
  <c r="B537" i="15"/>
  <c r="N536" i="15"/>
  <c r="M536" i="15"/>
  <c r="L536" i="15"/>
  <c r="K536" i="15"/>
  <c r="J536" i="15"/>
  <c r="I536" i="15"/>
  <c r="H536" i="15"/>
  <c r="G536" i="15"/>
  <c r="F536" i="15"/>
  <c r="E536" i="15"/>
  <c r="D536" i="15"/>
  <c r="C536" i="15"/>
  <c r="B536" i="15"/>
  <c r="N535" i="15"/>
  <c r="M535" i="15"/>
  <c r="L535" i="15"/>
  <c r="K535" i="15"/>
  <c r="J535" i="15"/>
  <c r="I535" i="15"/>
  <c r="H535" i="15"/>
  <c r="G535" i="15"/>
  <c r="F535" i="15"/>
  <c r="E535" i="15"/>
  <c r="D535" i="15"/>
  <c r="C535" i="15"/>
  <c r="B535" i="15"/>
  <c r="B539" i="15" s="1"/>
  <c r="N524" i="15"/>
  <c r="M524" i="15"/>
  <c r="L524" i="15"/>
  <c r="K524" i="15"/>
  <c r="J524" i="15"/>
  <c r="I524" i="15"/>
  <c r="H524" i="15"/>
  <c r="G524" i="15"/>
  <c r="F524" i="15"/>
  <c r="E524" i="15"/>
  <c r="D524" i="15"/>
  <c r="C524" i="15"/>
  <c r="B524" i="15"/>
  <c r="N523" i="15"/>
  <c r="M523" i="15"/>
  <c r="L523" i="15"/>
  <c r="K523" i="15"/>
  <c r="J523" i="15"/>
  <c r="I523" i="15"/>
  <c r="H523" i="15"/>
  <c r="G523" i="15"/>
  <c r="F523" i="15"/>
  <c r="E523" i="15"/>
  <c r="D523" i="15"/>
  <c r="C523" i="15"/>
  <c r="B523" i="15"/>
  <c r="N522" i="15"/>
  <c r="M522" i="15"/>
  <c r="L522" i="15"/>
  <c r="K522" i="15"/>
  <c r="J522" i="15"/>
  <c r="I522" i="15"/>
  <c r="H522" i="15"/>
  <c r="G522" i="15"/>
  <c r="F522" i="15"/>
  <c r="E522" i="15"/>
  <c r="D522" i="15"/>
  <c r="C522" i="15"/>
  <c r="B522" i="15"/>
  <c r="N521" i="15"/>
  <c r="M521" i="15"/>
  <c r="L521" i="15"/>
  <c r="K521" i="15"/>
  <c r="J521" i="15"/>
  <c r="I521" i="15"/>
  <c r="H521" i="15"/>
  <c r="G521" i="15"/>
  <c r="F521" i="15"/>
  <c r="E521" i="15"/>
  <c r="D521" i="15"/>
  <c r="C521" i="15"/>
  <c r="B521" i="15"/>
  <c r="B525" i="15" s="1"/>
  <c r="N501" i="15"/>
  <c r="H501" i="15"/>
  <c r="G501" i="15"/>
  <c r="F501" i="15"/>
  <c r="E501" i="15"/>
  <c r="D501" i="15"/>
  <c r="C501" i="15"/>
  <c r="B501" i="15"/>
  <c r="H500" i="15"/>
  <c r="G500" i="15"/>
  <c r="F500" i="15"/>
  <c r="E500" i="15"/>
  <c r="D500" i="15"/>
  <c r="C500" i="15"/>
  <c r="B500" i="15"/>
  <c r="H499" i="15"/>
  <c r="G499" i="15"/>
  <c r="F499" i="15"/>
  <c r="E499" i="15"/>
  <c r="D499" i="15"/>
  <c r="C499" i="15"/>
  <c r="B499" i="15"/>
  <c r="H498" i="15"/>
  <c r="G498" i="15"/>
  <c r="F498" i="15"/>
  <c r="E498" i="15"/>
  <c r="D498" i="15"/>
  <c r="C498" i="15"/>
  <c r="B498" i="15"/>
  <c r="B502" i="15" s="1"/>
  <c r="N493" i="15"/>
  <c r="M493" i="15"/>
  <c r="L493" i="15"/>
  <c r="K493" i="15"/>
  <c r="J493" i="15"/>
  <c r="I493" i="15"/>
  <c r="H493" i="15"/>
  <c r="G493" i="15"/>
  <c r="F493" i="15"/>
  <c r="E493" i="15"/>
  <c r="D493" i="15"/>
  <c r="C493" i="15"/>
  <c r="B493" i="15"/>
  <c r="N492" i="15"/>
  <c r="M492" i="15"/>
  <c r="L492" i="15"/>
  <c r="K492" i="15"/>
  <c r="J492" i="15"/>
  <c r="I492" i="15"/>
  <c r="H492" i="15"/>
  <c r="G492" i="15"/>
  <c r="F492" i="15"/>
  <c r="E492" i="15"/>
  <c r="D492" i="15"/>
  <c r="C492" i="15"/>
  <c r="B492" i="15"/>
  <c r="N491" i="15"/>
  <c r="M491" i="15"/>
  <c r="L491" i="15"/>
  <c r="K491" i="15"/>
  <c r="J491" i="15"/>
  <c r="I491" i="15"/>
  <c r="H491" i="15"/>
  <c r="G491" i="15"/>
  <c r="F491" i="15"/>
  <c r="E491" i="15"/>
  <c r="D491" i="15"/>
  <c r="C491" i="15"/>
  <c r="B491" i="15"/>
  <c r="N490" i="15"/>
  <c r="M490" i="15"/>
  <c r="L490" i="15"/>
  <c r="K490" i="15"/>
  <c r="J490" i="15"/>
  <c r="I490" i="15"/>
  <c r="H490" i="15"/>
  <c r="G490" i="15"/>
  <c r="F490" i="15"/>
  <c r="E490" i="15"/>
  <c r="D490" i="15"/>
  <c r="C490" i="15"/>
  <c r="B490" i="15"/>
  <c r="B494" i="15" s="1"/>
  <c r="N485" i="15"/>
  <c r="M485" i="15"/>
  <c r="L485" i="15"/>
  <c r="K485" i="15"/>
  <c r="J485" i="15"/>
  <c r="I485" i="15"/>
  <c r="H485" i="15"/>
  <c r="G485" i="15"/>
  <c r="F485" i="15"/>
  <c r="E485" i="15"/>
  <c r="D485" i="15"/>
  <c r="C485" i="15"/>
  <c r="B485" i="15"/>
  <c r="N484" i="15"/>
  <c r="M484" i="15"/>
  <c r="L484" i="15"/>
  <c r="K484" i="15"/>
  <c r="J484" i="15"/>
  <c r="I484" i="15"/>
  <c r="H484" i="15"/>
  <c r="G484" i="15"/>
  <c r="F484" i="15"/>
  <c r="E484" i="15"/>
  <c r="D484" i="15"/>
  <c r="C484" i="15"/>
  <c r="B484" i="15"/>
  <c r="N483" i="15"/>
  <c r="M483" i="15"/>
  <c r="L483" i="15"/>
  <c r="K483" i="15"/>
  <c r="J483" i="15"/>
  <c r="I483" i="15"/>
  <c r="H483" i="15"/>
  <c r="G483" i="15"/>
  <c r="F483" i="15"/>
  <c r="E483" i="15"/>
  <c r="D483" i="15"/>
  <c r="C483" i="15"/>
  <c r="B483" i="15"/>
  <c r="N482" i="15"/>
  <c r="M482" i="15"/>
  <c r="L482" i="15"/>
  <c r="K482" i="15"/>
  <c r="J482" i="15"/>
  <c r="I482" i="15"/>
  <c r="H482" i="15"/>
  <c r="G482" i="15"/>
  <c r="F482" i="15"/>
  <c r="E482" i="15"/>
  <c r="D482" i="15"/>
  <c r="C482" i="15"/>
  <c r="B482" i="15"/>
  <c r="B486" i="15" s="1"/>
  <c r="N477" i="15"/>
  <c r="M477" i="15"/>
  <c r="L477" i="15"/>
  <c r="K477" i="15"/>
  <c r="J477" i="15"/>
  <c r="I477" i="15"/>
  <c r="H477" i="15"/>
  <c r="G477" i="15"/>
  <c r="F477" i="15"/>
  <c r="E477" i="15"/>
  <c r="D477" i="15"/>
  <c r="C477" i="15"/>
  <c r="B477" i="15"/>
  <c r="N476" i="15"/>
  <c r="M476" i="15"/>
  <c r="L476" i="15"/>
  <c r="K476" i="15"/>
  <c r="J476" i="15"/>
  <c r="I476" i="15"/>
  <c r="H476" i="15"/>
  <c r="G476" i="15"/>
  <c r="F476" i="15"/>
  <c r="E476" i="15"/>
  <c r="D476" i="15"/>
  <c r="C476" i="15"/>
  <c r="B476" i="15"/>
  <c r="N475" i="15"/>
  <c r="M475" i="15"/>
  <c r="L475" i="15"/>
  <c r="K475" i="15"/>
  <c r="J475" i="15"/>
  <c r="I475" i="15"/>
  <c r="H475" i="15"/>
  <c r="G475" i="15"/>
  <c r="F475" i="15"/>
  <c r="E475" i="15"/>
  <c r="D475" i="15"/>
  <c r="C475" i="15"/>
  <c r="B475" i="15"/>
  <c r="N474" i="15"/>
  <c r="M474" i="15"/>
  <c r="L474" i="15"/>
  <c r="K474" i="15"/>
  <c r="J474" i="15"/>
  <c r="I474" i="15"/>
  <c r="H474" i="15"/>
  <c r="G474" i="15"/>
  <c r="F474" i="15"/>
  <c r="E474" i="15"/>
  <c r="D474" i="15"/>
  <c r="C474" i="15"/>
  <c r="B474" i="15"/>
  <c r="B478" i="15" s="1"/>
  <c r="B465" i="15"/>
  <c r="B505" i="15" s="1"/>
  <c r="N460" i="15"/>
  <c r="M460" i="15"/>
  <c r="L460" i="15"/>
  <c r="K460" i="15"/>
  <c r="J460" i="15"/>
  <c r="I460" i="15"/>
  <c r="H460" i="15"/>
  <c r="G460" i="15"/>
  <c r="F460" i="15"/>
  <c r="E460" i="15"/>
  <c r="D460" i="15"/>
  <c r="C460" i="15"/>
  <c r="B460" i="15"/>
  <c r="N459" i="15"/>
  <c r="M459" i="15"/>
  <c r="L459" i="15"/>
  <c r="K459" i="15"/>
  <c r="J459" i="15"/>
  <c r="I459" i="15"/>
  <c r="H459" i="15"/>
  <c r="G459" i="15"/>
  <c r="F459" i="15"/>
  <c r="E459" i="15"/>
  <c r="D459" i="15"/>
  <c r="C459" i="15"/>
  <c r="B459" i="15"/>
  <c r="N458" i="15"/>
  <c r="M458" i="15"/>
  <c r="L458" i="15"/>
  <c r="K458" i="15"/>
  <c r="J458" i="15"/>
  <c r="I458" i="15"/>
  <c r="H458" i="15"/>
  <c r="G458" i="15"/>
  <c r="F458" i="15"/>
  <c r="E458" i="15"/>
  <c r="D458" i="15"/>
  <c r="C458" i="15"/>
  <c r="B458" i="15"/>
  <c r="N457" i="15"/>
  <c r="M457" i="15"/>
  <c r="L457" i="15"/>
  <c r="K457" i="15"/>
  <c r="J457" i="15"/>
  <c r="I457" i="15"/>
  <c r="H457" i="15"/>
  <c r="G457" i="15"/>
  <c r="F457" i="15"/>
  <c r="E457" i="15"/>
  <c r="D457" i="15"/>
  <c r="C457" i="15"/>
  <c r="B457" i="15"/>
  <c r="B461" i="15" s="1"/>
  <c r="B451" i="15"/>
  <c r="N447" i="15"/>
  <c r="M447" i="15"/>
  <c r="L447" i="15"/>
  <c r="K447" i="15"/>
  <c r="J447" i="15"/>
  <c r="I447" i="15"/>
  <c r="H447" i="15"/>
  <c r="G447" i="15"/>
  <c r="F447" i="15"/>
  <c r="E447" i="15"/>
  <c r="D447" i="15"/>
  <c r="C447" i="15"/>
  <c r="B447" i="15"/>
  <c r="N446" i="15"/>
  <c r="M446" i="15"/>
  <c r="L446" i="15"/>
  <c r="K446" i="15"/>
  <c r="J446" i="15"/>
  <c r="I446" i="15"/>
  <c r="H446" i="15"/>
  <c r="G446" i="15"/>
  <c r="F446" i="15"/>
  <c r="E446" i="15"/>
  <c r="D446" i="15"/>
  <c r="C446" i="15"/>
  <c r="B446" i="15"/>
  <c r="B452" i="15" s="1"/>
  <c r="N445" i="15"/>
  <c r="M445" i="15"/>
  <c r="L445" i="15"/>
  <c r="K445" i="15"/>
  <c r="J445" i="15"/>
  <c r="I445" i="15"/>
  <c r="H445" i="15"/>
  <c r="G445" i="15"/>
  <c r="F445" i="15"/>
  <c r="E445" i="15"/>
  <c r="D445" i="15"/>
  <c r="C445" i="15"/>
  <c r="B445" i="15"/>
  <c r="N444" i="15"/>
  <c r="M444" i="15"/>
  <c r="L444" i="15"/>
  <c r="K444" i="15"/>
  <c r="J444" i="15"/>
  <c r="I444" i="15"/>
  <c r="H444" i="15"/>
  <c r="G444" i="15"/>
  <c r="F444" i="15"/>
  <c r="E444" i="15"/>
  <c r="D444" i="15"/>
  <c r="C444" i="15"/>
  <c r="B444" i="15"/>
  <c r="B450" i="15" s="1"/>
  <c r="B454" i="15" s="1"/>
  <c r="N440" i="15"/>
  <c r="M440" i="15"/>
  <c r="L440" i="15"/>
  <c r="K440" i="15"/>
  <c r="J440" i="15"/>
  <c r="I440" i="15"/>
  <c r="H440" i="15"/>
  <c r="G440" i="15"/>
  <c r="F440" i="15"/>
  <c r="E440" i="15"/>
  <c r="D440" i="15"/>
  <c r="C440" i="15"/>
  <c r="B440" i="15"/>
  <c r="B468" i="15" s="1"/>
  <c r="B508" i="15" s="1"/>
  <c r="N439" i="15"/>
  <c r="M439" i="15"/>
  <c r="L439" i="15"/>
  <c r="K439" i="15"/>
  <c r="J439" i="15"/>
  <c r="I439" i="15"/>
  <c r="H439" i="15"/>
  <c r="G439" i="15"/>
  <c r="F439" i="15"/>
  <c r="E439" i="15"/>
  <c r="D439" i="15"/>
  <c r="C439" i="15"/>
  <c r="B439" i="15"/>
  <c r="B467" i="15" s="1"/>
  <c r="B507" i="15" s="1"/>
  <c r="N438" i="15"/>
  <c r="M438" i="15"/>
  <c r="L438" i="15"/>
  <c r="K438" i="15"/>
  <c r="J438" i="15"/>
  <c r="I438" i="15"/>
  <c r="H438" i="15"/>
  <c r="G438" i="15"/>
  <c r="F438" i="15"/>
  <c r="E438" i="15"/>
  <c r="D438" i="15"/>
  <c r="C438" i="15"/>
  <c r="B438" i="15"/>
  <c r="B466" i="15" s="1"/>
  <c r="B506" i="15" s="1"/>
  <c r="N437" i="15"/>
  <c r="M437" i="15"/>
  <c r="L437" i="15"/>
  <c r="K437" i="15"/>
  <c r="J437" i="15"/>
  <c r="I437" i="15"/>
  <c r="H437" i="15"/>
  <c r="G437" i="15"/>
  <c r="F437" i="15"/>
  <c r="E437" i="15"/>
  <c r="D437" i="15"/>
  <c r="C437" i="15"/>
  <c r="B437" i="15"/>
  <c r="B441" i="15" s="1"/>
  <c r="N433" i="15"/>
  <c r="M433" i="15"/>
  <c r="L433" i="15"/>
  <c r="K433" i="15"/>
  <c r="J433" i="15"/>
  <c r="I433" i="15"/>
  <c r="O433" i="15" s="1"/>
  <c r="H433" i="15"/>
  <c r="G433" i="15"/>
  <c r="F433" i="15"/>
  <c r="E433" i="15"/>
  <c r="D433" i="15"/>
  <c r="C433" i="15"/>
  <c r="B433" i="15"/>
  <c r="B618" i="15" s="1"/>
  <c r="B625" i="15" s="1"/>
  <c r="N432" i="15"/>
  <c r="M432" i="15"/>
  <c r="L432" i="15"/>
  <c r="K432" i="15"/>
  <c r="J432" i="15"/>
  <c r="I432" i="15"/>
  <c r="H432" i="15"/>
  <c r="G432" i="15"/>
  <c r="F432" i="15"/>
  <c r="E432" i="15"/>
  <c r="D432" i="15"/>
  <c r="C432" i="15"/>
  <c r="B432" i="15"/>
  <c r="N431" i="15"/>
  <c r="M431" i="15"/>
  <c r="L431" i="15"/>
  <c r="K431" i="15"/>
  <c r="J431" i="15"/>
  <c r="I431" i="15"/>
  <c r="H431" i="15"/>
  <c r="G431" i="15"/>
  <c r="F431" i="15"/>
  <c r="E431" i="15"/>
  <c r="D431" i="15"/>
  <c r="C431" i="15"/>
  <c r="B431" i="15"/>
  <c r="N430" i="15"/>
  <c r="M430" i="15"/>
  <c r="L430" i="15"/>
  <c r="K430" i="15"/>
  <c r="J430" i="15"/>
  <c r="I430" i="15"/>
  <c r="H430" i="15"/>
  <c r="G430" i="15"/>
  <c r="F430" i="15"/>
  <c r="E430" i="15"/>
  <c r="D430" i="15"/>
  <c r="C430" i="15"/>
  <c r="B430" i="15"/>
  <c r="N427" i="15"/>
  <c r="M427" i="15"/>
  <c r="L427" i="15"/>
  <c r="K427" i="15"/>
  <c r="J427" i="15"/>
  <c r="I427" i="15"/>
  <c r="O427" i="15" s="1"/>
  <c r="H427" i="15"/>
  <c r="G427" i="15"/>
  <c r="F427" i="15"/>
  <c r="E427" i="15"/>
  <c r="D427" i="15"/>
  <c r="C427" i="15"/>
  <c r="B427" i="15"/>
  <c r="B428" i="15" s="1"/>
  <c r="N426" i="15"/>
  <c r="M426" i="15"/>
  <c r="L426" i="15"/>
  <c r="K426" i="15"/>
  <c r="J426" i="15"/>
  <c r="I426" i="15"/>
  <c r="H426" i="15"/>
  <c r="G426" i="15"/>
  <c r="F426" i="15"/>
  <c r="E426" i="15"/>
  <c r="D426" i="15"/>
  <c r="C426" i="15"/>
  <c r="B426" i="15"/>
  <c r="N425" i="15"/>
  <c r="M425" i="15"/>
  <c r="L425" i="15"/>
  <c r="K425" i="15"/>
  <c r="J425" i="15"/>
  <c r="I425" i="15"/>
  <c r="H425" i="15"/>
  <c r="G425" i="15"/>
  <c r="F425" i="15"/>
  <c r="E425" i="15"/>
  <c r="D425" i="15"/>
  <c r="C425" i="15"/>
  <c r="B425" i="15"/>
  <c r="N424" i="15"/>
  <c r="M424" i="15"/>
  <c r="L424" i="15"/>
  <c r="K424" i="15"/>
  <c r="J424" i="15"/>
  <c r="I424" i="15"/>
  <c r="H424" i="15"/>
  <c r="G424" i="15"/>
  <c r="F424" i="15"/>
  <c r="E424" i="15"/>
  <c r="D424" i="15"/>
  <c r="C424" i="15"/>
  <c r="B424" i="15"/>
  <c r="N420" i="15"/>
  <c r="M420" i="15"/>
  <c r="L420" i="15"/>
  <c r="K420" i="15"/>
  <c r="J420" i="15"/>
  <c r="I420" i="15"/>
  <c r="O420" i="15" s="1"/>
  <c r="H420" i="15"/>
  <c r="G420" i="15"/>
  <c r="F420" i="15"/>
  <c r="E420" i="15"/>
  <c r="D420" i="15"/>
  <c r="C420" i="15"/>
  <c r="B420" i="15"/>
  <c r="B421" i="15" s="1"/>
  <c r="N419" i="15"/>
  <c r="M419" i="15"/>
  <c r="L419" i="15"/>
  <c r="K419" i="15"/>
  <c r="J419" i="15"/>
  <c r="I419" i="15"/>
  <c r="H419" i="15"/>
  <c r="G419" i="15"/>
  <c r="F419" i="15"/>
  <c r="E419" i="15"/>
  <c r="D419" i="15"/>
  <c r="C419" i="15"/>
  <c r="B419" i="15"/>
  <c r="N418" i="15"/>
  <c r="M418" i="15"/>
  <c r="L418" i="15"/>
  <c r="K418" i="15"/>
  <c r="J418" i="15"/>
  <c r="I418" i="15"/>
  <c r="H418" i="15"/>
  <c r="G418" i="15"/>
  <c r="F418" i="15"/>
  <c r="E418" i="15"/>
  <c r="D418" i="15"/>
  <c r="C418" i="15"/>
  <c r="B418" i="15"/>
  <c r="N417" i="15"/>
  <c r="M417" i="15"/>
  <c r="L417" i="15"/>
  <c r="K417" i="15"/>
  <c r="J417" i="15"/>
  <c r="I417" i="15"/>
  <c r="H417" i="15"/>
  <c r="G417" i="15"/>
  <c r="F417" i="15"/>
  <c r="E417" i="15"/>
  <c r="D417" i="15"/>
  <c r="C417" i="15"/>
  <c r="B417" i="15"/>
  <c r="N414" i="15"/>
  <c r="M414" i="15"/>
  <c r="L414" i="15"/>
  <c r="K414" i="15"/>
  <c r="J414" i="15"/>
  <c r="I414" i="15"/>
  <c r="O414" i="15" s="1"/>
  <c r="H414" i="15"/>
  <c r="G414" i="15"/>
  <c r="F414" i="15"/>
  <c r="E414" i="15"/>
  <c r="D414" i="15"/>
  <c r="C414" i="15"/>
  <c r="B414" i="15"/>
  <c r="B415" i="15" s="1"/>
  <c r="N413" i="15"/>
  <c r="M413" i="15"/>
  <c r="L413" i="15"/>
  <c r="K413" i="15"/>
  <c r="J413" i="15"/>
  <c r="I413" i="15"/>
  <c r="H413" i="15"/>
  <c r="G413" i="15"/>
  <c r="F413" i="15"/>
  <c r="E413" i="15"/>
  <c r="D413" i="15"/>
  <c r="C413" i="15"/>
  <c r="B413" i="15"/>
  <c r="N412" i="15"/>
  <c r="M412" i="15"/>
  <c r="L412" i="15"/>
  <c r="K412" i="15"/>
  <c r="J412" i="15"/>
  <c r="I412" i="15"/>
  <c r="H412" i="15"/>
  <c r="G412" i="15"/>
  <c r="F412" i="15"/>
  <c r="E412" i="15"/>
  <c r="D412" i="15"/>
  <c r="C412" i="15"/>
  <c r="B412" i="15"/>
  <c r="N411" i="15"/>
  <c r="M411" i="15"/>
  <c r="L411" i="15"/>
  <c r="K411" i="15"/>
  <c r="J411" i="15"/>
  <c r="I411" i="15"/>
  <c r="H411" i="15"/>
  <c r="G411" i="15"/>
  <c r="F411" i="15"/>
  <c r="E411" i="15"/>
  <c r="D411" i="15"/>
  <c r="C411" i="15"/>
  <c r="B411" i="15"/>
  <c r="B409" i="15"/>
  <c r="H408" i="15"/>
  <c r="G408" i="15"/>
  <c r="F408" i="15"/>
  <c r="E408" i="15"/>
  <c r="D408" i="15"/>
  <c r="C408" i="15"/>
  <c r="B408" i="15"/>
  <c r="B614" i="15" s="1"/>
  <c r="H407" i="15"/>
  <c r="G407" i="15"/>
  <c r="F407" i="15"/>
  <c r="E407" i="15"/>
  <c r="D407" i="15"/>
  <c r="C407" i="15"/>
  <c r="B407" i="15"/>
  <c r="H406" i="15"/>
  <c r="G406" i="15"/>
  <c r="F406" i="15"/>
  <c r="E406" i="15"/>
  <c r="D406" i="15"/>
  <c r="C406" i="15"/>
  <c r="B406" i="15"/>
  <c r="H405" i="15"/>
  <c r="G405" i="15"/>
  <c r="F405" i="15"/>
  <c r="E405" i="15"/>
  <c r="D405" i="15"/>
  <c r="C405" i="15"/>
  <c r="B405" i="15"/>
  <c r="N453" i="15" s="1"/>
  <c r="H402" i="15"/>
  <c r="G402" i="15"/>
  <c r="F402" i="15"/>
  <c r="E402" i="15"/>
  <c r="D402" i="15"/>
  <c r="C402" i="15"/>
  <c r="B402" i="15"/>
  <c r="B403" i="15" s="1"/>
  <c r="H401" i="15"/>
  <c r="G401" i="15"/>
  <c r="F401" i="15"/>
  <c r="E401" i="15"/>
  <c r="D401" i="15"/>
  <c r="C401" i="15"/>
  <c r="B401" i="15"/>
  <c r="H400" i="15"/>
  <c r="G400" i="15"/>
  <c r="F400" i="15"/>
  <c r="E400" i="15"/>
  <c r="D400" i="15"/>
  <c r="C400" i="15"/>
  <c r="B400" i="15"/>
  <c r="H399" i="15"/>
  <c r="G399" i="15"/>
  <c r="F399" i="15"/>
  <c r="E399" i="15"/>
  <c r="D399" i="15"/>
  <c r="C399" i="15"/>
  <c r="B399" i="15"/>
  <c r="M396" i="15"/>
  <c r="I396" i="15"/>
  <c r="O396" i="15" s="1"/>
  <c r="H396" i="15"/>
  <c r="G396" i="15"/>
  <c r="F396" i="15"/>
  <c r="E396" i="15"/>
  <c r="E397" i="15" s="1"/>
  <c r="D396" i="15"/>
  <c r="C396" i="15"/>
  <c r="B396" i="15"/>
  <c r="B397" i="15" s="1"/>
  <c r="H395" i="15"/>
  <c r="G395" i="15"/>
  <c r="F395" i="15"/>
  <c r="E395" i="15"/>
  <c r="D395" i="15"/>
  <c r="C395" i="15"/>
  <c r="B395" i="15"/>
  <c r="H394" i="15"/>
  <c r="G394" i="15"/>
  <c r="F394" i="15"/>
  <c r="E394" i="15"/>
  <c r="D394" i="15"/>
  <c r="C394" i="15"/>
  <c r="B394" i="15"/>
  <c r="H393" i="15"/>
  <c r="G393" i="15"/>
  <c r="F393" i="15"/>
  <c r="E393" i="15"/>
  <c r="D393" i="15"/>
  <c r="C393" i="15"/>
  <c r="B393" i="15"/>
  <c r="N390" i="15"/>
  <c r="M390" i="15"/>
  <c r="L390" i="15"/>
  <c r="K390" i="15"/>
  <c r="J390" i="15"/>
  <c r="I390" i="15"/>
  <c r="O390" i="15" s="1"/>
  <c r="H390" i="15"/>
  <c r="G390" i="15"/>
  <c r="F390" i="15"/>
  <c r="E390" i="15"/>
  <c r="D390" i="15"/>
  <c r="C390" i="15"/>
  <c r="B390" i="15"/>
  <c r="B391" i="15" s="1"/>
  <c r="N389" i="15"/>
  <c r="M389" i="15"/>
  <c r="L389" i="15"/>
  <c r="K389" i="15"/>
  <c r="J389" i="15"/>
  <c r="I389" i="15"/>
  <c r="H389" i="15"/>
  <c r="G389" i="15"/>
  <c r="F389" i="15"/>
  <c r="E389" i="15"/>
  <c r="D389" i="15"/>
  <c r="C389" i="15"/>
  <c r="B389" i="15"/>
  <c r="N388" i="15"/>
  <c r="M388" i="15"/>
  <c r="L388" i="15"/>
  <c r="K388" i="15"/>
  <c r="J388" i="15"/>
  <c r="I388" i="15"/>
  <c r="H388" i="15"/>
  <c r="G388" i="15"/>
  <c r="F388" i="15"/>
  <c r="E388" i="15"/>
  <c r="D388" i="15"/>
  <c r="C388" i="15"/>
  <c r="B388" i="15"/>
  <c r="N387" i="15"/>
  <c r="M387" i="15"/>
  <c r="L387" i="15"/>
  <c r="K387" i="15"/>
  <c r="J387" i="15"/>
  <c r="I387" i="15"/>
  <c r="H387" i="15"/>
  <c r="G387" i="15"/>
  <c r="F387" i="15"/>
  <c r="E387" i="15"/>
  <c r="D387" i="15"/>
  <c r="C387" i="15"/>
  <c r="B387" i="15"/>
  <c r="B385" i="15"/>
  <c r="N384" i="15"/>
  <c r="M384" i="15"/>
  <c r="L384" i="15"/>
  <c r="K384" i="15"/>
  <c r="J384" i="15"/>
  <c r="I384" i="15"/>
  <c r="O384" i="15" s="1"/>
  <c r="H384" i="15"/>
  <c r="G384" i="15"/>
  <c r="F384" i="15"/>
  <c r="E384" i="15"/>
  <c r="D384" i="15"/>
  <c r="C384" i="15"/>
  <c r="B384" i="15"/>
  <c r="N383" i="15"/>
  <c r="M383" i="15"/>
  <c r="L383" i="15"/>
  <c r="K383" i="15"/>
  <c r="J383" i="15"/>
  <c r="I383" i="15"/>
  <c r="H383" i="15"/>
  <c r="G383" i="15"/>
  <c r="F383" i="15"/>
  <c r="E383" i="15"/>
  <c r="D383" i="15"/>
  <c r="C383" i="15"/>
  <c r="B383" i="15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B382" i="15"/>
  <c r="N381" i="15"/>
  <c r="M381" i="15"/>
  <c r="L381" i="15"/>
  <c r="K381" i="15"/>
  <c r="J381" i="15"/>
  <c r="I381" i="15"/>
  <c r="H381" i="15"/>
  <c r="G381" i="15"/>
  <c r="F381" i="15"/>
  <c r="E381" i="15"/>
  <c r="D381" i="15"/>
  <c r="C381" i="15"/>
  <c r="B381" i="15"/>
  <c r="N378" i="15"/>
  <c r="M378" i="15"/>
  <c r="L378" i="15"/>
  <c r="K378" i="15"/>
  <c r="K361" i="15" s="1"/>
  <c r="J378" i="15"/>
  <c r="I378" i="15"/>
  <c r="O378" i="15" s="1"/>
  <c r="H378" i="15"/>
  <c r="G378" i="15"/>
  <c r="G337" i="15" s="1"/>
  <c r="F378" i="15"/>
  <c r="E378" i="15"/>
  <c r="D378" i="15"/>
  <c r="C378" i="15"/>
  <c r="C397" i="15" s="1"/>
  <c r="B378" i="15"/>
  <c r="B434" i="15" s="1"/>
  <c r="N377" i="15"/>
  <c r="M377" i="15"/>
  <c r="L377" i="15"/>
  <c r="K377" i="15"/>
  <c r="J377" i="15"/>
  <c r="I377" i="15"/>
  <c r="H377" i="15"/>
  <c r="G377" i="15"/>
  <c r="F377" i="15"/>
  <c r="E377" i="15"/>
  <c r="D377" i="15"/>
  <c r="C377" i="15"/>
  <c r="B377" i="15"/>
  <c r="N376" i="15"/>
  <c r="M376" i="15"/>
  <c r="L376" i="15"/>
  <c r="K376" i="15"/>
  <c r="J376" i="15"/>
  <c r="I376" i="15"/>
  <c r="H376" i="15"/>
  <c r="G376" i="15"/>
  <c r="F376" i="15"/>
  <c r="E376" i="15"/>
  <c r="D376" i="15"/>
  <c r="C376" i="15"/>
  <c r="B376" i="15"/>
  <c r="N375" i="15"/>
  <c r="M375" i="15"/>
  <c r="L375" i="15"/>
  <c r="K375" i="15"/>
  <c r="J375" i="15"/>
  <c r="I375" i="15"/>
  <c r="H375" i="15"/>
  <c r="G375" i="15"/>
  <c r="F375" i="15"/>
  <c r="E375" i="15"/>
  <c r="D375" i="15"/>
  <c r="C375" i="15"/>
  <c r="B375" i="15"/>
  <c r="B373" i="15"/>
  <c r="N372" i="15"/>
  <c r="M372" i="15"/>
  <c r="L372" i="15"/>
  <c r="K372" i="15"/>
  <c r="J372" i="15"/>
  <c r="I372" i="15"/>
  <c r="O372" i="15" s="1"/>
  <c r="H372" i="15"/>
  <c r="G372" i="15"/>
  <c r="F372" i="15"/>
  <c r="E372" i="15"/>
  <c r="D372" i="15"/>
  <c r="C372" i="15"/>
  <c r="B372" i="15"/>
  <c r="N371" i="15"/>
  <c r="M371" i="15"/>
  <c r="L371" i="15"/>
  <c r="K371" i="15"/>
  <c r="J371" i="15"/>
  <c r="I371" i="15"/>
  <c r="H371" i="15"/>
  <c r="G371" i="15"/>
  <c r="F371" i="15"/>
  <c r="E371" i="15"/>
  <c r="D371" i="15"/>
  <c r="C371" i="15"/>
  <c r="B371" i="15"/>
  <c r="N370" i="15"/>
  <c r="M370" i="15"/>
  <c r="L370" i="15"/>
  <c r="K370" i="15"/>
  <c r="J370" i="15"/>
  <c r="I370" i="15"/>
  <c r="H370" i="15"/>
  <c r="G370" i="15"/>
  <c r="F370" i="15"/>
  <c r="E370" i="15"/>
  <c r="D370" i="15"/>
  <c r="C370" i="15"/>
  <c r="B370" i="15"/>
  <c r="N369" i="15"/>
  <c r="M369" i="15"/>
  <c r="L369" i="15"/>
  <c r="K369" i="15"/>
  <c r="J369" i="15"/>
  <c r="I369" i="15"/>
  <c r="H369" i="15"/>
  <c r="G369" i="15"/>
  <c r="F369" i="15"/>
  <c r="E369" i="15"/>
  <c r="D369" i="15"/>
  <c r="C369" i="15"/>
  <c r="B369" i="15"/>
  <c r="N366" i="15"/>
  <c r="M366" i="15"/>
  <c r="M367" i="15" s="1"/>
  <c r="L366" i="15"/>
  <c r="K366" i="15"/>
  <c r="J366" i="15"/>
  <c r="I366" i="15"/>
  <c r="O366" i="15" s="1"/>
  <c r="H366" i="15"/>
  <c r="G366" i="15"/>
  <c r="F366" i="15"/>
  <c r="E366" i="15"/>
  <c r="D366" i="15"/>
  <c r="C366" i="15"/>
  <c r="B366" i="15"/>
  <c r="B367" i="15" s="1"/>
  <c r="N365" i="15"/>
  <c r="M365" i="15"/>
  <c r="L365" i="15"/>
  <c r="K365" i="15"/>
  <c r="J365" i="15"/>
  <c r="I365" i="15"/>
  <c r="H365" i="15"/>
  <c r="G365" i="15"/>
  <c r="F365" i="15"/>
  <c r="E365" i="15"/>
  <c r="D365" i="15"/>
  <c r="C365" i="15"/>
  <c r="B365" i="15"/>
  <c r="N364" i="15"/>
  <c r="M364" i="15"/>
  <c r="L364" i="15"/>
  <c r="K364" i="15"/>
  <c r="J364" i="15"/>
  <c r="I364" i="15"/>
  <c r="H364" i="15"/>
  <c r="G364" i="15"/>
  <c r="F364" i="15"/>
  <c r="E364" i="15"/>
  <c r="D364" i="15"/>
  <c r="C364" i="15"/>
  <c r="B364" i="15"/>
  <c r="N363" i="15"/>
  <c r="M363" i="15"/>
  <c r="L363" i="15"/>
  <c r="K363" i="15"/>
  <c r="J363" i="15"/>
  <c r="I363" i="15"/>
  <c r="H363" i="15"/>
  <c r="G363" i="15"/>
  <c r="F363" i="15"/>
  <c r="E363" i="15"/>
  <c r="D363" i="15"/>
  <c r="C363" i="15"/>
  <c r="B363" i="15"/>
  <c r="N360" i="15"/>
  <c r="M360" i="15"/>
  <c r="L360" i="15"/>
  <c r="K360" i="15"/>
  <c r="J360" i="15"/>
  <c r="I360" i="15"/>
  <c r="O360" i="15" s="1"/>
  <c r="H360" i="15"/>
  <c r="G360" i="15"/>
  <c r="F360" i="15"/>
  <c r="E360" i="15"/>
  <c r="D360" i="15"/>
  <c r="C360" i="15"/>
  <c r="B360" i="15"/>
  <c r="B361" i="15" s="1"/>
  <c r="N359" i="15"/>
  <c r="M359" i="15"/>
  <c r="L359" i="15"/>
  <c r="K359" i="15"/>
  <c r="J359" i="15"/>
  <c r="I359" i="15"/>
  <c r="H359" i="15"/>
  <c r="G359" i="15"/>
  <c r="F359" i="15"/>
  <c r="E359" i="15"/>
  <c r="D359" i="15"/>
  <c r="C359" i="15"/>
  <c r="B359" i="15"/>
  <c r="N358" i="15"/>
  <c r="M358" i="15"/>
  <c r="L358" i="15"/>
  <c r="K358" i="15"/>
  <c r="J358" i="15"/>
  <c r="I358" i="15"/>
  <c r="H358" i="15"/>
  <c r="G358" i="15"/>
  <c r="F358" i="15"/>
  <c r="E358" i="15"/>
  <c r="D358" i="15"/>
  <c r="C358" i="15"/>
  <c r="B358" i="15"/>
  <c r="N357" i="15"/>
  <c r="M357" i="15"/>
  <c r="L357" i="15"/>
  <c r="K357" i="15"/>
  <c r="J357" i="15"/>
  <c r="I357" i="15"/>
  <c r="H357" i="15"/>
  <c r="G357" i="15"/>
  <c r="F357" i="15"/>
  <c r="E357" i="15"/>
  <c r="D357" i="15"/>
  <c r="C357" i="15"/>
  <c r="B357" i="15"/>
  <c r="B355" i="15"/>
  <c r="N354" i="15"/>
  <c r="M354" i="15"/>
  <c r="L354" i="15"/>
  <c r="K354" i="15"/>
  <c r="J354" i="15"/>
  <c r="I354" i="15"/>
  <c r="O354" i="15" s="1"/>
  <c r="H354" i="15"/>
  <c r="G354" i="15"/>
  <c r="G355" i="15" s="1"/>
  <c r="F354" i="15"/>
  <c r="E354" i="15"/>
  <c r="D354" i="15"/>
  <c r="C354" i="15"/>
  <c r="B354" i="15"/>
  <c r="N353" i="15"/>
  <c r="M353" i="15"/>
  <c r="L353" i="15"/>
  <c r="K353" i="15"/>
  <c r="J353" i="15"/>
  <c r="I353" i="15"/>
  <c r="H353" i="15"/>
  <c r="G353" i="15"/>
  <c r="F353" i="15"/>
  <c r="E353" i="15"/>
  <c r="D353" i="15"/>
  <c r="C353" i="15"/>
  <c r="B353" i="15"/>
  <c r="N352" i="15"/>
  <c r="M352" i="15"/>
  <c r="L352" i="15"/>
  <c r="K352" i="15"/>
  <c r="J352" i="15"/>
  <c r="I352" i="15"/>
  <c r="H352" i="15"/>
  <c r="G352" i="15"/>
  <c r="F352" i="15"/>
  <c r="E352" i="15"/>
  <c r="D352" i="15"/>
  <c r="C352" i="15"/>
  <c r="B352" i="15"/>
  <c r="N351" i="15"/>
  <c r="M351" i="15"/>
  <c r="L351" i="15"/>
  <c r="K351" i="15"/>
  <c r="J351" i="15"/>
  <c r="I351" i="15"/>
  <c r="H351" i="15"/>
  <c r="G351" i="15"/>
  <c r="F351" i="15"/>
  <c r="E351" i="15"/>
  <c r="D351" i="15"/>
  <c r="C351" i="15"/>
  <c r="B351" i="15"/>
  <c r="B349" i="15"/>
  <c r="N348" i="15"/>
  <c r="M348" i="15"/>
  <c r="L348" i="15"/>
  <c r="K348" i="15"/>
  <c r="J348" i="15"/>
  <c r="I348" i="15"/>
  <c r="O348" i="15" s="1"/>
  <c r="H348" i="15"/>
  <c r="G348" i="15"/>
  <c r="F348" i="15"/>
  <c r="E348" i="15"/>
  <c r="D348" i="15"/>
  <c r="C348" i="15"/>
  <c r="B348" i="15"/>
  <c r="N347" i="15"/>
  <c r="M347" i="15"/>
  <c r="L347" i="15"/>
  <c r="K347" i="15"/>
  <c r="J347" i="15"/>
  <c r="I347" i="15"/>
  <c r="H347" i="15"/>
  <c r="G347" i="15"/>
  <c r="F347" i="15"/>
  <c r="E347" i="15"/>
  <c r="D347" i="15"/>
  <c r="C347" i="15"/>
  <c r="B347" i="15"/>
  <c r="N346" i="15"/>
  <c r="M346" i="15"/>
  <c r="L346" i="15"/>
  <c r="K346" i="15"/>
  <c r="J346" i="15"/>
  <c r="I346" i="15"/>
  <c r="H346" i="15"/>
  <c r="G346" i="15"/>
  <c r="F346" i="15"/>
  <c r="E346" i="15"/>
  <c r="D346" i="15"/>
  <c r="C346" i="15"/>
  <c r="B346" i="15"/>
  <c r="N345" i="15"/>
  <c r="M345" i="15"/>
  <c r="L345" i="15"/>
  <c r="K345" i="15"/>
  <c r="J345" i="15"/>
  <c r="I345" i="15"/>
  <c r="H345" i="15"/>
  <c r="G345" i="15"/>
  <c r="F345" i="15"/>
  <c r="E345" i="15"/>
  <c r="D345" i="15"/>
  <c r="C345" i="15"/>
  <c r="B345" i="15"/>
  <c r="N342" i="15"/>
  <c r="M342" i="15"/>
  <c r="L342" i="15"/>
  <c r="K342" i="15"/>
  <c r="J342" i="15"/>
  <c r="J343" i="15" s="1"/>
  <c r="I342" i="15"/>
  <c r="O342" i="15" s="1"/>
  <c r="H342" i="15"/>
  <c r="G342" i="15"/>
  <c r="F342" i="15"/>
  <c r="E342" i="15"/>
  <c r="D342" i="15"/>
  <c r="C342" i="15"/>
  <c r="B342" i="15"/>
  <c r="B343" i="15" s="1"/>
  <c r="N341" i="15"/>
  <c r="M341" i="15"/>
  <c r="L341" i="15"/>
  <c r="K341" i="15"/>
  <c r="J341" i="15"/>
  <c r="I341" i="15"/>
  <c r="H341" i="15"/>
  <c r="G341" i="15"/>
  <c r="F341" i="15"/>
  <c r="E341" i="15"/>
  <c r="D341" i="15"/>
  <c r="C341" i="15"/>
  <c r="B341" i="15"/>
  <c r="N340" i="15"/>
  <c r="M340" i="15"/>
  <c r="L340" i="15"/>
  <c r="K340" i="15"/>
  <c r="J340" i="15"/>
  <c r="I340" i="15"/>
  <c r="H340" i="15"/>
  <c r="G340" i="15"/>
  <c r="F340" i="15"/>
  <c r="E340" i="15"/>
  <c r="D340" i="15"/>
  <c r="C340" i="15"/>
  <c r="B340" i="15"/>
  <c r="N339" i="15"/>
  <c r="M339" i="15"/>
  <c r="L339" i="15"/>
  <c r="K339" i="15"/>
  <c r="J339" i="15"/>
  <c r="I339" i="15"/>
  <c r="H339" i="15"/>
  <c r="G339" i="15"/>
  <c r="F339" i="15"/>
  <c r="E339" i="15"/>
  <c r="D339" i="15"/>
  <c r="C339" i="15"/>
  <c r="B339" i="15"/>
  <c r="N336" i="15"/>
  <c r="M336" i="15"/>
  <c r="M337" i="15" s="1"/>
  <c r="L336" i="15"/>
  <c r="K336" i="15"/>
  <c r="J336" i="15"/>
  <c r="J337" i="15" s="1"/>
  <c r="I336" i="15"/>
  <c r="H336" i="15"/>
  <c r="G336" i="15"/>
  <c r="F336" i="15"/>
  <c r="E336" i="15"/>
  <c r="D336" i="15"/>
  <c r="C336" i="15"/>
  <c r="B336" i="15"/>
  <c r="B337" i="15" s="1"/>
  <c r="N335" i="15"/>
  <c r="M335" i="15"/>
  <c r="L335" i="15"/>
  <c r="K335" i="15"/>
  <c r="J335" i="15"/>
  <c r="I335" i="15"/>
  <c r="H335" i="15"/>
  <c r="G335" i="15"/>
  <c r="F335" i="15"/>
  <c r="E335" i="15"/>
  <c r="D335" i="15"/>
  <c r="C335" i="15"/>
  <c r="B335" i="15"/>
  <c r="N334" i="15"/>
  <c r="M334" i="15"/>
  <c r="L334" i="15"/>
  <c r="K334" i="15"/>
  <c r="J334" i="15"/>
  <c r="I334" i="15"/>
  <c r="H334" i="15"/>
  <c r="G334" i="15"/>
  <c r="F334" i="15"/>
  <c r="E334" i="15"/>
  <c r="D334" i="15"/>
  <c r="C334" i="15"/>
  <c r="B334" i="15"/>
  <c r="N333" i="15"/>
  <c r="M333" i="15"/>
  <c r="L333" i="15"/>
  <c r="K333" i="15"/>
  <c r="J333" i="15"/>
  <c r="I333" i="15"/>
  <c r="H333" i="15"/>
  <c r="G333" i="15"/>
  <c r="F333" i="15"/>
  <c r="E333" i="15"/>
  <c r="D333" i="15"/>
  <c r="C333" i="15"/>
  <c r="B333" i="15"/>
  <c r="B331" i="15"/>
  <c r="N330" i="15"/>
  <c r="N331" i="15" s="1"/>
  <c r="M330" i="15"/>
  <c r="L330" i="15"/>
  <c r="K330" i="15"/>
  <c r="K331" i="15" s="1"/>
  <c r="J330" i="15"/>
  <c r="I330" i="15"/>
  <c r="H330" i="15"/>
  <c r="G330" i="15"/>
  <c r="G331" i="15" s="1"/>
  <c r="F330" i="15"/>
  <c r="F331" i="15" s="1"/>
  <c r="E330" i="15"/>
  <c r="D330" i="15"/>
  <c r="C330" i="15"/>
  <c r="C331" i="15" s="1"/>
  <c r="B330" i="15"/>
  <c r="N329" i="15"/>
  <c r="M329" i="15"/>
  <c r="L329" i="15"/>
  <c r="K329" i="15"/>
  <c r="J329" i="15"/>
  <c r="I329" i="15"/>
  <c r="H329" i="15"/>
  <c r="G329" i="15"/>
  <c r="F329" i="15"/>
  <c r="E329" i="15"/>
  <c r="D329" i="15"/>
  <c r="C329" i="15"/>
  <c r="B329" i="15"/>
  <c r="N328" i="15"/>
  <c r="M328" i="15"/>
  <c r="L328" i="15"/>
  <c r="K328" i="15"/>
  <c r="J328" i="15"/>
  <c r="I328" i="15"/>
  <c r="H328" i="15"/>
  <c r="G328" i="15"/>
  <c r="F328" i="15"/>
  <c r="E328" i="15"/>
  <c r="D328" i="15"/>
  <c r="C328" i="15"/>
  <c r="B328" i="15"/>
  <c r="N327" i="15"/>
  <c r="M327" i="15"/>
  <c r="L327" i="15"/>
  <c r="K327" i="15"/>
  <c r="J327" i="15"/>
  <c r="I327" i="15"/>
  <c r="H327" i="15"/>
  <c r="G327" i="15"/>
  <c r="F327" i="15"/>
  <c r="E327" i="15"/>
  <c r="D327" i="15"/>
  <c r="C327" i="15"/>
  <c r="B327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B202" i="15"/>
  <c r="I498" i="15" s="1"/>
  <c r="B124" i="15"/>
  <c r="I399" i="15" s="1"/>
  <c r="B123" i="15"/>
  <c r="I393" i="15" s="1"/>
  <c r="L468" i="15"/>
  <c r="H468" i="15"/>
  <c r="M467" i="15"/>
  <c r="F466" i="15"/>
  <c r="C465" i="15"/>
  <c r="G618" i="15"/>
  <c r="G625" i="15" s="1"/>
  <c r="C618" i="15"/>
  <c r="N428" i="15"/>
  <c r="J428" i="15"/>
  <c r="F428" i="15"/>
  <c r="H415" i="15"/>
  <c r="D415" i="15"/>
  <c r="M373" i="15"/>
  <c r="L331" i="15"/>
  <c r="H403" i="15"/>
  <c r="E373" i="15"/>
  <c r="D331" i="15"/>
  <c r="N367" i="15"/>
  <c r="F367" i="15"/>
  <c r="E361" i="15"/>
  <c r="E355" i="15"/>
  <c r="K349" i="15"/>
  <c r="G349" i="15"/>
  <c r="N343" i="15"/>
  <c r="G343" i="15"/>
  <c r="F343" i="15"/>
  <c r="L337" i="15"/>
  <c r="H337" i="15"/>
  <c r="E337" i="15"/>
  <c r="D337" i="15"/>
  <c r="M624" i="15"/>
  <c r="N624" i="15"/>
  <c r="N631" i="15"/>
  <c r="N622" i="15" s="1"/>
  <c r="J624" i="15"/>
  <c r="K624" i="15"/>
  <c r="L624" i="15"/>
  <c r="C202" i="15"/>
  <c r="I499" i="15" s="1"/>
  <c r="D202" i="15"/>
  <c r="I500" i="15" s="1"/>
  <c r="E202" i="15"/>
  <c r="I501" i="15" s="1"/>
  <c r="F202" i="15"/>
  <c r="J498" i="15" s="1"/>
  <c r="G202" i="15"/>
  <c r="J499" i="15" s="1"/>
  <c r="H202" i="15"/>
  <c r="J500" i="15" s="1"/>
  <c r="I202" i="15"/>
  <c r="J501" i="15" s="1"/>
  <c r="J202" i="15"/>
  <c r="K498" i="15" s="1"/>
  <c r="K202" i="15"/>
  <c r="K499" i="15" s="1"/>
  <c r="L202" i="15"/>
  <c r="K500" i="15" s="1"/>
  <c r="M202" i="15"/>
  <c r="K501" i="15" s="1"/>
  <c r="N202" i="15"/>
  <c r="L498" i="15" s="1"/>
  <c r="O202" i="15"/>
  <c r="L499" i="15" s="1"/>
  <c r="P202" i="15"/>
  <c r="L500" i="15" s="1"/>
  <c r="Q202" i="15"/>
  <c r="L501" i="15" s="1"/>
  <c r="R202" i="15"/>
  <c r="M498" i="15" s="1"/>
  <c r="S202" i="15"/>
  <c r="M499" i="15" s="1"/>
  <c r="T202" i="15"/>
  <c r="M500" i="15" s="1"/>
  <c r="U202" i="15"/>
  <c r="M501" i="15" s="1"/>
  <c r="V202" i="15"/>
  <c r="N498" i="15" s="1"/>
  <c r="W202" i="15"/>
  <c r="N499" i="15" s="1"/>
  <c r="X202" i="15"/>
  <c r="N500" i="15" s="1"/>
  <c r="C124" i="15"/>
  <c r="I400" i="15" s="1"/>
  <c r="D123" i="15"/>
  <c r="D125" i="15" s="1"/>
  <c r="I407" i="15" s="1"/>
  <c r="C123" i="15"/>
  <c r="C125" i="15" s="1"/>
  <c r="I406" i="15" s="1"/>
  <c r="X124" i="15"/>
  <c r="N401" i="15" s="1"/>
  <c r="W124" i="15"/>
  <c r="N400" i="15" s="1"/>
  <c r="V124" i="15"/>
  <c r="N399" i="15" s="1"/>
  <c r="U124" i="15"/>
  <c r="M402" i="15" s="1"/>
  <c r="T124" i="15"/>
  <c r="M401" i="15" s="1"/>
  <c r="S124" i="15"/>
  <c r="M400" i="15" s="1"/>
  <c r="R124" i="15"/>
  <c r="M399" i="15" s="1"/>
  <c r="Q124" i="15"/>
  <c r="L402" i="15" s="1"/>
  <c r="P124" i="15"/>
  <c r="L401" i="15" s="1"/>
  <c r="O124" i="15"/>
  <c r="L400" i="15" s="1"/>
  <c r="N124" i="15"/>
  <c r="L399" i="15" s="1"/>
  <c r="M124" i="15"/>
  <c r="K402" i="15" s="1"/>
  <c r="L124" i="15"/>
  <c r="K401" i="15" s="1"/>
  <c r="K124" i="15"/>
  <c r="K400" i="15" s="1"/>
  <c r="J124" i="15"/>
  <c r="K399" i="15" s="1"/>
  <c r="I124" i="15"/>
  <c r="J402" i="15" s="1"/>
  <c r="H124" i="15"/>
  <c r="J401" i="15" s="1"/>
  <c r="G124" i="15"/>
  <c r="J400" i="15" s="1"/>
  <c r="F124" i="15"/>
  <c r="J399" i="15" s="1"/>
  <c r="E124" i="15"/>
  <c r="I402" i="15" s="1"/>
  <c r="O402" i="15" s="1"/>
  <c r="D124" i="15"/>
  <c r="I401" i="15" s="1"/>
  <c r="X123" i="15"/>
  <c r="X125" i="15" s="1"/>
  <c r="N408" i="15" s="1"/>
  <c r="W123" i="15"/>
  <c r="W125" i="15" s="1"/>
  <c r="N406" i="15" s="1"/>
  <c r="V123" i="15"/>
  <c r="N393" i="15" s="1"/>
  <c r="U123" i="15"/>
  <c r="T123" i="15"/>
  <c r="T125" i="15" s="1"/>
  <c r="M407" i="15" s="1"/>
  <c r="S123" i="15"/>
  <c r="S125" i="15" s="1"/>
  <c r="M406" i="15" s="1"/>
  <c r="R123" i="15"/>
  <c r="Q123" i="15"/>
  <c r="P123" i="15"/>
  <c r="P125" i="15" s="1"/>
  <c r="L407" i="15" s="1"/>
  <c r="O123" i="15"/>
  <c r="O125" i="15" s="1"/>
  <c r="L406" i="15" s="1"/>
  <c r="N123" i="15"/>
  <c r="M123" i="15"/>
  <c r="L123" i="15"/>
  <c r="L125" i="15" s="1"/>
  <c r="K407" i="15" s="1"/>
  <c r="K123" i="15"/>
  <c r="K125" i="15" s="1"/>
  <c r="K406" i="15" s="1"/>
  <c r="J123" i="15"/>
  <c r="I123" i="15"/>
  <c r="H123" i="15"/>
  <c r="H125" i="15" s="1"/>
  <c r="J407" i="15" s="1"/>
  <c r="G123" i="15"/>
  <c r="G125" i="15" s="1"/>
  <c r="J406" i="15" s="1"/>
  <c r="F123" i="15"/>
  <c r="J393" i="15" s="1"/>
  <c r="E123" i="15"/>
  <c r="L722" i="15"/>
  <c r="M698" i="15"/>
  <c r="O698" i="15" s="1"/>
  <c r="I698" i="15"/>
  <c r="M693" i="15"/>
  <c r="O693" i="15" s="1"/>
  <c r="L693" i="15"/>
  <c r="L700" i="15" s="1"/>
  <c r="K693" i="15"/>
  <c r="K700" i="15" s="1"/>
  <c r="J693" i="15"/>
  <c r="J700" i="15" s="1"/>
  <c r="I693" i="15"/>
  <c r="I700" i="15" s="1"/>
  <c r="M692" i="15"/>
  <c r="L692" i="15"/>
  <c r="L699" i="15" s="1"/>
  <c r="K692" i="15"/>
  <c r="K699" i="15" s="1"/>
  <c r="J692" i="15"/>
  <c r="J699" i="15" s="1"/>
  <c r="I692" i="15"/>
  <c r="I699" i="15" s="1"/>
  <c r="M691" i="15"/>
  <c r="O691" i="15" s="1"/>
  <c r="L691" i="15"/>
  <c r="L698" i="15" s="1"/>
  <c r="K691" i="15"/>
  <c r="K698" i="15" s="1"/>
  <c r="J691" i="15"/>
  <c r="J698" i="15" s="1"/>
  <c r="I691" i="15"/>
  <c r="M690" i="15"/>
  <c r="L690" i="15"/>
  <c r="L697" i="15" s="1"/>
  <c r="K690" i="15"/>
  <c r="K697" i="15" s="1"/>
  <c r="J690" i="15"/>
  <c r="J697" i="15" s="1"/>
  <c r="I690" i="15"/>
  <c r="I697" i="15" s="1"/>
  <c r="M689" i="15"/>
  <c r="O689" i="15" s="1"/>
  <c r="L689" i="15"/>
  <c r="L696" i="15" s="1"/>
  <c r="K689" i="15"/>
  <c r="K696" i="15" s="1"/>
  <c r="J689" i="15"/>
  <c r="I689" i="15"/>
  <c r="I696" i="15" s="1"/>
  <c r="O686" i="15"/>
  <c r="O685" i="15"/>
  <c r="O684" i="15"/>
  <c r="O683" i="15"/>
  <c r="O682" i="15"/>
  <c r="O679" i="15"/>
  <c r="O678" i="15"/>
  <c r="O677" i="15"/>
  <c r="O676" i="15"/>
  <c r="O675" i="15"/>
  <c r="O674" i="15"/>
  <c r="O673" i="15"/>
  <c r="O672" i="15"/>
  <c r="O671" i="15"/>
  <c r="M664" i="15"/>
  <c r="N663" i="15"/>
  <c r="L660" i="15"/>
  <c r="M659" i="15"/>
  <c r="M660" i="15" s="1"/>
  <c r="K656" i="15"/>
  <c r="L655" i="15"/>
  <c r="J652" i="15"/>
  <c r="K651" i="15"/>
  <c r="K652" i="15" s="1"/>
  <c r="I648" i="15"/>
  <c r="J647" i="15"/>
  <c r="J648" i="15" s="1"/>
  <c r="I624" i="15"/>
  <c r="O624" i="15" s="1"/>
  <c r="H624" i="15"/>
  <c r="G624" i="15"/>
  <c r="F624" i="15"/>
  <c r="E624" i="15"/>
  <c r="D624" i="15"/>
  <c r="C624" i="15"/>
  <c r="L622" i="15"/>
  <c r="K622" i="15"/>
  <c r="J622" i="15"/>
  <c r="O622" i="15" s="1"/>
  <c r="I622" i="15"/>
  <c r="H622" i="15"/>
  <c r="G622" i="15"/>
  <c r="F622" i="15"/>
  <c r="E622" i="15"/>
  <c r="D622" i="15"/>
  <c r="C622" i="15"/>
  <c r="N592" i="15"/>
  <c r="M592" i="15"/>
  <c r="L592" i="15"/>
  <c r="L576" i="15" s="1"/>
  <c r="K592" i="15"/>
  <c r="K576" i="15" s="1"/>
  <c r="J592" i="15"/>
  <c r="I592" i="15"/>
  <c r="O592" i="15" s="1"/>
  <c r="H592" i="15"/>
  <c r="H576" i="15" s="1"/>
  <c r="G592" i="15"/>
  <c r="F592" i="15"/>
  <c r="E592" i="15"/>
  <c r="D592" i="15"/>
  <c r="D576" i="15" s="1"/>
  <c r="C592" i="15"/>
  <c r="N591" i="15"/>
  <c r="M591" i="15"/>
  <c r="M575" i="15" s="1"/>
  <c r="L591" i="15"/>
  <c r="L575" i="15" s="1"/>
  <c r="K591" i="15"/>
  <c r="J591" i="15"/>
  <c r="I591" i="15"/>
  <c r="I575" i="15" s="1"/>
  <c r="H591" i="15"/>
  <c r="H575" i="15" s="1"/>
  <c r="G591" i="15"/>
  <c r="F591" i="15"/>
  <c r="E591" i="15"/>
  <c r="D591" i="15"/>
  <c r="D575" i="15" s="1"/>
  <c r="C591" i="15"/>
  <c r="N590" i="15"/>
  <c r="M590" i="15"/>
  <c r="L590" i="15"/>
  <c r="K590" i="15"/>
  <c r="J590" i="15"/>
  <c r="I590" i="15"/>
  <c r="I574" i="15" s="1"/>
  <c r="H590" i="15"/>
  <c r="G590" i="15"/>
  <c r="F590" i="15"/>
  <c r="E590" i="15"/>
  <c r="D590" i="15"/>
  <c r="C590" i="15"/>
  <c r="N589" i="15"/>
  <c r="M589" i="15"/>
  <c r="M573" i="15" s="1"/>
  <c r="L589" i="15"/>
  <c r="K589" i="15"/>
  <c r="K573" i="15" s="1"/>
  <c r="J589" i="15"/>
  <c r="I589" i="15"/>
  <c r="H589" i="15"/>
  <c r="G589" i="15"/>
  <c r="F589" i="15"/>
  <c r="E589" i="15"/>
  <c r="E573" i="15" s="1"/>
  <c r="D589" i="15"/>
  <c r="C589" i="15"/>
  <c r="C573" i="15" s="1"/>
  <c r="G576" i="15"/>
  <c r="C576" i="15"/>
  <c r="E575" i="15"/>
  <c r="N574" i="15"/>
  <c r="M574" i="15"/>
  <c r="J574" i="15"/>
  <c r="F574" i="15"/>
  <c r="E574" i="15"/>
  <c r="N573" i="15"/>
  <c r="J573" i="15"/>
  <c r="I573" i="15"/>
  <c r="G573" i="15"/>
  <c r="F573" i="15"/>
  <c r="M486" i="15"/>
  <c r="I486" i="15"/>
  <c r="O486" i="15" s="1"/>
  <c r="E486" i="15"/>
  <c r="N468" i="15"/>
  <c r="N508" i="15" s="1"/>
  <c r="M468" i="15"/>
  <c r="J468" i="15"/>
  <c r="I468" i="15"/>
  <c r="F468" i="15"/>
  <c r="E468" i="15"/>
  <c r="D468" i="15"/>
  <c r="N467" i="15"/>
  <c r="K467" i="15"/>
  <c r="J467" i="15"/>
  <c r="G467" i="15"/>
  <c r="F467" i="15"/>
  <c r="E467" i="15"/>
  <c r="C467" i="15"/>
  <c r="L466" i="15"/>
  <c r="K466" i="15"/>
  <c r="J466" i="15"/>
  <c r="H466" i="15"/>
  <c r="G466" i="15"/>
  <c r="D466" i="15"/>
  <c r="C466" i="15"/>
  <c r="M465" i="15"/>
  <c r="I465" i="15"/>
  <c r="G465" i="15"/>
  <c r="E465" i="15"/>
  <c r="N618" i="15"/>
  <c r="M618" i="15"/>
  <c r="M625" i="15" s="1"/>
  <c r="L618" i="15"/>
  <c r="L625" i="15" s="1"/>
  <c r="J618" i="15"/>
  <c r="J625" i="15" s="1"/>
  <c r="I618" i="15"/>
  <c r="I625" i="15" s="1"/>
  <c r="H618" i="15"/>
  <c r="H625" i="15" s="1"/>
  <c r="F618" i="15"/>
  <c r="F625" i="15" s="1"/>
  <c r="E618" i="15"/>
  <c r="E625" i="15" s="1"/>
  <c r="D618" i="15"/>
  <c r="D625" i="15" s="1"/>
  <c r="L415" i="15"/>
  <c r="N373" i="15"/>
  <c r="J373" i="15"/>
  <c r="I373" i="15"/>
  <c r="O373" i="15" s="1"/>
  <c r="J367" i="15"/>
  <c r="E367" i="15"/>
  <c r="M361" i="15"/>
  <c r="G361" i="15"/>
  <c r="C361" i="15"/>
  <c r="N355" i="15"/>
  <c r="M355" i="15"/>
  <c r="K355" i="15"/>
  <c r="J355" i="15"/>
  <c r="I355" i="15"/>
  <c r="O355" i="15" s="1"/>
  <c r="F355" i="15"/>
  <c r="C355" i="15"/>
  <c r="N349" i="15"/>
  <c r="J349" i="15"/>
  <c r="F349" i="15"/>
  <c r="K343" i="15"/>
  <c r="N337" i="15"/>
  <c r="K337" i="15"/>
  <c r="F337" i="15"/>
  <c r="C337" i="15"/>
  <c r="J331" i="15"/>
  <c r="AZ202" i="15"/>
  <c r="G403" i="15"/>
  <c r="E403" i="15"/>
  <c r="D403" i="15"/>
  <c r="C403" i="15"/>
  <c r="G397" i="15"/>
  <c r="F397" i="15"/>
  <c r="B531" i="15" l="1"/>
  <c r="B516" i="15"/>
  <c r="B462" i="15"/>
  <c r="C343" i="15"/>
  <c r="G373" i="15"/>
  <c r="G434" i="15"/>
  <c r="M696" i="15"/>
  <c r="O696" i="15" s="1"/>
  <c r="E125" i="15"/>
  <c r="I408" i="15" s="1"/>
  <c r="I125" i="15"/>
  <c r="J408" i="15" s="1"/>
  <c r="M125" i="15"/>
  <c r="K408" i="15" s="1"/>
  <c r="Q125" i="15"/>
  <c r="L408" i="15" s="1"/>
  <c r="U125" i="15"/>
  <c r="M408" i="15" s="1"/>
  <c r="C349" i="15"/>
  <c r="K434" i="15"/>
  <c r="B125" i="15"/>
  <c r="I405" i="15" s="1"/>
  <c r="I394" i="15"/>
  <c r="M394" i="15"/>
  <c r="L395" i="15"/>
  <c r="K396" i="15"/>
  <c r="N402" i="15"/>
  <c r="N407" i="15"/>
  <c r="B448" i="15"/>
  <c r="B495" i="15" s="1"/>
  <c r="N452" i="15"/>
  <c r="F125" i="15"/>
  <c r="J405" i="15" s="1"/>
  <c r="J125" i="15"/>
  <c r="K405" i="15" s="1"/>
  <c r="N125" i="15"/>
  <c r="L405" i="15" s="1"/>
  <c r="R125" i="15"/>
  <c r="M405" i="15" s="1"/>
  <c r="V125" i="15"/>
  <c r="N405" i="15" s="1"/>
  <c r="K393" i="15"/>
  <c r="J394" i="15"/>
  <c r="N394" i="15"/>
  <c r="I395" i="15"/>
  <c r="M395" i="15"/>
  <c r="L396" i="15"/>
  <c r="B453" i="15"/>
  <c r="O618" i="15"/>
  <c r="L393" i="15"/>
  <c r="K394" i="15"/>
  <c r="J395" i="15"/>
  <c r="N395" i="15"/>
  <c r="M700" i="15"/>
  <c r="O700" i="15" s="1"/>
  <c r="J701" i="15"/>
  <c r="M393" i="15"/>
  <c r="L394" i="15"/>
  <c r="K395" i="15"/>
  <c r="J396" i="15"/>
  <c r="N396" i="15"/>
  <c r="B514" i="15"/>
  <c r="B529" i="15"/>
  <c r="B530" i="15"/>
  <c r="B515" i="15"/>
  <c r="B528" i="15"/>
  <c r="B513" i="15"/>
  <c r="B487" i="15"/>
  <c r="B547" i="15"/>
  <c r="B610" i="15"/>
  <c r="B615" i="15"/>
  <c r="B628" i="15"/>
  <c r="B555" i="15"/>
  <c r="B612" i="15"/>
  <c r="B619" i="15"/>
  <c r="B469" i="15"/>
  <c r="C434" i="15"/>
  <c r="H361" i="15"/>
  <c r="D397" i="15"/>
  <c r="H397" i="15"/>
  <c r="H331" i="15"/>
  <c r="I361" i="15"/>
  <c r="O361" i="15" s="1"/>
  <c r="K618" i="15"/>
  <c r="K625" i="15" s="1"/>
  <c r="O625" i="15" s="1"/>
  <c r="E331" i="15"/>
  <c r="I331" i="15"/>
  <c r="M331" i="15"/>
  <c r="I337" i="15"/>
  <c r="O337" i="15" s="1"/>
  <c r="I367" i="15"/>
  <c r="O367" i="15" s="1"/>
  <c r="I467" i="15"/>
  <c r="I507" i="15" s="1"/>
  <c r="K647" i="15"/>
  <c r="N659" i="15"/>
  <c r="N625" i="15"/>
  <c r="N644" i="15"/>
  <c r="M662" i="15"/>
  <c r="K654" i="15"/>
  <c r="C525" i="15"/>
  <c r="G525" i="15"/>
  <c r="K525" i="15"/>
  <c r="N525" i="15"/>
  <c r="N539" i="15"/>
  <c r="F403" i="15"/>
  <c r="I508" i="15"/>
  <c r="L508" i="15"/>
  <c r="M508" i="15"/>
  <c r="D502" i="15"/>
  <c r="F502" i="15"/>
  <c r="H502" i="15"/>
  <c r="N507" i="15"/>
  <c r="D546" i="15"/>
  <c r="D610" i="15" s="1"/>
  <c r="H546" i="15"/>
  <c r="H619" i="15" s="1"/>
  <c r="L546" i="15"/>
  <c r="C502" i="15"/>
  <c r="E502" i="15"/>
  <c r="G502" i="15"/>
  <c r="J506" i="15"/>
  <c r="J514" i="15" s="1"/>
  <c r="K506" i="15"/>
  <c r="N502" i="15"/>
  <c r="G448" i="15"/>
  <c r="N448" i="15"/>
  <c r="C461" i="15"/>
  <c r="G461" i="15"/>
  <c r="G634" i="15" s="1"/>
  <c r="K461" i="15"/>
  <c r="N461" i="15"/>
  <c r="N635" i="15" s="1"/>
  <c r="J507" i="15"/>
  <c r="K507" i="15"/>
  <c r="M507" i="15"/>
  <c r="F525" i="15"/>
  <c r="J525" i="15"/>
  <c r="E415" i="15"/>
  <c r="I415" i="15"/>
  <c r="O415" i="15" s="1"/>
  <c r="M415" i="15"/>
  <c r="E453" i="15"/>
  <c r="I453" i="15"/>
  <c r="M453" i="15"/>
  <c r="E525" i="15"/>
  <c r="M525" i="15"/>
  <c r="E448" i="15"/>
  <c r="I448" i="15"/>
  <c r="O448" i="15" s="1"/>
  <c r="M448" i="15"/>
  <c r="D461" i="15"/>
  <c r="D634" i="15" s="1"/>
  <c r="H461" i="15"/>
  <c r="H463" i="15" s="1"/>
  <c r="L461" i="15"/>
  <c r="J546" i="15"/>
  <c r="N546" i="15"/>
  <c r="N612" i="15" s="1"/>
  <c r="E546" i="15"/>
  <c r="E571" i="15" s="1"/>
  <c r="D573" i="15"/>
  <c r="H573" i="15"/>
  <c r="L573" i="15"/>
  <c r="C574" i="15"/>
  <c r="G574" i="15"/>
  <c r="K574" i="15"/>
  <c r="F575" i="15"/>
  <c r="J575" i="15"/>
  <c r="N575" i="15"/>
  <c r="E576" i="15"/>
  <c r="I576" i="15"/>
  <c r="M576" i="15"/>
  <c r="E343" i="15"/>
  <c r="I343" i="15"/>
  <c r="M343" i="15"/>
  <c r="E349" i="15"/>
  <c r="I349" i="15"/>
  <c r="O349" i="15" s="1"/>
  <c r="M349" i="15"/>
  <c r="N465" i="15"/>
  <c r="E466" i="15"/>
  <c r="E506" i="15" s="1"/>
  <c r="I466" i="15"/>
  <c r="M466" i="15"/>
  <c r="M506" i="15" s="1"/>
  <c r="D467" i="15"/>
  <c r="D507" i="15" s="1"/>
  <c r="H467" i="15"/>
  <c r="H507" i="15" s="1"/>
  <c r="L467" i="15"/>
  <c r="L507" i="15" s="1"/>
  <c r="C468" i="15"/>
  <c r="C508" i="15" s="1"/>
  <c r="G468" i="15"/>
  <c r="G508" i="15" s="1"/>
  <c r="K468" i="15"/>
  <c r="C478" i="15"/>
  <c r="G478" i="15"/>
  <c r="K478" i="15"/>
  <c r="N478" i="15"/>
  <c r="C486" i="15"/>
  <c r="G486" i="15"/>
  <c r="K486" i="15"/>
  <c r="N486" i="15"/>
  <c r="N488" i="15" s="1"/>
  <c r="C494" i="15"/>
  <c r="G494" i="15"/>
  <c r="K494" i="15"/>
  <c r="N494" i="15"/>
  <c r="I525" i="15"/>
  <c r="E539" i="15"/>
  <c r="I539" i="15"/>
  <c r="M539" i="15"/>
  <c r="D539" i="15"/>
  <c r="H539" i="15"/>
  <c r="L539" i="15"/>
  <c r="F539" i="15"/>
  <c r="D574" i="15"/>
  <c r="H574" i="15"/>
  <c r="L574" i="15"/>
  <c r="C575" i="15"/>
  <c r="G575" i="15"/>
  <c r="K575" i="15"/>
  <c r="F576" i="15"/>
  <c r="J576" i="15"/>
  <c r="N576" i="15"/>
  <c r="C441" i="15"/>
  <c r="K441" i="15"/>
  <c r="K633" i="15" s="1"/>
  <c r="E507" i="15"/>
  <c r="E530" i="15" s="1"/>
  <c r="C450" i="15"/>
  <c r="G450" i="15"/>
  <c r="K450" i="15"/>
  <c r="F451" i="15"/>
  <c r="J451" i="15"/>
  <c r="E452" i="15"/>
  <c r="I452" i="15"/>
  <c r="M452" i="15"/>
  <c r="D453" i="15"/>
  <c r="H453" i="15"/>
  <c r="L453" i="15"/>
  <c r="F461" i="15"/>
  <c r="F635" i="15" s="1"/>
  <c r="J461" i="15"/>
  <c r="J634" i="15" s="1"/>
  <c r="F361" i="15"/>
  <c r="J361" i="15"/>
  <c r="N361" i="15"/>
  <c r="C373" i="15"/>
  <c r="K373" i="15"/>
  <c r="E421" i="15"/>
  <c r="I421" i="15"/>
  <c r="O421" i="15" s="1"/>
  <c r="M421" i="15"/>
  <c r="D343" i="15"/>
  <c r="H343" i="15"/>
  <c r="L343" i="15"/>
  <c r="D349" i="15"/>
  <c r="H349" i="15"/>
  <c r="L349" i="15"/>
  <c r="D355" i="15"/>
  <c r="H355" i="15"/>
  <c r="L355" i="15"/>
  <c r="D367" i="15"/>
  <c r="H367" i="15"/>
  <c r="L367" i="15"/>
  <c r="D373" i="15"/>
  <c r="H373" i="15"/>
  <c r="L373" i="15"/>
  <c r="D361" i="15"/>
  <c r="L361" i="15"/>
  <c r="C385" i="15"/>
  <c r="G385" i="15"/>
  <c r="K385" i="15"/>
  <c r="L397" i="15"/>
  <c r="I403" i="15"/>
  <c r="J403" i="15"/>
  <c r="K403" i="15"/>
  <c r="L403" i="15"/>
  <c r="M403" i="15"/>
  <c r="D385" i="15"/>
  <c r="H385" i="15"/>
  <c r="L385" i="15"/>
  <c r="E391" i="15"/>
  <c r="I391" i="15"/>
  <c r="O391" i="15" s="1"/>
  <c r="M391" i="15"/>
  <c r="F415" i="15"/>
  <c r="J415" i="15"/>
  <c r="N415" i="15"/>
  <c r="F421" i="15"/>
  <c r="J421" i="15"/>
  <c r="N421" i="15"/>
  <c r="J397" i="15"/>
  <c r="M397" i="15"/>
  <c r="E385" i="15"/>
  <c r="I385" i="15"/>
  <c r="M385" i="15"/>
  <c r="F391" i="15"/>
  <c r="J391" i="15"/>
  <c r="N391" i="15"/>
  <c r="C421" i="15"/>
  <c r="G421" i="15"/>
  <c r="K421" i="15"/>
  <c r="C428" i="15"/>
  <c r="G428" i="15"/>
  <c r="K428" i="15"/>
  <c r="I397" i="15"/>
  <c r="K397" i="15"/>
  <c r="C367" i="15"/>
  <c r="G367" i="15"/>
  <c r="K367" i="15"/>
  <c r="D428" i="15"/>
  <c r="H428" i="15"/>
  <c r="L428" i="15"/>
  <c r="N397" i="15"/>
  <c r="N403" i="15"/>
  <c r="G505" i="15"/>
  <c r="D508" i="15"/>
  <c r="H508" i="15"/>
  <c r="C625" i="15"/>
  <c r="E434" i="15"/>
  <c r="I434" i="15"/>
  <c r="M434" i="15"/>
  <c r="N441" i="15"/>
  <c r="E441" i="15"/>
  <c r="M441" i="15"/>
  <c r="M555" i="15" s="1"/>
  <c r="F448" i="15"/>
  <c r="J448" i="15"/>
  <c r="N450" i="15"/>
  <c r="E451" i="15"/>
  <c r="I451" i="15"/>
  <c r="M451" i="15"/>
  <c r="D452" i="15"/>
  <c r="H452" i="15"/>
  <c r="L452" i="15"/>
  <c r="C453" i="15"/>
  <c r="G453" i="15"/>
  <c r="K453" i="15"/>
  <c r="C448" i="15"/>
  <c r="K448" i="15"/>
  <c r="E450" i="15"/>
  <c r="M450" i="15"/>
  <c r="H451" i="15"/>
  <c r="C452" i="15"/>
  <c r="K452" i="15"/>
  <c r="F453" i="15"/>
  <c r="K465" i="15"/>
  <c r="N466" i="15"/>
  <c r="N506" i="15" s="1"/>
  <c r="E478" i="15"/>
  <c r="I478" i="15"/>
  <c r="M478" i="15"/>
  <c r="E494" i="15"/>
  <c r="I494" i="15"/>
  <c r="M494" i="15"/>
  <c r="F373" i="15"/>
  <c r="F385" i="15"/>
  <c r="J385" i="15"/>
  <c r="N385" i="15"/>
  <c r="C391" i="15"/>
  <c r="G391" i="15"/>
  <c r="K391" i="15"/>
  <c r="C415" i="15"/>
  <c r="G415" i="15"/>
  <c r="K415" i="15"/>
  <c r="D421" i="15"/>
  <c r="H421" i="15"/>
  <c r="L421" i="15"/>
  <c r="E428" i="15"/>
  <c r="I428" i="15"/>
  <c r="M428" i="15"/>
  <c r="F434" i="15"/>
  <c r="J434" i="15"/>
  <c r="N434" i="15"/>
  <c r="D441" i="15"/>
  <c r="D465" i="15"/>
  <c r="D505" i="15" s="1"/>
  <c r="H441" i="15"/>
  <c r="H465" i="15"/>
  <c r="H505" i="15" s="1"/>
  <c r="L441" i="15"/>
  <c r="L465" i="15"/>
  <c r="C506" i="15"/>
  <c r="G506" i="15"/>
  <c r="F507" i="15"/>
  <c r="E508" i="15"/>
  <c r="G441" i="15"/>
  <c r="N634" i="15"/>
  <c r="F478" i="15"/>
  <c r="J478" i="15"/>
  <c r="K480" i="15" s="1"/>
  <c r="D486" i="15"/>
  <c r="E488" i="15" s="1"/>
  <c r="H486" i="15"/>
  <c r="L486" i="15"/>
  <c r="M488" i="15" s="1"/>
  <c r="F494" i="15"/>
  <c r="J494" i="15"/>
  <c r="J612" i="15"/>
  <c r="J619" i="15"/>
  <c r="J610" i="15"/>
  <c r="D391" i="15"/>
  <c r="H391" i="15"/>
  <c r="L391" i="15"/>
  <c r="E505" i="15"/>
  <c r="I505" i="15"/>
  <c r="M505" i="15"/>
  <c r="D506" i="15"/>
  <c r="H506" i="15"/>
  <c r="L506" i="15"/>
  <c r="C507" i="15"/>
  <c r="G507" i="15"/>
  <c r="F508" i="15"/>
  <c r="J508" i="15"/>
  <c r="N531" i="15"/>
  <c r="N516" i="15"/>
  <c r="I441" i="15"/>
  <c r="O441" i="15" s="1"/>
  <c r="D450" i="15"/>
  <c r="D454" i="15" s="1"/>
  <c r="H450" i="15"/>
  <c r="L450" i="15"/>
  <c r="C451" i="15"/>
  <c r="G451" i="15"/>
  <c r="K451" i="15"/>
  <c r="F452" i="15"/>
  <c r="J452" i="15"/>
  <c r="I450" i="15"/>
  <c r="D451" i="15"/>
  <c r="L451" i="15"/>
  <c r="G452" i="15"/>
  <c r="J453" i="15"/>
  <c r="D635" i="15"/>
  <c r="L635" i="15"/>
  <c r="C505" i="15"/>
  <c r="F506" i="15"/>
  <c r="D434" i="15"/>
  <c r="H434" i="15"/>
  <c r="L434" i="15"/>
  <c r="F465" i="15"/>
  <c r="F505" i="15" s="1"/>
  <c r="F441" i="15"/>
  <c r="F628" i="15" s="1"/>
  <c r="J465" i="15"/>
  <c r="J505" i="15" s="1"/>
  <c r="J441" i="15"/>
  <c r="J547" i="15" s="1"/>
  <c r="K508" i="15"/>
  <c r="N451" i="15"/>
  <c r="E461" i="15"/>
  <c r="I461" i="15"/>
  <c r="M461" i="15"/>
  <c r="D478" i="15"/>
  <c r="H478" i="15"/>
  <c r="L478" i="15"/>
  <c r="F486" i="15"/>
  <c r="J486" i="15"/>
  <c r="D494" i="15"/>
  <c r="H494" i="15"/>
  <c r="L494" i="15"/>
  <c r="D612" i="15"/>
  <c r="H612" i="15"/>
  <c r="L619" i="15"/>
  <c r="L610" i="15"/>
  <c r="L612" i="15"/>
  <c r="N619" i="15"/>
  <c r="D448" i="15"/>
  <c r="H448" i="15"/>
  <c r="L448" i="15"/>
  <c r="F450" i="15"/>
  <c r="F454" i="15" s="1"/>
  <c r="J450" i="15"/>
  <c r="D525" i="15"/>
  <c r="H525" i="15"/>
  <c r="L525" i="15"/>
  <c r="J539" i="15"/>
  <c r="I546" i="15"/>
  <c r="M546" i="15"/>
  <c r="F546" i="15"/>
  <c r="C539" i="15"/>
  <c r="G539" i="15"/>
  <c r="K539" i="15"/>
  <c r="J571" i="15"/>
  <c r="N571" i="15"/>
  <c r="K628" i="15"/>
  <c r="C546" i="15"/>
  <c r="G546" i="15"/>
  <c r="K546" i="15"/>
  <c r="L548" i="15" s="1"/>
  <c r="L628" i="15"/>
  <c r="M699" i="15"/>
  <c r="O699" i="15" s="1"/>
  <c r="O692" i="15"/>
  <c r="H571" i="15"/>
  <c r="L571" i="15"/>
  <c r="M655" i="15"/>
  <c r="L656" i="15"/>
  <c r="L658" i="15" s="1"/>
  <c r="N660" i="15"/>
  <c r="N664" i="15"/>
  <c r="N665" i="15" s="1"/>
  <c r="I701" i="15"/>
  <c r="M697" i="15"/>
  <c r="O697" i="15" s="1"/>
  <c r="O690" i="15"/>
  <c r="K701" i="15"/>
  <c r="J650" i="15"/>
  <c r="J696" i="15"/>
  <c r="L701" i="15"/>
  <c r="M701" i="15"/>
  <c r="L651" i="15"/>
  <c r="B123" i="8"/>
  <c r="O692" i="7"/>
  <c r="O478" i="15" l="1"/>
  <c r="O385" i="15"/>
  <c r="B503" i="15"/>
  <c r="O546" i="15"/>
  <c r="O434" i="15"/>
  <c r="O403" i="15"/>
  <c r="O539" i="15"/>
  <c r="O576" i="15"/>
  <c r="O331" i="15"/>
  <c r="N666" i="15"/>
  <c r="N610" i="15"/>
  <c r="O461" i="15"/>
  <c r="O428" i="15"/>
  <c r="O494" i="15"/>
  <c r="O397" i="15"/>
  <c r="O343" i="15"/>
  <c r="B479" i="15"/>
  <c r="B526" i="15"/>
  <c r="B640" i="15"/>
  <c r="B645" i="15" s="1"/>
  <c r="O525" i="15"/>
  <c r="O408" i="15"/>
  <c r="B626" i="15"/>
  <c r="B623" i="15"/>
  <c r="C548" i="15"/>
  <c r="C633" i="15"/>
  <c r="C442" i="15"/>
  <c r="C463" i="15"/>
  <c r="C635" i="15"/>
  <c r="C634" i="15"/>
  <c r="C496" i="15"/>
  <c r="C488" i="15"/>
  <c r="C480" i="15"/>
  <c r="N463" i="15"/>
  <c r="E526" i="15"/>
  <c r="K463" i="15"/>
  <c r="B509" i="15"/>
  <c r="B470" i="15"/>
  <c r="H610" i="15"/>
  <c r="J463" i="15"/>
  <c r="I555" i="15"/>
  <c r="O555" i="15" s="1"/>
  <c r="H462" i="15"/>
  <c r="G463" i="15"/>
  <c r="F463" i="15"/>
  <c r="C636" i="15"/>
  <c r="H548" i="15"/>
  <c r="I506" i="15"/>
  <c r="L463" i="15"/>
  <c r="L647" i="15"/>
  <c r="K648" i="15"/>
  <c r="K650" i="15" s="1"/>
  <c r="N530" i="15"/>
  <c r="N515" i="15"/>
  <c r="G635" i="15"/>
  <c r="E619" i="15"/>
  <c r="E623" i="15" s="1"/>
  <c r="C454" i="15"/>
  <c r="E610" i="15"/>
  <c r="N505" i="15"/>
  <c r="N528" i="15" s="1"/>
  <c r="H635" i="15"/>
  <c r="E548" i="15"/>
  <c r="K462" i="15"/>
  <c r="N548" i="15"/>
  <c r="E612" i="15"/>
  <c r="F462" i="15"/>
  <c r="E515" i="15"/>
  <c r="C469" i="15"/>
  <c r="C471" i="15" s="1"/>
  <c r="I526" i="15"/>
  <c r="O526" i="15" s="1"/>
  <c r="K634" i="15"/>
  <c r="G487" i="15"/>
  <c r="L505" i="15"/>
  <c r="L528" i="15" s="1"/>
  <c r="I628" i="15"/>
  <c r="D548" i="15"/>
  <c r="C526" i="15"/>
  <c r="D619" i="15"/>
  <c r="D623" i="15" s="1"/>
  <c r="G488" i="15"/>
  <c r="K635" i="15"/>
  <c r="H634" i="15"/>
  <c r="E547" i="15"/>
  <c r="L462" i="15"/>
  <c r="K505" i="15"/>
  <c r="K528" i="15" s="1"/>
  <c r="K469" i="15"/>
  <c r="C628" i="15"/>
  <c r="D571" i="15"/>
  <c r="D463" i="15"/>
  <c r="L634" i="15"/>
  <c r="C462" i="15"/>
  <c r="J635" i="15"/>
  <c r="E503" i="15"/>
  <c r="M515" i="15"/>
  <c r="M530" i="15"/>
  <c r="J529" i="15"/>
  <c r="K502" i="15"/>
  <c r="K454" i="15"/>
  <c r="J502" i="15"/>
  <c r="J503" i="15" s="1"/>
  <c r="J454" i="15"/>
  <c r="D547" i="15"/>
  <c r="F634" i="15"/>
  <c r="J526" i="15"/>
  <c r="M502" i="15"/>
  <c r="I502" i="15"/>
  <c r="G628" i="15"/>
  <c r="C495" i="15"/>
  <c r="F526" i="15"/>
  <c r="N547" i="15"/>
  <c r="L502" i="15"/>
  <c r="G454" i="15"/>
  <c r="K526" i="15"/>
  <c r="K442" i="15"/>
  <c r="J555" i="15"/>
  <c r="E555" i="15"/>
  <c r="E487" i="15"/>
  <c r="D628" i="15"/>
  <c r="N480" i="15"/>
  <c r="J462" i="15"/>
  <c r="E454" i="15"/>
  <c r="E628" i="15"/>
  <c r="K614" i="15"/>
  <c r="L615" i="15"/>
  <c r="J528" i="15"/>
  <c r="J513" i="15"/>
  <c r="C528" i="15"/>
  <c r="C513" i="15"/>
  <c r="J496" i="15"/>
  <c r="J495" i="15"/>
  <c r="H487" i="15"/>
  <c r="H488" i="15"/>
  <c r="E531" i="15"/>
  <c r="E516" i="15"/>
  <c r="F530" i="15"/>
  <c r="F515" i="15"/>
  <c r="C529" i="15"/>
  <c r="C514" i="15"/>
  <c r="H633" i="15"/>
  <c r="H555" i="15"/>
  <c r="H469" i="15"/>
  <c r="H442" i="15"/>
  <c r="E496" i="15"/>
  <c r="E495" i="15"/>
  <c r="I480" i="15"/>
  <c r="I479" i="15"/>
  <c r="N633" i="15"/>
  <c r="N636" i="15" s="1"/>
  <c r="N628" i="15"/>
  <c r="N469" i="15"/>
  <c r="N442" i="15"/>
  <c r="C555" i="15"/>
  <c r="M628" i="15"/>
  <c r="K619" i="15"/>
  <c r="L620" i="15" s="1"/>
  <c r="K612" i="15"/>
  <c r="K610" i="15"/>
  <c r="K571" i="15"/>
  <c r="K547" i="15"/>
  <c r="K548" i="15"/>
  <c r="N555" i="15"/>
  <c r="L547" i="15"/>
  <c r="M619" i="15"/>
  <c r="M610" i="15"/>
  <c r="M571" i="15"/>
  <c r="M547" i="15"/>
  <c r="M612" i="15"/>
  <c r="M548" i="15"/>
  <c r="L526" i="15"/>
  <c r="N623" i="15"/>
  <c r="N620" i="15"/>
  <c r="N626" i="15"/>
  <c r="D626" i="15"/>
  <c r="L495" i="15"/>
  <c r="L496" i="15"/>
  <c r="J488" i="15"/>
  <c r="J487" i="15"/>
  <c r="H479" i="15"/>
  <c r="H480" i="15"/>
  <c r="M634" i="15"/>
  <c r="M635" i="15"/>
  <c r="M463" i="15"/>
  <c r="M462" i="15"/>
  <c r="K516" i="15"/>
  <c r="K531" i="15"/>
  <c r="H515" i="15"/>
  <c r="H530" i="15"/>
  <c r="E514" i="15"/>
  <c r="E529" i="15"/>
  <c r="F633" i="15"/>
  <c r="F469" i="15"/>
  <c r="F442" i="15"/>
  <c r="N503" i="15"/>
  <c r="I488" i="15"/>
  <c r="L531" i="15"/>
  <c r="L516" i="15"/>
  <c r="I633" i="15"/>
  <c r="I469" i="15"/>
  <c r="O469" i="15" s="1"/>
  <c r="I442" i="15"/>
  <c r="F531" i="15"/>
  <c r="F516" i="15"/>
  <c r="C530" i="15"/>
  <c r="C515" i="15"/>
  <c r="M528" i="15"/>
  <c r="M513" i="15"/>
  <c r="F496" i="15"/>
  <c r="F495" i="15"/>
  <c r="D487" i="15"/>
  <c r="D488" i="15"/>
  <c r="N462" i="15"/>
  <c r="G633" i="15"/>
  <c r="G555" i="15"/>
  <c r="G442" i="15"/>
  <c r="G469" i="15"/>
  <c r="D528" i="15"/>
  <c r="D513" i="15"/>
  <c r="M526" i="15"/>
  <c r="G526" i="15"/>
  <c r="N487" i="15"/>
  <c r="E480" i="15"/>
  <c r="E479" i="15"/>
  <c r="M454" i="15"/>
  <c r="H531" i="15"/>
  <c r="H516" i="15"/>
  <c r="G495" i="15"/>
  <c r="K479" i="15"/>
  <c r="F614" i="15"/>
  <c r="F615" i="15"/>
  <c r="F409" i="15"/>
  <c r="F503" i="15"/>
  <c r="C503" i="15"/>
  <c r="I487" i="15"/>
  <c r="H615" i="15"/>
  <c r="H614" i="15"/>
  <c r="H409" i="15"/>
  <c r="M640" i="15"/>
  <c r="I640" i="15"/>
  <c r="K640" i="15"/>
  <c r="L640" i="15"/>
  <c r="F640" i="15"/>
  <c r="J640" i="15"/>
  <c r="E640" i="15"/>
  <c r="G640" i="15"/>
  <c r="D640" i="15"/>
  <c r="N640" i="15"/>
  <c r="C640" i="15"/>
  <c r="H640" i="15"/>
  <c r="G515" i="15"/>
  <c r="G530" i="15"/>
  <c r="N655" i="15"/>
  <c r="N656" i="15" s="1"/>
  <c r="M656" i="15"/>
  <c r="M658" i="15" s="1"/>
  <c r="F619" i="15"/>
  <c r="F612" i="15"/>
  <c r="F610" i="15"/>
  <c r="F547" i="15"/>
  <c r="F548" i="15"/>
  <c r="H526" i="15"/>
  <c r="E614" i="15"/>
  <c r="E615" i="15"/>
  <c r="E409" i="15"/>
  <c r="G496" i="15"/>
  <c r="K487" i="15"/>
  <c r="C479" i="15"/>
  <c r="J614" i="15"/>
  <c r="J615" i="15"/>
  <c r="J409" i="15"/>
  <c r="I503" i="15"/>
  <c r="C615" i="15"/>
  <c r="C614" i="15"/>
  <c r="C409" i="15"/>
  <c r="G462" i="15"/>
  <c r="L614" i="15"/>
  <c r="L479" i="15"/>
  <c r="L480" i="15"/>
  <c r="L530" i="15"/>
  <c r="L515" i="15"/>
  <c r="D514" i="15"/>
  <c r="D529" i="15"/>
  <c r="H628" i="15"/>
  <c r="G619" i="15"/>
  <c r="H620" i="15" s="1"/>
  <c r="G612" i="15"/>
  <c r="G610" i="15"/>
  <c r="G571" i="15"/>
  <c r="G548" i="15"/>
  <c r="G547" i="15"/>
  <c r="I610" i="15"/>
  <c r="O610" i="15" s="1"/>
  <c r="I571" i="15"/>
  <c r="O571" i="15" s="1"/>
  <c r="I612" i="15"/>
  <c r="O612" i="15" s="1"/>
  <c r="I547" i="15"/>
  <c r="I619" i="15"/>
  <c r="I548" i="15"/>
  <c r="L626" i="15"/>
  <c r="L623" i="15"/>
  <c r="H495" i="15"/>
  <c r="H496" i="15"/>
  <c r="F488" i="15"/>
  <c r="F487" i="15"/>
  <c r="D479" i="15"/>
  <c r="D480" i="15"/>
  <c r="I635" i="15"/>
  <c r="I634" i="15"/>
  <c r="I463" i="15"/>
  <c r="I462" i="15"/>
  <c r="O462" i="15" s="1"/>
  <c r="G531" i="15"/>
  <c r="G516" i="15"/>
  <c r="D530" i="15"/>
  <c r="D515" i="15"/>
  <c r="F528" i="15"/>
  <c r="F513" i="15"/>
  <c r="N495" i="15"/>
  <c r="I530" i="15"/>
  <c r="I515" i="15"/>
  <c r="L454" i="15"/>
  <c r="L514" i="15"/>
  <c r="L529" i="15"/>
  <c r="I513" i="15"/>
  <c r="I528" i="15"/>
  <c r="E626" i="15"/>
  <c r="E620" i="15"/>
  <c r="J623" i="15"/>
  <c r="J626" i="15"/>
  <c r="J480" i="15"/>
  <c r="J479" i="15"/>
  <c r="M531" i="15"/>
  <c r="M516" i="15"/>
  <c r="K529" i="15"/>
  <c r="K514" i="15"/>
  <c r="L633" i="15"/>
  <c r="L636" i="15" s="1"/>
  <c r="L555" i="15"/>
  <c r="L469" i="15"/>
  <c r="L442" i="15"/>
  <c r="D633" i="15"/>
  <c r="D636" i="15" s="1"/>
  <c r="D555" i="15"/>
  <c r="D469" i="15"/>
  <c r="D442" i="15"/>
  <c r="M496" i="15"/>
  <c r="M495" i="15"/>
  <c r="N529" i="15"/>
  <c r="N514" i="15"/>
  <c r="M633" i="15"/>
  <c r="M469" i="15"/>
  <c r="M442" i="15"/>
  <c r="D531" i="15"/>
  <c r="D516" i="15"/>
  <c r="K470" i="15"/>
  <c r="G528" i="15"/>
  <c r="G513" i="15"/>
  <c r="L652" i="15"/>
  <c r="L654" i="15" s="1"/>
  <c r="M651" i="15"/>
  <c r="C619" i="15"/>
  <c r="C620" i="15" s="1"/>
  <c r="C612" i="15"/>
  <c r="C610" i="15"/>
  <c r="C571" i="15"/>
  <c r="C547" i="15"/>
  <c r="F571" i="15"/>
  <c r="F555" i="15"/>
  <c r="D526" i="15"/>
  <c r="H547" i="15"/>
  <c r="H626" i="15"/>
  <c r="H623" i="15"/>
  <c r="D495" i="15"/>
  <c r="D496" i="15"/>
  <c r="E634" i="15"/>
  <c r="E635" i="15"/>
  <c r="E463" i="15"/>
  <c r="E462" i="15"/>
  <c r="C531" i="15"/>
  <c r="C516" i="15"/>
  <c r="M529" i="15"/>
  <c r="M514" i="15"/>
  <c r="J633" i="15"/>
  <c r="J636" i="15" s="1"/>
  <c r="J628" i="15"/>
  <c r="J469" i="15"/>
  <c r="K471" i="15" s="1"/>
  <c r="J442" i="15"/>
  <c r="N496" i="15"/>
  <c r="N479" i="15"/>
  <c r="F529" i="15"/>
  <c r="F514" i="15"/>
  <c r="K636" i="15"/>
  <c r="D462" i="15"/>
  <c r="I454" i="15"/>
  <c r="O454" i="15" s="1"/>
  <c r="H454" i="15"/>
  <c r="K530" i="15"/>
  <c r="K515" i="15"/>
  <c r="H529" i="15"/>
  <c r="H514" i="15"/>
  <c r="E528" i="15"/>
  <c r="E513" i="15"/>
  <c r="J548" i="15"/>
  <c r="L487" i="15"/>
  <c r="L488" i="15"/>
  <c r="F480" i="15"/>
  <c r="F479" i="15"/>
  <c r="I531" i="15"/>
  <c r="I516" i="15"/>
  <c r="J530" i="15"/>
  <c r="J515" i="15"/>
  <c r="G529" i="15"/>
  <c r="G514" i="15"/>
  <c r="H528" i="15"/>
  <c r="H513" i="15"/>
  <c r="N526" i="15"/>
  <c r="I496" i="15"/>
  <c r="I495" i="15"/>
  <c r="O495" i="15" s="1"/>
  <c r="M480" i="15"/>
  <c r="M479" i="15"/>
  <c r="E633" i="15"/>
  <c r="E469" i="15"/>
  <c r="E442" i="15"/>
  <c r="K555" i="15"/>
  <c r="C470" i="15"/>
  <c r="C509" i="15"/>
  <c r="I614" i="15"/>
  <c r="I615" i="15"/>
  <c r="I409" i="15"/>
  <c r="K495" i="15"/>
  <c r="K488" i="15"/>
  <c r="C487" i="15"/>
  <c r="G479" i="15"/>
  <c r="L503" i="15"/>
  <c r="H503" i="15"/>
  <c r="D503" i="15"/>
  <c r="G615" i="15"/>
  <c r="G614" i="15"/>
  <c r="G409" i="15"/>
  <c r="N454" i="15"/>
  <c r="N662" i="15"/>
  <c r="N661" i="15"/>
  <c r="I529" i="15"/>
  <c r="I514" i="15"/>
  <c r="J516" i="15"/>
  <c r="J531" i="15"/>
  <c r="M614" i="15"/>
  <c r="M615" i="15"/>
  <c r="M409" i="15"/>
  <c r="K496" i="15"/>
  <c r="G480" i="15"/>
  <c r="G503" i="15"/>
  <c r="K615" i="15"/>
  <c r="K409" i="15"/>
  <c r="M487" i="15"/>
  <c r="D615" i="15"/>
  <c r="D614" i="15"/>
  <c r="D409" i="15"/>
  <c r="N615" i="15"/>
  <c r="N614" i="15"/>
  <c r="N409" i="15"/>
  <c r="N631" i="8"/>
  <c r="N684" i="8" s="1"/>
  <c r="N577" i="7"/>
  <c r="L750" i="8"/>
  <c r="M717" i="8"/>
  <c r="M718" i="8"/>
  <c r="M719" i="8"/>
  <c r="M720" i="8"/>
  <c r="M721" i="8"/>
  <c r="M729" i="8"/>
  <c r="L717" i="8"/>
  <c r="L718" i="8"/>
  <c r="L719" i="8"/>
  <c r="L720" i="8"/>
  <c r="L721" i="8"/>
  <c r="L729" i="8"/>
  <c r="K717" i="8"/>
  <c r="K718" i="8"/>
  <c r="K719" i="8"/>
  <c r="K720" i="8"/>
  <c r="K721" i="8"/>
  <c r="K729" i="8"/>
  <c r="J717" i="8"/>
  <c r="J718" i="8"/>
  <c r="J719" i="8"/>
  <c r="J720" i="8"/>
  <c r="J721" i="8"/>
  <c r="J729" i="8"/>
  <c r="I717" i="8"/>
  <c r="I718" i="8"/>
  <c r="I719" i="8"/>
  <c r="I720" i="8"/>
  <c r="I721" i="8"/>
  <c r="I729" i="8"/>
  <c r="M728" i="8"/>
  <c r="O728" i="8"/>
  <c r="L728" i="8"/>
  <c r="K728" i="8"/>
  <c r="J728" i="8"/>
  <c r="I728" i="8"/>
  <c r="M727" i="8"/>
  <c r="O727" i="8"/>
  <c r="L727" i="8"/>
  <c r="K727" i="8"/>
  <c r="J727" i="8"/>
  <c r="I727" i="8"/>
  <c r="M726" i="8"/>
  <c r="O726" i="8"/>
  <c r="L726" i="8"/>
  <c r="K726" i="8"/>
  <c r="J726" i="8"/>
  <c r="I726" i="8"/>
  <c r="M725" i="8"/>
  <c r="O725" i="8"/>
  <c r="L725" i="8"/>
  <c r="K725" i="8"/>
  <c r="J725" i="8"/>
  <c r="I725" i="8"/>
  <c r="M724" i="8"/>
  <c r="O724" i="8"/>
  <c r="L724" i="8"/>
  <c r="K724" i="8"/>
  <c r="J724" i="8"/>
  <c r="I724" i="8"/>
  <c r="O721" i="8"/>
  <c r="O720" i="8"/>
  <c r="O719" i="8"/>
  <c r="O718" i="8"/>
  <c r="O717" i="8"/>
  <c r="O714" i="8"/>
  <c r="O713" i="8"/>
  <c r="O712" i="8"/>
  <c r="O711" i="8"/>
  <c r="O710" i="8"/>
  <c r="O707" i="8"/>
  <c r="O706" i="8"/>
  <c r="O705" i="8"/>
  <c r="O704" i="8"/>
  <c r="O703" i="8"/>
  <c r="O702" i="8"/>
  <c r="O701" i="8"/>
  <c r="O700" i="8"/>
  <c r="O699" i="8"/>
  <c r="M692" i="8"/>
  <c r="N691" i="8"/>
  <c r="N692" i="8"/>
  <c r="N694" i="8" s="1"/>
  <c r="N693" i="8"/>
  <c r="L688" i="8"/>
  <c r="M687" i="8"/>
  <c r="N687" i="8"/>
  <c r="N688" i="8"/>
  <c r="N690" i="8" s="1"/>
  <c r="M688" i="8"/>
  <c r="M690" i="8"/>
  <c r="N689" i="8"/>
  <c r="K684" i="8"/>
  <c r="L683" i="8"/>
  <c r="M683" i="8"/>
  <c r="N683" i="8"/>
  <c r="M684" i="8"/>
  <c r="M686" i="8"/>
  <c r="L684" i="8"/>
  <c r="L686" i="8"/>
  <c r="J680" i="8"/>
  <c r="K679" i="8"/>
  <c r="L679" i="8"/>
  <c r="M679" i="8"/>
  <c r="N679" i="8"/>
  <c r="M680" i="8"/>
  <c r="M682" i="8"/>
  <c r="L680" i="8"/>
  <c r="L682" i="8"/>
  <c r="K680" i="8"/>
  <c r="K682" i="8"/>
  <c r="I676" i="8"/>
  <c r="J675" i="8"/>
  <c r="K675" i="8"/>
  <c r="L675" i="8"/>
  <c r="M675" i="8"/>
  <c r="N675" i="8"/>
  <c r="N676" i="8"/>
  <c r="N678" i="8" s="1"/>
  <c r="M676" i="8"/>
  <c r="M678" i="8"/>
  <c r="L676" i="8"/>
  <c r="L678" i="8"/>
  <c r="K676" i="8"/>
  <c r="K678" i="8"/>
  <c r="J676" i="8"/>
  <c r="J678" i="8"/>
  <c r="H672" i="8"/>
  <c r="I671" i="8"/>
  <c r="J671" i="8"/>
  <c r="K671" i="8"/>
  <c r="L671" i="8"/>
  <c r="M671" i="8"/>
  <c r="N671" i="8"/>
  <c r="N672" i="8"/>
  <c r="N674" i="8" s="1"/>
  <c r="M672" i="8"/>
  <c r="M674" i="8"/>
  <c r="L672" i="8"/>
  <c r="L674" i="8"/>
  <c r="K672" i="8"/>
  <c r="K674" i="8"/>
  <c r="J672" i="8"/>
  <c r="J674" i="8"/>
  <c r="I672" i="8"/>
  <c r="I674" i="8"/>
  <c r="N673" i="8"/>
  <c r="G668" i="8"/>
  <c r="H667" i="8"/>
  <c r="I667" i="8"/>
  <c r="J667" i="8"/>
  <c r="K667" i="8"/>
  <c r="L667" i="8"/>
  <c r="M667" i="8"/>
  <c r="N667" i="8"/>
  <c r="N668" i="8"/>
  <c r="N669" i="8" s="1"/>
  <c r="N670" i="8"/>
  <c r="M668" i="8"/>
  <c r="M670" i="8"/>
  <c r="L668" i="8"/>
  <c r="L670" i="8"/>
  <c r="K668" i="8"/>
  <c r="K670" i="8"/>
  <c r="J668" i="8"/>
  <c r="J670" i="8"/>
  <c r="I668" i="8"/>
  <c r="I670" i="8"/>
  <c r="H668" i="8"/>
  <c r="H670" i="8"/>
  <c r="F664" i="8"/>
  <c r="G663" i="8"/>
  <c r="H663" i="8"/>
  <c r="I663" i="8"/>
  <c r="J663" i="8"/>
  <c r="K663" i="8"/>
  <c r="L663" i="8"/>
  <c r="M663" i="8"/>
  <c r="N663" i="8"/>
  <c r="N664" i="8"/>
  <c r="N666" i="8"/>
  <c r="M664" i="8"/>
  <c r="M666" i="8"/>
  <c r="L664" i="8"/>
  <c r="L666" i="8"/>
  <c r="K664" i="8"/>
  <c r="K666" i="8"/>
  <c r="J664" i="8"/>
  <c r="J666" i="8"/>
  <c r="I664" i="8"/>
  <c r="I666" i="8"/>
  <c r="H664" i="8"/>
  <c r="H666" i="8"/>
  <c r="G664" i="8"/>
  <c r="G666" i="8"/>
  <c r="N665" i="8"/>
  <c r="E660" i="8"/>
  <c r="F659" i="8"/>
  <c r="G659" i="8"/>
  <c r="H659" i="8"/>
  <c r="I659" i="8"/>
  <c r="J659" i="8"/>
  <c r="K659" i="8"/>
  <c r="L659" i="8"/>
  <c r="M659" i="8"/>
  <c r="N659" i="8"/>
  <c r="N660" i="8"/>
  <c r="N662" i="8" s="1"/>
  <c r="M660" i="8"/>
  <c r="M662" i="8"/>
  <c r="L660" i="8"/>
  <c r="L662" i="8"/>
  <c r="K660" i="8"/>
  <c r="K662" i="8"/>
  <c r="J660" i="8"/>
  <c r="J662" i="8"/>
  <c r="I660" i="8"/>
  <c r="I662" i="8"/>
  <c r="H660" i="8"/>
  <c r="H662" i="8"/>
  <c r="G660" i="8"/>
  <c r="G662" i="8"/>
  <c r="F660" i="8"/>
  <c r="F662" i="8"/>
  <c r="N661" i="8"/>
  <c r="D656" i="8"/>
  <c r="E655" i="8"/>
  <c r="F655" i="8"/>
  <c r="G655" i="8"/>
  <c r="H655" i="8"/>
  <c r="I655" i="8"/>
  <c r="J655" i="8"/>
  <c r="K655" i="8"/>
  <c r="L655" i="8"/>
  <c r="M655" i="8"/>
  <c r="N655" i="8"/>
  <c r="N656" i="8"/>
  <c r="N658" i="8" s="1"/>
  <c r="M656" i="8"/>
  <c r="M658" i="8"/>
  <c r="L656" i="8"/>
  <c r="L658" i="8"/>
  <c r="K656" i="8"/>
  <c r="K658" i="8"/>
  <c r="J656" i="8"/>
  <c r="J658" i="8"/>
  <c r="I656" i="8"/>
  <c r="I658" i="8"/>
  <c r="H656" i="8"/>
  <c r="H658" i="8"/>
  <c r="G656" i="8"/>
  <c r="G658" i="8"/>
  <c r="F656" i="8"/>
  <c r="F658" i="8"/>
  <c r="E656" i="8"/>
  <c r="E658" i="8"/>
  <c r="N657" i="8"/>
  <c r="C652" i="8"/>
  <c r="D651" i="8"/>
  <c r="E651" i="8"/>
  <c r="F651" i="8"/>
  <c r="G651" i="8"/>
  <c r="H651" i="8"/>
  <c r="I651" i="8"/>
  <c r="J651" i="8"/>
  <c r="K651" i="8"/>
  <c r="L651" i="8"/>
  <c r="M651" i="8"/>
  <c r="N651" i="8"/>
  <c r="M652" i="8"/>
  <c r="M654" i="8"/>
  <c r="L652" i="8"/>
  <c r="L654" i="8"/>
  <c r="K652" i="8"/>
  <c r="K654" i="8"/>
  <c r="J652" i="8"/>
  <c r="J654" i="8"/>
  <c r="I652" i="8"/>
  <c r="I654" i="8"/>
  <c r="H652" i="8"/>
  <c r="H654" i="8"/>
  <c r="G652" i="8"/>
  <c r="G654" i="8"/>
  <c r="F652" i="8"/>
  <c r="F654" i="8"/>
  <c r="E652" i="8"/>
  <c r="E654" i="8"/>
  <c r="D652" i="8"/>
  <c r="D654" i="8"/>
  <c r="B648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M648" i="8"/>
  <c r="M650" i="8"/>
  <c r="L648" i="8"/>
  <c r="L650" i="8"/>
  <c r="K648" i="8"/>
  <c r="K650" i="8"/>
  <c r="J648" i="8"/>
  <c r="J650" i="8"/>
  <c r="I648" i="8"/>
  <c r="I650" i="8"/>
  <c r="H648" i="8"/>
  <c r="H650" i="8"/>
  <c r="G648" i="8"/>
  <c r="G650" i="8"/>
  <c r="F648" i="8"/>
  <c r="F650" i="8"/>
  <c r="E648" i="8"/>
  <c r="E650" i="8"/>
  <c r="D648" i="8"/>
  <c r="D650" i="8"/>
  <c r="C648" i="8"/>
  <c r="C650" i="8"/>
  <c r="B433" i="8"/>
  <c r="B618" i="8"/>
  <c r="B625" i="8"/>
  <c r="C433" i="8"/>
  <c r="C618" i="8"/>
  <c r="C625" i="8"/>
  <c r="D433" i="8"/>
  <c r="D618" i="8"/>
  <c r="D625" i="8"/>
  <c r="E433" i="8"/>
  <c r="E618" i="8"/>
  <c r="E625" i="8"/>
  <c r="F433" i="8"/>
  <c r="F618" i="8"/>
  <c r="F625" i="8"/>
  <c r="G433" i="8"/>
  <c r="G618" i="8"/>
  <c r="G625" i="8"/>
  <c r="H433" i="8"/>
  <c r="H618" i="8"/>
  <c r="H625" i="8"/>
  <c r="I433" i="8"/>
  <c r="I618" i="8"/>
  <c r="I625" i="8"/>
  <c r="J433" i="8"/>
  <c r="J618" i="8"/>
  <c r="J625" i="8"/>
  <c r="K433" i="8"/>
  <c r="K618" i="8"/>
  <c r="K625" i="8"/>
  <c r="L433" i="8"/>
  <c r="L618" i="8"/>
  <c r="L625" i="8"/>
  <c r="M433" i="8"/>
  <c r="M618" i="8"/>
  <c r="M625" i="8"/>
  <c r="N433" i="8"/>
  <c r="N618" i="8"/>
  <c r="N625" i="8"/>
  <c r="O625" i="8" s="1"/>
  <c r="B542" i="8"/>
  <c r="B543" i="8"/>
  <c r="B544" i="8"/>
  <c r="B545" i="8"/>
  <c r="B546" i="8"/>
  <c r="B619" i="8"/>
  <c r="B626" i="8"/>
  <c r="C542" i="8"/>
  <c r="C543" i="8"/>
  <c r="C544" i="8"/>
  <c r="C545" i="8"/>
  <c r="C546" i="8"/>
  <c r="C619" i="8"/>
  <c r="C626" i="8"/>
  <c r="D542" i="8"/>
  <c r="D543" i="8"/>
  <c r="D544" i="8"/>
  <c r="D545" i="8"/>
  <c r="D546" i="8"/>
  <c r="D619" i="8"/>
  <c r="D626" i="8"/>
  <c r="E542" i="8"/>
  <c r="E543" i="8"/>
  <c r="E544" i="8"/>
  <c r="E545" i="8"/>
  <c r="E546" i="8"/>
  <c r="E619" i="8"/>
  <c r="E626" i="8"/>
  <c r="F542" i="8"/>
  <c r="F543" i="8"/>
  <c r="F544" i="8"/>
  <c r="F545" i="8"/>
  <c r="F546" i="8"/>
  <c r="F619" i="8"/>
  <c r="F626" i="8"/>
  <c r="G542" i="8"/>
  <c r="G543" i="8"/>
  <c r="G544" i="8"/>
  <c r="G545" i="8"/>
  <c r="G546" i="8"/>
  <c r="G619" i="8"/>
  <c r="G626" i="8"/>
  <c r="H542" i="8"/>
  <c r="H543" i="8"/>
  <c r="H544" i="8"/>
  <c r="H545" i="8"/>
  <c r="H546" i="8"/>
  <c r="H619" i="8"/>
  <c r="H626" i="8"/>
  <c r="I542" i="8"/>
  <c r="I543" i="8"/>
  <c r="I544" i="8"/>
  <c r="I545" i="8"/>
  <c r="I546" i="8"/>
  <c r="I619" i="8"/>
  <c r="I626" i="8"/>
  <c r="J542" i="8"/>
  <c r="J543" i="8"/>
  <c r="J544" i="8"/>
  <c r="J545" i="8"/>
  <c r="J546" i="8"/>
  <c r="J619" i="8"/>
  <c r="J626" i="8"/>
  <c r="K542" i="8"/>
  <c r="K543" i="8"/>
  <c r="K544" i="8"/>
  <c r="K545" i="8"/>
  <c r="K546" i="8"/>
  <c r="K619" i="8"/>
  <c r="K626" i="8"/>
  <c r="L542" i="8"/>
  <c r="L543" i="8"/>
  <c r="L544" i="8"/>
  <c r="L545" i="8"/>
  <c r="L546" i="8"/>
  <c r="L619" i="8"/>
  <c r="L626" i="8"/>
  <c r="M542" i="8"/>
  <c r="M543" i="8"/>
  <c r="M544" i="8"/>
  <c r="M545" i="8"/>
  <c r="M546" i="8"/>
  <c r="M619" i="8"/>
  <c r="M626" i="8"/>
  <c r="N543" i="8"/>
  <c r="N544" i="8"/>
  <c r="N542" i="8"/>
  <c r="N546" i="8"/>
  <c r="N619" i="8"/>
  <c r="N626" i="8"/>
  <c r="O626" i="8" s="1"/>
  <c r="B624" i="8"/>
  <c r="E123" i="8"/>
  <c r="E124" i="8"/>
  <c r="E125" i="8"/>
  <c r="B408" i="8"/>
  <c r="B330" i="8"/>
  <c r="B336" i="8"/>
  <c r="B437" i="8"/>
  <c r="B438" i="8"/>
  <c r="B439" i="8"/>
  <c r="B440" i="8"/>
  <c r="B441" i="8"/>
  <c r="B457" i="8"/>
  <c r="B458" i="8"/>
  <c r="B459" i="8"/>
  <c r="B460" i="8"/>
  <c r="B461" i="8"/>
  <c r="B469" i="8"/>
  <c r="B444" i="8"/>
  <c r="B445" i="8"/>
  <c r="B446" i="8"/>
  <c r="B447" i="8"/>
  <c r="B448" i="8"/>
  <c r="B490" i="8"/>
  <c r="B491" i="8"/>
  <c r="B492" i="8"/>
  <c r="B493" i="8"/>
  <c r="B494" i="8"/>
  <c r="B202" i="8"/>
  <c r="B498" i="8"/>
  <c r="C202" i="8"/>
  <c r="B499" i="8"/>
  <c r="D202" i="8"/>
  <c r="B500" i="8"/>
  <c r="E202" i="8"/>
  <c r="B501" i="8"/>
  <c r="B502" i="8"/>
  <c r="B509" i="8"/>
  <c r="B554" i="8"/>
  <c r="B517" i="8"/>
  <c r="B627" i="8"/>
  <c r="C624" i="8"/>
  <c r="I123" i="8"/>
  <c r="I124" i="8"/>
  <c r="I125" i="8"/>
  <c r="C408" i="8"/>
  <c r="C330" i="8"/>
  <c r="C336" i="8"/>
  <c r="C437" i="8"/>
  <c r="C438" i="8"/>
  <c r="C439" i="8"/>
  <c r="C440" i="8"/>
  <c r="C441" i="8"/>
  <c r="C457" i="8"/>
  <c r="C458" i="8"/>
  <c r="C459" i="8"/>
  <c r="C460" i="8"/>
  <c r="C461" i="8"/>
  <c r="C469" i="8"/>
  <c r="C444" i="8"/>
  <c r="C445" i="8"/>
  <c r="C446" i="8"/>
  <c r="C447" i="8"/>
  <c r="C448" i="8"/>
  <c r="C490" i="8"/>
  <c r="C491" i="8"/>
  <c r="C492" i="8"/>
  <c r="C493" i="8"/>
  <c r="C494" i="8"/>
  <c r="F202" i="8"/>
  <c r="C498" i="8"/>
  <c r="G202" i="8"/>
  <c r="C499" i="8"/>
  <c r="H202" i="8"/>
  <c r="C500" i="8"/>
  <c r="I202" i="8"/>
  <c r="C501" i="8"/>
  <c r="C502" i="8"/>
  <c r="C509" i="8"/>
  <c r="C554" i="8"/>
  <c r="C517" i="8"/>
  <c r="C627" i="8"/>
  <c r="D624" i="8"/>
  <c r="M123" i="8"/>
  <c r="M124" i="8"/>
  <c r="M125" i="8"/>
  <c r="D408" i="8"/>
  <c r="D330" i="8"/>
  <c r="D336" i="8"/>
  <c r="D437" i="8"/>
  <c r="D438" i="8"/>
  <c r="D439" i="8"/>
  <c r="D440" i="8"/>
  <c r="D441" i="8"/>
  <c r="D457" i="8"/>
  <c r="D458" i="8"/>
  <c r="D459" i="8"/>
  <c r="D460" i="8"/>
  <c r="D461" i="8"/>
  <c r="D469" i="8"/>
  <c r="D444" i="8"/>
  <c r="D445" i="8"/>
  <c r="D446" i="8"/>
  <c r="D447" i="8"/>
  <c r="D448" i="8"/>
  <c r="D490" i="8"/>
  <c r="D491" i="8"/>
  <c r="D492" i="8"/>
  <c r="D493" i="8"/>
  <c r="D494" i="8"/>
  <c r="J202" i="8"/>
  <c r="D498" i="8"/>
  <c r="K202" i="8"/>
  <c r="D499" i="8"/>
  <c r="L202" i="8"/>
  <c r="D500" i="8"/>
  <c r="M202" i="8"/>
  <c r="D501" i="8"/>
  <c r="D502" i="8"/>
  <c r="D509" i="8"/>
  <c r="D554" i="8"/>
  <c r="D517" i="8"/>
  <c r="D627" i="8"/>
  <c r="E624" i="8"/>
  <c r="Q123" i="8"/>
  <c r="Q124" i="8"/>
  <c r="Q125" i="8"/>
  <c r="E408" i="8"/>
  <c r="E330" i="8"/>
  <c r="E336" i="8"/>
  <c r="E437" i="8"/>
  <c r="E438" i="8"/>
  <c r="E439" i="8"/>
  <c r="E440" i="8"/>
  <c r="E441" i="8"/>
  <c r="E457" i="8"/>
  <c r="E458" i="8"/>
  <c r="E459" i="8"/>
  <c r="E460" i="8"/>
  <c r="E461" i="8"/>
  <c r="E469" i="8"/>
  <c r="E444" i="8"/>
  <c r="E445" i="8"/>
  <c r="E446" i="8"/>
  <c r="E447" i="8"/>
  <c r="E448" i="8"/>
  <c r="E490" i="8"/>
  <c r="E491" i="8"/>
  <c r="E492" i="8"/>
  <c r="E493" i="8"/>
  <c r="E494" i="8"/>
  <c r="N202" i="8"/>
  <c r="E498" i="8"/>
  <c r="O202" i="8"/>
  <c r="E499" i="8"/>
  <c r="P202" i="8"/>
  <c r="E500" i="8"/>
  <c r="Q202" i="8"/>
  <c r="E501" i="8"/>
  <c r="E502" i="8"/>
  <c r="E509" i="8"/>
  <c r="E554" i="8"/>
  <c r="E517" i="8"/>
  <c r="E627" i="8"/>
  <c r="F624" i="8"/>
  <c r="U123" i="8"/>
  <c r="U124" i="8"/>
  <c r="U125" i="8"/>
  <c r="F408" i="8"/>
  <c r="F330" i="8"/>
  <c r="F336" i="8"/>
  <c r="F437" i="8"/>
  <c r="F438" i="8"/>
  <c r="F439" i="8"/>
  <c r="F440" i="8"/>
  <c r="F441" i="8"/>
  <c r="F457" i="8"/>
  <c r="F458" i="8"/>
  <c r="F459" i="8"/>
  <c r="F460" i="8"/>
  <c r="F461" i="8"/>
  <c r="F469" i="8"/>
  <c r="F444" i="8"/>
  <c r="F445" i="8"/>
  <c r="F446" i="8"/>
  <c r="F447" i="8"/>
  <c r="F448" i="8"/>
  <c r="F490" i="8"/>
  <c r="F491" i="8"/>
  <c r="F492" i="8"/>
  <c r="F493" i="8"/>
  <c r="F494" i="8"/>
  <c r="R202" i="8"/>
  <c r="F498" i="8"/>
  <c r="S202" i="8"/>
  <c r="F499" i="8"/>
  <c r="T202" i="8"/>
  <c r="F500" i="8"/>
  <c r="U202" i="8"/>
  <c r="F501" i="8"/>
  <c r="F502" i="8"/>
  <c r="F509" i="8"/>
  <c r="F554" i="8"/>
  <c r="F517" i="8"/>
  <c r="F627" i="8"/>
  <c r="G624" i="8"/>
  <c r="Y123" i="8"/>
  <c r="Y124" i="8"/>
  <c r="Y125" i="8"/>
  <c r="G408" i="8"/>
  <c r="G330" i="8"/>
  <c r="G336" i="8"/>
  <c r="G437" i="8"/>
  <c r="G438" i="8"/>
  <c r="G439" i="8"/>
  <c r="G440" i="8"/>
  <c r="G441" i="8"/>
  <c r="G457" i="8"/>
  <c r="G458" i="8"/>
  <c r="G459" i="8"/>
  <c r="G460" i="8"/>
  <c r="G461" i="8"/>
  <c r="G469" i="8"/>
  <c r="G444" i="8"/>
  <c r="G445" i="8"/>
  <c r="G446" i="8"/>
  <c r="G447" i="8"/>
  <c r="G448" i="8"/>
  <c r="G490" i="8"/>
  <c r="G491" i="8"/>
  <c r="G492" i="8"/>
  <c r="G493" i="8"/>
  <c r="G494" i="8"/>
  <c r="V202" i="8"/>
  <c r="G498" i="8"/>
  <c r="W202" i="8"/>
  <c r="G499" i="8"/>
  <c r="X202" i="8"/>
  <c r="G500" i="8"/>
  <c r="Y202" i="8"/>
  <c r="G501" i="8"/>
  <c r="G502" i="8"/>
  <c r="G509" i="8"/>
  <c r="G554" i="8"/>
  <c r="G517" i="8"/>
  <c r="G627" i="8"/>
  <c r="H624" i="8"/>
  <c r="AC123" i="8"/>
  <c r="AC124" i="8"/>
  <c r="AC125" i="8"/>
  <c r="H408" i="8"/>
  <c r="H330" i="8"/>
  <c r="H336" i="8"/>
  <c r="H437" i="8"/>
  <c r="H438" i="8"/>
  <c r="H439" i="8"/>
  <c r="H440" i="8"/>
  <c r="H441" i="8"/>
  <c r="H457" i="8"/>
  <c r="H458" i="8"/>
  <c r="H459" i="8"/>
  <c r="H460" i="8"/>
  <c r="H461" i="8"/>
  <c r="H469" i="8"/>
  <c r="H444" i="8"/>
  <c r="H445" i="8"/>
  <c r="H446" i="8"/>
  <c r="H447" i="8"/>
  <c r="H448" i="8"/>
  <c r="H490" i="8"/>
  <c r="H491" i="8"/>
  <c r="H492" i="8"/>
  <c r="H493" i="8"/>
  <c r="H494" i="8"/>
  <c r="Z202" i="8"/>
  <c r="H498" i="8"/>
  <c r="AA202" i="8"/>
  <c r="H499" i="8"/>
  <c r="AB202" i="8"/>
  <c r="H500" i="8"/>
  <c r="AC202" i="8"/>
  <c r="H501" i="8"/>
  <c r="H502" i="8"/>
  <c r="H509" i="8"/>
  <c r="H554" i="8"/>
  <c r="H517" i="8"/>
  <c r="H627" i="8"/>
  <c r="I624" i="8"/>
  <c r="AG123" i="8"/>
  <c r="AG124" i="8"/>
  <c r="AG125" i="8"/>
  <c r="I408" i="8"/>
  <c r="I330" i="8"/>
  <c r="I336" i="8"/>
  <c r="I437" i="8"/>
  <c r="I438" i="8"/>
  <c r="I439" i="8"/>
  <c r="I440" i="8"/>
  <c r="I441" i="8"/>
  <c r="I457" i="8"/>
  <c r="I458" i="8"/>
  <c r="I459" i="8"/>
  <c r="I460" i="8"/>
  <c r="I461" i="8"/>
  <c r="I469" i="8"/>
  <c r="I444" i="8"/>
  <c r="I445" i="8"/>
  <c r="I446" i="8"/>
  <c r="I447" i="8"/>
  <c r="I448" i="8"/>
  <c r="I490" i="8"/>
  <c r="I491" i="8"/>
  <c r="I492" i="8"/>
  <c r="I493" i="8"/>
  <c r="I494" i="8"/>
  <c r="AD202" i="8"/>
  <c r="I498" i="8"/>
  <c r="AE202" i="8"/>
  <c r="I499" i="8"/>
  <c r="AF202" i="8"/>
  <c r="I500" i="8"/>
  <c r="AG202" i="8"/>
  <c r="I501" i="8"/>
  <c r="I502" i="8"/>
  <c r="I509" i="8"/>
  <c r="I554" i="8"/>
  <c r="I517" i="8"/>
  <c r="I627" i="8"/>
  <c r="J624" i="8"/>
  <c r="AK123" i="8"/>
  <c r="AK124" i="8"/>
  <c r="AK125" i="8"/>
  <c r="J408" i="8"/>
  <c r="J330" i="8"/>
  <c r="J336" i="8"/>
  <c r="J437" i="8"/>
  <c r="J438" i="8"/>
  <c r="J439" i="8"/>
  <c r="J440" i="8"/>
  <c r="J441" i="8"/>
  <c r="J457" i="8"/>
  <c r="J458" i="8"/>
  <c r="J459" i="8"/>
  <c r="J460" i="8"/>
  <c r="J461" i="8"/>
  <c r="J469" i="8"/>
  <c r="J444" i="8"/>
  <c r="J445" i="8"/>
  <c r="J446" i="8"/>
  <c r="J447" i="8"/>
  <c r="J448" i="8"/>
  <c r="J490" i="8"/>
  <c r="J491" i="8"/>
  <c r="J492" i="8"/>
  <c r="J493" i="8"/>
  <c r="J494" i="8"/>
  <c r="AH202" i="8"/>
  <c r="J498" i="8"/>
  <c r="AI202" i="8"/>
  <c r="J499" i="8"/>
  <c r="AJ202" i="8"/>
  <c r="J500" i="8"/>
  <c r="AK202" i="8"/>
  <c r="J501" i="8"/>
  <c r="J502" i="8"/>
  <c r="J509" i="8"/>
  <c r="J554" i="8"/>
  <c r="J517" i="8"/>
  <c r="J627" i="8"/>
  <c r="K624" i="8"/>
  <c r="AO123" i="8"/>
  <c r="AO124" i="8"/>
  <c r="AO125" i="8"/>
  <c r="K408" i="8"/>
  <c r="K330" i="8"/>
  <c r="K336" i="8"/>
  <c r="K437" i="8"/>
  <c r="K438" i="8"/>
  <c r="K439" i="8"/>
  <c r="K440" i="8"/>
  <c r="K441" i="8"/>
  <c r="K457" i="8"/>
  <c r="K458" i="8"/>
  <c r="K459" i="8"/>
  <c r="K460" i="8"/>
  <c r="K461" i="8"/>
  <c r="K469" i="8"/>
  <c r="K444" i="8"/>
  <c r="K445" i="8"/>
  <c r="K446" i="8"/>
  <c r="K447" i="8"/>
  <c r="K448" i="8"/>
  <c r="K490" i="8"/>
  <c r="K491" i="8"/>
  <c r="K492" i="8"/>
  <c r="K493" i="8"/>
  <c r="K494" i="8"/>
  <c r="AL202" i="8"/>
  <c r="K498" i="8"/>
  <c r="AM202" i="8"/>
  <c r="K499" i="8"/>
  <c r="AN202" i="8"/>
  <c r="K500" i="8"/>
  <c r="AO202" i="8"/>
  <c r="K501" i="8"/>
  <c r="K502" i="8"/>
  <c r="K509" i="8"/>
  <c r="K554" i="8"/>
  <c r="K517" i="8"/>
  <c r="K627" i="8"/>
  <c r="L624" i="8"/>
  <c r="AS123" i="8"/>
  <c r="AS124" i="8"/>
  <c r="AS125" i="8"/>
  <c r="L408" i="8"/>
  <c r="L330" i="8"/>
  <c r="L336" i="8"/>
  <c r="L437" i="8"/>
  <c r="L438" i="8"/>
  <c r="L439" i="8"/>
  <c r="L440" i="8"/>
  <c r="L441" i="8"/>
  <c r="L457" i="8"/>
  <c r="L458" i="8"/>
  <c r="L459" i="8"/>
  <c r="L460" i="8"/>
  <c r="L461" i="8"/>
  <c r="L469" i="8"/>
  <c r="L444" i="8"/>
  <c r="L445" i="8"/>
  <c r="L446" i="8"/>
  <c r="L447" i="8"/>
  <c r="L448" i="8"/>
  <c r="L490" i="8"/>
  <c r="L491" i="8"/>
  <c r="L492" i="8"/>
  <c r="L493" i="8"/>
  <c r="L494" i="8"/>
  <c r="AP202" i="8"/>
  <c r="L498" i="8"/>
  <c r="AQ202" i="8"/>
  <c r="L499" i="8"/>
  <c r="AR202" i="8"/>
  <c r="L500" i="8"/>
  <c r="AS202" i="8"/>
  <c r="L501" i="8"/>
  <c r="L502" i="8"/>
  <c r="L509" i="8"/>
  <c r="L554" i="8"/>
  <c r="L517" i="8"/>
  <c r="L627" i="8"/>
  <c r="M624" i="8"/>
  <c r="AW123" i="8"/>
  <c r="AW124" i="8"/>
  <c r="AW125" i="8"/>
  <c r="M408" i="8"/>
  <c r="M330" i="8"/>
  <c r="M336" i="8"/>
  <c r="M437" i="8"/>
  <c r="M438" i="8"/>
  <c r="M439" i="8"/>
  <c r="M440" i="8"/>
  <c r="M441" i="8"/>
  <c r="M457" i="8"/>
  <c r="M458" i="8"/>
  <c r="M459" i="8"/>
  <c r="M460" i="8"/>
  <c r="M461" i="8"/>
  <c r="M469" i="8"/>
  <c r="M444" i="8"/>
  <c r="M445" i="8"/>
  <c r="M446" i="8"/>
  <c r="M447" i="8"/>
  <c r="M448" i="8"/>
  <c r="M490" i="8"/>
  <c r="M491" i="8"/>
  <c r="M492" i="8"/>
  <c r="M493" i="8"/>
  <c r="M494" i="8"/>
  <c r="AT202" i="8"/>
  <c r="M498" i="8"/>
  <c r="AU202" i="8"/>
  <c r="M499" i="8"/>
  <c r="AV202" i="8"/>
  <c r="M500" i="8"/>
  <c r="AW202" i="8"/>
  <c r="M501" i="8"/>
  <c r="M502" i="8"/>
  <c r="M509" i="8"/>
  <c r="M554" i="8"/>
  <c r="M517" i="8"/>
  <c r="M627" i="8"/>
  <c r="N624" i="8"/>
  <c r="AY123" i="8"/>
  <c r="AY124" i="8"/>
  <c r="AY125" i="8"/>
  <c r="N408" i="8"/>
  <c r="N330" i="8"/>
  <c r="N336" i="8"/>
  <c r="N438" i="8"/>
  <c r="N439" i="8"/>
  <c r="N437" i="8"/>
  <c r="N441" i="8"/>
  <c r="N458" i="8"/>
  <c r="N459" i="8"/>
  <c r="N457" i="8"/>
  <c r="N461" i="8"/>
  <c r="N469" i="8"/>
  <c r="N445" i="8"/>
  <c r="N446" i="8"/>
  <c r="N444" i="8"/>
  <c r="N448" i="8"/>
  <c r="N491" i="8"/>
  <c r="N492" i="8"/>
  <c r="N490" i="8"/>
  <c r="N494" i="8"/>
  <c r="AY202" i="8"/>
  <c r="N499" i="8"/>
  <c r="N500" i="8"/>
  <c r="AX202" i="8"/>
  <c r="N498" i="8"/>
  <c r="N502" i="8"/>
  <c r="N509" i="8"/>
  <c r="N554" i="8"/>
  <c r="N517" i="8"/>
  <c r="N627" i="8"/>
  <c r="O627" i="8" s="1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N643" i="8" s="1"/>
  <c r="N644" i="8"/>
  <c r="D643" i="8"/>
  <c r="N620" i="8"/>
  <c r="M620" i="8"/>
  <c r="M638" i="8"/>
  <c r="L620" i="8"/>
  <c r="L638" i="8"/>
  <c r="K620" i="8"/>
  <c r="K638" i="8"/>
  <c r="J620" i="8"/>
  <c r="J638" i="8"/>
  <c r="I620" i="8"/>
  <c r="I638" i="8"/>
  <c r="H620" i="8"/>
  <c r="H638" i="8"/>
  <c r="G620" i="8"/>
  <c r="G638" i="8"/>
  <c r="F620" i="8"/>
  <c r="F638" i="8"/>
  <c r="E620" i="8"/>
  <c r="E638" i="8"/>
  <c r="D620" i="8"/>
  <c r="D638" i="8"/>
  <c r="C620" i="8"/>
  <c r="C638" i="8"/>
  <c r="N348" i="8"/>
  <c r="M348" i="8"/>
  <c r="N634" i="8"/>
  <c r="N342" i="8"/>
  <c r="M342" i="8"/>
  <c r="N633" i="8"/>
  <c r="N384" i="8"/>
  <c r="M384" i="8"/>
  <c r="N635" i="8"/>
  <c r="N636" i="8"/>
  <c r="L348" i="8"/>
  <c r="M634" i="8"/>
  <c r="L342" i="8"/>
  <c r="M633" i="8"/>
  <c r="L384" i="8"/>
  <c r="M635" i="8"/>
  <c r="M636" i="8"/>
  <c r="K348" i="8"/>
  <c r="L634" i="8"/>
  <c r="K342" i="8"/>
  <c r="L633" i="8"/>
  <c r="K384" i="8"/>
  <c r="L635" i="8"/>
  <c r="L636" i="8"/>
  <c r="J348" i="8"/>
  <c r="K634" i="8"/>
  <c r="J342" i="8"/>
  <c r="K633" i="8"/>
  <c r="J384" i="8"/>
  <c r="K635" i="8"/>
  <c r="K636" i="8"/>
  <c r="I348" i="8"/>
  <c r="J634" i="8"/>
  <c r="I342" i="8"/>
  <c r="J633" i="8"/>
  <c r="I384" i="8"/>
  <c r="J635" i="8"/>
  <c r="J636" i="8"/>
  <c r="H348" i="8"/>
  <c r="I634" i="8"/>
  <c r="H342" i="8"/>
  <c r="I633" i="8"/>
  <c r="H384" i="8"/>
  <c r="I635" i="8"/>
  <c r="I636" i="8"/>
  <c r="G348" i="8"/>
  <c r="H634" i="8"/>
  <c r="G342" i="8"/>
  <c r="H633" i="8"/>
  <c r="G384" i="8"/>
  <c r="H635" i="8"/>
  <c r="H636" i="8"/>
  <c r="F348" i="8"/>
  <c r="G634" i="8"/>
  <c r="F342" i="8"/>
  <c r="G633" i="8"/>
  <c r="F384" i="8"/>
  <c r="G635" i="8"/>
  <c r="G636" i="8"/>
  <c r="E348" i="8"/>
  <c r="F634" i="8"/>
  <c r="E342" i="8"/>
  <c r="F633" i="8"/>
  <c r="E384" i="8"/>
  <c r="F635" i="8"/>
  <c r="F636" i="8"/>
  <c r="D348" i="8"/>
  <c r="E634" i="8"/>
  <c r="D342" i="8"/>
  <c r="E633" i="8"/>
  <c r="D384" i="8"/>
  <c r="E635" i="8"/>
  <c r="E636" i="8"/>
  <c r="C348" i="8"/>
  <c r="D634" i="8"/>
  <c r="C342" i="8"/>
  <c r="D633" i="8"/>
  <c r="C384" i="8"/>
  <c r="D635" i="8"/>
  <c r="D636" i="8"/>
  <c r="B348" i="8"/>
  <c r="C634" i="8"/>
  <c r="B342" i="8"/>
  <c r="C633" i="8"/>
  <c r="B384" i="8"/>
  <c r="C635" i="8"/>
  <c r="C636" i="8"/>
  <c r="O624" i="8"/>
  <c r="N623" i="8"/>
  <c r="M623" i="8"/>
  <c r="L623" i="8"/>
  <c r="K623" i="8"/>
  <c r="J623" i="8"/>
  <c r="I623" i="8"/>
  <c r="H623" i="8"/>
  <c r="G623" i="8"/>
  <c r="F623" i="8"/>
  <c r="E623" i="8"/>
  <c r="D623" i="8"/>
  <c r="C623" i="8"/>
  <c r="B623" i="8"/>
  <c r="C622" i="8"/>
  <c r="M622" i="8"/>
  <c r="O622" i="8"/>
  <c r="N622" i="8"/>
  <c r="L622" i="8"/>
  <c r="K622" i="8"/>
  <c r="J622" i="8"/>
  <c r="I622" i="8"/>
  <c r="H622" i="8"/>
  <c r="G622" i="8"/>
  <c r="F622" i="8"/>
  <c r="E622" i="8"/>
  <c r="D622" i="8"/>
  <c r="B622" i="8"/>
  <c r="O621" i="8"/>
  <c r="O619" i="8"/>
  <c r="O618" i="8"/>
  <c r="C615" i="8"/>
  <c r="M615" i="8"/>
  <c r="O615" i="8"/>
  <c r="N615" i="8"/>
  <c r="L615" i="8"/>
  <c r="K615" i="8"/>
  <c r="J615" i="8"/>
  <c r="I615" i="8"/>
  <c r="H615" i="8"/>
  <c r="G615" i="8"/>
  <c r="F615" i="8"/>
  <c r="E615" i="8"/>
  <c r="D615" i="8"/>
  <c r="B615" i="8"/>
  <c r="C614" i="8"/>
  <c r="M614" i="8"/>
  <c r="O614" i="8"/>
  <c r="N614" i="8"/>
  <c r="L614" i="8"/>
  <c r="K614" i="8"/>
  <c r="J614" i="8"/>
  <c r="I614" i="8"/>
  <c r="H614" i="8"/>
  <c r="G614" i="8"/>
  <c r="F614" i="8"/>
  <c r="E614" i="8"/>
  <c r="D614" i="8"/>
  <c r="B614" i="8"/>
  <c r="C612" i="8"/>
  <c r="M612" i="8"/>
  <c r="O612" i="8"/>
  <c r="N612" i="8"/>
  <c r="L612" i="8"/>
  <c r="K612" i="8"/>
  <c r="J612" i="8"/>
  <c r="I612" i="8"/>
  <c r="H612" i="8"/>
  <c r="G612" i="8"/>
  <c r="F612" i="8"/>
  <c r="E612" i="8"/>
  <c r="D612" i="8"/>
  <c r="B612" i="8"/>
  <c r="C535" i="8"/>
  <c r="C536" i="8"/>
  <c r="C537" i="8"/>
  <c r="C538" i="8"/>
  <c r="C539" i="8"/>
  <c r="C521" i="8"/>
  <c r="C522" i="8"/>
  <c r="C523" i="8"/>
  <c r="C524" i="8"/>
  <c r="C525" i="8"/>
  <c r="C532" i="8"/>
  <c r="C540" i="8"/>
  <c r="C611" i="8"/>
  <c r="M535" i="8"/>
  <c r="M536" i="8"/>
  <c r="M537" i="8"/>
  <c r="M538" i="8"/>
  <c r="M539" i="8"/>
  <c r="M521" i="8"/>
  <c r="M522" i="8"/>
  <c r="M523" i="8"/>
  <c r="M524" i="8"/>
  <c r="M525" i="8"/>
  <c r="M532" i="8"/>
  <c r="M540" i="8"/>
  <c r="M611" i="8"/>
  <c r="O611" i="8"/>
  <c r="N536" i="8"/>
  <c r="N537" i="8"/>
  <c r="N535" i="8"/>
  <c r="N539" i="8"/>
  <c r="N522" i="8"/>
  <c r="N523" i="8"/>
  <c r="N521" i="8"/>
  <c r="N525" i="8"/>
  <c r="N532" i="8"/>
  <c r="N540" i="8"/>
  <c r="N611" i="8"/>
  <c r="L535" i="8"/>
  <c r="L536" i="8"/>
  <c r="L537" i="8"/>
  <c r="L538" i="8"/>
  <c r="L539" i="8"/>
  <c r="L521" i="8"/>
  <c r="L522" i="8"/>
  <c r="L523" i="8"/>
  <c r="L524" i="8"/>
  <c r="L525" i="8"/>
  <c r="L532" i="8"/>
  <c r="L540" i="8"/>
  <c r="L611" i="8"/>
  <c r="K535" i="8"/>
  <c r="K536" i="8"/>
  <c r="K537" i="8"/>
  <c r="K538" i="8"/>
  <c r="K539" i="8"/>
  <c r="K521" i="8"/>
  <c r="K522" i="8"/>
  <c r="K523" i="8"/>
  <c r="K524" i="8"/>
  <c r="K525" i="8"/>
  <c r="K532" i="8"/>
  <c r="K540" i="8"/>
  <c r="K611" i="8"/>
  <c r="J535" i="8"/>
  <c r="J536" i="8"/>
  <c r="J537" i="8"/>
  <c r="J538" i="8"/>
  <c r="J539" i="8"/>
  <c r="J521" i="8"/>
  <c r="J522" i="8"/>
  <c r="J523" i="8"/>
  <c r="J524" i="8"/>
  <c r="J525" i="8"/>
  <c r="J532" i="8"/>
  <c r="J540" i="8"/>
  <c r="J611" i="8"/>
  <c r="I535" i="8"/>
  <c r="I536" i="8"/>
  <c r="I537" i="8"/>
  <c r="I538" i="8"/>
  <c r="I539" i="8"/>
  <c r="I521" i="8"/>
  <c r="I522" i="8"/>
  <c r="I523" i="8"/>
  <c r="I524" i="8"/>
  <c r="I525" i="8"/>
  <c r="I532" i="8"/>
  <c r="I540" i="8"/>
  <c r="I611" i="8"/>
  <c r="H535" i="8"/>
  <c r="H536" i="8"/>
  <c r="H537" i="8"/>
  <c r="H538" i="8"/>
  <c r="H539" i="8"/>
  <c r="H521" i="8"/>
  <c r="H522" i="8"/>
  <c r="H523" i="8"/>
  <c r="H524" i="8"/>
  <c r="H525" i="8"/>
  <c r="H532" i="8"/>
  <c r="H540" i="8"/>
  <c r="H611" i="8"/>
  <c r="G535" i="8"/>
  <c r="G536" i="8"/>
  <c r="G537" i="8"/>
  <c r="G538" i="8"/>
  <c r="G539" i="8"/>
  <c r="G521" i="8"/>
  <c r="G522" i="8"/>
  <c r="G523" i="8"/>
  <c r="G524" i="8"/>
  <c r="G525" i="8"/>
  <c r="G532" i="8"/>
  <c r="G540" i="8"/>
  <c r="G611" i="8"/>
  <c r="F535" i="8"/>
  <c r="F536" i="8"/>
  <c r="F537" i="8"/>
  <c r="F538" i="8"/>
  <c r="F539" i="8"/>
  <c r="F521" i="8"/>
  <c r="F522" i="8"/>
  <c r="F523" i="8"/>
  <c r="F524" i="8"/>
  <c r="F525" i="8"/>
  <c r="F532" i="8"/>
  <c r="F540" i="8"/>
  <c r="F611" i="8"/>
  <c r="E535" i="8"/>
  <c r="E536" i="8"/>
  <c r="E537" i="8"/>
  <c r="E538" i="8"/>
  <c r="E539" i="8"/>
  <c r="E521" i="8"/>
  <c r="E522" i="8"/>
  <c r="E523" i="8"/>
  <c r="E524" i="8"/>
  <c r="E525" i="8"/>
  <c r="E532" i="8"/>
  <c r="E540" i="8"/>
  <c r="E611" i="8"/>
  <c r="D535" i="8"/>
  <c r="D536" i="8"/>
  <c r="D537" i="8"/>
  <c r="D538" i="8"/>
  <c r="D539" i="8"/>
  <c r="D521" i="8"/>
  <c r="D522" i="8"/>
  <c r="D523" i="8"/>
  <c r="D524" i="8"/>
  <c r="D525" i="8"/>
  <c r="D532" i="8"/>
  <c r="D540" i="8"/>
  <c r="D611" i="8"/>
  <c r="B535" i="8"/>
  <c r="B536" i="8"/>
  <c r="B537" i="8"/>
  <c r="B538" i="8"/>
  <c r="B539" i="8"/>
  <c r="B521" i="8"/>
  <c r="B522" i="8"/>
  <c r="B523" i="8"/>
  <c r="B524" i="8"/>
  <c r="B525" i="8"/>
  <c r="B532" i="8"/>
  <c r="B540" i="8"/>
  <c r="B611" i="8"/>
  <c r="C378" i="8"/>
  <c r="C610" i="8"/>
  <c r="M378" i="8"/>
  <c r="M610" i="8"/>
  <c r="O610" i="8"/>
  <c r="N378" i="8"/>
  <c r="N610" i="8"/>
  <c r="L378" i="8"/>
  <c r="L610" i="8"/>
  <c r="K378" i="8"/>
  <c r="K610" i="8"/>
  <c r="J378" i="8"/>
  <c r="J610" i="8"/>
  <c r="I378" i="8"/>
  <c r="I610" i="8"/>
  <c r="H378" i="8"/>
  <c r="H610" i="8"/>
  <c r="G378" i="8"/>
  <c r="G610" i="8"/>
  <c r="F378" i="8"/>
  <c r="F610" i="8"/>
  <c r="E378" i="8"/>
  <c r="E610" i="8"/>
  <c r="D378" i="8"/>
  <c r="D610" i="8"/>
  <c r="B378" i="8"/>
  <c r="B610" i="8"/>
  <c r="N607" i="8"/>
  <c r="M607" i="8"/>
  <c r="L607" i="8"/>
  <c r="K607" i="8"/>
  <c r="J607" i="8"/>
  <c r="I607" i="8"/>
  <c r="H607" i="8"/>
  <c r="G607" i="8"/>
  <c r="F607" i="8"/>
  <c r="E607" i="8"/>
  <c r="D607" i="8"/>
  <c r="C607" i="8"/>
  <c r="B607" i="8"/>
  <c r="N606" i="8"/>
  <c r="M606" i="8"/>
  <c r="L606" i="8"/>
  <c r="K606" i="8"/>
  <c r="J606" i="8"/>
  <c r="I606" i="8"/>
  <c r="H606" i="8"/>
  <c r="G606" i="8"/>
  <c r="F606" i="8"/>
  <c r="E606" i="8"/>
  <c r="D606" i="8"/>
  <c r="C606" i="8"/>
  <c r="B606" i="8"/>
  <c r="N605" i="8"/>
  <c r="M605" i="8"/>
  <c r="L605" i="8"/>
  <c r="K605" i="8"/>
  <c r="J605" i="8"/>
  <c r="I605" i="8"/>
  <c r="H605" i="8"/>
  <c r="G605" i="8"/>
  <c r="F605" i="8"/>
  <c r="E605" i="8"/>
  <c r="D605" i="8"/>
  <c r="C605" i="8"/>
  <c r="B605" i="8"/>
  <c r="N604" i="8"/>
  <c r="M604" i="8"/>
  <c r="L604" i="8"/>
  <c r="K604" i="8"/>
  <c r="J604" i="8"/>
  <c r="I604" i="8"/>
  <c r="H604" i="8"/>
  <c r="G604" i="8"/>
  <c r="F604" i="8"/>
  <c r="E604" i="8"/>
  <c r="D604" i="8"/>
  <c r="C604" i="8"/>
  <c r="B604" i="8"/>
  <c r="N602" i="8"/>
  <c r="M602" i="8"/>
  <c r="L602" i="8"/>
  <c r="K602" i="8"/>
  <c r="J602" i="8"/>
  <c r="I602" i="8"/>
  <c r="H602" i="8"/>
  <c r="G602" i="8"/>
  <c r="F602" i="8"/>
  <c r="E602" i="8"/>
  <c r="D602" i="8"/>
  <c r="C602" i="8"/>
  <c r="B602" i="8"/>
  <c r="N601" i="8"/>
  <c r="M601" i="8"/>
  <c r="L601" i="8"/>
  <c r="K601" i="8"/>
  <c r="J601" i="8"/>
  <c r="I601" i="8"/>
  <c r="H601" i="8"/>
  <c r="G601" i="8"/>
  <c r="F601" i="8"/>
  <c r="E601" i="8"/>
  <c r="D601" i="8"/>
  <c r="C601" i="8"/>
  <c r="B601" i="8"/>
  <c r="N600" i="8"/>
  <c r="M600" i="8"/>
  <c r="L600" i="8"/>
  <c r="K600" i="8"/>
  <c r="J600" i="8"/>
  <c r="I600" i="8"/>
  <c r="H600" i="8"/>
  <c r="G600" i="8"/>
  <c r="F600" i="8"/>
  <c r="E600" i="8"/>
  <c r="D600" i="8"/>
  <c r="C600" i="8"/>
  <c r="B600" i="8"/>
  <c r="N599" i="8"/>
  <c r="M599" i="8"/>
  <c r="L599" i="8"/>
  <c r="K599" i="8"/>
  <c r="J599" i="8"/>
  <c r="I599" i="8"/>
  <c r="H599" i="8"/>
  <c r="G599" i="8"/>
  <c r="F599" i="8"/>
  <c r="E599" i="8"/>
  <c r="D599" i="8"/>
  <c r="C599" i="8"/>
  <c r="B599" i="8"/>
  <c r="N597" i="8"/>
  <c r="M597" i="8"/>
  <c r="L597" i="8"/>
  <c r="K597" i="8"/>
  <c r="J597" i="8"/>
  <c r="I597" i="8"/>
  <c r="H597" i="8"/>
  <c r="G597" i="8"/>
  <c r="F597" i="8"/>
  <c r="E597" i="8"/>
  <c r="D597" i="8"/>
  <c r="C597" i="8"/>
  <c r="B597" i="8"/>
  <c r="N596" i="8"/>
  <c r="M596" i="8"/>
  <c r="L596" i="8"/>
  <c r="K596" i="8"/>
  <c r="J596" i="8"/>
  <c r="I596" i="8"/>
  <c r="H596" i="8"/>
  <c r="G596" i="8"/>
  <c r="F596" i="8"/>
  <c r="E596" i="8"/>
  <c r="D596" i="8"/>
  <c r="C596" i="8"/>
  <c r="B596" i="8"/>
  <c r="N595" i="8"/>
  <c r="M595" i="8"/>
  <c r="L595" i="8"/>
  <c r="K595" i="8"/>
  <c r="J595" i="8"/>
  <c r="I595" i="8"/>
  <c r="H595" i="8"/>
  <c r="G595" i="8"/>
  <c r="F595" i="8"/>
  <c r="E595" i="8"/>
  <c r="D595" i="8"/>
  <c r="C595" i="8"/>
  <c r="B595" i="8"/>
  <c r="N594" i="8"/>
  <c r="M594" i="8"/>
  <c r="L594" i="8"/>
  <c r="K594" i="8"/>
  <c r="J594" i="8"/>
  <c r="I594" i="8"/>
  <c r="H594" i="8"/>
  <c r="G594" i="8"/>
  <c r="F594" i="8"/>
  <c r="E594" i="8"/>
  <c r="D594" i="8"/>
  <c r="C594" i="8"/>
  <c r="B594" i="8"/>
  <c r="C582" i="8"/>
  <c r="C587" i="8"/>
  <c r="C592" i="8"/>
  <c r="M582" i="8"/>
  <c r="M587" i="8"/>
  <c r="M592" i="8"/>
  <c r="O592" i="8"/>
  <c r="N582" i="8"/>
  <c r="N587" i="8"/>
  <c r="N592" i="8"/>
  <c r="L582" i="8"/>
  <c r="L587" i="8"/>
  <c r="L592" i="8"/>
  <c r="K582" i="8"/>
  <c r="K587" i="8"/>
  <c r="K592" i="8"/>
  <c r="J582" i="8"/>
  <c r="J587" i="8"/>
  <c r="J592" i="8"/>
  <c r="I582" i="8"/>
  <c r="I587" i="8"/>
  <c r="I592" i="8"/>
  <c r="H582" i="8"/>
  <c r="H587" i="8"/>
  <c r="H592" i="8"/>
  <c r="G582" i="8"/>
  <c r="G587" i="8"/>
  <c r="G592" i="8"/>
  <c r="F582" i="8"/>
  <c r="F587" i="8"/>
  <c r="F592" i="8"/>
  <c r="E582" i="8"/>
  <c r="E587" i="8"/>
  <c r="E592" i="8"/>
  <c r="D582" i="8"/>
  <c r="D587" i="8"/>
  <c r="D592" i="8"/>
  <c r="B582" i="8"/>
  <c r="B587" i="8"/>
  <c r="B592" i="8"/>
  <c r="N581" i="8"/>
  <c r="N586" i="8"/>
  <c r="N591" i="8"/>
  <c r="M581" i="8"/>
  <c r="M586" i="8"/>
  <c r="M591" i="8"/>
  <c r="L581" i="8"/>
  <c r="L586" i="8"/>
  <c r="L591" i="8"/>
  <c r="K581" i="8"/>
  <c r="K586" i="8"/>
  <c r="K591" i="8"/>
  <c r="J581" i="8"/>
  <c r="J586" i="8"/>
  <c r="J591" i="8"/>
  <c r="I581" i="8"/>
  <c r="I586" i="8"/>
  <c r="I591" i="8"/>
  <c r="H581" i="8"/>
  <c r="H586" i="8"/>
  <c r="H591" i="8"/>
  <c r="G581" i="8"/>
  <c r="G586" i="8"/>
  <c r="G591" i="8"/>
  <c r="F581" i="8"/>
  <c r="F586" i="8"/>
  <c r="F591" i="8"/>
  <c r="E581" i="8"/>
  <c r="E586" i="8"/>
  <c r="E591" i="8"/>
  <c r="D581" i="8"/>
  <c r="D586" i="8"/>
  <c r="D591" i="8"/>
  <c r="C581" i="8"/>
  <c r="C586" i="8"/>
  <c r="C591" i="8"/>
  <c r="B581" i="8"/>
  <c r="B586" i="8"/>
  <c r="B591" i="8"/>
  <c r="N580" i="8"/>
  <c r="N585" i="8"/>
  <c r="N590" i="8"/>
  <c r="M580" i="8"/>
  <c r="M585" i="8"/>
  <c r="M590" i="8"/>
  <c r="L580" i="8"/>
  <c r="L585" i="8"/>
  <c r="L590" i="8"/>
  <c r="K580" i="8"/>
  <c r="K585" i="8"/>
  <c r="K590" i="8"/>
  <c r="J580" i="8"/>
  <c r="J585" i="8"/>
  <c r="J590" i="8"/>
  <c r="I580" i="8"/>
  <c r="I585" i="8"/>
  <c r="I590" i="8"/>
  <c r="H580" i="8"/>
  <c r="H585" i="8"/>
  <c r="H590" i="8"/>
  <c r="G580" i="8"/>
  <c r="G585" i="8"/>
  <c r="G590" i="8"/>
  <c r="F580" i="8"/>
  <c r="F585" i="8"/>
  <c r="F590" i="8"/>
  <c r="E580" i="8"/>
  <c r="E585" i="8"/>
  <c r="E590" i="8"/>
  <c r="D580" i="8"/>
  <c r="D585" i="8"/>
  <c r="D590" i="8"/>
  <c r="C580" i="8"/>
  <c r="C585" i="8"/>
  <c r="C590" i="8"/>
  <c r="B580" i="8"/>
  <c r="B585" i="8"/>
  <c r="B590" i="8"/>
  <c r="N579" i="8"/>
  <c r="N584" i="8"/>
  <c r="N589" i="8"/>
  <c r="M579" i="8"/>
  <c r="M584" i="8"/>
  <c r="M589" i="8"/>
  <c r="L579" i="8"/>
  <c r="L584" i="8"/>
  <c r="L589" i="8"/>
  <c r="K579" i="8"/>
  <c r="K584" i="8"/>
  <c r="K589" i="8"/>
  <c r="J579" i="8"/>
  <c r="J584" i="8"/>
  <c r="J589" i="8"/>
  <c r="I579" i="8"/>
  <c r="I584" i="8"/>
  <c r="I589" i="8"/>
  <c r="H579" i="8"/>
  <c r="H584" i="8"/>
  <c r="H589" i="8"/>
  <c r="G579" i="8"/>
  <c r="G584" i="8"/>
  <c r="G589" i="8"/>
  <c r="F579" i="8"/>
  <c r="F584" i="8"/>
  <c r="F589" i="8"/>
  <c r="E579" i="8"/>
  <c r="E584" i="8"/>
  <c r="E589" i="8"/>
  <c r="D579" i="8"/>
  <c r="D584" i="8"/>
  <c r="D589" i="8"/>
  <c r="C579" i="8"/>
  <c r="C584" i="8"/>
  <c r="C589" i="8"/>
  <c r="B579" i="8"/>
  <c r="B584" i="8"/>
  <c r="B589" i="8"/>
  <c r="C570" i="8"/>
  <c r="C576" i="8"/>
  <c r="M570" i="8"/>
  <c r="M576" i="8"/>
  <c r="O576" i="8"/>
  <c r="N570" i="8"/>
  <c r="N576" i="8"/>
  <c r="L570" i="8"/>
  <c r="L576" i="8"/>
  <c r="K570" i="8"/>
  <c r="K576" i="8"/>
  <c r="J570" i="8"/>
  <c r="J576" i="8"/>
  <c r="I570" i="8"/>
  <c r="I576" i="8"/>
  <c r="H570" i="8"/>
  <c r="H576" i="8"/>
  <c r="G570" i="8"/>
  <c r="G576" i="8"/>
  <c r="F570" i="8"/>
  <c r="F576" i="8"/>
  <c r="E570" i="8"/>
  <c r="E576" i="8"/>
  <c r="D570" i="8"/>
  <c r="D576" i="8"/>
  <c r="B570" i="8"/>
  <c r="B576" i="8"/>
  <c r="N569" i="8"/>
  <c r="N575" i="8"/>
  <c r="M569" i="8"/>
  <c r="M575" i="8"/>
  <c r="L569" i="8"/>
  <c r="L575" i="8"/>
  <c r="K569" i="8"/>
  <c r="K575" i="8"/>
  <c r="J569" i="8"/>
  <c r="J575" i="8"/>
  <c r="I569" i="8"/>
  <c r="I575" i="8"/>
  <c r="H569" i="8"/>
  <c r="H575" i="8"/>
  <c r="G569" i="8"/>
  <c r="G575" i="8"/>
  <c r="F569" i="8"/>
  <c r="F575" i="8"/>
  <c r="E569" i="8"/>
  <c r="E575" i="8"/>
  <c r="D569" i="8"/>
  <c r="D575" i="8"/>
  <c r="C569" i="8"/>
  <c r="C575" i="8"/>
  <c r="B569" i="8"/>
  <c r="B575" i="8"/>
  <c r="N568" i="8"/>
  <c r="N574" i="8"/>
  <c r="M568" i="8"/>
  <c r="M574" i="8"/>
  <c r="L568" i="8"/>
  <c r="L574" i="8"/>
  <c r="K568" i="8"/>
  <c r="K574" i="8"/>
  <c r="J568" i="8"/>
  <c r="J574" i="8"/>
  <c r="I568" i="8"/>
  <c r="I574" i="8"/>
  <c r="H568" i="8"/>
  <c r="H574" i="8"/>
  <c r="G568" i="8"/>
  <c r="G574" i="8"/>
  <c r="F568" i="8"/>
  <c r="F574" i="8"/>
  <c r="E568" i="8"/>
  <c r="E574" i="8"/>
  <c r="D568" i="8"/>
  <c r="D574" i="8"/>
  <c r="C568" i="8"/>
  <c r="C574" i="8"/>
  <c r="B568" i="8"/>
  <c r="B574" i="8"/>
  <c r="N567" i="8"/>
  <c r="N573" i="8"/>
  <c r="M567" i="8"/>
  <c r="M573" i="8"/>
  <c r="L567" i="8"/>
  <c r="L573" i="8"/>
  <c r="K567" i="8"/>
  <c r="K573" i="8"/>
  <c r="J567" i="8"/>
  <c r="J573" i="8"/>
  <c r="I567" i="8"/>
  <c r="I573" i="8"/>
  <c r="H567" i="8"/>
  <c r="H573" i="8"/>
  <c r="G567" i="8"/>
  <c r="G573" i="8"/>
  <c r="F567" i="8"/>
  <c r="F573" i="8"/>
  <c r="E567" i="8"/>
  <c r="E573" i="8"/>
  <c r="D567" i="8"/>
  <c r="D573" i="8"/>
  <c r="C567" i="8"/>
  <c r="C573" i="8"/>
  <c r="B567" i="8"/>
  <c r="B573" i="8"/>
  <c r="C571" i="8"/>
  <c r="M571" i="8"/>
  <c r="O571" i="8"/>
  <c r="N571" i="8"/>
  <c r="L571" i="8"/>
  <c r="K571" i="8"/>
  <c r="J571" i="8"/>
  <c r="I571" i="8"/>
  <c r="H571" i="8"/>
  <c r="G571" i="8"/>
  <c r="F571" i="8"/>
  <c r="E571" i="8"/>
  <c r="D571" i="8"/>
  <c r="B571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C555" i="8"/>
  <c r="M555" i="8"/>
  <c r="O555" i="8"/>
  <c r="N555" i="8"/>
  <c r="L555" i="8"/>
  <c r="K555" i="8"/>
  <c r="J555" i="8"/>
  <c r="I555" i="8"/>
  <c r="H555" i="8"/>
  <c r="G555" i="8"/>
  <c r="F555" i="8"/>
  <c r="E555" i="8"/>
  <c r="D555" i="8"/>
  <c r="B555" i="8"/>
  <c r="O554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C547" i="8"/>
  <c r="M547" i="8"/>
  <c r="O547" i="8"/>
  <c r="N547" i="8"/>
  <c r="L547" i="8"/>
  <c r="K547" i="8"/>
  <c r="J547" i="8"/>
  <c r="I547" i="8"/>
  <c r="H547" i="8"/>
  <c r="G547" i="8"/>
  <c r="F547" i="8"/>
  <c r="E547" i="8"/>
  <c r="D547" i="8"/>
  <c r="B547" i="8"/>
  <c r="O546" i="8"/>
  <c r="N545" i="8"/>
  <c r="O540" i="8"/>
  <c r="O539" i="8"/>
  <c r="N538" i="8"/>
  <c r="C533" i="8"/>
  <c r="M533" i="8"/>
  <c r="O533" i="8"/>
  <c r="N533" i="8"/>
  <c r="L533" i="8"/>
  <c r="K533" i="8"/>
  <c r="J533" i="8"/>
  <c r="I533" i="8"/>
  <c r="H533" i="8"/>
  <c r="G533" i="8"/>
  <c r="F533" i="8"/>
  <c r="E533" i="8"/>
  <c r="D533" i="8"/>
  <c r="B533" i="8"/>
  <c r="O532" i="8"/>
  <c r="N440" i="8"/>
  <c r="N460" i="8"/>
  <c r="N468" i="8"/>
  <c r="N447" i="8"/>
  <c r="N493" i="8"/>
  <c r="N501" i="8"/>
  <c r="N508" i="8"/>
  <c r="N524" i="8"/>
  <c r="N531" i="8"/>
  <c r="M468" i="8"/>
  <c r="M508" i="8"/>
  <c r="M531" i="8"/>
  <c r="L468" i="8"/>
  <c r="L508" i="8"/>
  <c r="L531" i="8"/>
  <c r="K468" i="8"/>
  <c r="K508" i="8"/>
  <c r="K531" i="8"/>
  <c r="J468" i="8"/>
  <c r="J508" i="8"/>
  <c r="J531" i="8"/>
  <c r="I468" i="8"/>
  <c r="I508" i="8"/>
  <c r="I531" i="8"/>
  <c r="H468" i="8"/>
  <c r="H508" i="8"/>
  <c r="H531" i="8"/>
  <c r="G468" i="8"/>
  <c r="G508" i="8"/>
  <c r="G531" i="8"/>
  <c r="F468" i="8"/>
  <c r="F508" i="8"/>
  <c r="F531" i="8"/>
  <c r="E468" i="8"/>
  <c r="E508" i="8"/>
  <c r="E531" i="8"/>
  <c r="D468" i="8"/>
  <c r="D508" i="8"/>
  <c r="D531" i="8"/>
  <c r="C468" i="8"/>
  <c r="C508" i="8"/>
  <c r="C531" i="8"/>
  <c r="B468" i="8"/>
  <c r="B508" i="8"/>
  <c r="B531" i="8"/>
  <c r="N467" i="8"/>
  <c r="N507" i="8"/>
  <c r="N530" i="8"/>
  <c r="M467" i="8"/>
  <c r="M507" i="8"/>
  <c r="M530" i="8"/>
  <c r="L467" i="8"/>
  <c r="L507" i="8"/>
  <c r="L530" i="8"/>
  <c r="K467" i="8"/>
  <c r="K507" i="8"/>
  <c r="K530" i="8"/>
  <c r="J467" i="8"/>
  <c r="J507" i="8"/>
  <c r="J530" i="8"/>
  <c r="I467" i="8"/>
  <c r="I507" i="8"/>
  <c r="I530" i="8"/>
  <c r="H467" i="8"/>
  <c r="H507" i="8"/>
  <c r="H530" i="8"/>
  <c r="G467" i="8"/>
  <c r="G507" i="8"/>
  <c r="G530" i="8"/>
  <c r="F467" i="8"/>
  <c r="F507" i="8"/>
  <c r="F530" i="8"/>
  <c r="E467" i="8"/>
  <c r="E507" i="8"/>
  <c r="E530" i="8"/>
  <c r="D467" i="8"/>
  <c r="D507" i="8"/>
  <c r="D530" i="8"/>
  <c r="C467" i="8"/>
  <c r="C507" i="8"/>
  <c r="C530" i="8"/>
  <c r="B467" i="8"/>
  <c r="B507" i="8"/>
  <c r="B530" i="8"/>
  <c r="N466" i="8"/>
  <c r="N506" i="8"/>
  <c r="N529" i="8"/>
  <c r="M466" i="8"/>
  <c r="M506" i="8"/>
  <c r="M529" i="8"/>
  <c r="L466" i="8"/>
  <c r="L506" i="8"/>
  <c r="L529" i="8"/>
  <c r="K466" i="8"/>
  <c r="K506" i="8"/>
  <c r="K529" i="8"/>
  <c r="J466" i="8"/>
  <c r="J506" i="8"/>
  <c r="J529" i="8"/>
  <c r="I466" i="8"/>
  <c r="I506" i="8"/>
  <c r="I529" i="8"/>
  <c r="H466" i="8"/>
  <c r="H506" i="8"/>
  <c r="H529" i="8"/>
  <c r="G466" i="8"/>
  <c r="G506" i="8"/>
  <c r="G529" i="8"/>
  <c r="F466" i="8"/>
  <c r="F506" i="8"/>
  <c r="F529" i="8"/>
  <c r="E466" i="8"/>
  <c r="E506" i="8"/>
  <c r="E529" i="8"/>
  <c r="D466" i="8"/>
  <c r="D506" i="8"/>
  <c r="D529" i="8"/>
  <c r="C466" i="8"/>
  <c r="C506" i="8"/>
  <c r="C529" i="8"/>
  <c r="B466" i="8"/>
  <c r="B506" i="8"/>
  <c r="B529" i="8"/>
  <c r="N465" i="8"/>
  <c r="N505" i="8"/>
  <c r="N528" i="8"/>
  <c r="M465" i="8"/>
  <c r="M505" i="8"/>
  <c r="M528" i="8"/>
  <c r="L465" i="8"/>
  <c r="L505" i="8"/>
  <c r="L528" i="8"/>
  <c r="K465" i="8"/>
  <c r="K505" i="8"/>
  <c r="K528" i="8"/>
  <c r="J465" i="8"/>
  <c r="J505" i="8"/>
  <c r="J528" i="8"/>
  <c r="I465" i="8"/>
  <c r="I505" i="8"/>
  <c r="I528" i="8"/>
  <c r="H465" i="8"/>
  <c r="H505" i="8"/>
  <c r="H528" i="8"/>
  <c r="G465" i="8"/>
  <c r="G505" i="8"/>
  <c r="G528" i="8"/>
  <c r="F465" i="8"/>
  <c r="F505" i="8"/>
  <c r="F528" i="8"/>
  <c r="E465" i="8"/>
  <c r="E505" i="8"/>
  <c r="E528" i="8"/>
  <c r="D465" i="8"/>
  <c r="D505" i="8"/>
  <c r="D528" i="8"/>
  <c r="C465" i="8"/>
  <c r="C505" i="8"/>
  <c r="C528" i="8"/>
  <c r="B465" i="8"/>
  <c r="B505" i="8"/>
  <c r="B528" i="8"/>
  <c r="C526" i="8"/>
  <c r="M526" i="8"/>
  <c r="O526" i="8"/>
  <c r="N526" i="8"/>
  <c r="L526" i="8"/>
  <c r="K526" i="8"/>
  <c r="J526" i="8"/>
  <c r="I526" i="8"/>
  <c r="H526" i="8"/>
  <c r="G526" i="8"/>
  <c r="F526" i="8"/>
  <c r="E526" i="8"/>
  <c r="D526" i="8"/>
  <c r="B526" i="8"/>
  <c r="O525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C518" i="8"/>
  <c r="M518" i="8"/>
  <c r="O518" i="8"/>
  <c r="N518" i="8"/>
  <c r="L518" i="8"/>
  <c r="K518" i="8"/>
  <c r="J518" i="8"/>
  <c r="I518" i="8"/>
  <c r="H518" i="8"/>
  <c r="G518" i="8"/>
  <c r="F518" i="8"/>
  <c r="E518" i="8"/>
  <c r="D518" i="8"/>
  <c r="B518" i="8"/>
  <c r="O517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C510" i="8"/>
  <c r="M510" i="8"/>
  <c r="O510" i="8"/>
  <c r="N510" i="8"/>
  <c r="L510" i="8"/>
  <c r="K510" i="8"/>
  <c r="J510" i="8"/>
  <c r="I510" i="8"/>
  <c r="H510" i="8"/>
  <c r="G510" i="8"/>
  <c r="F510" i="8"/>
  <c r="E510" i="8"/>
  <c r="D510" i="8"/>
  <c r="B510" i="8"/>
  <c r="O509" i="8"/>
  <c r="C503" i="8"/>
  <c r="M503" i="8"/>
  <c r="O503" i="8"/>
  <c r="N503" i="8"/>
  <c r="L503" i="8"/>
  <c r="K503" i="8"/>
  <c r="J503" i="8"/>
  <c r="I503" i="8"/>
  <c r="H503" i="8"/>
  <c r="G503" i="8"/>
  <c r="F503" i="8"/>
  <c r="E503" i="8"/>
  <c r="D503" i="8"/>
  <c r="B503" i="8"/>
  <c r="O502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C495" i="8"/>
  <c r="M495" i="8"/>
  <c r="O495" i="8"/>
  <c r="N495" i="8"/>
  <c r="L495" i="8"/>
  <c r="K495" i="8"/>
  <c r="J495" i="8"/>
  <c r="I495" i="8"/>
  <c r="H495" i="8"/>
  <c r="G495" i="8"/>
  <c r="F495" i="8"/>
  <c r="E495" i="8"/>
  <c r="D495" i="8"/>
  <c r="B495" i="8"/>
  <c r="O494" i="8"/>
  <c r="N483" i="8"/>
  <c r="N484" i="8"/>
  <c r="N482" i="8"/>
  <c r="N486" i="8"/>
  <c r="M482" i="8"/>
  <c r="M483" i="8"/>
  <c r="M484" i="8"/>
  <c r="M485" i="8"/>
  <c r="M486" i="8"/>
  <c r="N488" i="8"/>
  <c r="L482" i="8"/>
  <c r="L483" i="8"/>
  <c r="L484" i="8"/>
  <c r="L485" i="8"/>
  <c r="L486" i="8"/>
  <c r="M488" i="8"/>
  <c r="K482" i="8"/>
  <c r="K483" i="8"/>
  <c r="K484" i="8"/>
  <c r="K485" i="8"/>
  <c r="K486" i="8"/>
  <c r="L488" i="8"/>
  <c r="J482" i="8"/>
  <c r="J483" i="8"/>
  <c r="J484" i="8"/>
  <c r="J485" i="8"/>
  <c r="J486" i="8"/>
  <c r="K488" i="8"/>
  <c r="I482" i="8"/>
  <c r="I483" i="8"/>
  <c r="I484" i="8"/>
  <c r="I485" i="8"/>
  <c r="I486" i="8"/>
  <c r="J488" i="8"/>
  <c r="H482" i="8"/>
  <c r="H483" i="8"/>
  <c r="H484" i="8"/>
  <c r="H485" i="8"/>
  <c r="H486" i="8"/>
  <c r="I488" i="8"/>
  <c r="G482" i="8"/>
  <c r="G483" i="8"/>
  <c r="G484" i="8"/>
  <c r="G485" i="8"/>
  <c r="G486" i="8"/>
  <c r="H488" i="8"/>
  <c r="F482" i="8"/>
  <c r="F483" i="8"/>
  <c r="F484" i="8"/>
  <c r="F485" i="8"/>
  <c r="F486" i="8"/>
  <c r="G488" i="8"/>
  <c r="E482" i="8"/>
  <c r="E483" i="8"/>
  <c r="E484" i="8"/>
  <c r="E485" i="8"/>
  <c r="E486" i="8"/>
  <c r="F488" i="8"/>
  <c r="D482" i="8"/>
  <c r="D483" i="8"/>
  <c r="D484" i="8"/>
  <c r="D485" i="8"/>
  <c r="D486" i="8"/>
  <c r="E488" i="8"/>
  <c r="C482" i="8"/>
  <c r="C483" i="8"/>
  <c r="C484" i="8"/>
  <c r="C485" i="8"/>
  <c r="C486" i="8"/>
  <c r="D488" i="8"/>
  <c r="B482" i="8"/>
  <c r="B483" i="8"/>
  <c r="B484" i="8"/>
  <c r="B485" i="8"/>
  <c r="B486" i="8"/>
  <c r="C488" i="8"/>
  <c r="C487" i="8"/>
  <c r="M487" i="8"/>
  <c r="O487" i="8"/>
  <c r="N487" i="8"/>
  <c r="L487" i="8"/>
  <c r="K487" i="8"/>
  <c r="J487" i="8"/>
  <c r="I487" i="8"/>
  <c r="H487" i="8"/>
  <c r="G487" i="8"/>
  <c r="F487" i="8"/>
  <c r="E487" i="8"/>
  <c r="D487" i="8"/>
  <c r="B487" i="8"/>
  <c r="O486" i="8"/>
  <c r="N485" i="8"/>
  <c r="N475" i="8"/>
  <c r="N474" i="8"/>
  <c r="N478" i="8"/>
  <c r="M474" i="8"/>
  <c r="M475" i="8"/>
  <c r="M476" i="8"/>
  <c r="M477" i="8"/>
  <c r="M478" i="8"/>
  <c r="N480" i="8"/>
  <c r="L474" i="8"/>
  <c r="L475" i="8"/>
  <c r="L476" i="8"/>
  <c r="L477" i="8"/>
  <c r="L478" i="8"/>
  <c r="M480" i="8"/>
  <c r="K474" i="8"/>
  <c r="K475" i="8"/>
  <c r="K476" i="8"/>
  <c r="K477" i="8"/>
  <c r="K478" i="8"/>
  <c r="L480" i="8"/>
  <c r="J474" i="8"/>
  <c r="J475" i="8"/>
  <c r="J476" i="8"/>
  <c r="J477" i="8"/>
  <c r="J478" i="8"/>
  <c r="K480" i="8"/>
  <c r="I474" i="8"/>
  <c r="I475" i="8"/>
  <c r="I476" i="8"/>
  <c r="I477" i="8"/>
  <c r="I478" i="8"/>
  <c r="J480" i="8"/>
  <c r="H474" i="8"/>
  <c r="H475" i="8"/>
  <c r="H476" i="8"/>
  <c r="H477" i="8"/>
  <c r="H478" i="8"/>
  <c r="I480" i="8"/>
  <c r="G474" i="8"/>
  <c r="G475" i="8"/>
  <c r="G476" i="8"/>
  <c r="G477" i="8"/>
  <c r="G478" i="8"/>
  <c r="H480" i="8"/>
  <c r="F474" i="8"/>
  <c r="F475" i="8"/>
  <c r="F476" i="8"/>
  <c r="F477" i="8"/>
  <c r="F478" i="8"/>
  <c r="G480" i="8"/>
  <c r="E474" i="8"/>
  <c r="E475" i="8"/>
  <c r="E476" i="8"/>
  <c r="E477" i="8"/>
  <c r="E478" i="8"/>
  <c r="F480" i="8"/>
  <c r="D474" i="8"/>
  <c r="D475" i="8"/>
  <c r="D476" i="8"/>
  <c r="D477" i="8"/>
  <c r="D478" i="8"/>
  <c r="E480" i="8"/>
  <c r="C474" i="8"/>
  <c r="C475" i="8"/>
  <c r="C476" i="8"/>
  <c r="C477" i="8"/>
  <c r="C478" i="8"/>
  <c r="D480" i="8"/>
  <c r="B474" i="8"/>
  <c r="B475" i="8"/>
  <c r="B476" i="8"/>
  <c r="B477" i="8"/>
  <c r="B478" i="8"/>
  <c r="C480" i="8"/>
  <c r="C479" i="8"/>
  <c r="M479" i="8"/>
  <c r="O479" i="8"/>
  <c r="N479" i="8"/>
  <c r="L479" i="8"/>
  <c r="K479" i="8"/>
  <c r="J479" i="8"/>
  <c r="I479" i="8"/>
  <c r="H479" i="8"/>
  <c r="G479" i="8"/>
  <c r="F479" i="8"/>
  <c r="E479" i="8"/>
  <c r="D479" i="8"/>
  <c r="B479" i="8"/>
  <c r="O478" i="8"/>
  <c r="N477" i="8"/>
  <c r="N476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0" i="8"/>
  <c r="M470" i="8"/>
  <c r="O470" i="8"/>
  <c r="N470" i="8"/>
  <c r="L470" i="8"/>
  <c r="K470" i="8"/>
  <c r="J470" i="8"/>
  <c r="I470" i="8"/>
  <c r="H470" i="8"/>
  <c r="G470" i="8"/>
  <c r="F470" i="8"/>
  <c r="E470" i="8"/>
  <c r="D470" i="8"/>
  <c r="C470" i="8"/>
  <c r="O469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2" i="8"/>
  <c r="M462" i="8"/>
  <c r="O462" i="8"/>
  <c r="N462" i="8"/>
  <c r="L462" i="8"/>
  <c r="K462" i="8"/>
  <c r="J462" i="8"/>
  <c r="I462" i="8"/>
  <c r="H462" i="8"/>
  <c r="G462" i="8"/>
  <c r="F462" i="8"/>
  <c r="E462" i="8"/>
  <c r="D462" i="8"/>
  <c r="C462" i="8"/>
  <c r="O461" i="8"/>
  <c r="B450" i="8"/>
  <c r="B451" i="8"/>
  <c r="B452" i="8"/>
  <c r="B453" i="8"/>
  <c r="B454" i="8"/>
  <c r="M450" i="8"/>
  <c r="M451" i="8"/>
  <c r="M452" i="8"/>
  <c r="M453" i="8"/>
  <c r="M454" i="8"/>
  <c r="O454" i="8"/>
  <c r="N451" i="8"/>
  <c r="B124" i="8"/>
  <c r="B125" i="8"/>
  <c r="B405" i="8"/>
  <c r="N452" i="8"/>
  <c r="N450" i="8"/>
  <c r="N454" i="8"/>
  <c r="L450" i="8"/>
  <c r="L451" i="8"/>
  <c r="L452" i="8"/>
  <c r="L453" i="8"/>
  <c r="L454" i="8"/>
  <c r="K450" i="8"/>
  <c r="K451" i="8"/>
  <c r="K452" i="8"/>
  <c r="K453" i="8"/>
  <c r="K454" i="8"/>
  <c r="J450" i="8"/>
  <c r="J451" i="8"/>
  <c r="J452" i="8"/>
  <c r="J453" i="8"/>
  <c r="J454" i="8"/>
  <c r="I450" i="8"/>
  <c r="I451" i="8"/>
  <c r="I452" i="8"/>
  <c r="I453" i="8"/>
  <c r="I454" i="8"/>
  <c r="H450" i="8"/>
  <c r="H451" i="8"/>
  <c r="H452" i="8"/>
  <c r="H453" i="8"/>
  <c r="H454" i="8"/>
  <c r="G450" i="8"/>
  <c r="G451" i="8"/>
  <c r="G452" i="8"/>
  <c r="G453" i="8"/>
  <c r="G454" i="8"/>
  <c r="F450" i="8"/>
  <c r="F451" i="8"/>
  <c r="F452" i="8"/>
  <c r="F453" i="8"/>
  <c r="F454" i="8"/>
  <c r="E450" i="8"/>
  <c r="E451" i="8"/>
  <c r="E452" i="8"/>
  <c r="E453" i="8"/>
  <c r="E454" i="8"/>
  <c r="D450" i="8"/>
  <c r="D451" i="8"/>
  <c r="D452" i="8"/>
  <c r="D453" i="8"/>
  <c r="D454" i="8"/>
  <c r="C450" i="8"/>
  <c r="C451" i="8"/>
  <c r="C452" i="8"/>
  <c r="C453" i="8"/>
  <c r="C454" i="8"/>
  <c r="N453" i="8"/>
  <c r="O448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O441" i="8"/>
  <c r="B434" i="8"/>
  <c r="M434" i="8"/>
  <c r="O434" i="8"/>
  <c r="N434" i="8"/>
  <c r="L434" i="8"/>
  <c r="K434" i="8"/>
  <c r="J434" i="8"/>
  <c r="I434" i="8"/>
  <c r="H434" i="8"/>
  <c r="G434" i="8"/>
  <c r="F434" i="8"/>
  <c r="E434" i="8"/>
  <c r="D434" i="8"/>
  <c r="C434" i="8"/>
  <c r="O433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B427" i="8"/>
  <c r="B428" i="8"/>
  <c r="M427" i="8"/>
  <c r="M428" i="8"/>
  <c r="O428" i="8"/>
  <c r="N427" i="8"/>
  <c r="N428" i="8"/>
  <c r="L427" i="8"/>
  <c r="L428" i="8"/>
  <c r="K427" i="8"/>
  <c r="K428" i="8"/>
  <c r="J427" i="8"/>
  <c r="J428" i="8"/>
  <c r="I427" i="8"/>
  <c r="I428" i="8"/>
  <c r="H427" i="8"/>
  <c r="H428" i="8"/>
  <c r="G427" i="8"/>
  <c r="G428" i="8"/>
  <c r="F427" i="8"/>
  <c r="F428" i="8"/>
  <c r="E427" i="8"/>
  <c r="E428" i="8"/>
  <c r="D427" i="8"/>
  <c r="D428" i="8"/>
  <c r="C427" i="8"/>
  <c r="C428" i="8"/>
  <c r="O427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B420" i="8"/>
  <c r="B421" i="8"/>
  <c r="M420" i="8"/>
  <c r="M421" i="8"/>
  <c r="O421" i="8"/>
  <c r="N420" i="8"/>
  <c r="N421" i="8"/>
  <c r="L420" i="8"/>
  <c r="L421" i="8"/>
  <c r="K420" i="8"/>
  <c r="K421" i="8"/>
  <c r="J420" i="8"/>
  <c r="J421" i="8"/>
  <c r="I420" i="8"/>
  <c r="I421" i="8"/>
  <c r="H420" i="8"/>
  <c r="H421" i="8"/>
  <c r="G420" i="8"/>
  <c r="G421" i="8"/>
  <c r="F420" i="8"/>
  <c r="F421" i="8"/>
  <c r="E420" i="8"/>
  <c r="E421" i="8"/>
  <c r="D420" i="8"/>
  <c r="D421" i="8"/>
  <c r="C420" i="8"/>
  <c r="C421" i="8"/>
  <c r="O420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B414" i="8"/>
  <c r="B415" i="8"/>
  <c r="M414" i="8"/>
  <c r="M415" i="8"/>
  <c r="O415" i="8"/>
  <c r="N414" i="8"/>
  <c r="N415" i="8"/>
  <c r="L414" i="8"/>
  <c r="L415" i="8"/>
  <c r="K414" i="8"/>
  <c r="K415" i="8"/>
  <c r="J414" i="8"/>
  <c r="J415" i="8"/>
  <c r="I414" i="8"/>
  <c r="I415" i="8"/>
  <c r="H414" i="8"/>
  <c r="H415" i="8"/>
  <c r="G414" i="8"/>
  <c r="G415" i="8"/>
  <c r="F414" i="8"/>
  <c r="F415" i="8"/>
  <c r="E414" i="8"/>
  <c r="E415" i="8"/>
  <c r="D414" i="8"/>
  <c r="D415" i="8"/>
  <c r="C414" i="8"/>
  <c r="C415" i="8"/>
  <c r="O414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B409" i="8"/>
  <c r="M409" i="8"/>
  <c r="O409" i="8"/>
  <c r="N409" i="8"/>
  <c r="L409" i="8"/>
  <c r="K409" i="8"/>
  <c r="J409" i="8"/>
  <c r="I409" i="8"/>
  <c r="H409" i="8"/>
  <c r="G409" i="8"/>
  <c r="F409" i="8"/>
  <c r="E409" i="8"/>
  <c r="D409" i="8"/>
  <c r="C409" i="8"/>
  <c r="O408" i="8"/>
  <c r="N407" i="8"/>
  <c r="AV123" i="8"/>
  <c r="AV124" i="8"/>
  <c r="AV125" i="8"/>
  <c r="M407" i="8"/>
  <c r="AR123" i="8"/>
  <c r="AR124" i="8"/>
  <c r="AR125" i="8"/>
  <c r="L407" i="8"/>
  <c r="AN123" i="8"/>
  <c r="AN124" i="8"/>
  <c r="AN125" i="8"/>
  <c r="K407" i="8"/>
  <c r="AJ123" i="8"/>
  <c r="AJ124" i="8"/>
  <c r="AJ125" i="8"/>
  <c r="J407" i="8"/>
  <c r="AF123" i="8"/>
  <c r="AF124" i="8"/>
  <c r="AF125" i="8"/>
  <c r="I407" i="8"/>
  <c r="AB123" i="8"/>
  <c r="AB124" i="8"/>
  <c r="AB125" i="8"/>
  <c r="H407" i="8"/>
  <c r="X123" i="8"/>
  <c r="X124" i="8"/>
  <c r="X125" i="8"/>
  <c r="G407" i="8"/>
  <c r="T123" i="8"/>
  <c r="T124" i="8"/>
  <c r="T125" i="8"/>
  <c r="F407" i="8"/>
  <c r="P123" i="8"/>
  <c r="P124" i="8"/>
  <c r="P125" i="8"/>
  <c r="E407" i="8"/>
  <c r="L123" i="8"/>
  <c r="L124" i="8"/>
  <c r="L125" i="8"/>
  <c r="D407" i="8"/>
  <c r="H123" i="8"/>
  <c r="H124" i="8"/>
  <c r="H125" i="8"/>
  <c r="C407" i="8"/>
  <c r="D123" i="8"/>
  <c r="D124" i="8"/>
  <c r="D125" i="8"/>
  <c r="B407" i="8"/>
  <c r="N406" i="8"/>
  <c r="AU123" i="8"/>
  <c r="AU124" i="8"/>
  <c r="AU125" i="8"/>
  <c r="M406" i="8"/>
  <c r="AQ123" i="8"/>
  <c r="AQ124" i="8"/>
  <c r="AQ125" i="8"/>
  <c r="L406" i="8"/>
  <c r="AM123" i="8"/>
  <c r="AM124" i="8"/>
  <c r="AM125" i="8"/>
  <c r="K406" i="8"/>
  <c r="AI123" i="8"/>
  <c r="AI124" i="8"/>
  <c r="AI125" i="8"/>
  <c r="J406" i="8"/>
  <c r="AE123" i="8"/>
  <c r="AE124" i="8"/>
  <c r="AE125" i="8"/>
  <c r="I406" i="8"/>
  <c r="AA123" i="8"/>
  <c r="AA124" i="8"/>
  <c r="AA125" i="8"/>
  <c r="H406" i="8"/>
  <c r="W123" i="8"/>
  <c r="W124" i="8"/>
  <c r="W125" i="8"/>
  <c r="G406" i="8"/>
  <c r="S123" i="8"/>
  <c r="S124" i="8"/>
  <c r="S125" i="8"/>
  <c r="F406" i="8"/>
  <c r="O123" i="8"/>
  <c r="O124" i="8"/>
  <c r="O125" i="8"/>
  <c r="E406" i="8"/>
  <c r="K123" i="8"/>
  <c r="K124" i="8"/>
  <c r="K125" i="8"/>
  <c r="D406" i="8"/>
  <c r="G123" i="8"/>
  <c r="G124" i="8"/>
  <c r="G125" i="8"/>
  <c r="C406" i="8"/>
  <c r="C123" i="8"/>
  <c r="C124" i="8"/>
  <c r="C125" i="8"/>
  <c r="B406" i="8"/>
  <c r="AX123" i="8"/>
  <c r="AX124" i="8"/>
  <c r="AX125" i="8"/>
  <c r="N405" i="8"/>
  <c r="AT123" i="8"/>
  <c r="AT124" i="8"/>
  <c r="AT125" i="8"/>
  <c r="M405" i="8"/>
  <c r="AP123" i="8"/>
  <c r="AP124" i="8"/>
  <c r="AP125" i="8"/>
  <c r="L405" i="8"/>
  <c r="AL123" i="8"/>
  <c r="AL124" i="8"/>
  <c r="AL125" i="8"/>
  <c r="K405" i="8"/>
  <c r="AH123" i="8"/>
  <c r="AH124" i="8"/>
  <c r="AH125" i="8"/>
  <c r="J405" i="8"/>
  <c r="AD123" i="8"/>
  <c r="AD124" i="8"/>
  <c r="AD125" i="8"/>
  <c r="I405" i="8"/>
  <c r="Z123" i="8"/>
  <c r="Z124" i="8"/>
  <c r="Z125" i="8"/>
  <c r="H405" i="8"/>
  <c r="V123" i="8"/>
  <c r="V124" i="8"/>
  <c r="V125" i="8"/>
  <c r="G405" i="8"/>
  <c r="R123" i="8"/>
  <c r="R124" i="8"/>
  <c r="R125" i="8"/>
  <c r="F405" i="8"/>
  <c r="N123" i="8"/>
  <c r="N124" i="8"/>
  <c r="N125" i="8"/>
  <c r="E405" i="8"/>
  <c r="J123" i="8"/>
  <c r="J124" i="8"/>
  <c r="J125" i="8"/>
  <c r="D405" i="8"/>
  <c r="F123" i="8"/>
  <c r="F124" i="8"/>
  <c r="F125" i="8"/>
  <c r="C405" i="8"/>
  <c r="B402" i="8"/>
  <c r="B403" i="8"/>
  <c r="M402" i="8"/>
  <c r="M403" i="8"/>
  <c r="O403" i="8"/>
  <c r="N402" i="8"/>
  <c r="N403" i="8"/>
  <c r="L402" i="8"/>
  <c r="L403" i="8"/>
  <c r="K402" i="8"/>
  <c r="K403" i="8"/>
  <c r="J402" i="8"/>
  <c r="J403" i="8"/>
  <c r="I402" i="8"/>
  <c r="I403" i="8"/>
  <c r="H402" i="8"/>
  <c r="H403" i="8"/>
  <c r="G402" i="8"/>
  <c r="G403" i="8"/>
  <c r="F402" i="8"/>
  <c r="F403" i="8"/>
  <c r="E402" i="8"/>
  <c r="E403" i="8"/>
  <c r="D402" i="8"/>
  <c r="D403" i="8"/>
  <c r="C402" i="8"/>
  <c r="C403" i="8"/>
  <c r="O402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B396" i="8"/>
  <c r="B397" i="8"/>
  <c r="M396" i="8"/>
  <c r="M397" i="8"/>
  <c r="O397" i="8"/>
  <c r="N396" i="8"/>
  <c r="N397" i="8"/>
  <c r="L396" i="8"/>
  <c r="L397" i="8"/>
  <c r="K396" i="8"/>
  <c r="K397" i="8"/>
  <c r="J396" i="8"/>
  <c r="J397" i="8"/>
  <c r="I396" i="8"/>
  <c r="I397" i="8"/>
  <c r="H396" i="8"/>
  <c r="H397" i="8"/>
  <c r="G396" i="8"/>
  <c r="G397" i="8"/>
  <c r="F396" i="8"/>
  <c r="F397" i="8"/>
  <c r="E396" i="8"/>
  <c r="E397" i="8"/>
  <c r="D396" i="8"/>
  <c r="D397" i="8"/>
  <c r="C396" i="8"/>
  <c r="C397" i="8"/>
  <c r="O396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B390" i="8"/>
  <c r="B391" i="8"/>
  <c r="M390" i="8"/>
  <c r="M391" i="8"/>
  <c r="O391" i="8"/>
  <c r="N390" i="8"/>
  <c r="N391" i="8"/>
  <c r="L390" i="8"/>
  <c r="L391" i="8"/>
  <c r="K390" i="8"/>
  <c r="K391" i="8"/>
  <c r="J390" i="8"/>
  <c r="J391" i="8"/>
  <c r="I390" i="8"/>
  <c r="I391" i="8"/>
  <c r="H390" i="8"/>
  <c r="H391" i="8"/>
  <c r="G390" i="8"/>
  <c r="G391" i="8"/>
  <c r="F390" i="8"/>
  <c r="F391" i="8"/>
  <c r="E390" i="8"/>
  <c r="E391" i="8"/>
  <c r="D390" i="8"/>
  <c r="D391" i="8"/>
  <c r="C390" i="8"/>
  <c r="C391" i="8"/>
  <c r="O390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B385" i="8"/>
  <c r="M385" i="8"/>
  <c r="O385" i="8"/>
  <c r="N385" i="8"/>
  <c r="L385" i="8"/>
  <c r="K385" i="8"/>
  <c r="J385" i="8"/>
  <c r="I385" i="8"/>
  <c r="H385" i="8"/>
  <c r="G385" i="8"/>
  <c r="F385" i="8"/>
  <c r="E385" i="8"/>
  <c r="D385" i="8"/>
  <c r="C385" i="8"/>
  <c r="O384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O378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B372" i="8"/>
  <c r="B373" i="8"/>
  <c r="M372" i="8"/>
  <c r="M373" i="8"/>
  <c r="O373" i="8"/>
  <c r="N372" i="8"/>
  <c r="N373" i="8"/>
  <c r="L372" i="8"/>
  <c r="L373" i="8"/>
  <c r="K372" i="8"/>
  <c r="K373" i="8"/>
  <c r="J372" i="8"/>
  <c r="J373" i="8"/>
  <c r="I372" i="8"/>
  <c r="I373" i="8"/>
  <c r="H372" i="8"/>
  <c r="H373" i="8"/>
  <c r="G372" i="8"/>
  <c r="G373" i="8"/>
  <c r="F372" i="8"/>
  <c r="F373" i="8"/>
  <c r="E372" i="8"/>
  <c r="E373" i="8"/>
  <c r="D372" i="8"/>
  <c r="D373" i="8"/>
  <c r="C372" i="8"/>
  <c r="C373" i="8"/>
  <c r="O372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B366" i="8"/>
  <c r="B367" i="8"/>
  <c r="M366" i="8"/>
  <c r="M367" i="8"/>
  <c r="O367" i="8"/>
  <c r="N366" i="8"/>
  <c r="N367" i="8"/>
  <c r="L366" i="8"/>
  <c r="L367" i="8"/>
  <c r="K366" i="8"/>
  <c r="K367" i="8"/>
  <c r="J366" i="8"/>
  <c r="J367" i="8"/>
  <c r="I366" i="8"/>
  <c r="I367" i="8"/>
  <c r="H366" i="8"/>
  <c r="H367" i="8"/>
  <c r="G366" i="8"/>
  <c r="G367" i="8"/>
  <c r="F366" i="8"/>
  <c r="F367" i="8"/>
  <c r="E366" i="8"/>
  <c r="E367" i="8"/>
  <c r="D366" i="8"/>
  <c r="D367" i="8"/>
  <c r="C366" i="8"/>
  <c r="C367" i="8"/>
  <c r="O366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B360" i="8"/>
  <c r="B361" i="8"/>
  <c r="M360" i="8"/>
  <c r="M361" i="8"/>
  <c r="O361" i="8"/>
  <c r="N360" i="8"/>
  <c r="N361" i="8"/>
  <c r="L360" i="8"/>
  <c r="L361" i="8"/>
  <c r="K360" i="8"/>
  <c r="K361" i="8"/>
  <c r="J360" i="8"/>
  <c r="J361" i="8"/>
  <c r="I360" i="8"/>
  <c r="I361" i="8"/>
  <c r="H360" i="8"/>
  <c r="H361" i="8"/>
  <c r="G360" i="8"/>
  <c r="G361" i="8"/>
  <c r="F360" i="8"/>
  <c r="F361" i="8"/>
  <c r="E360" i="8"/>
  <c r="E361" i="8"/>
  <c r="D360" i="8"/>
  <c r="D361" i="8"/>
  <c r="C360" i="8"/>
  <c r="C361" i="8"/>
  <c r="O360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B354" i="8"/>
  <c r="B355" i="8"/>
  <c r="M354" i="8"/>
  <c r="M355" i="8"/>
  <c r="O355" i="8"/>
  <c r="N354" i="8"/>
  <c r="N355" i="8"/>
  <c r="L354" i="8"/>
  <c r="L355" i="8"/>
  <c r="K354" i="8"/>
  <c r="K355" i="8"/>
  <c r="J354" i="8"/>
  <c r="J355" i="8"/>
  <c r="I354" i="8"/>
  <c r="I355" i="8"/>
  <c r="H354" i="8"/>
  <c r="H355" i="8"/>
  <c r="G354" i="8"/>
  <c r="G355" i="8"/>
  <c r="F354" i="8"/>
  <c r="F355" i="8"/>
  <c r="E354" i="8"/>
  <c r="E355" i="8"/>
  <c r="D354" i="8"/>
  <c r="D355" i="8"/>
  <c r="C354" i="8"/>
  <c r="C355" i="8"/>
  <c r="O354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B349" i="8"/>
  <c r="M349" i="8"/>
  <c r="O349" i="8"/>
  <c r="N349" i="8"/>
  <c r="L349" i="8"/>
  <c r="K349" i="8"/>
  <c r="J349" i="8"/>
  <c r="I349" i="8"/>
  <c r="H349" i="8"/>
  <c r="G349" i="8"/>
  <c r="F349" i="8"/>
  <c r="E349" i="8"/>
  <c r="D349" i="8"/>
  <c r="C349" i="8"/>
  <c r="O348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B343" i="8"/>
  <c r="M343" i="8"/>
  <c r="O343" i="8"/>
  <c r="N343" i="8"/>
  <c r="L343" i="8"/>
  <c r="K343" i="8"/>
  <c r="J343" i="8"/>
  <c r="I343" i="8"/>
  <c r="H343" i="8"/>
  <c r="G343" i="8"/>
  <c r="F343" i="8"/>
  <c r="E343" i="8"/>
  <c r="D343" i="8"/>
  <c r="C343" i="8"/>
  <c r="O342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B337" i="8"/>
  <c r="M337" i="8"/>
  <c r="O337" i="8"/>
  <c r="N337" i="8"/>
  <c r="L337" i="8"/>
  <c r="K337" i="8"/>
  <c r="J337" i="8"/>
  <c r="I337" i="8"/>
  <c r="H337" i="8"/>
  <c r="G337" i="8"/>
  <c r="F337" i="8"/>
  <c r="E337" i="8"/>
  <c r="D337" i="8"/>
  <c r="C337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B331" i="8"/>
  <c r="M331" i="8"/>
  <c r="O331" i="8"/>
  <c r="N331" i="8"/>
  <c r="L331" i="8"/>
  <c r="K331" i="8"/>
  <c r="J331" i="8"/>
  <c r="I331" i="8"/>
  <c r="H331" i="8"/>
  <c r="G331" i="8"/>
  <c r="F331" i="8"/>
  <c r="E331" i="8"/>
  <c r="D331" i="8"/>
  <c r="C331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BP202" i="8"/>
  <c r="BO202" i="8"/>
  <c r="BN202" i="8"/>
  <c r="BM202" i="8"/>
  <c r="BL202" i="8"/>
  <c r="BK202" i="8"/>
  <c r="BJ202" i="8"/>
  <c r="BI202" i="8"/>
  <c r="BH202" i="8"/>
  <c r="BG202" i="8"/>
  <c r="BF202" i="8"/>
  <c r="BE202" i="8"/>
  <c r="BD202" i="8"/>
  <c r="BC202" i="8"/>
  <c r="BB202" i="8"/>
  <c r="BA202" i="8"/>
  <c r="AZ202" i="8"/>
  <c r="M714" i="7"/>
  <c r="H714" i="7"/>
  <c r="O714" i="7"/>
  <c r="L714" i="7"/>
  <c r="K714" i="7"/>
  <c r="J714" i="7"/>
  <c r="I714" i="7"/>
  <c r="O713" i="7"/>
  <c r="O712" i="7"/>
  <c r="M710" i="7"/>
  <c r="H710" i="7"/>
  <c r="O710" i="7"/>
  <c r="N710" i="7"/>
  <c r="L710" i="7"/>
  <c r="K710" i="7"/>
  <c r="J710" i="7"/>
  <c r="I710" i="7"/>
  <c r="O709" i="7"/>
  <c r="O708" i="7"/>
  <c r="O707" i="7"/>
  <c r="O706" i="7"/>
  <c r="M703" i="7"/>
  <c r="I703" i="7"/>
  <c r="O703" i="7"/>
  <c r="L703" i="7"/>
  <c r="K703" i="7"/>
  <c r="J703" i="7"/>
  <c r="O702" i="7"/>
  <c r="O700" i="7"/>
  <c r="O699" i="7"/>
  <c r="O698" i="7"/>
  <c r="M696" i="7"/>
  <c r="K696" i="7"/>
  <c r="O696" i="7"/>
  <c r="N696" i="7"/>
  <c r="L696" i="7"/>
  <c r="O695" i="7"/>
  <c r="O694" i="7"/>
  <c r="O693" i="7"/>
  <c r="M689" i="7"/>
  <c r="H689" i="7"/>
  <c r="O689" i="7"/>
  <c r="L689" i="7"/>
  <c r="K689" i="7"/>
  <c r="J689" i="7"/>
  <c r="I689" i="7"/>
  <c r="O688" i="7"/>
  <c r="O687" i="7"/>
  <c r="O686" i="7"/>
  <c r="O683" i="7"/>
  <c r="O682" i="7"/>
  <c r="M681" i="7"/>
  <c r="H681" i="7"/>
  <c r="O681" i="7"/>
  <c r="N681" i="7"/>
  <c r="L681" i="7"/>
  <c r="K681" i="7"/>
  <c r="J681" i="7"/>
  <c r="I681" i="7"/>
  <c r="O680" i="7"/>
  <c r="O679" i="7"/>
  <c r="M678" i="7"/>
  <c r="H678" i="7"/>
  <c r="O678" i="7"/>
  <c r="N678" i="7"/>
  <c r="L678" i="7"/>
  <c r="K678" i="7"/>
  <c r="J678" i="7"/>
  <c r="I678" i="7"/>
  <c r="O675" i="7"/>
  <c r="N675" i="7"/>
  <c r="M674" i="7"/>
  <c r="H674" i="7"/>
  <c r="O674" i="7"/>
  <c r="L674" i="7"/>
  <c r="K674" i="7"/>
  <c r="J674" i="7"/>
  <c r="I674" i="7"/>
  <c r="O673" i="7"/>
  <c r="O672" i="7"/>
  <c r="O671" i="7"/>
  <c r="O669" i="7"/>
  <c r="N669" i="7"/>
  <c r="M668" i="7"/>
  <c r="H668" i="7"/>
  <c r="O668" i="7"/>
  <c r="L668" i="7"/>
  <c r="K668" i="7"/>
  <c r="J668" i="7"/>
  <c r="I668" i="7"/>
  <c r="O667" i="7"/>
  <c r="O666" i="7"/>
  <c r="O665" i="7"/>
  <c r="O663" i="7"/>
  <c r="N663" i="7"/>
  <c r="M662" i="7"/>
  <c r="H662" i="7"/>
  <c r="O662" i="7"/>
  <c r="L662" i="7"/>
  <c r="K662" i="7"/>
  <c r="J662" i="7"/>
  <c r="I662" i="7"/>
  <c r="O661" i="7"/>
  <c r="O660" i="7"/>
  <c r="O659" i="7"/>
  <c r="O657" i="7"/>
  <c r="N657" i="7"/>
  <c r="M656" i="7"/>
  <c r="H656" i="7"/>
  <c r="O656" i="7"/>
  <c r="L656" i="7"/>
  <c r="K656" i="7"/>
  <c r="J656" i="7"/>
  <c r="I656" i="7"/>
  <c r="O655" i="7"/>
  <c r="O654" i="7"/>
  <c r="O653" i="7"/>
  <c r="O651" i="7"/>
  <c r="N651" i="7"/>
  <c r="M650" i="7"/>
  <c r="H650" i="7"/>
  <c r="O650" i="7"/>
  <c r="L650" i="7"/>
  <c r="K650" i="7"/>
  <c r="J650" i="7"/>
  <c r="I650" i="7"/>
  <c r="O649" i="7"/>
  <c r="O648" i="7"/>
  <c r="O647" i="7"/>
  <c r="O645" i="7"/>
  <c r="M644" i="7"/>
  <c r="H644" i="7"/>
  <c r="O644" i="7"/>
  <c r="L644" i="7"/>
  <c r="K644" i="7"/>
  <c r="J644" i="7"/>
  <c r="I644" i="7"/>
  <c r="O643" i="7"/>
  <c r="O642" i="7"/>
  <c r="O641" i="7"/>
  <c r="M633" i="7"/>
  <c r="N632" i="7"/>
  <c r="N633" i="7"/>
  <c r="N634" i="7" s="1"/>
  <c r="N635" i="7"/>
  <c r="L629" i="7"/>
  <c r="M628" i="7"/>
  <c r="N628" i="7"/>
  <c r="N629" i="7"/>
  <c r="N631" i="7"/>
  <c r="M629" i="7"/>
  <c r="M631" i="7"/>
  <c r="N630" i="7"/>
  <c r="K625" i="7"/>
  <c r="L624" i="7"/>
  <c r="M624" i="7"/>
  <c r="N624" i="7"/>
  <c r="N625" i="7"/>
  <c r="N627" i="7" s="1"/>
  <c r="M625" i="7"/>
  <c r="M627" i="7"/>
  <c r="L625" i="7"/>
  <c r="L627" i="7"/>
  <c r="J621" i="7"/>
  <c r="K620" i="7"/>
  <c r="L620" i="7"/>
  <c r="M620" i="7"/>
  <c r="N620" i="7"/>
  <c r="N621" i="7"/>
  <c r="N623" i="7" s="1"/>
  <c r="M621" i="7"/>
  <c r="M623" i="7"/>
  <c r="L621" i="7"/>
  <c r="L623" i="7"/>
  <c r="K621" i="7"/>
  <c r="K623" i="7"/>
  <c r="N622" i="7"/>
  <c r="I617" i="7"/>
  <c r="J616" i="7"/>
  <c r="K616" i="7"/>
  <c r="L616" i="7"/>
  <c r="M616" i="7"/>
  <c r="N616" i="7"/>
  <c r="N617" i="7"/>
  <c r="N619" i="7"/>
  <c r="M617" i="7"/>
  <c r="M619" i="7"/>
  <c r="L617" i="7"/>
  <c r="L619" i="7"/>
  <c r="K617" i="7"/>
  <c r="K619" i="7"/>
  <c r="J617" i="7"/>
  <c r="J619" i="7"/>
  <c r="N618" i="7"/>
  <c r="H613" i="7"/>
  <c r="I612" i="7"/>
  <c r="J612" i="7"/>
  <c r="K612" i="7"/>
  <c r="L612" i="7"/>
  <c r="M612" i="7"/>
  <c r="N612" i="7"/>
  <c r="N613" i="7"/>
  <c r="N615" i="7"/>
  <c r="M613" i="7"/>
  <c r="M615" i="7"/>
  <c r="L613" i="7"/>
  <c r="L615" i="7"/>
  <c r="K613" i="7"/>
  <c r="K615" i="7"/>
  <c r="J613" i="7"/>
  <c r="J615" i="7"/>
  <c r="I613" i="7"/>
  <c r="I615" i="7"/>
  <c r="N614" i="7"/>
  <c r="G609" i="7"/>
  <c r="H608" i="7"/>
  <c r="I608" i="7"/>
  <c r="J608" i="7"/>
  <c r="K608" i="7"/>
  <c r="L608" i="7"/>
  <c r="M608" i="7"/>
  <c r="N608" i="7"/>
  <c r="N609" i="7"/>
  <c r="N611" i="7" s="1"/>
  <c r="M609" i="7"/>
  <c r="M611" i="7"/>
  <c r="L609" i="7"/>
  <c r="L611" i="7"/>
  <c r="K609" i="7"/>
  <c r="K611" i="7"/>
  <c r="J609" i="7"/>
  <c r="J611" i="7"/>
  <c r="I609" i="7"/>
  <c r="I611" i="7"/>
  <c r="H609" i="7"/>
  <c r="H611" i="7"/>
  <c r="N610" i="7"/>
  <c r="F605" i="7"/>
  <c r="G604" i="7"/>
  <c r="H604" i="7"/>
  <c r="I604" i="7"/>
  <c r="J604" i="7"/>
  <c r="K604" i="7"/>
  <c r="L604" i="7"/>
  <c r="M604" i="7"/>
  <c r="N604" i="7"/>
  <c r="N605" i="7"/>
  <c r="N607" i="7" s="1"/>
  <c r="M605" i="7"/>
  <c r="M607" i="7"/>
  <c r="L605" i="7"/>
  <c r="L607" i="7"/>
  <c r="K605" i="7"/>
  <c r="K607" i="7"/>
  <c r="J605" i="7"/>
  <c r="J607" i="7"/>
  <c r="I605" i="7"/>
  <c r="I607" i="7"/>
  <c r="H605" i="7"/>
  <c r="H607" i="7"/>
  <c r="G605" i="7"/>
  <c r="G607" i="7"/>
  <c r="N606" i="7"/>
  <c r="E601" i="7"/>
  <c r="F600" i="7"/>
  <c r="G600" i="7"/>
  <c r="H600" i="7"/>
  <c r="I600" i="7"/>
  <c r="J600" i="7"/>
  <c r="K600" i="7"/>
  <c r="L600" i="7"/>
  <c r="M600" i="7"/>
  <c r="N600" i="7"/>
  <c r="N601" i="7"/>
  <c r="N603" i="7"/>
  <c r="M601" i="7"/>
  <c r="M603" i="7"/>
  <c r="L601" i="7"/>
  <c r="L603" i="7"/>
  <c r="K601" i="7"/>
  <c r="K603" i="7"/>
  <c r="J601" i="7"/>
  <c r="J603" i="7"/>
  <c r="I601" i="7"/>
  <c r="I603" i="7"/>
  <c r="H601" i="7"/>
  <c r="H603" i="7"/>
  <c r="G601" i="7"/>
  <c r="G603" i="7"/>
  <c r="F601" i="7"/>
  <c r="F603" i="7"/>
  <c r="N602" i="7"/>
  <c r="D597" i="7"/>
  <c r="E596" i="7"/>
  <c r="F596" i="7"/>
  <c r="G596" i="7"/>
  <c r="H596" i="7"/>
  <c r="I596" i="7"/>
  <c r="J596" i="7"/>
  <c r="K596" i="7"/>
  <c r="L596" i="7"/>
  <c r="M596" i="7"/>
  <c r="N596" i="7"/>
  <c r="N597" i="7"/>
  <c r="N599" i="7"/>
  <c r="M597" i="7"/>
  <c r="M599" i="7"/>
  <c r="L597" i="7"/>
  <c r="L599" i="7"/>
  <c r="K597" i="7"/>
  <c r="K599" i="7"/>
  <c r="J597" i="7"/>
  <c r="J599" i="7"/>
  <c r="I597" i="7"/>
  <c r="I599" i="7"/>
  <c r="H597" i="7"/>
  <c r="H599" i="7"/>
  <c r="G597" i="7"/>
  <c r="G599" i="7"/>
  <c r="F597" i="7"/>
  <c r="F599" i="7"/>
  <c r="E597" i="7"/>
  <c r="E599" i="7"/>
  <c r="N598" i="7"/>
  <c r="C593" i="7"/>
  <c r="D592" i="7"/>
  <c r="E592" i="7"/>
  <c r="F592" i="7"/>
  <c r="G592" i="7"/>
  <c r="H592" i="7"/>
  <c r="I592" i="7"/>
  <c r="J592" i="7"/>
  <c r="K592" i="7"/>
  <c r="L592" i="7"/>
  <c r="M592" i="7"/>
  <c r="N592" i="7"/>
  <c r="N593" i="7"/>
  <c r="N595" i="7" s="1"/>
  <c r="M593" i="7"/>
  <c r="M595" i="7"/>
  <c r="L593" i="7"/>
  <c r="L595" i="7"/>
  <c r="K593" i="7"/>
  <c r="K595" i="7"/>
  <c r="J593" i="7"/>
  <c r="J595" i="7"/>
  <c r="I593" i="7"/>
  <c r="I595" i="7"/>
  <c r="H593" i="7"/>
  <c r="H595" i="7"/>
  <c r="G593" i="7"/>
  <c r="G595" i="7"/>
  <c r="F593" i="7"/>
  <c r="F595" i="7"/>
  <c r="E593" i="7"/>
  <c r="E595" i="7"/>
  <c r="D593" i="7"/>
  <c r="D595" i="7"/>
  <c r="B589" i="7"/>
  <c r="C588" i="7"/>
  <c r="D588" i="7"/>
  <c r="E588" i="7"/>
  <c r="F588" i="7"/>
  <c r="G588" i="7"/>
  <c r="H588" i="7"/>
  <c r="I588" i="7"/>
  <c r="J588" i="7"/>
  <c r="K588" i="7"/>
  <c r="L588" i="7"/>
  <c r="M588" i="7"/>
  <c r="N588" i="7"/>
  <c r="N589" i="7"/>
  <c r="N591" i="7" s="1"/>
  <c r="M589" i="7"/>
  <c r="M591" i="7"/>
  <c r="L589" i="7"/>
  <c r="L591" i="7"/>
  <c r="K589" i="7"/>
  <c r="K591" i="7"/>
  <c r="J589" i="7"/>
  <c r="J591" i="7"/>
  <c r="I589" i="7"/>
  <c r="I591" i="7"/>
  <c r="H589" i="7"/>
  <c r="H591" i="7"/>
  <c r="G589" i="7"/>
  <c r="G591" i="7"/>
  <c r="F589" i="7"/>
  <c r="F591" i="7"/>
  <c r="E589" i="7"/>
  <c r="E591" i="7"/>
  <c r="D589" i="7"/>
  <c r="D591" i="7"/>
  <c r="C589" i="7"/>
  <c r="C591" i="7"/>
  <c r="B388" i="7"/>
  <c r="B564" i="7"/>
  <c r="B571" i="7"/>
  <c r="C388" i="7"/>
  <c r="C564" i="7"/>
  <c r="C571" i="7"/>
  <c r="D388" i="7"/>
  <c r="D564" i="7"/>
  <c r="D571" i="7"/>
  <c r="E388" i="7"/>
  <c r="E564" i="7"/>
  <c r="E571" i="7"/>
  <c r="F388" i="7"/>
  <c r="F564" i="7"/>
  <c r="F571" i="7"/>
  <c r="G388" i="7"/>
  <c r="G564" i="7"/>
  <c r="G571" i="7"/>
  <c r="H388" i="7"/>
  <c r="H564" i="7"/>
  <c r="H571" i="7"/>
  <c r="I388" i="7"/>
  <c r="I564" i="7"/>
  <c r="I571" i="7"/>
  <c r="J388" i="7"/>
  <c r="J564" i="7"/>
  <c r="J571" i="7"/>
  <c r="K388" i="7"/>
  <c r="K564" i="7"/>
  <c r="K571" i="7"/>
  <c r="L388" i="7"/>
  <c r="L564" i="7"/>
  <c r="L571" i="7"/>
  <c r="M388" i="7"/>
  <c r="M564" i="7"/>
  <c r="M571" i="7"/>
  <c r="N388" i="7"/>
  <c r="N564" i="7"/>
  <c r="N571" i="7"/>
  <c r="O571" i="7"/>
  <c r="N581" i="7" s="1"/>
  <c r="B488" i="7"/>
  <c r="B489" i="7"/>
  <c r="B490" i="7"/>
  <c r="B491" i="7"/>
  <c r="B492" i="7"/>
  <c r="B565" i="7"/>
  <c r="B572" i="7"/>
  <c r="C488" i="7"/>
  <c r="C489" i="7"/>
  <c r="C490" i="7"/>
  <c r="C491" i="7"/>
  <c r="C492" i="7"/>
  <c r="C565" i="7"/>
  <c r="C572" i="7"/>
  <c r="D488" i="7"/>
  <c r="D489" i="7"/>
  <c r="D490" i="7"/>
  <c r="D491" i="7"/>
  <c r="D492" i="7"/>
  <c r="D565" i="7"/>
  <c r="D572" i="7"/>
  <c r="E488" i="7"/>
  <c r="E489" i="7"/>
  <c r="E490" i="7"/>
  <c r="E491" i="7"/>
  <c r="E492" i="7"/>
  <c r="E565" i="7"/>
  <c r="E572" i="7"/>
  <c r="F488" i="7"/>
  <c r="F489" i="7"/>
  <c r="F490" i="7"/>
  <c r="F491" i="7"/>
  <c r="F492" i="7"/>
  <c r="F565" i="7"/>
  <c r="F572" i="7"/>
  <c r="G488" i="7"/>
  <c r="G489" i="7"/>
  <c r="G490" i="7"/>
  <c r="G491" i="7"/>
  <c r="G492" i="7"/>
  <c r="G565" i="7"/>
  <c r="G572" i="7"/>
  <c r="H488" i="7"/>
  <c r="H489" i="7"/>
  <c r="H490" i="7"/>
  <c r="H491" i="7"/>
  <c r="H492" i="7"/>
  <c r="H565" i="7"/>
  <c r="H572" i="7"/>
  <c r="I488" i="7"/>
  <c r="I489" i="7"/>
  <c r="I490" i="7"/>
  <c r="I491" i="7"/>
  <c r="I492" i="7"/>
  <c r="I565" i="7"/>
  <c r="I572" i="7"/>
  <c r="J488" i="7"/>
  <c r="J489" i="7"/>
  <c r="J490" i="7"/>
  <c r="J491" i="7"/>
  <c r="J492" i="7"/>
  <c r="J565" i="7"/>
  <c r="J572" i="7"/>
  <c r="K488" i="7"/>
  <c r="K489" i="7"/>
  <c r="K490" i="7"/>
  <c r="K491" i="7"/>
  <c r="K492" i="7"/>
  <c r="K565" i="7"/>
  <c r="K572" i="7"/>
  <c r="L488" i="7"/>
  <c r="L489" i="7"/>
  <c r="L490" i="7"/>
  <c r="L491" i="7"/>
  <c r="L492" i="7"/>
  <c r="L565" i="7"/>
  <c r="L572" i="7"/>
  <c r="M488" i="7"/>
  <c r="M489" i="7"/>
  <c r="M490" i="7"/>
  <c r="M491" i="7"/>
  <c r="M492" i="7"/>
  <c r="M565" i="7"/>
  <c r="M572" i="7"/>
  <c r="N489" i="7"/>
  <c r="N490" i="7"/>
  <c r="N488" i="7"/>
  <c r="N492" i="7"/>
  <c r="N565" i="7"/>
  <c r="N572" i="7"/>
  <c r="O572" i="7"/>
  <c r="N582" i="7" s="1"/>
  <c r="B570" i="7"/>
  <c r="B363" i="7"/>
  <c r="B321" i="7"/>
  <c r="B327" i="7"/>
  <c r="B392" i="7"/>
  <c r="B393" i="7"/>
  <c r="B394" i="7"/>
  <c r="B395" i="7"/>
  <c r="B396" i="7"/>
  <c r="B419" i="7"/>
  <c r="B420" i="7"/>
  <c r="B421" i="7"/>
  <c r="B422" i="7"/>
  <c r="B423" i="7"/>
  <c r="B431" i="7"/>
  <c r="B406" i="7"/>
  <c r="B407" i="7"/>
  <c r="B408" i="7"/>
  <c r="B409" i="7"/>
  <c r="B410" i="7"/>
  <c r="B436" i="7"/>
  <c r="B437" i="7"/>
  <c r="B438" i="7"/>
  <c r="B439" i="7"/>
  <c r="B440" i="7"/>
  <c r="B444" i="7"/>
  <c r="B445" i="7"/>
  <c r="B446" i="7"/>
  <c r="B447" i="7"/>
  <c r="B448" i="7"/>
  <c r="B455" i="7"/>
  <c r="B500" i="7"/>
  <c r="B463" i="7"/>
  <c r="B573" i="7"/>
  <c r="C570" i="7"/>
  <c r="C363" i="7"/>
  <c r="C321" i="7"/>
  <c r="C327" i="7"/>
  <c r="C392" i="7"/>
  <c r="C393" i="7"/>
  <c r="C394" i="7"/>
  <c r="C395" i="7"/>
  <c r="C396" i="7"/>
  <c r="C419" i="7"/>
  <c r="C420" i="7"/>
  <c r="C421" i="7"/>
  <c r="C422" i="7"/>
  <c r="C423" i="7"/>
  <c r="C431" i="7"/>
  <c r="C406" i="7"/>
  <c r="C407" i="7"/>
  <c r="C408" i="7"/>
  <c r="C409" i="7"/>
  <c r="C410" i="7"/>
  <c r="C436" i="7"/>
  <c r="C437" i="7"/>
  <c r="C438" i="7"/>
  <c r="C439" i="7"/>
  <c r="C440" i="7"/>
  <c r="C444" i="7"/>
  <c r="C445" i="7"/>
  <c r="C446" i="7"/>
  <c r="C447" i="7"/>
  <c r="C448" i="7"/>
  <c r="C455" i="7"/>
  <c r="C500" i="7"/>
  <c r="C463" i="7"/>
  <c r="C573" i="7"/>
  <c r="D570" i="7"/>
  <c r="D363" i="7"/>
  <c r="D321" i="7"/>
  <c r="D327" i="7"/>
  <c r="D392" i="7"/>
  <c r="D393" i="7"/>
  <c r="D394" i="7"/>
  <c r="D395" i="7"/>
  <c r="D396" i="7"/>
  <c r="D419" i="7"/>
  <c r="D420" i="7"/>
  <c r="D421" i="7"/>
  <c r="D422" i="7"/>
  <c r="D423" i="7"/>
  <c r="D431" i="7"/>
  <c r="D406" i="7"/>
  <c r="D407" i="7"/>
  <c r="D408" i="7"/>
  <c r="D409" i="7"/>
  <c r="D410" i="7"/>
  <c r="D436" i="7"/>
  <c r="D437" i="7"/>
  <c r="D438" i="7"/>
  <c r="D439" i="7"/>
  <c r="D440" i="7"/>
  <c r="D444" i="7"/>
  <c r="D445" i="7"/>
  <c r="D446" i="7"/>
  <c r="D447" i="7"/>
  <c r="D448" i="7"/>
  <c r="D455" i="7"/>
  <c r="D500" i="7"/>
  <c r="D463" i="7"/>
  <c r="D573" i="7"/>
  <c r="E570" i="7"/>
  <c r="E363" i="7"/>
  <c r="E321" i="7"/>
  <c r="E327" i="7"/>
  <c r="E392" i="7"/>
  <c r="E393" i="7"/>
  <c r="E394" i="7"/>
  <c r="E395" i="7"/>
  <c r="E396" i="7"/>
  <c r="E419" i="7"/>
  <c r="E420" i="7"/>
  <c r="E421" i="7"/>
  <c r="E422" i="7"/>
  <c r="E423" i="7"/>
  <c r="E431" i="7"/>
  <c r="E406" i="7"/>
  <c r="E407" i="7"/>
  <c r="E408" i="7"/>
  <c r="E409" i="7"/>
  <c r="E410" i="7"/>
  <c r="E436" i="7"/>
  <c r="E437" i="7"/>
  <c r="E438" i="7"/>
  <c r="E439" i="7"/>
  <c r="E440" i="7"/>
  <c r="E444" i="7"/>
  <c r="E445" i="7"/>
  <c r="E446" i="7"/>
  <c r="E447" i="7"/>
  <c r="E448" i="7"/>
  <c r="E455" i="7"/>
  <c r="E500" i="7"/>
  <c r="E463" i="7"/>
  <c r="E573" i="7"/>
  <c r="F570" i="7"/>
  <c r="F363" i="7"/>
  <c r="F321" i="7"/>
  <c r="F327" i="7"/>
  <c r="F392" i="7"/>
  <c r="F393" i="7"/>
  <c r="F394" i="7"/>
  <c r="F395" i="7"/>
  <c r="F396" i="7"/>
  <c r="F419" i="7"/>
  <c r="F420" i="7"/>
  <c r="F421" i="7"/>
  <c r="F422" i="7"/>
  <c r="F423" i="7"/>
  <c r="F431" i="7"/>
  <c r="F406" i="7"/>
  <c r="F407" i="7"/>
  <c r="F408" i="7"/>
  <c r="F409" i="7"/>
  <c r="F410" i="7"/>
  <c r="F436" i="7"/>
  <c r="F437" i="7"/>
  <c r="F438" i="7"/>
  <c r="F439" i="7"/>
  <c r="F440" i="7"/>
  <c r="F444" i="7"/>
  <c r="F445" i="7"/>
  <c r="F446" i="7"/>
  <c r="F447" i="7"/>
  <c r="F448" i="7"/>
  <c r="F455" i="7"/>
  <c r="F500" i="7"/>
  <c r="F463" i="7"/>
  <c r="F573" i="7"/>
  <c r="G570" i="7"/>
  <c r="G363" i="7"/>
  <c r="G321" i="7"/>
  <c r="G327" i="7"/>
  <c r="G392" i="7"/>
  <c r="G393" i="7"/>
  <c r="G394" i="7"/>
  <c r="G395" i="7"/>
  <c r="G396" i="7"/>
  <c r="G419" i="7"/>
  <c r="G420" i="7"/>
  <c r="G421" i="7"/>
  <c r="G422" i="7"/>
  <c r="G423" i="7"/>
  <c r="G431" i="7"/>
  <c r="G406" i="7"/>
  <c r="G407" i="7"/>
  <c r="G408" i="7"/>
  <c r="G409" i="7"/>
  <c r="G410" i="7"/>
  <c r="G436" i="7"/>
  <c r="G437" i="7"/>
  <c r="G438" i="7"/>
  <c r="G439" i="7"/>
  <c r="G440" i="7"/>
  <c r="G444" i="7"/>
  <c r="G445" i="7"/>
  <c r="G446" i="7"/>
  <c r="G447" i="7"/>
  <c r="G448" i="7"/>
  <c r="G455" i="7"/>
  <c r="G500" i="7"/>
  <c r="G463" i="7"/>
  <c r="G573" i="7"/>
  <c r="H570" i="7"/>
  <c r="H363" i="7"/>
  <c r="H321" i="7"/>
  <c r="H327" i="7"/>
  <c r="H392" i="7"/>
  <c r="H393" i="7"/>
  <c r="H394" i="7"/>
  <c r="H395" i="7"/>
  <c r="H396" i="7"/>
  <c r="H419" i="7"/>
  <c r="H420" i="7"/>
  <c r="H421" i="7"/>
  <c r="H422" i="7"/>
  <c r="H423" i="7"/>
  <c r="H431" i="7"/>
  <c r="H406" i="7"/>
  <c r="H407" i="7"/>
  <c r="H408" i="7"/>
  <c r="H409" i="7"/>
  <c r="H410" i="7"/>
  <c r="H436" i="7"/>
  <c r="H437" i="7"/>
  <c r="H438" i="7"/>
  <c r="H439" i="7"/>
  <c r="H440" i="7"/>
  <c r="H444" i="7"/>
  <c r="H445" i="7"/>
  <c r="H446" i="7"/>
  <c r="H447" i="7"/>
  <c r="H448" i="7"/>
  <c r="H455" i="7"/>
  <c r="H500" i="7"/>
  <c r="H463" i="7"/>
  <c r="H573" i="7"/>
  <c r="I570" i="7"/>
  <c r="I363" i="7"/>
  <c r="I321" i="7"/>
  <c r="I327" i="7"/>
  <c r="I392" i="7"/>
  <c r="I393" i="7"/>
  <c r="I394" i="7"/>
  <c r="I395" i="7"/>
  <c r="I396" i="7"/>
  <c r="I419" i="7"/>
  <c r="I420" i="7"/>
  <c r="I421" i="7"/>
  <c r="I422" i="7"/>
  <c r="I423" i="7"/>
  <c r="I431" i="7"/>
  <c r="I406" i="7"/>
  <c r="I407" i="7"/>
  <c r="I408" i="7"/>
  <c r="I409" i="7"/>
  <c r="I410" i="7"/>
  <c r="I436" i="7"/>
  <c r="I437" i="7"/>
  <c r="I438" i="7"/>
  <c r="I439" i="7"/>
  <c r="I440" i="7"/>
  <c r="I444" i="7"/>
  <c r="I445" i="7"/>
  <c r="I446" i="7"/>
  <c r="I447" i="7"/>
  <c r="I448" i="7"/>
  <c r="I455" i="7"/>
  <c r="I500" i="7"/>
  <c r="I463" i="7"/>
  <c r="I573" i="7"/>
  <c r="J570" i="7"/>
  <c r="J363" i="7"/>
  <c r="J321" i="7"/>
  <c r="J327" i="7"/>
  <c r="J392" i="7"/>
  <c r="J393" i="7"/>
  <c r="J394" i="7"/>
  <c r="J395" i="7"/>
  <c r="J396" i="7"/>
  <c r="J419" i="7"/>
  <c r="J420" i="7"/>
  <c r="J421" i="7"/>
  <c r="J422" i="7"/>
  <c r="J423" i="7"/>
  <c r="J431" i="7"/>
  <c r="J406" i="7"/>
  <c r="J407" i="7"/>
  <c r="J408" i="7"/>
  <c r="J409" i="7"/>
  <c r="J410" i="7"/>
  <c r="J436" i="7"/>
  <c r="J437" i="7"/>
  <c r="J438" i="7"/>
  <c r="J439" i="7"/>
  <c r="J440" i="7"/>
  <c r="J444" i="7"/>
  <c r="J445" i="7"/>
  <c r="J446" i="7"/>
  <c r="J447" i="7"/>
  <c r="J448" i="7"/>
  <c r="J455" i="7"/>
  <c r="J500" i="7"/>
  <c r="J463" i="7"/>
  <c r="J573" i="7"/>
  <c r="K570" i="7"/>
  <c r="K363" i="7"/>
  <c r="K321" i="7"/>
  <c r="K327" i="7"/>
  <c r="K392" i="7"/>
  <c r="K393" i="7"/>
  <c r="K394" i="7"/>
  <c r="K395" i="7"/>
  <c r="K396" i="7"/>
  <c r="K419" i="7"/>
  <c r="K420" i="7"/>
  <c r="K421" i="7"/>
  <c r="K422" i="7"/>
  <c r="K423" i="7"/>
  <c r="K431" i="7"/>
  <c r="K406" i="7"/>
  <c r="K407" i="7"/>
  <c r="K408" i="7"/>
  <c r="K409" i="7"/>
  <c r="K410" i="7"/>
  <c r="K436" i="7"/>
  <c r="K437" i="7"/>
  <c r="K438" i="7"/>
  <c r="K439" i="7"/>
  <c r="K440" i="7"/>
  <c r="K444" i="7"/>
  <c r="K445" i="7"/>
  <c r="K446" i="7"/>
  <c r="K447" i="7"/>
  <c r="K448" i="7"/>
  <c r="K455" i="7"/>
  <c r="K500" i="7"/>
  <c r="K463" i="7"/>
  <c r="K573" i="7"/>
  <c r="L570" i="7"/>
  <c r="L363" i="7"/>
  <c r="L321" i="7"/>
  <c r="L327" i="7"/>
  <c r="L392" i="7"/>
  <c r="L393" i="7"/>
  <c r="L394" i="7"/>
  <c r="L395" i="7"/>
  <c r="L396" i="7"/>
  <c r="L419" i="7"/>
  <c r="L420" i="7"/>
  <c r="L421" i="7"/>
  <c r="L422" i="7"/>
  <c r="L423" i="7"/>
  <c r="L431" i="7"/>
  <c r="L406" i="7"/>
  <c r="L407" i="7"/>
  <c r="L408" i="7"/>
  <c r="L409" i="7"/>
  <c r="L410" i="7"/>
  <c r="L436" i="7"/>
  <c r="L437" i="7"/>
  <c r="L438" i="7"/>
  <c r="L439" i="7"/>
  <c r="L440" i="7"/>
  <c r="L444" i="7"/>
  <c r="L445" i="7"/>
  <c r="L446" i="7"/>
  <c r="L447" i="7"/>
  <c r="L448" i="7"/>
  <c r="L455" i="7"/>
  <c r="L500" i="7"/>
  <c r="L463" i="7"/>
  <c r="L573" i="7"/>
  <c r="M570" i="7"/>
  <c r="M363" i="7"/>
  <c r="M321" i="7"/>
  <c r="M327" i="7"/>
  <c r="M392" i="7"/>
  <c r="M393" i="7"/>
  <c r="M394" i="7"/>
  <c r="M395" i="7"/>
  <c r="M396" i="7"/>
  <c r="M419" i="7"/>
  <c r="M420" i="7"/>
  <c r="M421" i="7"/>
  <c r="M422" i="7"/>
  <c r="M423" i="7"/>
  <c r="M431" i="7"/>
  <c r="M406" i="7"/>
  <c r="M407" i="7"/>
  <c r="M408" i="7"/>
  <c r="M409" i="7"/>
  <c r="M410" i="7"/>
  <c r="M436" i="7"/>
  <c r="M437" i="7"/>
  <c r="M438" i="7"/>
  <c r="M439" i="7"/>
  <c r="M440" i="7"/>
  <c r="M444" i="7"/>
  <c r="M445" i="7"/>
  <c r="M446" i="7"/>
  <c r="M447" i="7"/>
  <c r="M448" i="7"/>
  <c r="M455" i="7"/>
  <c r="M500" i="7"/>
  <c r="M463" i="7"/>
  <c r="M573" i="7"/>
  <c r="N570" i="7"/>
  <c r="N574" i="7" s="1"/>
  <c r="O574" i="7" s="1"/>
  <c r="N363" i="7"/>
  <c r="N321" i="7"/>
  <c r="N327" i="7"/>
  <c r="N393" i="7"/>
  <c r="N394" i="7"/>
  <c r="N392" i="7"/>
  <c r="N396" i="7"/>
  <c r="N420" i="7"/>
  <c r="N421" i="7"/>
  <c r="N419" i="7"/>
  <c r="N423" i="7"/>
  <c r="N431" i="7"/>
  <c r="N407" i="7"/>
  <c r="N408" i="7"/>
  <c r="N406" i="7"/>
  <c r="N410" i="7"/>
  <c r="N445" i="7"/>
  <c r="N446" i="7"/>
  <c r="N444" i="7"/>
  <c r="N448" i="7"/>
  <c r="N455" i="7"/>
  <c r="N500" i="7"/>
  <c r="N463" i="7"/>
  <c r="N573" i="7"/>
  <c r="O573" i="7" s="1"/>
  <c r="B574" i="7"/>
  <c r="C574" i="7"/>
  <c r="D574" i="7"/>
  <c r="E574" i="7"/>
  <c r="F574" i="7"/>
  <c r="G574" i="7"/>
  <c r="H574" i="7"/>
  <c r="I574" i="7"/>
  <c r="J574" i="7"/>
  <c r="K574" i="7"/>
  <c r="L574" i="7"/>
  <c r="M574" i="7"/>
  <c r="N585" i="7"/>
  <c r="L582" i="7"/>
  <c r="K581" i="7"/>
  <c r="H582" i="7"/>
  <c r="G581" i="7"/>
  <c r="D582" i="7"/>
  <c r="C581" i="7"/>
  <c r="N566" i="7"/>
  <c r="N579" i="7"/>
  <c r="M566" i="7"/>
  <c r="M579" i="7"/>
  <c r="L566" i="7"/>
  <c r="L579" i="7"/>
  <c r="K566" i="7"/>
  <c r="K579" i="7"/>
  <c r="J566" i="7"/>
  <c r="J579" i="7"/>
  <c r="I566" i="7"/>
  <c r="I579" i="7"/>
  <c r="H566" i="7"/>
  <c r="H579" i="7"/>
  <c r="G566" i="7"/>
  <c r="G579" i="7"/>
  <c r="F566" i="7"/>
  <c r="F579" i="7"/>
  <c r="E566" i="7"/>
  <c r="E579" i="7"/>
  <c r="D566" i="7"/>
  <c r="D579" i="7"/>
  <c r="C566" i="7"/>
  <c r="C579" i="7"/>
  <c r="O570" i="7"/>
  <c r="N569" i="7"/>
  <c r="M569" i="7"/>
  <c r="L569" i="7"/>
  <c r="K569" i="7"/>
  <c r="J569" i="7"/>
  <c r="I569" i="7"/>
  <c r="H569" i="7"/>
  <c r="G569" i="7"/>
  <c r="F569" i="7"/>
  <c r="E569" i="7"/>
  <c r="D569" i="7"/>
  <c r="C569" i="7"/>
  <c r="B569" i="7"/>
  <c r="I568" i="7"/>
  <c r="M568" i="7"/>
  <c r="O568" i="7"/>
  <c r="N568" i="7"/>
  <c r="L568" i="7"/>
  <c r="K568" i="7"/>
  <c r="J568" i="7"/>
  <c r="H568" i="7"/>
  <c r="G568" i="7"/>
  <c r="F568" i="7"/>
  <c r="E568" i="7"/>
  <c r="D568" i="7"/>
  <c r="C568" i="7"/>
  <c r="B568" i="7"/>
  <c r="O567" i="7"/>
  <c r="O565" i="7"/>
  <c r="O564" i="7"/>
  <c r="I561" i="7"/>
  <c r="M561" i="7"/>
  <c r="O561" i="7"/>
  <c r="N561" i="7"/>
  <c r="L561" i="7"/>
  <c r="K561" i="7"/>
  <c r="J561" i="7"/>
  <c r="H561" i="7"/>
  <c r="G561" i="7"/>
  <c r="F561" i="7"/>
  <c r="E561" i="7"/>
  <c r="D561" i="7"/>
  <c r="C561" i="7"/>
  <c r="B561" i="7"/>
  <c r="I560" i="7"/>
  <c r="M560" i="7"/>
  <c r="O560" i="7"/>
  <c r="N560" i="7"/>
  <c r="L560" i="7"/>
  <c r="K560" i="7"/>
  <c r="J560" i="7"/>
  <c r="H560" i="7"/>
  <c r="G560" i="7"/>
  <c r="F560" i="7"/>
  <c r="E560" i="7"/>
  <c r="D560" i="7"/>
  <c r="C560" i="7"/>
  <c r="B560" i="7"/>
  <c r="I558" i="7"/>
  <c r="M558" i="7"/>
  <c r="O558" i="7"/>
  <c r="N558" i="7"/>
  <c r="L558" i="7"/>
  <c r="K558" i="7"/>
  <c r="J558" i="7"/>
  <c r="H558" i="7"/>
  <c r="G558" i="7"/>
  <c r="F558" i="7"/>
  <c r="E558" i="7"/>
  <c r="D558" i="7"/>
  <c r="C558" i="7"/>
  <c r="B558" i="7"/>
  <c r="I481" i="7"/>
  <c r="I482" i="7"/>
  <c r="I483" i="7"/>
  <c r="I484" i="7"/>
  <c r="I485" i="7"/>
  <c r="I467" i="7"/>
  <c r="I468" i="7"/>
  <c r="I469" i="7"/>
  <c r="I470" i="7"/>
  <c r="I471" i="7"/>
  <c r="I478" i="7"/>
  <c r="I486" i="7"/>
  <c r="I557" i="7"/>
  <c r="M481" i="7"/>
  <c r="M482" i="7"/>
  <c r="M483" i="7"/>
  <c r="M484" i="7"/>
  <c r="M485" i="7"/>
  <c r="M467" i="7"/>
  <c r="M468" i="7"/>
  <c r="M469" i="7"/>
  <c r="M470" i="7"/>
  <c r="M471" i="7"/>
  <c r="M478" i="7"/>
  <c r="M486" i="7"/>
  <c r="M557" i="7"/>
  <c r="O557" i="7"/>
  <c r="N482" i="7"/>
  <c r="N483" i="7"/>
  <c r="N481" i="7"/>
  <c r="N485" i="7"/>
  <c r="N468" i="7"/>
  <c r="N469" i="7"/>
  <c r="N467" i="7"/>
  <c r="N471" i="7"/>
  <c r="N478" i="7"/>
  <c r="N486" i="7"/>
  <c r="N557" i="7"/>
  <c r="L481" i="7"/>
  <c r="L482" i="7"/>
  <c r="L483" i="7"/>
  <c r="L484" i="7"/>
  <c r="L485" i="7"/>
  <c r="L467" i="7"/>
  <c r="L468" i="7"/>
  <c r="L469" i="7"/>
  <c r="L470" i="7"/>
  <c r="L471" i="7"/>
  <c r="L478" i="7"/>
  <c r="L486" i="7"/>
  <c r="L557" i="7"/>
  <c r="K481" i="7"/>
  <c r="K482" i="7"/>
  <c r="K483" i="7"/>
  <c r="K484" i="7"/>
  <c r="K485" i="7"/>
  <c r="K467" i="7"/>
  <c r="K468" i="7"/>
  <c r="K469" i="7"/>
  <c r="K470" i="7"/>
  <c r="K471" i="7"/>
  <c r="K478" i="7"/>
  <c r="K486" i="7"/>
  <c r="K557" i="7"/>
  <c r="J481" i="7"/>
  <c r="J482" i="7"/>
  <c r="J483" i="7"/>
  <c r="J484" i="7"/>
  <c r="J485" i="7"/>
  <c r="J467" i="7"/>
  <c r="J468" i="7"/>
  <c r="J469" i="7"/>
  <c r="J470" i="7"/>
  <c r="J471" i="7"/>
  <c r="J478" i="7"/>
  <c r="J486" i="7"/>
  <c r="J557" i="7"/>
  <c r="H481" i="7"/>
  <c r="H482" i="7"/>
  <c r="H483" i="7"/>
  <c r="H484" i="7"/>
  <c r="H485" i="7"/>
  <c r="H467" i="7"/>
  <c r="H468" i="7"/>
  <c r="H469" i="7"/>
  <c r="H470" i="7"/>
  <c r="H471" i="7"/>
  <c r="H478" i="7"/>
  <c r="H486" i="7"/>
  <c r="H557" i="7"/>
  <c r="G481" i="7"/>
  <c r="G482" i="7"/>
  <c r="G483" i="7"/>
  <c r="G484" i="7"/>
  <c r="G485" i="7"/>
  <c r="G467" i="7"/>
  <c r="G468" i="7"/>
  <c r="G469" i="7"/>
  <c r="G470" i="7"/>
  <c r="G471" i="7"/>
  <c r="G478" i="7"/>
  <c r="G486" i="7"/>
  <c r="G557" i="7"/>
  <c r="F481" i="7"/>
  <c r="F482" i="7"/>
  <c r="F483" i="7"/>
  <c r="F484" i="7"/>
  <c r="F485" i="7"/>
  <c r="F467" i="7"/>
  <c r="F468" i="7"/>
  <c r="F469" i="7"/>
  <c r="F470" i="7"/>
  <c r="F471" i="7"/>
  <c r="F478" i="7"/>
  <c r="F486" i="7"/>
  <c r="F557" i="7"/>
  <c r="E481" i="7"/>
  <c r="E482" i="7"/>
  <c r="E483" i="7"/>
  <c r="E484" i="7"/>
  <c r="E485" i="7"/>
  <c r="E467" i="7"/>
  <c r="E468" i="7"/>
  <c r="E469" i="7"/>
  <c r="E470" i="7"/>
  <c r="E471" i="7"/>
  <c r="E478" i="7"/>
  <c r="E486" i="7"/>
  <c r="E557" i="7"/>
  <c r="D481" i="7"/>
  <c r="D482" i="7"/>
  <c r="D483" i="7"/>
  <c r="D484" i="7"/>
  <c r="D485" i="7"/>
  <c r="D467" i="7"/>
  <c r="D468" i="7"/>
  <c r="D469" i="7"/>
  <c r="D470" i="7"/>
  <c r="D471" i="7"/>
  <c r="D478" i="7"/>
  <c r="D486" i="7"/>
  <c r="D557" i="7"/>
  <c r="C481" i="7"/>
  <c r="C482" i="7"/>
  <c r="C483" i="7"/>
  <c r="C484" i="7"/>
  <c r="C485" i="7"/>
  <c r="C467" i="7"/>
  <c r="C468" i="7"/>
  <c r="C469" i="7"/>
  <c r="C470" i="7"/>
  <c r="C471" i="7"/>
  <c r="C478" i="7"/>
  <c r="C486" i="7"/>
  <c r="C557" i="7"/>
  <c r="B481" i="7"/>
  <c r="B482" i="7"/>
  <c r="B483" i="7"/>
  <c r="B484" i="7"/>
  <c r="B485" i="7"/>
  <c r="B467" i="7"/>
  <c r="B468" i="7"/>
  <c r="B469" i="7"/>
  <c r="B470" i="7"/>
  <c r="B471" i="7"/>
  <c r="B478" i="7"/>
  <c r="B486" i="7"/>
  <c r="B557" i="7"/>
  <c r="I351" i="7"/>
  <c r="I556" i="7"/>
  <c r="M351" i="7"/>
  <c r="M556" i="7"/>
  <c r="O556" i="7"/>
  <c r="N351" i="7"/>
  <c r="N556" i="7"/>
  <c r="L351" i="7"/>
  <c r="L556" i="7"/>
  <c r="K351" i="7"/>
  <c r="K556" i="7"/>
  <c r="J351" i="7"/>
  <c r="J556" i="7"/>
  <c r="H351" i="7"/>
  <c r="H556" i="7"/>
  <c r="G351" i="7"/>
  <c r="G556" i="7"/>
  <c r="F351" i="7"/>
  <c r="F556" i="7"/>
  <c r="E351" i="7"/>
  <c r="E556" i="7"/>
  <c r="D351" i="7"/>
  <c r="D556" i="7"/>
  <c r="C351" i="7"/>
  <c r="C556" i="7"/>
  <c r="B351" i="7"/>
  <c r="B556" i="7"/>
  <c r="N553" i="7"/>
  <c r="M553" i="7"/>
  <c r="L553" i="7"/>
  <c r="K553" i="7"/>
  <c r="J553" i="7"/>
  <c r="I553" i="7"/>
  <c r="H553" i="7"/>
  <c r="G553" i="7"/>
  <c r="F553" i="7"/>
  <c r="E553" i="7"/>
  <c r="D553" i="7"/>
  <c r="C553" i="7"/>
  <c r="B553" i="7"/>
  <c r="N552" i="7"/>
  <c r="M552" i="7"/>
  <c r="L552" i="7"/>
  <c r="K552" i="7"/>
  <c r="J552" i="7"/>
  <c r="I552" i="7"/>
  <c r="H552" i="7"/>
  <c r="G552" i="7"/>
  <c r="F552" i="7"/>
  <c r="E552" i="7"/>
  <c r="D552" i="7"/>
  <c r="C552" i="7"/>
  <c r="B552" i="7"/>
  <c r="N551" i="7"/>
  <c r="M551" i="7"/>
  <c r="L551" i="7"/>
  <c r="K551" i="7"/>
  <c r="J551" i="7"/>
  <c r="I551" i="7"/>
  <c r="H551" i="7"/>
  <c r="G551" i="7"/>
  <c r="F551" i="7"/>
  <c r="E551" i="7"/>
  <c r="D551" i="7"/>
  <c r="C551" i="7"/>
  <c r="B551" i="7"/>
  <c r="N550" i="7"/>
  <c r="M550" i="7"/>
  <c r="L550" i="7"/>
  <c r="K550" i="7"/>
  <c r="J550" i="7"/>
  <c r="I550" i="7"/>
  <c r="H550" i="7"/>
  <c r="G550" i="7"/>
  <c r="F550" i="7"/>
  <c r="E550" i="7"/>
  <c r="D550" i="7"/>
  <c r="C550" i="7"/>
  <c r="B550" i="7"/>
  <c r="N548" i="7"/>
  <c r="M548" i="7"/>
  <c r="L548" i="7"/>
  <c r="K548" i="7"/>
  <c r="J548" i="7"/>
  <c r="I548" i="7"/>
  <c r="H548" i="7"/>
  <c r="G548" i="7"/>
  <c r="F548" i="7"/>
  <c r="E548" i="7"/>
  <c r="D548" i="7"/>
  <c r="C548" i="7"/>
  <c r="B548" i="7"/>
  <c r="N547" i="7"/>
  <c r="M547" i="7"/>
  <c r="L547" i="7"/>
  <c r="K547" i="7"/>
  <c r="J547" i="7"/>
  <c r="I547" i="7"/>
  <c r="H547" i="7"/>
  <c r="G547" i="7"/>
  <c r="F547" i="7"/>
  <c r="E547" i="7"/>
  <c r="D547" i="7"/>
  <c r="C547" i="7"/>
  <c r="B547" i="7"/>
  <c r="N546" i="7"/>
  <c r="M546" i="7"/>
  <c r="L546" i="7"/>
  <c r="K546" i="7"/>
  <c r="J546" i="7"/>
  <c r="I546" i="7"/>
  <c r="H546" i="7"/>
  <c r="G546" i="7"/>
  <c r="F546" i="7"/>
  <c r="E546" i="7"/>
  <c r="D546" i="7"/>
  <c r="C546" i="7"/>
  <c r="B546" i="7"/>
  <c r="N545" i="7"/>
  <c r="M545" i="7"/>
  <c r="L545" i="7"/>
  <c r="K545" i="7"/>
  <c r="J545" i="7"/>
  <c r="I545" i="7"/>
  <c r="H545" i="7"/>
  <c r="G545" i="7"/>
  <c r="F545" i="7"/>
  <c r="E545" i="7"/>
  <c r="D545" i="7"/>
  <c r="C545" i="7"/>
  <c r="B545" i="7"/>
  <c r="N543" i="7"/>
  <c r="M543" i="7"/>
  <c r="L543" i="7"/>
  <c r="K543" i="7"/>
  <c r="J543" i="7"/>
  <c r="I543" i="7"/>
  <c r="H543" i="7"/>
  <c r="G543" i="7"/>
  <c r="F543" i="7"/>
  <c r="E543" i="7"/>
  <c r="D543" i="7"/>
  <c r="C543" i="7"/>
  <c r="B543" i="7"/>
  <c r="N542" i="7"/>
  <c r="M542" i="7"/>
  <c r="L542" i="7"/>
  <c r="K542" i="7"/>
  <c r="J542" i="7"/>
  <c r="I542" i="7"/>
  <c r="H542" i="7"/>
  <c r="G542" i="7"/>
  <c r="F542" i="7"/>
  <c r="E542" i="7"/>
  <c r="D542" i="7"/>
  <c r="C542" i="7"/>
  <c r="B542" i="7"/>
  <c r="N541" i="7"/>
  <c r="M541" i="7"/>
  <c r="L541" i="7"/>
  <c r="K541" i="7"/>
  <c r="J541" i="7"/>
  <c r="I541" i="7"/>
  <c r="H541" i="7"/>
  <c r="G541" i="7"/>
  <c r="F541" i="7"/>
  <c r="E541" i="7"/>
  <c r="D541" i="7"/>
  <c r="C541" i="7"/>
  <c r="B541" i="7"/>
  <c r="N540" i="7"/>
  <c r="M540" i="7"/>
  <c r="L540" i="7"/>
  <c r="K540" i="7"/>
  <c r="J540" i="7"/>
  <c r="I540" i="7"/>
  <c r="H540" i="7"/>
  <c r="G540" i="7"/>
  <c r="F540" i="7"/>
  <c r="E540" i="7"/>
  <c r="D540" i="7"/>
  <c r="C540" i="7"/>
  <c r="B540" i="7"/>
  <c r="I528" i="7"/>
  <c r="I533" i="7"/>
  <c r="I538" i="7"/>
  <c r="M528" i="7"/>
  <c r="M533" i="7"/>
  <c r="M538" i="7"/>
  <c r="O538" i="7"/>
  <c r="N528" i="7"/>
  <c r="N533" i="7"/>
  <c r="N538" i="7"/>
  <c r="L528" i="7"/>
  <c r="L533" i="7"/>
  <c r="L538" i="7"/>
  <c r="K528" i="7"/>
  <c r="K533" i="7"/>
  <c r="K538" i="7"/>
  <c r="J528" i="7"/>
  <c r="J533" i="7"/>
  <c r="J538" i="7"/>
  <c r="H528" i="7"/>
  <c r="H533" i="7"/>
  <c r="H538" i="7"/>
  <c r="G528" i="7"/>
  <c r="G533" i="7"/>
  <c r="G538" i="7"/>
  <c r="F528" i="7"/>
  <c r="F533" i="7"/>
  <c r="F538" i="7"/>
  <c r="E528" i="7"/>
  <c r="E533" i="7"/>
  <c r="E538" i="7"/>
  <c r="D528" i="7"/>
  <c r="D533" i="7"/>
  <c r="D538" i="7"/>
  <c r="C528" i="7"/>
  <c r="C533" i="7"/>
  <c r="C538" i="7"/>
  <c r="B528" i="7"/>
  <c r="B533" i="7"/>
  <c r="B538" i="7"/>
  <c r="N527" i="7"/>
  <c r="N532" i="7"/>
  <c r="N537" i="7"/>
  <c r="M527" i="7"/>
  <c r="M532" i="7"/>
  <c r="M537" i="7"/>
  <c r="L527" i="7"/>
  <c r="L532" i="7"/>
  <c r="L537" i="7"/>
  <c r="K527" i="7"/>
  <c r="K532" i="7"/>
  <c r="K537" i="7"/>
  <c r="J527" i="7"/>
  <c r="J532" i="7"/>
  <c r="J537" i="7"/>
  <c r="I527" i="7"/>
  <c r="I532" i="7"/>
  <c r="I537" i="7"/>
  <c r="H527" i="7"/>
  <c r="H532" i="7"/>
  <c r="H537" i="7"/>
  <c r="G527" i="7"/>
  <c r="G532" i="7"/>
  <c r="G537" i="7"/>
  <c r="F527" i="7"/>
  <c r="F532" i="7"/>
  <c r="F537" i="7"/>
  <c r="E527" i="7"/>
  <c r="E532" i="7"/>
  <c r="E537" i="7"/>
  <c r="D527" i="7"/>
  <c r="D532" i="7"/>
  <c r="D537" i="7"/>
  <c r="C527" i="7"/>
  <c r="C532" i="7"/>
  <c r="C537" i="7"/>
  <c r="B527" i="7"/>
  <c r="B532" i="7"/>
  <c r="B537" i="7"/>
  <c r="N526" i="7"/>
  <c r="N531" i="7"/>
  <c r="N536" i="7"/>
  <c r="M526" i="7"/>
  <c r="M531" i="7"/>
  <c r="M536" i="7"/>
  <c r="L526" i="7"/>
  <c r="L531" i="7"/>
  <c r="L536" i="7"/>
  <c r="K526" i="7"/>
  <c r="K531" i="7"/>
  <c r="K536" i="7"/>
  <c r="J526" i="7"/>
  <c r="J531" i="7"/>
  <c r="J536" i="7"/>
  <c r="I526" i="7"/>
  <c r="I531" i="7"/>
  <c r="I536" i="7"/>
  <c r="H526" i="7"/>
  <c r="H531" i="7"/>
  <c r="H536" i="7"/>
  <c r="G526" i="7"/>
  <c r="G531" i="7"/>
  <c r="G536" i="7"/>
  <c r="F526" i="7"/>
  <c r="F531" i="7"/>
  <c r="F536" i="7"/>
  <c r="E526" i="7"/>
  <c r="E531" i="7"/>
  <c r="E536" i="7"/>
  <c r="D526" i="7"/>
  <c r="D531" i="7"/>
  <c r="D536" i="7"/>
  <c r="C526" i="7"/>
  <c r="C531" i="7"/>
  <c r="C536" i="7"/>
  <c r="B526" i="7"/>
  <c r="B531" i="7"/>
  <c r="B536" i="7"/>
  <c r="N525" i="7"/>
  <c r="N530" i="7"/>
  <c r="N535" i="7"/>
  <c r="M525" i="7"/>
  <c r="M530" i="7"/>
  <c r="M535" i="7"/>
  <c r="L525" i="7"/>
  <c r="L530" i="7"/>
  <c r="L535" i="7"/>
  <c r="K525" i="7"/>
  <c r="K530" i="7"/>
  <c r="K535" i="7"/>
  <c r="J525" i="7"/>
  <c r="J530" i="7"/>
  <c r="J535" i="7"/>
  <c r="I525" i="7"/>
  <c r="I530" i="7"/>
  <c r="I535" i="7"/>
  <c r="H525" i="7"/>
  <c r="H530" i="7"/>
  <c r="H535" i="7"/>
  <c r="G525" i="7"/>
  <c r="G530" i="7"/>
  <c r="G535" i="7"/>
  <c r="F525" i="7"/>
  <c r="F530" i="7"/>
  <c r="F535" i="7"/>
  <c r="E525" i="7"/>
  <c r="E530" i="7"/>
  <c r="E535" i="7"/>
  <c r="D525" i="7"/>
  <c r="D530" i="7"/>
  <c r="D535" i="7"/>
  <c r="C525" i="7"/>
  <c r="C530" i="7"/>
  <c r="C535" i="7"/>
  <c r="B525" i="7"/>
  <c r="B530" i="7"/>
  <c r="B535" i="7"/>
  <c r="I516" i="7"/>
  <c r="I522" i="7"/>
  <c r="M516" i="7"/>
  <c r="M522" i="7"/>
  <c r="O522" i="7"/>
  <c r="N516" i="7"/>
  <c r="N522" i="7"/>
  <c r="L516" i="7"/>
  <c r="L522" i="7"/>
  <c r="K516" i="7"/>
  <c r="K522" i="7"/>
  <c r="J516" i="7"/>
  <c r="J522" i="7"/>
  <c r="H516" i="7"/>
  <c r="H522" i="7"/>
  <c r="G516" i="7"/>
  <c r="G522" i="7"/>
  <c r="F516" i="7"/>
  <c r="F522" i="7"/>
  <c r="E516" i="7"/>
  <c r="E522" i="7"/>
  <c r="D516" i="7"/>
  <c r="D522" i="7"/>
  <c r="C516" i="7"/>
  <c r="C522" i="7"/>
  <c r="B516" i="7"/>
  <c r="B522" i="7"/>
  <c r="N515" i="7"/>
  <c r="N521" i="7"/>
  <c r="M515" i="7"/>
  <c r="M521" i="7"/>
  <c r="L515" i="7"/>
  <c r="L521" i="7"/>
  <c r="K515" i="7"/>
  <c r="K521" i="7"/>
  <c r="J515" i="7"/>
  <c r="J521" i="7"/>
  <c r="I515" i="7"/>
  <c r="I521" i="7"/>
  <c r="H515" i="7"/>
  <c r="H521" i="7"/>
  <c r="G515" i="7"/>
  <c r="G521" i="7"/>
  <c r="F515" i="7"/>
  <c r="F521" i="7"/>
  <c r="E515" i="7"/>
  <c r="E521" i="7"/>
  <c r="D515" i="7"/>
  <c r="D521" i="7"/>
  <c r="C515" i="7"/>
  <c r="C521" i="7"/>
  <c r="B515" i="7"/>
  <c r="B521" i="7"/>
  <c r="N514" i="7"/>
  <c r="N520" i="7"/>
  <c r="M514" i="7"/>
  <c r="M520" i="7"/>
  <c r="L514" i="7"/>
  <c r="L520" i="7"/>
  <c r="K514" i="7"/>
  <c r="K520" i="7"/>
  <c r="J514" i="7"/>
  <c r="J520" i="7"/>
  <c r="I514" i="7"/>
  <c r="I520" i="7"/>
  <c r="H514" i="7"/>
  <c r="H520" i="7"/>
  <c r="G514" i="7"/>
  <c r="G520" i="7"/>
  <c r="F514" i="7"/>
  <c r="F520" i="7"/>
  <c r="E514" i="7"/>
  <c r="E520" i="7"/>
  <c r="D514" i="7"/>
  <c r="D520" i="7"/>
  <c r="C514" i="7"/>
  <c r="C520" i="7"/>
  <c r="B514" i="7"/>
  <c r="B520" i="7"/>
  <c r="N513" i="7"/>
  <c r="N519" i="7"/>
  <c r="M513" i="7"/>
  <c r="M519" i="7"/>
  <c r="L513" i="7"/>
  <c r="L519" i="7"/>
  <c r="K513" i="7"/>
  <c r="K519" i="7"/>
  <c r="J513" i="7"/>
  <c r="J519" i="7"/>
  <c r="I513" i="7"/>
  <c r="I519" i="7"/>
  <c r="H513" i="7"/>
  <c r="H519" i="7"/>
  <c r="G513" i="7"/>
  <c r="G519" i="7"/>
  <c r="F513" i="7"/>
  <c r="F519" i="7"/>
  <c r="E513" i="7"/>
  <c r="E519" i="7"/>
  <c r="D513" i="7"/>
  <c r="D519" i="7"/>
  <c r="C513" i="7"/>
  <c r="C519" i="7"/>
  <c r="B513" i="7"/>
  <c r="B519" i="7"/>
  <c r="I517" i="7"/>
  <c r="M517" i="7"/>
  <c r="O517" i="7"/>
  <c r="N517" i="7"/>
  <c r="L517" i="7"/>
  <c r="K517" i="7"/>
  <c r="J517" i="7"/>
  <c r="H517" i="7"/>
  <c r="G517" i="7"/>
  <c r="F517" i="7"/>
  <c r="E517" i="7"/>
  <c r="D517" i="7"/>
  <c r="C517" i="7"/>
  <c r="B517" i="7"/>
  <c r="N511" i="7"/>
  <c r="M511" i="7"/>
  <c r="L511" i="7"/>
  <c r="K511" i="7"/>
  <c r="J511" i="7"/>
  <c r="I511" i="7"/>
  <c r="H511" i="7"/>
  <c r="G511" i="7"/>
  <c r="F511" i="7"/>
  <c r="E511" i="7"/>
  <c r="D511" i="7"/>
  <c r="C511" i="7"/>
  <c r="B511" i="7"/>
  <c r="N510" i="7"/>
  <c r="M510" i="7"/>
  <c r="L510" i="7"/>
  <c r="K510" i="7"/>
  <c r="J510" i="7"/>
  <c r="I510" i="7"/>
  <c r="H510" i="7"/>
  <c r="G510" i="7"/>
  <c r="F510" i="7"/>
  <c r="E510" i="7"/>
  <c r="D510" i="7"/>
  <c r="C510" i="7"/>
  <c r="B510" i="7"/>
  <c r="N509" i="7"/>
  <c r="M509" i="7"/>
  <c r="L509" i="7"/>
  <c r="K509" i="7"/>
  <c r="J509" i="7"/>
  <c r="I509" i="7"/>
  <c r="H509" i="7"/>
  <c r="G509" i="7"/>
  <c r="F509" i="7"/>
  <c r="E509" i="7"/>
  <c r="D509" i="7"/>
  <c r="C509" i="7"/>
  <c r="B509" i="7"/>
  <c r="N508" i="7"/>
  <c r="M508" i="7"/>
  <c r="L508" i="7"/>
  <c r="K508" i="7"/>
  <c r="J508" i="7"/>
  <c r="I508" i="7"/>
  <c r="H508" i="7"/>
  <c r="G508" i="7"/>
  <c r="F508" i="7"/>
  <c r="E508" i="7"/>
  <c r="D508" i="7"/>
  <c r="C508" i="7"/>
  <c r="B508" i="7"/>
  <c r="N506" i="7"/>
  <c r="M506" i="7"/>
  <c r="L506" i="7"/>
  <c r="K506" i="7"/>
  <c r="J506" i="7"/>
  <c r="I506" i="7"/>
  <c r="H506" i="7"/>
  <c r="G506" i="7"/>
  <c r="F506" i="7"/>
  <c r="E506" i="7"/>
  <c r="D506" i="7"/>
  <c r="C506" i="7"/>
  <c r="B506" i="7"/>
  <c r="N505" i="7"/>
  <c r="M505" i="7"/>
  <c r="L505" i="7"/>
  <c r="K505" i="7"/>
  <c r="J505" i="7"/>
  <c r="I505" i="7"/>
  <c r="H505" i="7"/>
  <c r="G505" i="7"/>
  <c r="F505" i="7"/>
  <c r="E505" i="7"/>
  <c r="D505" i="7"/>
  <c r="C505" i="7"/>
  <c r="B505" i="7"/>
  <c r="N504" i="7"/>
  <c r="M504" i="7"/>
  <c r="L504" i="7"/>
  <c r="K504" i="7"/>
  <c r="J504" i="7"/>
  <c r="I504" i="7"/>
  <c r="H504" i="7"/>
  <c r="G504" i="7"/>
  <c r="F504" i="7"/>
  <c r="E504" i="7"/>
  <c r="D504" i="7"/>
  <c r="C504" i="7"/>
  <c r="B504" i="7"/>
  <c r="N503" i="7"/>
  <c r="M503" i="7"/>
  <c r="L503" i="7"/>
  <c r="K503" i="7"/>
  <c r="J503" i="7"/>
  <c r="I503" i="7"/>
  <c r="H503" i="7"/>
  <c r="G503" i="7"/>
  <c r="F503" i="7"/>
  <c r="E503" i="7"/>
  <c r="D503" i="7"/>
  <c r="C503" i="7"/>
  <c r="B503" i="7"/>
  <c r="I501" i="7"/>
  <c r="M501" i="7"/>
  <c r="O501" i="7"/>
  <c r="N501" i="7"/>
  <c r="L501" i="7"/>
  <c r="K501" i="7"/>
  <c r="J501" i="7"/>
  <c r="H501" i="7"/>
  <c r="G501" i="7"/>
  <c r="F501" i="7"/>
  <c r="E501" i="7"/>
  <c r="D501" i="7"/>
  <c r="C501" i="7"/>
  <c r="B501" i="7"/>
  <c r="O500" i="7"/>
  <c r="N499" i="7"/>
  <c r="M499" i="7"/>
  <c r="L499" i="7"/>
  <c r="K499" i="7"/>
  <c r="J499" i="7"/>
  <c r="I499" i="7"/>
  <c r="H499" i="7"/>
  <c r="G499" i="7"/>
  <c r="F499" i="7"/>
  <c r="E499" i="7"/>
  <c r="D499" i="7"/>
  <c r="C499" i="7"/>
  <c r="B499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B498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B497" i="7"/>
  <c r="N494" i="7"/>
  <c r="M494" i="7"/>
  <c r="L494" i="7"/>
  <c r="K494" i="7"/>
  <c r="J494" i="7"/>
  <c r="I494" i="7"/>
  <c r="H494" i="7"/>
  <c r="G494" i="7"/>
  <c r="F494" i="7"/>
  <c r="E494" i="7"/>
  <c r="D494" i="7"/>
  <c r="C494" i="7"/>
  <c r="I493" i="7"/>
  <c r="M493" i="7"/>
  <c r="O493" i="7"/>
  <c r="N493" i="7"/>
  <c r="L493" i="7"/>
  <c r="K493" i="7"/>
  <c r="J493" i="7"/>
  <c r="H493" i="7"/>
  <c r="G493" i="7"/>
  <c r="F493" i="7"/>
  <c r="E493" i="7"/>
  <c r="D493" i="7"/>
  <c r="C493" i="7"/>
  <c r="B493" i="7"/>
  <c r="O492" i="7"/>
  <c r="N491" i="7"/>
  <c r="O486" i="7"/>
  <c r="O485" i="7"/>
  <c r="N484" i="7"/>
  <c r="I479" i="7"/>
  <c r="M479" i="7"/>
  <c r="O479" i="7"/>
  <c r="N479" i="7"/>
  <c r="L479" i="7"/>
  <c r="K479" i="7"/>
  <c r="J479" i="7"/>
  <c r="H479" i="7"/>
  <c r="G479" i="7"/>
  <c r="F479" i="7"/>
  <c r="E479" i="7"/>
  <c r="D479" i="7"/>
  <c r="C479" i="7"/>
  <c r="B479" i="7"/>
  <c r="O478" i="7"/>
  <c r="N395" i="7"/>
  <c r="N422" i="7"/>
  <c r="N430" i="7"/>
  <c r="N409" i="7"/>
  <c r="N447" i="7"/>
  <c r="N454" i="7"/>
  <c r="N470" i="7"/>
  <c r="N477" i="7"/>
  <c r="M430" i="7"/>
  <c r="M454" i="7"/>
  <c r="M477" i="7"/>
  <c r="L430" i="7"/>
  <c r="L454" i="7"/>
  <c r="L477" i="7"/>
  <c r="K430" i="7"/>
  <c r="K454" i="7"/>
  <c r="K477" i="7"/>
  <c r="J430" i="7"/>
  <c r="J454" i="7"/>
  <c r="J477" i="7"/>
  <c r="I430" i="7"/>
  <c r="I454" i="7"/>
  <c r="I477" i="7"/>
  <c r="H430" i="7"/>
  <c r="H454" i="7"/>
  <c r="H477" i="7"/>
  <c r="G430" i="7"/>
  <c r="G454" i="7"/>
  <c r="G477" i="7"/>
  <c r="F430" i="7"/>
  <c r="F454" i="7"/>
  <c r="F477" i="7"/>
  <c r="E430" i="7"/>
  <c r="E454" i="7"/>
  <c r="E477" i="7"/>
  <c r="D430" i="7"/>
  <c r="D454" i="7"/>
  <c r="D477" i="7"/>
  <c r="C430" i="7"/>
  <c r="C454" i="7"/>
  <c r="C477" i="7"/>
  <c r="B430" i="7"/>
  <c r="B454" i="7"/>
  <c r="B477" i="7"/>
  <c r="N429" i="7"/>
  <c r="N453" i="7"/>
  <c r="N476" i="7"/>
  <c r="M429" i="7"/>
  <c r="M453" i="7"/>
  <c r="M476" i="7"/>
  <c r="L429" i="7"/>
  <c r="L453" i="7"/>
  <c r="L476" i="7"/>
  <c r="K429" i="7"/>
  <c r="K453" i="7"/>
  <c r="K476" i="7"/>
  <c r="J429" i="7"/>
  <c r="J453" i="7"/>
  <c r="J476" i="7"/>
  <c r="I429" i="7"/>
  <c r="I453" i="7"/>
  <c r="I476" i="7"/>
  <c r="H429" i="7"/>
  <c r="H453" i="7"/>
  <c r="H476" i="7"/>
  <c r="G429" i="7"/>
  <c r="G453" i="7"/>
  <c r="G476" i="7"/>
  <c r="F429" i="7"/>
  <c r="F453" i="7"/>
  <c r="F476" i="7"/>
  <c r="E429" i="7"/>
  <c r="E453" i="7"/>
  <c r="E476" i="7"/>
  <c r="D429" i="7"/>
  <c r="D453" i="7"/>
  <c r="D476" i="7"/>
  <c r="C429" i="7"/>
  <c r="C453" i="7"/>
  <c r="C476" i="7"/>
  <c r="B429" i="7"/>
  <c r="B453" i="7"/>
  <c r="B476" i="7"/>
  <c r="N428" i="7"/>
  <c r="N452" i="7"/>
  <c r="N475" i="7"/>
  <c r="M428" i="7"/>
  <c r="M452" i="7"/>
  <c r="M475" i="7"/>
  <c r="L428" i="7"/>
  <c r="L452" i="7"/>
  <c r="L475" i="7"/>
  <c r="K428" i="7"/>
  <c r="K452" i="7"/>
  <c r="K475" i="7"/>
  <c r="J428" i="7"/>
  <c r="J452" i="7"/>
  <c r="J475" i="7"/>
  <c r="I428" i="7"/>
  <c r="I452" i="7"/>
  <c r="I475" i="7"/>
  <c r="H428" i="7"/>
  <c r="H452" i="7"/>
  <c r="H475" i="7"/>
  <c r="G428" i="7"/>
  <c r="G452" i="7"/>
  <c r="G475" i="7"/>
  <c r="F428" i="7"/>
  <c r="F452" i="7"/>
  <c r="F475" i="7"/>
  <c r="E428" i="7"/>
  <c r="E452" i="7"/>
  <c r="E475" i="7"/>
  <c r="D428" i="7"/>
  <c r="D452" i="7"/>
  <c r="D475" i="7"/>
  <c r="C428" i="7"/>
  <c r="C452" i="7"/>
  <c r="C475" i="7"/>
  <c r="B428" i="7"/>
  <c r="B452" i="7"/>
  <c r="B475" i="7"/>
  <c r="N427" i="7"/>
  <c r="N451" i="7"/>
  <c r="N474" i="7"/>
  <c r="M427" i="7"/>
  <c r="M451" i="7"/>
  <c r="M474" i="7"/>
  <c r="L427" i="7"/>
  <c r="L451" i="7"/>
  <c r="L474" i="7"/>
  <c r="K427" i="7"/>
  <c r="K451" i="7"/>
  <c r="K474" i="7"/>
  <c r="J427" i="7"/>
  <c r="J451" i="7"/>
  <c r="J474" i="7"/>
  <c r="I427" i="7"/>
  <c r="I451" i="7"/>
  <c r="I474" i="7"/>
  <c r="H427" i="7"/>
  <c r="H451" i="7"/>
  <c r="H474" i="7"/>
  <c r="G427" i="7"/>
  <c r="G451" i="7"/>
  <c r="G474" i="7"/>
  <c r="F427" i="7"/>
  <c r="F451" i="7"/>
  <c r="F474" i="7"/>
  <c r="E427" i="7"/>
  <c r="E451" i="7"/>
  <c r="E474" i="7"/>
  <c r="D427" i="7"/>
  <c r="D451" i="7"/>
  <c r="D474" i="7"/>
  <c r="C427" i="7"/>
  <c r="C451" i="7"/>
  <c r="C474" i="7"/>
  <c r="B427" i="7"/>
  <c r="B451" i="7"/>
  <c r="B474" i="7"/>
  <c r="I472" i="7"/>
  <c r="M472" i="7"/>
  <c r="O472" i="7"/>
  <c r="N472" i="7"/>
  <c r="L472" i="7"/>
  <c r="K472" i="7"/>
  <c r="J472" i="7"/>
  <c r="H472" i="7"/>
  <c r="G472" i="7"/>
  <c r="F472" i="7"/>
  <c r="E472" i="7"/>
  <c r="D472" i="7"/>
  <c r="C472" i="7"/>
  <c r="B472" i="7"/>
  <c r="O471" i="7"/>
  <c r="N465" i="7"/>
  <c r="M465" i="7"/>
  <c r="L465" i="7"/>
  <c r="K465" i="7"/>
  <c r="J465" i="7"/>
  <c r="I465" i="7"/>
  <c r="H465" i="7"/>
  <c r="G465" i="7"/>
  <c r="F465" i="7"/>
  <c r="E465" i="7"/>
  <c r="D465" i="7"/>
  <c r="C465" i="7"/>
  <c r="I464" i="7"/>
  <c r="M464" i="7"/>
  <c r="O464" i="7"/>
  <c r="N464" i="7"/>
  <c r="L464" i="7"/>
  <c r="K464" i="7"/>
  <c r="J464" i="7"/>
  <c r="H464" i="7"/>
  <c r="G464" i="7"/>
  <c r="F464" i="7"/>
  <c r="E464" i="7"/>
  <c r="D464" i="7"/>
  <c r="C464" i="7"/>
  <c r="B464" i="7"/>
  <c r="O463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B462" i="7"/>
  <c r="N461" i="7"/>
  <c r="M461" i="7"/>
  <c r="L461" i="7"/>
  <c r="K461" i="7"/>
  <c r="J461" i="7"/>
  <c r="I461" i="7"/>
  <c r="H461" i="7"/>
  <c r="G461" i="7"/>
  <c r="F461" i="7"/>
  <c r="E461" i="7"/>
  <c r="D461" i="7"/>
  <c r="C461" i="7"/>
  <c r="B461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B460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B459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I456" i="7"/>
  <c r="M456" i="7"/>
  <c r="O456" i="7"/>
  <c r="N456" i="7"/>
  <c r="L456" i="7"/>
  <c r="K456" i="7"/>
  <c r="J456" i="7"/>
  <c r="H456" i="7"/>
  <c r="G456" i="7"/>
  <c r="F456" i="7"/>
  <c r="E456" i="7"/>
  <c r="D456" i="7"/>
  <c r="C456" i="7"/>
  <c r="B456" i="7"/>
  <c r="O455" i="7"/>
  <c r="I449" i="7"/>
  <c r="M449" i="7"/>
  <c r="O449" i="7"/>
  <c r="N449" i="7"/>
  <c r="L449" i="7"/>
  <c r="K449" i="7"/>
  <c r="J449" i="7"/>
  <c r="H449" i="7"/>
  <c r="G449" i="7"/>
  <c r="F449" i="7"/>
  <c r="E449" i="7"/>
  <c r="D449" i="7"/>
  <c r="C449" i="7"/>
  <c r="B449" i="7"/>
  <c r="O448" i="7"/>
  <c r="N437" i="7"/>
  <c r="N436" i="7"/>
  <c r="N440" i="7"/>
  <c r="N442" i="7"/>
  <c r="M442" i="7"/>
  <c r="L442" i="7"/>
  <c r="K442" i="7"/>
  <c r="J442" i="7"/>
  <c r="I442" i="7"/>
  <c r="H442" i="7"/>
  <c r="G442" i="7"/>
  <c r="F442" i="7"/>
  <c r="E442" i="7"/>
  <c r="D442" i="7"/>
  <c r="C442" i="7"/>
  <c r="I441" i="7"/>
  <c r="M441" i="7"/>
  <c r="O441" i="7"/>
  <c r="N441" i="7"/>
  <c r="L441" i="7"/>
  <c r="K441" i="7"/>
  <c r="J441" i="7"/>
  <c r="H441" i="7"/>
  <c r="G441" i="7"/>
  <c r="F441" i="7"/>
  <c r="E441" i="7"/>
  <c r="D441" i="7"/>
  <c r="C441" i="7"/>
  <c r="B441" i="7"/>
  <c r="O440" i="7"/>
  <c r="N439" i="7"/>
  <c r="N438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I432" i="7"/>
  <c r="M432" i="7"/>
  <c r="O432" i="7"/>
  <c r="N432" i="7"/>
  <c r="L432" i="7"/>
  <c r="K432" i="7"/>
  <c r="J432" i="7"/>
  <c r="H432" i="7"/>
  <c r="G432" i="7"/>
  <c r="F432" i="7"/>
  <c r="E432" i="7"/>
  <c r="D432" i="7"/>
  <c r="C432" i="7"/>
  <c r="B432" i="7"/>
  <c r="O431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I424" i="7"/>
  <c r="M424" i="7"/>
  <c r="O424" i="7"/>
  <c r="N424" i="7"/>
  <c r="L424" i="7"/>
  <c r="K424" i="7"/>
  <c r="J424" i="7"/>
  <c r="H424" i="7"/>
  <c r="G424" i="7"/>
  <c r="F424" i="7"/>
  <c r="E424" i="7"/>
  <c r="D424" i="7"/>
  <c r="C424" i="7"/>
  <c r="B424" i="7"/>
  <c r="O423" i="7"/>
  <c r="I399" i="7"/>
  <c r="I412" i="7"/>
  <c r="I400" i="7"/>
  <c r="I413" i="7"/>
  <c r="I401" i="7"/>
  <c r="I414" i="7"/>
  <c r="I402" i="7"/>
  <c r="I415" i="7"/>
  <c r="I416" i="7"/>
  <c r="M399" i="7"/>
  <c r="M412" i="7"/>
  <c r="M400" i="7"/>
  <c r="M413" i="7"/>
  <c r="M401" i="7"/>
  <c r="M414" i="7"/>
  <c r="M402" i="7"/>
  <c r="M415" i="7"/>
  <c r="M416" i="7"/>
  <c r="O416" i="7"/>
  <c r="N400" i="7"/>
  <c r="N413" i="7"/>
  <c r="N414" i="7"/>
  <c r="N399" i="7"/>
  <c r="N412" i="7"/>
  <c r="N416" i="7"/>
  <c r="L399" i="7"/>
  <c r="L412" i="7"/>
  <c r="L400" i="7"/>
  <c r="L413" i="7"/>
  <c r="L401" i="7"/>
  <c r="L414" i="7"/>
  <c r="L402" i="7"/>
  <c r="L415" i="7"/>
  <c r="L416" i="7"/>
  <c r="K399" i="7"/>
  <c r="K412" i="7"/>
  <c r="K400" i="7"/>
  <c r="K413" i="7"/>
  <c r="K401" i="7"/>
  <c r="K414" i="7"/>
  <c r="K402" i="7"/>
  <c r="K415" i="7"/>
  <c r="K416" i="7"/>
  <c r="J399" i="7"/>
  <c r="J412" i="7"/>
  <c r="J400" i="7"/>
  <c r="J413" i="7"/>
  <c r="J401" i="7"/>
  <c r="J414" i="7"/>
  <c r="J402" i="7"/>
  <c r="J415" i="7"/>
  <c r="J416" i="7"/>
  <c r="H399" i="7"/>
  <c r="H412" i="7"/>
  <c r="H400" i="7"/>
  <c r="H413" i="7"/>
  <c r="H401" i="7"/>
  <c r="H414" i="7"/>
  <c r="H402" i="7"/>
  <c r="H415" i="7"/>
  <c r="H416" i="7"/>
  <c r="G399" i="7"/>
  <c r="G412" i="7"/>
  <c r="G400" i="7"/>
  <c r="G413" i="7"/>
  <c r="G401" i="7"/>
  <c r="G414" i="7"/>
  <c r="G402" i="7"/>
  <c r="G415" i="7"/>
  <c r="G416" i="7"/>
  <c r="F399" i="7"/>
  <c r="F412" i="7"/>
  <c r="F400" i="7"/>
  <c r="F413" i="7"/>
  <c r="F401" i="7"/>
  <c r="F414" i="7"/>
  <c r="F402" i="7"/>
  <c r="F415" i="7"/>
  <c r="F416" i="7"/>
  <c r="E399" i="7"/>
  <c r="E412" i="7"/>
  <c r="E400" i="7"/>
  <c r="E413" i="7"/>
  <c r="E401" i="7"/>
  <c r="E414" i="7"/>
  <c r="E402" i="7"/>
  <c r="E415" i="7"/>
  <c r="E416" i="7"/>
  <c r="D399" i="7"/>
  <c r="D412" i="7"/>
  <c r="D400" i="7"/>
  <c r="D413" i="7"/>
  <c r="D401" i="7"/>
  <c r="D414" i="7"/>
  <c r="D402" i="7"/>
  <c r="D415" i="7"/>
  <c r="D416" i="7"/>
  <c r="C399" i="7"/>
  <c r="C412" i="7"/>
  <c r="C400" i="7"/>
  <c r="C413" i="7"/>
  <c r="C401" i="7"/>
  <c r="C414" i="7"/>
  <c r="C402" i="7"/>
  <c r="C415" i="7"/>
  <c r="C416" i="7"/>
  <c r="B399" i="7"/>
  <c r="B412" i="7"/>
  <c r="B400" i="7"/>
  <c r="B413" i="7"/>
  <c r="B401" i="7"/>
  <c r="B414" i="7"/>
  <c r="B402" i="7"/>
  <c r="B415" i="7"/>
  <c r="B416" i="7"/>
  <c r="N415" i="7"/>
  <c r="O410" i="7"/>
  <c r="N401" i="7"/>
  <c r="N403" i="7"/>
  <c r="M403" i="7"/>
  <c r="N404" i="7"/>
  <c r="L403" i="7"/>
  <c r="M404" i="7"/>
  <c r="K403" i="7"/>
  <c r="L404" i="7"/>
  <c r="J403" i="7"/>
  <c r="K404" i="7"/>
  <c r="I403" i="7"/>
  <c r="J404" i="7"/>
  <c r="H403" i="7"/>
  <c r="I404" i="7"/>
  <c r="G403" i="7"/>
  <c r="H404" i="7"/>
  <c r="F403" i="7"/>
  <c r="G404" i="7"/>
  <c r="E403" i="7"/>
  <c r="F404" i="7"/>
  <c r="D403" i="7"/>
  <c r="E404" i="7"/>
  <c r="C403" i="7"/>
  <c r="D404" i="7"/>
  <c r="B403" i="7"/>
  <c r="C404" i="7"/>
  <c r="O403" i="7"/>
  <c r="N402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O396" i="7"/>
  <c r="I389" i="7"/>
  <c r="M389" i="7"/>
  <c r="O389" i="7"/>
  <c r="N389" i="7"/>
  <c r="L389" i="7"/>
  <c r="K389" i="7"/>
  <c r="J389" i="7"/>
  <c r="H389" i="7"/>
  <c r="G389" i="7"/>
  <c r="F389" i="7"/>
  <c r="E389" i="7"/>
  <c r="D389" i="7"/>
  <c r="C389" i="7"/>
  <c r="B389" i="7"/>
  <c r="O388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I382" i="7"/>
  <c r="I383" i="7"/>
  <c r="M382" i="7"/>
  <c r="M383" i="7"/>
  <c r="O383" i="7"/>
  <c r="N382" i="7"/>
  <c r="N383" i="7"/>
  <c r="L382" i="7"/>
  <c r="L383" i="7"/>
  <c r="K382" i="7"/>
  <c r="K383" i="7"/>
  <c r="J382" i="7"/>
  <c r="J383" i="7"/>
  <c r="H382" i="7"/>
  <c r="H383" i="7"/>
  <c r="G382" i="7"/>
  <c r="G383" i="7"/>
  <c r="F382" i="7"/>
  <c r="F383" i="7"/>
  <c r="E382" i="7"/>
  <c r="E383" i="7"/>
  <c r="D382" i="7"/>
  <c r="D383" i="7"/>
  <c r="C382" i="7"/>
  <c r="C383" i="7"/>
  <c r="B382" i="7"/>
  <c r="B383" i="7"/>
  <c r="O382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I375" i="7"/>
  <c r="I376" i="7"/>
  <c r="M375" i="7"/>
  <c r="M376" i="7"/>
  <c r="O376" i="7"/>
  <c r="N375" i="7"/>
  <c r="N376" i="7"/>
  <c r="L375" i="7"/>
  <c r="L376" i="7"/>
  <c r="K375" i="7"/>
  <c r="K376" i="7"/>
  <c r="J375" i="7"/>
  <c r="J376" i="7"/>
  <c r="H375" i="7"/>
  <c r="H376" i="7"/>
  <c r="G375" i="7"/>
  <c r="G376" i="7"/>
  <c r="F375" i="7"/>
  <c r="F376" i="7"/>
  <c r="E375" i="7"/>
  <c r="E376" i="7"/>
  <c r="D375" i="7"/>
  <c r="D376" i="7"/>
  <c r="C375" i="7"/>
  <c r="C376" i="7"/>
  <c r="B375" i="7"/>
  <c r="B376" i="7"/>
  <c r="O375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I369" i="7"/>
  <c r="I370" i="7"/>
  <c r="M369" i="7"/>
  <c r="M370" i="7"/>
  <c r="O370" i="7"/>
  <c r="N369" i="7"/>
  <c r="N370" i="7"/>
  <c r="L369" i="7"/>
  <c r="L370" i="7"/>
  <c r="K369" i="7"/>
  <c r="K370" i="7"/>
  <c r="J369" i="7"/>
  <c r="J370" i="7"/>
  <c r="H369" i="7"/>
  <c r="H370" i="7"/>
  <c r="G369" i="7"/>
  <c r="G370" i="7"/>
  <c r="F369" i="7"/>
  <c r="F370" i="7"/>
  <c r="E369" i="7"/>
  <c r="E370" i="7"/>
  <c r="D369" i="7"/>
  <c r="D370" i="7"/>
  <c r="C369" i="7"/>
  <c r="C370" i="7"/>
  <c r="B369" i="7"/>
  <c r="B370" i="7"/>
  <c r="O369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I364" i="7"/>
  <c r="M364" i="7"/>
  <c r="O364" i="7"/>
  <c r="N364" i="7"/>
  <c r="L364" i="7"/>
  <c r="K364" i="7"/>
  <c r="J364" i="7"/>
  <c r="H364" i="7"/>
  <c r="G364" i="7"/>
  <c r="F364" i="7"/>
  <c r="E364" i="7"/>
  <c r="D364" i="7"/>
  <c r="C364" i="7"/>
  <c r="B364" i="7"/>
  <c r="O363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I357" i="7"/>
  <c r="I358" i="7"/>
  <c r="M357" i="7"/>
  <c r="M358" i="7"/>
  <c r="O358" i="7"/>
  <c r="N357" i="7"/>
  <c r="N358" i="7"/>
  <c r="L357" i="7"/>
  <c r="L358" i="7"/>
  <c r="K357" i="7"/>
  <c r="K358" i="7"/>
  <c r="J357" i="7"/>
  <c r="J358" i="7"/>
  <c r="H357" i="7"/>
  <c r="H358" i="7"/>
  <c r="G357" i="7"/>
  <c r="G358" i="7"/>
  <c r="F357" i="7"/>
  <c r="F358" i="7"/>
  <c r="E357" i="7"/>
  <c r="E358" i="7"/>
  <c r="D357" i="7"/>
  <c r="D358" i="7"/>
  <c r="C357" i="7"/>
  <c r="C358" i="7"/>
  <c r="B357" i="7"/>
  <c r="B358" i="7"/>
  <c r="O357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O351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I345" i="7"/>
  <c r="I346" i="7"/>
  <c r="M345" i="7"/>
  <c r="M346" i="7"/>
  <c r="O346" i="7"/>
  <c r="N345" i="7"/>
  <c r="N346" i="7"/>
  <c r="L345" i="7"/>
  <c r="L346" i="7"/>
  <c r="K345" i="7"/>
  <c r="K346" i="7"/>
  <c r="J345" i="7"/>
  <c r="J346" i="7"/>
  <c r="H345" i="7"/>
  <c r="H346" i="7"/>
  <c r="G345" i="7"/>
  <c r="G346" i="7"/>
  <c r="F345" i="7"/>
  <c r="F346" i="7"/>
  <c r="E345" i="7"/>
  <c r="E346" i="7"/>
  <c r="D345" i="7"/>
  <c r="D346" i="7"/>
  <c r="C345" i="7"/>
  <c r="C346" i="7"/>
  <c r="B345" i="7"/>
  <c r="B346" i="7"/>
  <c r="O345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I339" i="7"/>
  <c r="I340" i="7"/>
  <c r="M339" i="7"/>
  <c r="M340" i="7"/>
  <c r="O340" i="7"/>
  <c r="N339" i="7"/>
  <c r="N340" i="7"/>
  <c r="L339" i="7"/>
  <c r="L340" i="7"/>
  <c r="K339" i="7"/>
  <c r="K340" i="7"/>
  <c r="J339" i="7"/>
  <c r="J340" i="7"/>
  <c r="H339" i="7"/>
  <c r="H340" i="7"/>
  <c r="G339" i="7"/>
  <c r="G340" i="7"/>
  <c r="F339" i="7"/>
  <c r="F340" i="7"/>
  <c r="E339" i="7"/>
  <c r="E340" i="7"/>
  <c r="D339" i="7"/>
  <c r="D340" i="7"/>
  <c r="C339" i="7"/>
  <c r="C340" i="7"/>
  <c r="B339" i="7"/>
  <c r="B340" i="7"/>
  <c r="O339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I333" i="7"/>
  <c r="I334" i="7"/>
  <c r="M333" i="7"/>
  <c r="M334" i="7"/>
  <c r="O334" i="7"/>
  <c r="N333" i="7"/>
  <c r="N334" i="7"/>
  <c r="L333" i="7"/>
  <c r="L334" i="7"/>
  <c r="K333" i="7"/>
  <c r="K334" i="7"/>
  <c r="J333" i="7"/>
  <c r="J334" i="7"/>
  <c r="H333" i="7"/>
  <c r="H334" i="7"/>
  <c r="G333" i="7"/>
  <c r="G334" i="7"/>
  <c r="F333" i="7"/>
  <c r="F334" i="7"/>
  <c r="E333" i="7"/>
  <c r="E334" i="7"/>
  <c r="D333" i="7"/>
  <c r="D334" i="7"/>
  <c r="C333" i="7"/>
  <c r="C334" i="7"/>
  <c r="B333" i="7"/>
  <c r="B334" i="7"/>
  <c r="O333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I328" i="7"/>
  <c r="M328" i="7"/>
  <c r="O328" i="7"/>
  <c r="N328" i="7"/>
  <c r="L328" i="7"/>
  <c r="K328" i="7"/>
  <c r="J328" i="7"/>
  <c r="H328" i="7"/>
  <c r="G328" i="7"/>
  <c r="F328" i="7"/>
  <c r="E328" i="7"/>
  <c r="D328" i="7"/>
  <c r="C328" i="7"/>
  <c r="B328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I322" i="7"/>
  <c r="M322" i="7"/>
  <c r="O322" i="7"/>
  <c r="N322" i="7"/>
  <c r="L322" i="7"/>
  <c r="K322" i="7"/>
  <c r="J322" i="7"/>
  <c r="H322" i="7"/>
  <c r="G322" i="7"/>
  <c r="F322" i="7"/>
  <c r="E322" i="7"/>
  <c r="D322" i="7"/>
  <c r="C322" i="7"/>
  <c r="B322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O615" i="15" l="1"/>
  <c r="O614" i="15"/>
  <c r="O619" i="15"/>
  <c r="L513" i="15"/>
  <c r="O547" i="15"/>
  <c r="G636" i="15"/>
  <c r="O479" i="15"/>
  <c r="O502" i="15"/>
  <c r="O409" i="15"/>
  <c r="O487" i="15"/>
  <c r="O628" i="15"/>
  <c r="B643" i="15" s="1"/>
  <c r="K509" i="15"/>
  <c r="B532" i="15"/>
  <c r="B517" i="15"/>
  <c r="B510" i="15"/>
  <c r="C511" i="15"/>
  <c r="J620" i="15"/>
  <c r="L648" i="15"/>
  <c r="L650" i="15" s="1"/>
  <c r="M647" i="15"/>
  <c r="N513" i="15"/>
  <c r="K513" i="15"/>
  <c r="K503" i="15"/>
  <c r="H636" i="15"/>
  <c r="F636" i="15"/>
  <c r="M503" i="15"/>
  <c r="O503" i="15" s="1"/>
  <c r="N638" i="15"/>
  <c r="E638" i="15"/>
  <c r="L638" i="15"/>
  <c r="L409" i="15"/>
  <c r="J509" i="15"/>
  <c r="K511" i="15" s="1"/>
  <c r="J471" i="15"/>
  <c r="J470" i="15"/>
  <c r="M652" i="15"/>
  <c r="M654" i="15" s="1"/>
  <c r="N651" i="15"/>
  <c r="N652" i="15" s="1"/>
  <c r="J638" i="15"/>
  <c r="I636" i="15"/>
  <c r="M626" i="15"/>
  <c r="M623" i="15"/>
  <c r="M620" i="15"/>
  <c r="H509" i="15"/>
  <c r="H470" i="15"/>
  <c r="H471" i="15"/>
  <c r="C626" i="15"/>
  <c r="C623" i="15"/>
  <c r="I626" i="15"/>
  <c r="I623" i="15"/>
  <c r="I620" i="15"/>
  <c r="N657" i="15"/>
  <c r="N658" i="15"/>
  <c r="M636" i="15"/>
  <c r="D620" i="15"/>
  <c r="D638" i="15" s="1"/>
  <c r="K623" i="15"/>
  <c r="K620" i="15"/>
  <c r="K626" i="15"/>
  <c r="C532" i="15"/>
  <c r="C510" i="15"/>
  <c r="C517" i="15"/>
  <c r="E636" i="15"/>
  <c r="K532" i="15"/>
  <c r="K510" i="15"/>
  <c r="K517" i="15"/>
  <c r="M471" i="15"/>
  <c r="M509" i="15"/>
  <c r="M470" i="15"/>
  <c r="F623" i="15"/>
  <c r="F620" i="15"/>
  <c r="F626" i="15"/>
  <c r="F509" i="15"/>
  <c r="F471" i="15"/>
  <c r="F470" i="15"/>
  <c r="E509" i="15"/>
  <c r="E471" i="15"/>
  <c r="E470" i="15"/>
  <c r="H638" i="15"/>
  <c r="D509" i="15"/>
  <c r="D470" i="15"/>
  <c r="D471" i="15"/>
  <c r="L509" i="15"/>
  <c r="L470" i="15"/>
  <c r="L471" i="15"/>
  <c r="G626" i="15"/>
  <c r="G623" i="15"/>
  <c r="G620" i="15"/>
  <c r="G471" i="15"/>
  <c r="G470" i="15"/>
  <c r="G509" i="15"/>
  <c r="I509" i="15"/>
  <c r="O509" i="15" s="1"/>
  <c r="I471" i="15"/>
  <c r="I470" i="15"/>
  <c r="O470" i="15" s="1"/>
  <c r="N471" i="15"/>
  <c r="N509" i="15"/>
  <c r="N470" i="15"/>
  <c r="J642" i="8"/>
  <c r="F642" i="8"/>
  <c r="B642" i="8"/>
  <c r="G642" i="8"/>
  <c r="N642" i="8"/>
  <c r="M642" i="8"/>
  <c r="I642" i="8"/>
  <c r="E642" i="8"/>
  <c r="K642" i="8"/>
  <c r="C642" i="8"/>
  <c r="L642" i="8"/>
  <c r="H642" i="8"/>
  <c r="D642" i="8"/>
  <c r="L640" i="8"/>
  <c r="H640" i="8"/>
  <c r="D640" i="8"/>
  <c r="M640" i="8"/>
  <c r="M645" i="8" s="1"/>
  <c r="I640" i="8"/>
  <c r="E640" i="8"/>
  <c r="N640" i="8"/>
  <c r="N645" i="8" s="1"/>
  <c r="K640" i="8"/>
  <c r="K645" i="8" s="1"/>
  <c r="G640" i="8"/>
  <c r="C640" i="8"/>
  <c r="J640" i="8"/>
  <c r="F640" i="8"/>
  <c r="B640" i="8"/>
  <c r="L583" i="7"/>
  <c r="H583" i="7"/>
  <c r="D583" i="7"/>
  <c r="N583" i="7"/>
  <c r="M583" i="7"/>
  <c r="I583" i="7"/>
  <c r="E583" i="7"/>
  <c r="K583" i="7"/>
  <c r="G583" i="7"/>
  <c r="C583" i="7"/>
  <c r="J583" i="7"/>
  <c r="F583" i="7"/>
  <c r="B583" i="7"/>
  <c r="M584" i="7"/>
  <c r="I584" i="7"/>
  <c r="E584" i="7"/>
  <c r="J584" i="7"/>
  <c r="F584" i="7"/>
  <c r="B584" i="7"/>
  <c r="L584" i="7"/>
  <c r="H584" i="7"/>
  <c r="D584" i="7"/>
  <c r="N584" i="7"/>
  <c r="K584" i="7"/>
  <c r="G584" i="7"/>
  <c r="C584" i="7"/>
  <c r="N586" i="7"/>
  <c r="M641" i="8"/>
  <c r="I641" i="8"/>
  <c r="E641" i="8"/>
  <c r="F641" i="8"/>
  <c r="N641" i="8"/>
  <c r="L641" i="8"/>
  <c r="H641" i="8"/>
  <c r="D641" i="8"/>
  <c r="J641" i="8"/>
  <c r="B641" i="8"/>
  <c r="K641" i="8"/>
  <c r="G641" i="8"/>
  <c r="C641" i="8"/>
  <c r="N686" i="8"/>
  <c r="N685" i="8"/>
  <c r="D581" i="7"/>
  <c r="D586" i="7" s="1"/>
  <c r="E582" i="7"/>
  <c r="H581" i="7"/>
  <c r="I582" i="7"/>
  <c r="L581" i="7"/>
  <c r="L586" i="7" s="1"/>
  <c r="M582" i="7"/>
  <c r="E643" i="8"/>
  <c r="I643" i="8"/>
  <c r="M643" i="8"/>
  <c r="L643" i="8"/>
  <c r="B582" i="7"/>
  <c r="E581" i="7"/>
  <c r="F582" i="7"/>
  <c r="I581" i="7"/>
  <c r="J582" i="7"/>
  <c r="M581" i="7"/>
  <c r="M586" i="7" s="1"/>
  <c r="N594" i="7"/>
  <c r="N626" i="7"/>
  <c r="B643" i="8"/>
  <c r="F643" i="8"/>
  <c r="J643" i="8"/>
  <c r="N677" i="8"/>
  <c r="N590" i="7"/>
  <c r="H643" i="8"/>
  <c r="B581" i="7"/>
  <c r="B586" i="7" s="1"/>
  <c r="C582" i="7"/>
  <c r="F581" i="7"/>
  <c r="G582" i="7"/>
  <c r="G586" i="7" s="1"/>
  <c r="J581" i="7"/>
  <c r="J586" i="7" s="1"/>
  <c r="K582" i="7"/>
  <c r="K586" i="7" s="1"/>
  <c r="N638" i="8"/>
  <c r="C643" i="8"/>
  <c r="G643" i="8"/>
  <c r="K643" i="8"/>
  <c r="N648" i="8"/>
  <c r="N652" i="8"/>
  <c r="N680" i="8"/>
  <c r="O626" i="15" l="1"/>
  <c r="B641" i="15" s="1"/>
  <c r="B627" i="15"/>
  <c r="B518" i="15"/>
  <c r="B533" i="15"/>
  <c r="B540" i="15"/>
  <c r="B611" i="15" s="1"/>
  <c r="C519" i="15"/>
  <c r="M648" i="15"/>
  <c r="M650" i="15" s="1"/>
  <c r="N647" i="15"/>
  <c r="N648" i="15" s="1"/>
  <c r="I638" i="15"/>
  <c r="K638" i="15"/>
  <c r="C638" i="15"/>
  <c r="M638" i="15"/>
  <c r="G638" i="15"/>
  <c r="G532" i="15"/>
  <c r="G510" i="15"/>
  <c r="G517" i="15"/>
  <c r="G511" i="15"/>
  <c r="D532" i="15"/>
  <c r="D517" i="15"/>
  <c r="D511" i="15"/>
  <c r="D510" i="15"/>
  <c r="M511" i="15"/>
  <c r="M510" i="15"/>
  <c r="M517" i="15"/>
  <c r="M532" i="15"/>
  <c r="L532" i="15"/>
  <c r="L517" i="15"/>
  <c r="L510" i="15"/>
  <c r="L511" i="15"/>
  <c r="K533" i="15"/>
  <c r="K540" i="15"/>
  <c r="K611" i="15" s="1"/>
  <c r="C518" i="15"/>
  <c r="C627" i="15"/>
  <c r="N510" i="15"/>
  <c r="N517" i="15"/>
  <c r="N532" i="15"/>
  <c r="N511" i="15"/>
  <c r="I511" i="15"/>
  <c r="I532" i="15"/>
  <c r="O532" i="15" s="1"/>
  <c r="I517" i="15"/>
  <c r="O517" i="15" s="1"/>
  <c r="I510" i="15"/>
  <c r="E511" i="15"/>
  <c r="E517" i="15"/>
  <c r="E510" i="15"/>
  <c r="E532" i="15"/>
  <c r="K518" i="15"/>
  <c r="K627" i="15"/>
  <c r="N643" i="15"/>
  <c r="J643" i="15"/>
  <c r="F643" i="15"/>
  <c r="L643" i="15"/>
  <c r="H643" i="15"/>
  <c r="D643" i="15"/>
  <c r="M643" i="15"/>
  <c r="E643" i="15"/>
  <c r="K643" i="15"/>
  <c r="C643" i="15"/>
  <c r="I643" i="15"/>
  <c r="G643" i="15"/>
  <c r="F510" i="15"/>
  <c r="F511" i="15"/>
  <c r="F532" i="15"/>
  <c r="F517" i="15"/>
  <c r="F638" i="15"/>
  <c r="C533" i="15"/>
  <c r="C540" i="15"/>
  <c r="H532" i="15"/>
  <c r="H517" i="15"/>
  <c r="H510" i="15"/>
  <c r="H511" i="15"/>
  <c r="N653" i="15"/>
  <c r="N654" i="15"/>
  <c r="J510" i="15"/>
  <c r="J532" i="15"/>
  <c r="J517" i="15"/>
  <c r="J511" i="15"/>
  <c r="F645" i="8"/>
  <c r="N654" i="8"/>
  <c r="N653" i="8"/>
  <c r="N649" i="8"/>
  <c r="N650" i="8"/>
  <c r="F586" i="7"/>
  <c r="H586" i="7"/>
  <c r="C645" i="8"/>
  <c r="E645" i="8"/>
  <c r="H645" i="8"/>
  <c r="N681" i="8"/>
  <c r="N682" i="8"/>
  <c r="E586" i="7"/>
  <c r="J645" i="8"/>
  <c r="D645" i="8"/>
  <c r="C586" i="7"/>
  <c r="I586" i="7"/>
  <c r="B645" i="8"/>
  <c r="G645" i="8"/>
  <c r="I645" i="8"/>
  <c r="L645" i="8"/>
  <c r="O510" i="15" l="1"/>
  <c r="N649" i="15"/>
  <c r="N650" i="15"/>
  <c r="J533" i="15"/>
  <c r="J540" i="15"/>
  <c r="J611" i="15" s="1"/>
  <c r="H533" i="15"/>
  <c r="H540" i="15"/>
  <c r="H611" i="15" s="1"/>
  <c r="F533" i="15"/>
  <c r="F540" i="15"/>
  <c r="F611" i="15" s="1"/>
  <c r="G518" i="15"/>
  <c r="G519" i="15"/>
  <c r="G627" i="15"/>
  <c r="C611" i="15"/>
  <c r="L641" i="15"/>
  <c r="H641" i="15"/>
  <c r="D641" i="15"/>
  <c r="N641" i="15"/>
  <c r="J641" i="15"/>
  <c r="F641" i="15"/>
  <c r="G641" i="15"/>
  <c r="M641" i="15"/>
  <c r="E641" i="15"/>
  <c r="I641" i="15"/>
  <c r="C641" i="15"/>
  <c r="K641" i="15"/>
  <c r="E533" i="15"/>
  <c r="E540" i="15"/>
  <c r="E611" i="15" s="1"/>
  <c r="I519" i="15"/>
  <c r="I518" i="15"/>
  <c r="I627" i="15"/>
  <c r="M533" i="15"/>
  <c r="M540" i="15"/>
  <c r="M611" i="15" s="1"/>
  <c r="I533" i="15"/>
  <c r="I540" i="15"/>
  <c r="O540" i="15" s="1"/>
  <c r="N533" i="15"/>
  <c r="N540" i="15"/>
  <c r="N611" i="15" s="1"/>
  <c r="L518" i="15"/>
  <c r="L519" i="15"/>
  <c r="L627" i="15"/>
  <c r="M519" i="15"/>
  <c r="M518" i="15"/>
  <c r="M627" i="15"/>
  <c r="D519" i="15"/>
  <c r="D518" i="15"/>
  <c r="D627" i="15"/>
  <c r="G533" i="15"/>
  <c r="G540" i="15"/>
  <c r="G611" i="15" s="1"/>
  <c r="J518" i="15"/>
  <c r="J519" i="15"/>
  <c r="J627" i="15"/>
  <c r="H519" i="15"/>
  <c r="H518" i="15"/>
  <c r="H627" i="15"/>
  <c r="F518" i="15"/>
  <c r="F519" i="15"/>
  <c r="F627" i="15"/>
  <c r="K519" i="15"/>
  <c r="E519" i="15"/>
  <c r="E518" i="15"/>
  <c r="E627" i="15"/>
  <c r="N518" i="15"/>
  <c r="N519" i="15"/>
  <c r="N627" i="15"/>
  <c r="L533" i="15"/>
  <c r="L540" i="15"/>
  <c r="L611" i="15" s="1"/>
  <c r="D533" i="15"/>
  <c r="D540" i="15"/>
  <c r="D611" i="15" s="1"/>
  <c r="O627" i="15" l="1"/>
  <c r="B642" i="15" s="1"/>
  <c r="O533" i="15"/>
  <c r="O518" i="15"/>
  <c r="I611" i="15"/>
  <c r="O611" i="15" s="1"/>
  <c r="K642" i="15" l="1"/>
  <c r="K645" i="15" s="1"/>
  <c r="G642" i="15"/>
  <c r="G645" i="15" s="1"/>
  <c r="C642" i="15"/>
  <c r="C645" i="15" s="1"/>
  <c r="M642" i="15"/>
  <c r="M645" i="15" s="1"/>
  <c r="I642" i="15"/>
  <c r="I645" i="15" s="1"/>
  <c r="E642" i="15"/>
  <c r="E645" i="15" s="1"/>
  <c r="J642" i="15"/>
  <c r="J645" i="15" s="1"/>
  <c r="H642" i="15"/>
  <c r="H645" i="15" s="1"/>
  <c r="L642" i="15"/>
  <c r="L645" i="15" s="1"/>
  <c r="F642" i="15"/>
  <c r="F645" i="15" s="1"/>
  <c r="D642" i="15"/>
  <c r="D645" i="15" s="1"/>
  <c r="N642" i="15"/>
  <c r="N64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692" authorId="0" shapeId="0" xr:uid="{EE3B31E2-E5EC-41F1-A6D8-BA87BCCD0F76}">
      <text>
        <r>
          <rPr>
            <sz val="11"/>
            <color theme="1"/>
            <rFont val="Arial"/>
            <family val="2"/>
          </rPr>
          <t>======
ID#AAAAKGIQCd0
ผู้สร้าง    (2020-08-15 08:59:39)
COVID19 EFFECT</t>
        </r>
      </text>
    </comment>
    <comment ref="M694" authorId="0" shapeId="0" xr:uid="{1A414BD6-044E-4E25-A53A-CC949212913D}">
      <text>
        <r>
          <rPr>
            <sz val="11"/>
            <color theme="1"/>
            <rFont val="Arial"/>
            <family val="2"/>
          </rPr>
          <t>======
ID#AAAAKGIQCgo
ผู้สร้าง    (2020-08-15 08:59:39)
ECONOMIC DECLINE</t>
        </r>
      </text>
    </comment>
    <comment ref="M695" authorId="0" shapeId="0" xr:uid="{E3428FB8-2D3F-4353-9BE2-0505802A5B15}">
      <text>
        <r>
          <rPr>
            <sz val="11"/>
            <color theme="1"/>
            <rFont val="Arial"/>
            <family val="2"/>
          </rPr>
          <t>======
ID#AAAAKGIQCf0
ผู้สร้าง    (2020-08-15 08:59:39)
ECONOMIC DECLINE</t>
        </r>
      </text>
    </comment>
    <comment ref="M696" authorId="0" shapeId="0" xr:uid="{D66BA137-A1FD-403A-8825-D0DCC5AED8E4}">
      <text>
        <r>
          <rPr>
            <sz val="11"/>
            <color theme="1"/>
            <rFont val="Arial"/>
            <family val="2"/>
          </rPr>
          <t>======
ID#AAAAKGIQCfA
ผู้สร้าง    (2020-08-15 08:59:39)
ECONOMIC DECLINE 2ND HALF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  <author>Microsoft Office User</author>
  </authors>
  <commentList>
    <comment ref="A125" authorId="0" shapeId="0" xr:uid="{5A74E642-E0F4-4944-8ECD-29AEC3166ACE}">
      <text>
        <r>
          <rPr>
            <sz val="10"/>
            <color rgb="FF000000"/>
            <rFont val="Tahoma"/>
            <family val="2"/>
          </rPr>
          <t>เพิ่มเอง</t>
        </r>
      </text>
    </comment>
    <comment ref="L704" authorId="1" shapeId="0" xr:uid="{C8D4496A-9430-44EF-8FDC-066064E340A3}">
      <text>
        <r>
          <rPr>
            <b/>
            <sz val="10"/>
            <color indexed="81"/>
            <rFont val="CenturyGothic"/>
          </rPr>
          <t>- TFRS15
+ มาตรฐานเดิมคือ 1849</t>
        </r>
      </text>
    </comment>
    <comment ref="M704" authorId="1" shapeId="0" xr:uid="{8E6CA478-5972-4D6A-91DA-02554288B03D}">
      <text>
        <r>
          <rPr>
            <b/>
            <sz val="10"/>
            <color indexed="81"/>
            <rFont val="CenturyGothic"/>
          </rPr>
          <t xml:space="preserve">บันทึกรายได้ด้วยมาตรฐานบัญชีใหม่ (TFRS15) 
</t>
        </r>
      </text>
    </comment>
    <comment ref="L714" authorId="1" shapeId="0" xr:uid="{90441B91-1C64-4819-8950-6DCA6F7174E3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  <comment ref="M714" authorId="1" shapeId="0" xr:uid="{B0F2DCA4-579D-4217-B32A-6A14DAD6A9C1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  <author>Microsoft Office User</author>
  </authors>
  <commentList>
    <comment ref="A125" authorId="0" shapeId="0" xr:uid="{853FE975-7278-4244-8866-F1ABBD9B7EA2}">
      <text>
        <r>
          <rPr>
            <sz val="10"/>
            <color rgb="FF000000"/>
            <rFont val="Tahoma"/>
            <family val="2"/>
          </rPr>
          <t>เพิ่มเอง</t>
        </r>
      </text>
    </comment>
    <comment ref="L676" authorId="1" shapeId="0" xr:uid="{D9BCFAE0-232C-47FB-9F8A-013746C26140}">
      <text>
        <r>
          <rPr>
            <b/>
            <sz val="10"/>
            <color indexed="81"/>
            <rFont val="CenturyGothic"/>
          </rPr>
          <t>- TFRS15
+ มาตรฐานเดิมคือ 1849</t>
        </r>
      </text>
    </comment>
    <comment ref="M676" authorId="1" shapeId="0" xr:uid="{B8C82D01-7DFA-489B-B7E1-09D2D7D2D409}">
      <text>
        <r>
          <rPr>
            <b/>
            <sz val="10"/>
            <color indexed="81"/>
            <rFont val="CenturyGothic"/>
          </rPr>
          <t xml:space="preserve">บันทึกรายได้ด้วยมาตรฐานบัญชีใหม่ (TFRS15) 
</t>
        </r>
      </text>
    </comment>
    <comment ref="L686" authorId="1" shapeId="0" xr:uid="{E541E4FC-C6F1-47D7-BF02-CB935010BA39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  <comment ref="M686" authorId="1" shapeId="0" xr:uid="{AD61A439-852B-4D05-BC0C-22CFA29622CF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</commentList>
</comments>
</file>

<file path=xl/sharedStrings.xml><?xml version="1.0" encoding="utf-8"?>
<sst xmlns="http://schemas.openxmlformats.org/spreadsheetml/2006/main" count="3793" uniqueCount="1299">
  <si>
    <t>Balance Sheet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</si>
  <si>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</si>
  <si>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</si>
  <si>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</si>
  <si>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</si>
  <si>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</si>
  <si>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</si>
  <si>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</si>
  <si>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</si>
  <si>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</si>
  <si>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</si>
  <si>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</si>
  <si>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</si>
  <si>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</si>
  <si>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</si>
  <si>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</si>
  <si>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</si>
  <si>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</si>
  <si>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</si>
  <si>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</si>
  <si>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</si>
  <si>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</si>
  <si>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</si>
  <si>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</si>
  <si>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</si>
  <si>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</si>
  <si>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</si>
  <si>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</si>
  <si>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Assets</t>
  </si>
  <si>
    <t xml:space="preserve"> Cash and Cash Equivalents</t>
  </si>
  <si>
    <t xml:space="preserve"> Short-Term Investments</t>
  </si>
  <si>
    <t xml:space="preserve"> Trade Accounts and Other Receivable</t>
  </si>
  <si>
    <t xml:space="preserve">    Other Parties</t>
  </si>
  <si>
    <t xml:space="preserve"> Advances and Short-Term Loans</t>
  </si>
  <si>
    <t xml:space="preserve">    Related Parties</t>
  </si>
  <si>
    <t xml:space="preserve"> Inventories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</si>
  <si>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</si>
  <si>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</si>
  <si>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</si>
  <si>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Other Current Assets - Others</t>
  </si>
  <si>
    <t xml:space="preserve"> Total Current Assets</t>
  </si>
  <si>
    <t xml:space="preserve"> Investment in Associates Joint Ventures And/or Jointly-Control Entities, Equity Method</t>
  </si>
  <si>
    <t xml:space="preserve"> Investment Accounted for Using Cost Method</t>
  </si>
  <si>
    <t xml:space="preserve">    Long-Term Investments</t>
  </si>
  <si>
    <t xml:space="preserve"> Property, Plant and Equipments - Net</t>
  </si>
  <si>
    <t xml:space="preserve">    Property, Plant and Equipments</t>
  </si>
  <si>
    <t xml:space="preserve"> Goodwill - Net</t>
  </si>
  <si>
    <t xml:space="preserve">    Goodwill</t>
  </si>
  <si>
    <t xml:space="preserve"> Intangible Assets - Net</t>
  </si>
  <si>
    <t xml:space="preserve">    Other Intangible Assets</t>
  </si>
  <si>
    <t xml:space="preserve"> Other Non-Current Financial Assets</t>
  </si>
  <si>
    <t xml:space="preserve"> Deferred Tax Assets</t>
  </si>
  <si>
    <t xml:space="preserve"> Other Non-Current Assets</t>
  </si>
  <si>
    <t xml:space="preserve">    Other Non-Current Assets - Other</t>
  </si>
  <si>
    <t xml:space="preserve"> Total Non-Current Assets</t>
  </si>
  <si>
    <t xml:space="preserve"> Total Assets</t>
  </si>
  <si>
    <t>Liabilities</t>
  </si>
  <si>
    <t xml:space="preserve"> Bank Overdrafts and Short-Term Borrowings From Financial Institutions</t>
  </si>
  <si>
    <t xml:space="preserve"> Trade Accounts and Other Payable</t>
  </si>
  <si>
    <t xml:space="preserve"> Other Short-Term Account Payables - Net</t>
  </si>
  <si>
    <t xml:space="preserve"> Current Portion of Long-Term Liabilities</t>
  </si>
  <si>
    <t xml:space="preserve">    Long-Term Borrowings From Financial Institutions</t>
  </si>
  <si>
    <t xml:space="preserve">    Finance Lease Liabilities</t>
  </si>
  <si>
    <t xml:space="preserve"> Other Current Liabilities</t>
  </si>
  <si>
    <t xml:space="preserve">    Corporate Income Tax Payable</t>
  </si>
  <si>
    <t xml:space="preserve"> Total Current Liabilities</t>
  </si>
  <si>
    <t xml:space="preserve"> Net of Current Portion of Long-Term Liabilities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</si>
  <si>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</si>
  <si>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</si>
  <si>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</si>
  <si>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Other Non-Current Liabilities - Others</t>
  </si>
  <si>
    <t xml:space="preserve"> Total Non-Current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</si>
  <si>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</si>
  <si>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</si>
  <si>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</si>
  <si>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</si>
  <si>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</si>
  <si>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</si>
  <si>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</si>
  <si>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</si>
  <si>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</si>
  <si>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</si>
  <si>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</si>
  <si>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</si>
  <si>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Surplus (Deficit) From Business Combinations Under Common Control</t>
  </si>
  <si>
    <t xml:space="preserve">      Other Surplus (Deficit) - Others</t>
  </si>
  <si>
    <t xml:space="preserve">    Currency Translation Changes</t>
  </si>
  <si>
    <t xml:space="preserve">    Other Items</t>
  </si>
  <si>
    <t xml:space="preserve"> Equity Attributable to Equity Holders of Parent</t>
  </si>
  <si>
    <t xml:space="preserve"> Non-Controlling Interests</t>
  </si>
  <si>
    <t xml:space="preserve"> Total Equity</t>
  </si>
  <si>
    <t>Short-Term Debt</t>
  </si>
  <si>
    <t>Long-Term Debt</t>
  </si>
  <si>
    <t>Total Debt</t>
  </si>
  <si>
    <t>P&amp;L</t>
  </si>
  <si>
    <t/>
  </si>
  <si>
    <t>Q4/2013</t>
  </si>
  <si>
    <t>Q4/2014</t>
  </si>
  <si>
    <t>Q4/2015</t>
  </si>
  <si>
    <t>Q4/2016</t>
  </si>
  <si>
    <t>Q4/2017</t>
  </si>
  <si>
    <t>Q4/2018</t>
  </si>
  <si>
    <t>Q4/2019</t>
  </si>
  <si>
    <t>Revenues</t>
  </si>
  <si>
    <t xml:space="preserve"> Revenues From Sale of Goods and Rendering of Services</t>
  </si>
  <si>
    <t xml:space="preserve">    Revenues From Sales</t>
  </si>
  <si>
    <t xml:space="preserve"> Other Income</t>
  </si>
  <si>
    <t xml:space="preserve">    Gain on Disposal of Investments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</si>
  <si>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</si>
  <si>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</si>
  <si>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</si>
  <si>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</si>
  <si>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</si>
  <si>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</si>
  <si>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Selling and Administrative Expenses</t>
  </si>
  <si>
    <t xml:space="preserve">    Selling Expenses</t>
  </si>
  <si>
    <t xml:space="preserve">    Administrative Expenses</t>
  </si>
  <si>
    <t xml:space="preserve"> Other Expenses</t>
  </si>
  <si>
    <t xml:space="preserve"> Shares of Losses From Investments Accounted for Using the Equity Method</t>
  </si>
  <si>
    <t xml:space="preserve"> Total Expenses</t>
  </si>
  <si>
    <t>Net Profit</t>
  </si>
  <si>
    <t xml:space="preserve"> Profit (Loss) Before Finance Costs and Income Tax Expenses</t>
  </si>
  <si>
    <t xml:space="preserve"> Finance Costs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</si>
  <si>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</si>
  <si>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</si>
  <si>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</si>
  <si>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Profit (Loss) Attributable to Non-Controlling Interests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</si>
  <si>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</si>
  <si>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</si>
  <si>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</si>
  <si>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Exchange Differences on Translating Foreign Operations</t>
  </si>
  <si>
    <t xml:space="preserve"> Total Other Comprehensive Income</t>
  </si>
  <si>
    <t xml:space="preserve">    Total Comprehensive Income Attributable to Equity Holders of the Parent</t>
  </si>
  <si>
    <t xml:space="preserve">    Total Comprehensive Income Attributable to Non-Controlling Interests</t>
  </si>
  <si>
    <t xml:space="preserve"> Other Expenses (Edited)</t>
  </si>
  <si>
    <t>Cashflow</t>
  </si>
  <si>
    <t>Operating Activities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</si>
  <si>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</si>
  <si>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</si>
  <si>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</si>
  <si>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</si>
  <si>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</si>
  <si>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</si>
  <si>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</si>
  <si>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Other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</si>
  <si>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</si>
  <si>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</si>
  <si>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Fixed Assets</t>
  </si>
  <si>
    <t xml:space="preserve"> (Gain) Loss on Fair Value Adjustments of Investments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</si>
  <si>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</si>
  <si>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</si>
  <si>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</si>
  <si>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Trade Account and Other Receivables - Other Parties</t>
  </si>
  <si>
    <t xml:space="preserve">    Increase (Decrease) in Other Receivables - Other Parties</t>
  </si>
  <si>
    <t xml:space="preserve">    (Increase) Decrease in Inventories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</si>
  <si>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</si>
  <si>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</si>
  <si>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</si>
  <si>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Trade Account and Other Payables - Other Parties</t>
  </si>
  <si>
    <t xml:space="preserve">    Increase (Decrease) in Other Payables - Other Parties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</si>
  <si>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</si>
  <si>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</si>
  <si>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</si>
  <si>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</si>
  <si>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</si>
  <si>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</si>
  <si>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</si>
  <si>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</si>
  <si>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</si>
  <si>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</si>
  <si>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</si>
  <si>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</si>
  <si>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</si>
  <si>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</si>
  <si>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</si>
  <si>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</si>
  <si>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</si>
  <si>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</si>
  <si>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</si>
  <si>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Dividends Received</t>
  </si>
  <si>
    <t xml:space="preserve"> Interest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</si>
  <si>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</si>
  <si>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</si>
  <si>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</si>
  <si>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</si>
  <si>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Other Loan From Financial Institutions</t>
  </si>
  <si>
    <t xml:space="preserve">    Increase in Other Loan From Financial Institutions</t>
  </si>
  <si>
    <t xml:space="preserve">    (Decrease) in Other Loan From Financial Institutions</t>
  </si>
  <si>
    <t xml:space="preserve"> Increase (Decrease) in Short-Term Borrowings From Other Parties</t>
  </si>
  <si>
    <t xml:space="preserve"> Increase (Decrease) in Other Loans to Other Parties</t>
  </si>
  <si>
    <t xml:space="preserve">    (Decrease) in Other Loans to Other Parties</t>
  </si>
  <si>
    <t xml:space="preserve"> Increase (Decrease) in Finance Lease Contract Liabilities</t>
  </si>
  <si>
    <t xml:space="preserve">    (Decrease) in Finance Lease Contract Liabilities</t>
  </si>
  <si>
    <t xml:space="preserve"> Proceeds From Issuance of Share Capital</t>
  </si>
  <si>
    <t xml:space="preserve"> Dividend Paid</t>
  </si>
  <si>
    <t xml:space="preserve"> Interest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</si>
  <si>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</si>
  <si>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</si>
  <si>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</si>
  <si>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</si>
  <si>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</si>
  <si>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</si>
  <si>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</si>
  <si>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</si>
  <si>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</si>
  <si>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</si>
  <si>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</si>
  <si>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</si>
  <si>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</si>
  <si>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</si>
  <si>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</si>
  <si>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</si>
  <si>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</si>
  <si>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</si>
  <si>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</si>
  <si>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</si>
  <si>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</si>
  <si>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</si>
  <si>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</si>
  <si>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</si>
  <si>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</si>
  <si>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</si>
  <si>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</si>
  <si>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</si>
  <si>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</si>
  <si>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</si>
  <si>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</si>
  <si>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</si>
  <si>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</si>
  <si>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</si>
  <si>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</si>
  <si>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</si>
  <si>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</si>
  <si>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</si>
  <si>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</si>
  <si>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</si>
  <si>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</si>
  <si>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</si>
  <si>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</si>
  <si>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</si>
  <si>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</si>
  <si>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</si>
  <si>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</si>
  <si>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</si>
  <si>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</si>
  <si>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</si>
  <si>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</si>
  <si>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</si>
  <si>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</si>
  <si>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</si>
  <si>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</si>
  <si>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</si>
  <si>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SAPPE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</si>
  <si>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</si>
  <si>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</si>
  <si>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</si>
  <si>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</si>
  <si>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</si>
  <si>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</si>
  <si>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</si>
  <si>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</si>
  <si>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</si>
  <si>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</si>
  <si>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</si>
  <si>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</si>
  <si>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</si>
  <si>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</si>
  <si>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</si>
  <si>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</si>
  <si>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</si>
  <si>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</si>
  <si>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</si>
  <si>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 i | 1 | 2 | 3 </t>
  </si>
  <si>
    <t>ZMICO</t>
  </si>
  <si>
    <t>ZIGA</t>
  </si>
  <si>
    <t> i | 1 | 3 </t>
  </si>
  <si>
    <t>ZEN</t>
  </si>
  <si>
    <t>YUASA</t>
  </si>
  <si>
    <t>YGG</t>
  </si>
  <si>
    <t>SPNC</t>
  </si>
  <si>
    <t>YCI</t>
  </si>
  <si>
    <t>XO</t>
  </si>
  <si>
    <t>WR</t>
  </si>
  <si>
    <t>WPH</t>
  </si>
  <si>
    <t>WP</t>
  </si>
  <si>
    <t>WORK</t>
  </si>
  <si>
    <t>WINNER</t>
  </si>
  <si>
    <t>WIN</t>
  </si>
  <si>
    <t>WIIK</t>
  </si>
  <si>
    <t>WICE</t>
  </si>
  <si>
    <t>WHAUP</t>
  </si>
  <si>
    <t>WHA</t>
  </si>
  <si>
    <t>WG</t>
  </si>
  <si>
    <t>WAVE</t>
  </si>
  <si>
    <t>WACOAL</t>
  </si>
  <si>
    <t>C</t>
  </si>
  <si>
    <t>W</t>
  </si>
  <si>
    <t>VRANDA</t>
  </si>
  <si>
    <t>VPO</t>
  </si>
  <si>
    <t>VNT</t>
  </si>
  <si>
    <t>VNG</t>
  </si>
  <si>
    <t>VL</t>
  </si>
  <si>
    <t>VIH</t>
  </si>
  <si>
    <t>VIBHA</t>
  </si>
  <si>
    <t>VGI</t>
  </si>
  <si>
    <t>VCOM</t>
  </si>
  <si>
    <t>VARO</t>
  </si>
  <si>
    <t>UWC</t>
  </si>
  <si>
    <t>UVAN</t>
  </si>
  <si>
    <t>UV</t>
  </si>
  <si>
    <t>UTP</t>
  </si>
  <si>
    <t>UT</t>
  </si>
  <si>
    <t>UREKA</t>
  </si>
  <si>
    <t>UPOIC</t>
  </si>
  <si>
    <t>UPF</t>
  </si>
  <si>
    <t>UPA</t>
  </si>
  <si>
    <t>UP</t>
  </si>
  <si>
    <t>UOBKH</t>
  </si>
  <si>
    <t>UNIQ</t>
  </si>
  <si>
    <t>UMS</t>
  </si>
  <si>
    <t>UMI</t>
  </si>
  <si>
    <t>UKEM</t>
  </si>
  <si>
    <t>UEC</t>
  </si>
  <si>
    <t>UBIS</t>
  </si>
  <si>
    <t>UAC</t>
  </si>
  <si>
    <t>U</t>
  </si>
  <si>
    <t>TYCN</t>
  </si>
  <si>
    <t>TWZ</t>
  </si>
  <si>
    <t>TWPC</t>
  </si>
  <si>
    <t>TWP</t>
  </si>
  <si>
    <t>TVT</t>
  </si>
  <si>
    <t>TVO</t>
  </si>
  <si>
    <t>TVI</t>
  </si>
  <si>
    <t>TVD</t>
  </si>
  <si>
    <t>TU</t>
  </si>
  <si>
    <t>TTW</t>
  </si>
  <si>
    <t>TTT</t>
  </si>
  <si>
    <t>TTI</t>
  </si>
  <si>
    <t>TTCL</t>
  </si>
  <si>
    <t>TTA</t>
  </si>
  <si>
    <t>TSTH</t>
  </si>
  <si>
    <t>TSTE</t>
  </si>
  <si>
    <t>TSR</t>
  </si>
  <si>
    <t>TSI</t>
  </si>
  <si>
    <t>TSF</t>
  </si>
  <si>
    <t>TSE</t>
  </si>
  <si>
    <t>TSC</t>
  </si>
  <si>
    <t>TRUBB</t>
  </si>
  <si>
    <t>TRU</t>
  </si>
  <si>
    <t>TRT</t>
  </si>
  <si>
    <t>TRITN</t>
  </si>
  <si>
    <t>TRC</t>
  </si>
  <si>
    <t>TR</t>
  </si>
  <si>
    <t>TQM</t>
  </si>
  <si>
    <t>TPS</t>
  </si>
  <si>
    <t>TPP</t>
  </si>
  <si>
    <t>TPOLY</t>
  </si>
  <si>
    <t>TPLAS</t>
  </si>
  <si>
    <t>TPIPP</t>
  </si>
  <si>
    <t>TPIPL</t>
  </si>
  <si>
    <t>TPCORP</t>
  </si>
  <si>
    <t>TPCH</t>
  </si>
  <si>
    <t>TPBI</t>
  </si>
  <si>
    <t>TPAC</t>
  </si>
  <si>
    <t>TPA</t>
  </si>
  <si>
    <t>TOPP</t>
  </si>
  <si>
    <t>TOP</t>
  </si>
  <si>
    <t>TOG</t>
  </si>
  <si>
    <t>TOA</t>
  </si>
  <si>
    <t>TNR</t>
  </si>
  <si>
    <t>TNPC</t>
  </si>
  <si>
    <t>TNP</t>
  </si>
  <si>
    <t>TNL</t>
  </si>
  <si>
    <t>TNITY</t>
  </si>
  <si>
    <t>TNH</t>
  </si>
  <si>
    <t>TNDT</t>
  </si>
  <si>
    <t>TMW</t>
  </si>
  <si>
    <t>TMT</t>
  </si>
  <si>
    <t>TMILL</t>
  </si>
  <si>
    <t>TMI</t>
  </si>
  <si>
    <t>TMD</t>
  </si>
  <si>
    <t>TMC</t>
  </si>
  <si>
    <t>TMB</t>
  </si>
  <si>
    <t>TM</t>
  </si>
  <si>
    <t>TKT</t>
  </si>
  <si>
    <t>TKS</t>
  </si>
  <si>
    <t>TKN</t>
  </si>
  <si>
    <t>TK</t>
  </si>
  <si>
    <t>TIW</t>
  </si>
  <si>
    <t>TITLE</t>
  </si>
  <si>
    <t>TISCO</t>
  </si>
  <si>
    <t>TIPCO</t>
  </si>
  <si>
    <t>TIP</t>
  </si>
  <si>
    <t>TIGER</t>
  </si>
  <si>
    <t>THREL</t>
  </si>
  <si>
    <t>THRE</t>
  </si>
  <si>
    <t>THMUI</t>
  </si>
  <si>
    <t>THL</t>
  </si>
  <si>
    <t>THIP</t>
  </si>
  <si>
    <t>THG</t>
  </si>
  <si>
    <t>THE</t>
  </si>
  <si>
    <t>THCOM</t>
  </si>
  <si>
    <t>THANI</t>
  </si>
  <si>
    <t>THANA</t>
  </si>
  <si>
    <t>CNP</t>
  </si>
  <si>
    <t>THAI</t>
  </si>
  <si>
    <t>TH</t>
  </si>
  <si>
    <t>TGPRO</t>
  </si>
  <si>
    <t>TFMAMA</t>
  </si>
  <si>
    <t>TFI</t>
  </si>
  <si>
    <t>TFG</t>
  </si>
  <si>
    <t>TEAMG</t>
  </si>
  <si>
    <t>TEAM</t>
  </si>
  <si>
    <t>TCOAT</t>
  </si>
  <si>
    <t>TCMC</t>
  </si>
  <si>
    <t>TCJ</t>
  </si>
  <si>
    <t>TCCC</t>
  </si>
  <si>
    <t>TCC</t>
  </si>
  <si>
    <t>TCAP</t>
  </si>
  <si>
    <t>TC</t>
  </si>
  <si>
    <t>TBSP</t>
  </si>
  <si>
    <t>TASCO</t>
  </si>
  <si>
    <t>TAPAC</t>
  </si>
  <si>
    <t>TAKUNI</t>
  </si>
  <si>
    <t>TAE</t>
  </si>
  <si>
    <t>TACC</t>
  </si>
  <si>
    <t>T</t>
  </si>
  <si>
    <t>SYNTEC</t>
  </si>
  <si>
    <t>SYNEX</t>
  </si>
  <si>
    <t>SYMC</t>
  </si>
  <si>
    <t>SWC</t>
  </si>
  <si>
    <t>SVOA</t>
  </si>
  <si>
    <t>SVI</t>
  </si>
  <si>
    <t>SVH</t>
  </si>
  <si>
    <t>SUTHA</t>
  </si>
  <si>
    <t>SUSCO</t>
  </si>
  <si>
    <t>SUPER</t>
  </si>
  <si>
    <t>SUN</t>
  </si>
  <si>
    <t>SUC</t>
  </si>
  <si>
    <t>STPI</t>
  </si>
  <si>
    <t>STI</t>
  </si>
  <si>
    <t>SPNPNC</t>
  </si>
  <si>
    <t>STHAI</t>
  </si>
  <si>
    <t> i </t>
  </si>
  <si>
    <t>STGT</t>
  </si>
  <si>
    <t>STEC</t>
  </si>
  <si>
    <t>STC</t>
  </si>
  <si>
    <t>STARK</t>
  </si>
  <si>
    <t>STAR</t>
  </si>
  <si>
    <t>STANLY</t>
  </si>
  <si>
    <t>STA</t>
  </si>
  <si>
    <t>SST</t>
  </si>
  <si>
    <t>SSSC</t>
  </si>
  <si>
    <t>SSP</t>
  </si>
  <si>
    <t>SSI</t>
  </si>
  <si>
    <t>SSF</t>
  </si>
  <si>
    <t>SSC</t>
  </si>
  <si>
    <t>SRICHA</t>
  </si>
  <si>
    <t>SR</t>
  </si>
  <si>
    <t>SQ</t>
  </si>
  <si>
    <t>SPVI</t>
  </si>
  <si>
    <t>SPRC</t>
  </si>
  <si>
    <t>SPI</t>
  </si>
  <si>
    <t>SPG</t>
  </si>
  <si>
    <t>SPCG</t>
  </si>
  <si>
    <t>SPC</t>
  </si>
  <si>
    <t>SPALI</t>
  </si>
  <si>
    <t>SPACK</t>
  </si>
  <si>
    <t>SPA</t>
  </si>
  <si>
    <t>SORKON</t>
  </si>
  <si>
    <t>SONIC</t>
  </si>
  <si>
    <t>SOLAR</t>
  </si>
  <si>
    <t>SNP</t>
  </si>
  <si>
    <t>SNC</t>
  </si>
  <si>
    <t>SMT</t>
  </si>
  <si>
    <t>SMPC</t>
  </si>
  <si>
    <t>SMK</t>
  </si>
  <si>
    <t>SMIT</t>
  </si>
  <si>
    <t>SMART</t>
  </si>
  <si>
    <t>SLP</t>
  </si>
  <si>
    <t> i | 2 </t>
  </si>
  <si>
    <t>SLM</t>
  </si>
  <si>
    <t>SKY</t>
  </si>
  <si>
    <t>SKR</t>
  </si>
  <si>
    <t>SKN</t>
  </si>
  <si>
    <t>SKE</t>
  </si>
  <si>
    <t>SITHAI</t>
  </si>
  <si>
    <t>SISB</t>
  </si>
  <si>
    <t>SIS</t>
  </si>
  <si>
    <t>SIRI</t>
  </si>
  <si>
    <t>SINGER</t>
  </si>
  <si>
    <t>SIMAT</t>
  </si>
  <si>
    <t>SICT</t>
  </si>
  <si>
    <t>SIAM</t>
  </si>
  <si>
    <t>SHR</t>
  </si>
  <si>
    <t>SHANG</t>
  </si>
  <si>
    <t>SGP</t>
  </si>
  <si>
    <t>SGF</t>
  </si>
  <si>
    <t>SFP</t>
  </si>
  <si>
    <t>SFLEX</t>
  </si>
  <si>
    <t>SF</t>
  </si>
  <si>
    <t>SENA</t>
  </si>
  <si>
    <t>SELIC</t>
  </si>
  <si>
    <t>SEG</t>
  </si>
  <si>
    <t>SEAOIL</t>
  </si>
  <si>
    <t>SEAFCO</t>
  </si>
  <si>
    <t>SE-ED</t>
  </si>
  <si>
    <t>SE</t>
  </si>
  <si>
    <t>SDC</t>
  </si>
  <si>
    <t>SCP</t>
  </si>
  <si>
    <t>SCN</t>
  </si>
  <si>
    <t>SCM</t>
  </si>
  <si>
    <t>SCI</t>
  </si>
  <si>
    <t>SCG</t>
  </si>
  <si>
    <t>SCCC</t>
  </si>
  <si>
    <t>SCC</t>
  </si>
  <si>
    <t>SCB</t>
  </si>
  <si>
    <t>SC</t>
  </si>
  <si>
    <t>SAWANG</t>
  </si>
  <si>
    <t>SAWAD</t>
  </si>
  <si>
    <t>SAUCE</t>
  </si>
  <si>
    <t>SAT</t>
  </si>
  <si>
    <t>SANKO</t>
  </si>
  <si>
    <t>SAMTEL</t>
  </si>
  <si>
    <t>SAMCO</t>
  </si>
  <si>
    <t>SAMART</t>
  </si>
  <si>
    <t>SAM</t>
  </si>
  <si>
    <t>SALEE</t>
  </si>
  <si>
    <t>SABINA</t>
  </si>
  <si>
    <t>SAAM</t>
  </si>
  <si>
    <t>S11</t>
  </si>
  <si>
    <t>S</t>
  </si>
  <si>
    <t>S&amp;J</t>
  </si>
  <si>
    <t>RWI</t>
  </si>
  <si>
    <t>RSP</t>
  </si>
  <si>
    <t>RS</t>
  </si>
  <si>
    <t>RPH</t>
  </si>
  <si>
    <t>RPC</t>
  </si>
  <si>
    <t>RP</t>
  </si>
  <si>
    <t>ROJNA</t>
  </si>
  <si>
    <t>ROH</t>
  </si>
  <si>
    <t>ROCK</t>
  </si>
  <si>
    <t>RML</t>
  </si>
  <si>
    <t>RJH</t>
  </si>
  <si>
    <t>RICHY</t>
  </si>
  <si>
    <t>RICH</t>
  </si>
  <si>
    <t>RCL</t>
  </si>
  <si>
    <t>RCI</t>
  </si>
  <si>
    <t>RBF</t>
  </si>
  <si>
    <t>RATCH</t>
  </si>
  <si>
    <t>RAM</t>
  </si>
  <si>
    <t>QTC</t>
  </si>
  <si>
    <t>QLT</t>
  </si>
  <si>
    <t>QH</t>
  </si>
  <si>
    <t>Q-CON</t>
  </si>
  <si>
    <t>PYLON</t>
  </si>
  <si>
    <t>PTTGC</t>
  </si>
  <si>
    <t>PTTEP</t>
  </si>
  <si>
    <t>PTT</t>
  </si>
  <si>
    <t>PTL</t>
  </si>
  <si>
    <t>PTG</t>
  </si>
  <si>
    <t>PT</t>
  </si>
  <si>
    <t>PSTC</t>
  </si>
  <si>
    <t>PSL</t>
  </si>
  <si>
    <t>PSH</t>
  </si>
  <si>
    <t>PROUD</t>
  </si>
  <si>
    <t>PRO</t>
  </si>
  <si>
    <t>PRM</t>
  </si>
  <si>
    <t>PRINC</t>
  </si>
  <si>
    <t>PRIN</t>
  </si>
  <si>
    <t>PRIME</t>
  </si>
  <si>
    <t>PRG</t>
  </si>
  <si>
    <t>PRECHA</t>
  </si>
  <si>
    <t>PREB</t>
  </si>
  <si>
    <t>PRAKIT</t>
  </si>
  <si>
    <t>PR9</t>
  </si>
  <si>
    <t>PPS</t>
  </si>
  <si>
    <t>NP</t>
  </si>
  <si>
    <t>PPPM</t>
  </si>
  <si>
    <t>PPP</t>
  </si>
  <si>
    <t>PPM</t>
  </si>
  <si>
    <t>POST</t>
  </si>
  <si>
    <t>PORT</t>
  </si>
  <si>
    <t>POLAR</t>
  </si>
  <si>
    <t>PMTA</t>
  </si>
  <si>
    <t>PM</t>
  </si>
  <si>
    <t>PLE</t>
  </si>
  <si>
    <t>PLAT</t>
  </si>
  <si>
    <t>PLANET</t>
  </si>
  <si>
    <t>PLANB</t>
  </si>
  <si>
    <t>PL</t>
  </si>
  <si>
    <t>PK</t>
  </si>
  <si>
    <t>PJW</t>
  </si>
  <si>
    <t>PIMO</t>
  </si>
  <si>
    <t>PICO</t>
  </si>
  <si>
    <t>PHOL</t>
  </si>
  <si>
    <t>PG</t>
  </si>
  <si>
    <t>PF</t>
  </si>
  <si>
    <t>PERM</t>
  </si>
  <si>
    <t>PE</t>
  </si>
  <si>
    <t>PDJ</t>
  </si>
  <si>
    <t>PDI</t>
  </si>
  <si>
    <t>PDG</t>
  </si>
  <si>
    <t>PCSGH</t>
  </si>
  <si>
    <t>PB</t>
  </si>
  <si>
    <t>PATO</t>
  </si>
  <si>
    <t>PAP</t>
  </si>
  <si>
    <t>PAF</t>
  </si>
  <si>
    <t>PAE</t>
  </si>
  <si>
    <t>PACE</t>
  </si>
  <si>
    <t>OTO</t>
  </si>
  <si>
    <t>OSP</t>
  </si>
  <si>
    <t>ORI</t>
  </si>
  <si>
    <t>OISHI</t>
  </si>
  <si>
    <t>OHTL</t>
  </si>
  <si>
    <t>OGC</t>
  </si>
  <si>
    <t>OCEAN</t>
  </si>
  <si>
    <t>OCC</t>
  </si>
  <si>
    <t>NYT</t>
  </si>
  <si>
    <t>NWR</t>
  </si>
  <si>
    <t>NVD</t>
  </si>
  <si>
    <t>NUSA</t>
  </si>
  <si>
    <t>NTV</t>
  </si>
  <si>
    <t>NSI</t>
  </si>
  <si>
    <t>NPK</t>
  </si>
  <si>
    <t>NOK</t>
  </si>
  <si>
    <t>NOBLE</t>
  </si>
  <si>
    <t>NNCL</t>
  </si>
  <si>
    <t>NMG</t>
  </si>
  <si>
    <t>NKI</t>
  </si>
  <si>
    <t>NINE</t>
  </si>
  <si>
    <t>NFC</t>
  </si>
  <si>
    <t>NEX</t>
  </si>
  <si>
    <t>NEWS</t>
  </si>
  <si>
    <t>NEW</t>
  </si>
  <si>
    <t>NETBAY</t>
  </si>
  <si>
    <t>NER</t>
  </si>
  <si>
    <t>NEP</t>
  </si>
  <si>
    <t>NDR</t>
  </si>
  <si>
    <t>NCL</t>
  </si>
  <si>
    <t>NCH</t>
  </si>
  <si>
    <t>NC</t>
  </si>
  <si>
    <t>NBC</t>
  </si>
  <si>
    <t>MVP</t>
  </si>
  <si>
    <t>MTI</t>
  </si>
  <si>
    <t>MTC</t>
  </si>
  <si>
    <t>MSC</t>
  </si>
  <si>
    <t>MPIC</t>
  </si>
  <si>
    <t>MPG</t>
  </si>
  <si>
    <t>MORE</t>
  </si>
  <si>
    <t>MOONG</t>
  </si>
  <si>
    <t>MONO</t>
  </si>
  <si>
    <t>MODERN</t>
  </si>
  <si>
    <t>MM</t>
  </si>
  <si>
    <t>ML</t>
  </si>
  <si>
    <t>MK</t>
  </si>
  <si>
    <t>MJD</t>
  </si>
  <si>
    <t>MITSIB</t>
  </si>
  <si>
    <t>MINT</t>
  </si>
  <si>
    <t>MILL</t>
  </si>
  <si>
    <t>MIDA</t>
  </si>
  <si>
    <t>MGT</t>
  </si>
  <si>
    <t>MFEC</t>
  </si>
  <si>
    <t>MFC</t>
  </si>
  <si>
    <t>METCO</t>
  </si>
  <si>
    <t>META</t>
  </si>
  <si>
    <t>MEGA</t>
  </si>
  <si>
    <t>MDX</t>
  </si>
  <si>
    <t>MCS</t>
  </si>
  <si>
    <t>MCOT</t>
  </si>
  <si>
    <t>MC</t>
  </si>
  <si>
    <t>MBKET</t>
  </si>
  <si>
    <t>MBK</t>
  </si>
  <si>
    <t>MBAX</t>
  </si>
  <si>
    <t>MAX</t>
  </si>
  <si>
    <t>MATI</t>
  </si>
  <si>
    <t>MATCH</t>
  </si>
  <si>
    <t>MANRIN</t>
  </si>
  <si>
    <t>MALEE</t>
  </si>
  <si>
    <t>MAKRO</t>
  </si>
  <si>
    <t>MAJOR</t>
  </si>
  <si>
    <t>MACO</t>
  </si>
  <si>
    <t>M-CHAI</t>
  </si>
  <si>
    <t>M</t>
  </si>
  <si>
    <t>LST</t>
  </si>
  <si>
    <t>LRH</t>
  </si>
  <si>
    <t>LPN</t>
  </si>
  <si>
    <t>LPH</t>
  </si>
  <si>
    <t>LOXLEY</t>
  </si>
  <si>
    <t>LIT</t>
  </si>
  <si>
    <t>LHK</t>
  </si>
  <si>
    <t>LHFG</t>
  </si>
  <si>
    <t>LH</t>
  </si>
  <si>
    <t>LEE</t>
  </si>
  <si>
    <t>LDC</t>
  </si>
  <si>
    <t>LANNA</t>
  </si>
  <si>
    <t>LALIN</t>
  </si>
  <si>
    <t>L&amp;E</t>
  </si>
  <si>
    <t>KYE</t>
  </si>
  <si>
    <t>KWM</t>
  </si>
  <si>
    <t>KWG</t>
  </si>
  <si>
    <t>KWC</t>
  </si>
  <si>
    <t>KUN</t>
  </si>
  <si>
    <t>KUMWEL</t>
  </si>
  <si>
    <t>KTIS</t>
  </si>
  <si>
    <t>KTECH</t>
  </si>
  <si>
    <t>KTC</t>
  </si>
  <si>
    <t>KTB</t>
  </si>
  <si>
    <t>KSL</t>
  </si>
  <si>
    <t>KOOL</t>
  </si>
  <si>
    <t>KKP</t>
  </si>
  <si>
    <t>KKC</t>
  </si>
  <si>
    <t>KIAT</t>
  </si>
  <si>
    <t>KGI</t>
  </si>
  <si>
    <t>KDH</t>
  </si>
  <si>
    <t>KCM</t>
  </si>
  <si>
    <t>KCE</t>
  </si>
  <si>
    <t>KCAR</t>
  </si>
  <si>
    <t>KC</t>
  </si>
  <si>
    <t>KBS</t>
  </si>
  <si>
    <t>KBANK</t>
  </si>
  <si>
    <t>KASET</t>
  </si>
  <si>
    <t>KAMART</t>
  </si>
  <si>
    <t>K</t>
  </si>
  <si>
    <t>JWD</t>
  </si>
  <si>
    <t>JUTHA</t>
  </si>
  <si>
    <t>JUBILE</t>
  </si>
  <si>
    <t>JTS</t>
  </si>
  <si>
    <t>JSP</t>
  </si>
  <si>
    <t>JMT</t>
  </si>
  <si>
    <t>JMART</t>
  </si>
  <si>
    <t>JKN</t>
  </si>
  <si>
    <t>JCT</t>
  </si>
  <si>
    <t>JCKH</t>
  </si>
  <si>
    <t>JCK</t>
  </si>
  <si>
    <t>JAS</t>
  </si>
  <si>
    <t>J</t>
  </si>
  <si>
    <t>IVL</t>
  </si>
  <si>
    <t>ITEL</t>
  </si>
  <si>
    <t>ITD</t>
  </si>
  <si>
    <t>IT</t>
  </si>
  <si>
    <t>IRPC</t>
  </si>
  <si>
    <t>IRCP</t>
  </si>
  <si>
    <t>IRC</t>
  </si>
  <si>
    <t>IP</t>
  </si>
  <si>
    <t>INTUCH</t>
  </si>
  <si>
    <t>INSURE</t>
  </si>
  <si>
    <t>INSET</t>
  </si>
  <si>
    <t>INOX</t>
  </si>
  <si>
    <t>INGRS</t>
  </si>
  <si>
    <t>INET</t>
  </si>
  <si>
    <t>IMH</t>
  </si>
  <si>
    <t>ILM</t>
  </si>
  <si>
    <t>ILINK</t>
  </si>
  <si>
    <t>III</t>
  </si>
  <si>
    <t>IIG</t>
  </si>
  <si>
    <t>IHL</t>
  </si>
  <si>
    <t>IFS</t>
  </si>
  <si>
    <t>IFEC</t>
  </si>
  <si>
    <t>ICN</t>
  </si>
  <si>
    <t>ICHI</t>
  </si>
  <si>
    <t>ICC</t>
  </si>
  <si>
    <t>HYDRO</t>
  </si>
  <si>
    <t>HUMAN</t>
  </si>
  <si>
    <t>HTECH</t>
  </si>
  <si>
    <t>HTC</t>
  </si>
  <si>
    <t>HPT</t>
  </si>
  <si>
    <t>HMPRO</t>
  </si>
  <si>
    <t>HFT</t>
  </si>
  <si>
    <t>HARN</t>
  </si>
  <si>
    <t>HANA</t>
  </si>
  <si>
    <t>GYT</t>
  </si>
  <si>
    <t>GUNKUL</t>
  </si>
  <si>
    <t>GULF</t>
  </si>
  <si>
    <t>GTB</t>
  </si>
  <si>
    <t>GSTEEL</t>
  </si>
  <si>
    <t>GSC</t>
  </si>
  <si>
    <t>GREEN</t>
  </si>
  <si>
    <t>GRAND</t>
  </si>
  <si>
    <t>GRAMMY</t>
  </si>
  <si>
    <t>GPSC</t>
  </si>
  <si>
    <t>GPI</t>
  </si>
  <si>
    <t>GOLD</t>
  </si>
  <si>
    <t>GLOCON</t>
  </si>
  <si>
    <t>GLOBAL</t>
  </si>
  <si>
    <t>GLAND</t>
  </si>
  <si>
    <t>GL</t>
  </si>
  <si>
    <t>GJS</t>
  </si>
  <si>
    <t>GIFT</t>
  </si>
  <si>
    <t>GGC</t>
  </si>
  <si>
    <t>GFPT</t>
  </si>
  <si>
    <t>GENCO</t>
  </si>
  <si>
    <t>GEL</t>
  </si>
  <si>
    <t>GCAP</t>
  </si>
  <si>
    <t>GC</t>
  </si>
  <si>
    <t>GBX</t>
  </si>
  <si>
    <t>FVC</t>
  </si>
  <si>
    <t>FTE</t>
  </si>
  <si>
    <t>FSS</t>
  </si>
  <si>
    <t>FSMART</t>
  </si>
  <si>
    <t>FPT</t>
  </si>
  <si>
    <t>FPI</t>
  </si>
  <si>
    <t>FORTH</t>
  </si>
  <si>
    <t>FNS</t>
  </si>
  <si>
    <t>FN</t>
  </si>
  <si>
    <t>FMT</t>
  </si>
  <si>
    <t>FLOYD</t>
  </si>
  <si>
    <t>FE</t>
  </si>
  <si>
    <t>FANCY</t>
  </si>
  <si>
    <t>F&amp;D</t>
  </si>
  <si>
    <t>EVER</t>
  </si>
  <si>
    <t>ETE</t>
  </si>
  <si>
    <t>ETC</t>
  </si>
  <si>
    <t>ESTAR</t>
  </si>
  <si>
    <t>ESSO</t>
  </si>
  <si>
    <t>ERW</t>
  </si>
  <si>
    <t>EPG</t>
  </si>
  <si>
    <t>EP</t>
  </si>
  <si>
    <t>EMC</t>
  </si>
  <si>
    <t>EKH</t>
  </si>
  <si>
    <t>EGCO</t>
  </si>
  <si>
    <t>EFORL</t>
  </si>
  <si>
    <t>EE</t>
  </si>
  <si>
    <t>ECL</t>
  </si>
  <si>
    <t>ECF</t>
  </si>
  <si>
    <t>EASTW</t>
  </si>
  <si>
    <t>EASON</t>
  </si>
  <si>
    <t>EA</t>
  </si>
  <si>
    <t>DV8</t>
  </si>
  <si>
    <t>DTCI</t>
  </si>
  <si>
    <t>DTC</t>
  </si>
  <si>
    <t>DTAC</t>
  </si>
  <si>
    <t>DRT</t>
  </si>
  <si>
    <t>DOHOME</t>
  </si>
  <si>
    <t>DOD</t>
  </si>
  <si>
    <t>DIMET</t>
  </si>
  <si>
    <t>DEMCO</t>
  </si>
  <si>
    <t>DELTA</t>
  </si>
  <si>
    <t>DDD</t>
  </si>
  <si>
    <t>DCORP</t>
  </si>
  <si>
    <t>DCON</t>
  </si>
  <si>
    <t>DCC</t>
  </si>
  <si>
    <t>D</t>
  </si>
  <si>
    <t>CWT</t>
  </si>
  <si>
    <t>CTW</t>
  </si>
  <si>
    <t>CSS</t>
  </si>
  <si>
    <t>CSR</t>
  </si>
  <si>
    <t>CSP</t>
  </si>
  <si>
    <t>CSC</t>
  </si>
  <si>
    <t>CRD</t>
  </si>
  <si>
    <t>CRC</t>
  </si>
  <si>
    <t>CRANE</t>
  </si>
  <si>
    <t>CPW</t>
  </si>
  <si>
    <t>CPT</t>
  </si>
  <si>
    <t>CPR</t>
  </si>
  <si>
    <t>CPN</t>
  </si>
  <si>
    <t>CPL</t>
  </si>
  <si>
    <t>CPI</t>
  </si>
  <si>
    <t>CPH</t>
  </si>
  <si>
    <t>CPF</t>
  </si>
  <si>
    <t>CPALL</t>
  </si>
  <si>
    <t>COTTO</t>
  </si>
  <si>
    <t>COMAN</t>
  </si>
  <si>
    <t>COM7</t>
  </si>
  <si>
    <t>COLOR</t>
  </si>
  <si>
    <t>COL</t>
  </si>
  <si>
    <t>CNT</t>
  </si>
  <si>
    <t>CMR</t>
  </si>
  <si>
    <t>CMO</t>
  </si>
  <si>
    <t>CMC</t>
  </si>
  <si>
    <t>CMAN</t>
  </si>
  <si>
    <t>CM</t>
  </si>
  <si>
    <t>CKP</t>
  </si>
  <si>
    <t>CK</t>
  </si>
  <si>
    <t>CITY</t>
  </si>
  <si>
    <t>CIMBT</t>
  </si>
  <si>
    <t>CIG</t>
  </si>
  <si>
    <t>CI</t>
  </si>
  <si>
    <t>CHOW</t>
  </si>
  <si>
    <t>CHOTI</t>
  </si>
  <si>
    <t>CHO</t>
  </si>
  <si>
    <t>CHG</t>
  </si>
  <si>
    <t>CHEWA</t>
  </si>
  <si>
    <t>CHAYO</t>
  </si>
  <si>
    <t>CHARAN</t>
  </si>
  <si>
    <t>CGH</t>
  </si>
  <si>
    <t>CGD</t>
  </si>
  <si>
    <t>CFRESH</t>
  </si>
  <si>
    <t>CENTEL</t>
  </si>
  <si>
    <t>CEN</t>
  </si>
  <si>
    <t>CCP</t>
  </si>
  <si>
    <t>CCET</t>
  </si>
  <si>
    <t>CBG</t>
  </si>
  <si>
    <t>CAZ</t>
  </si>
  <si>
    <t>BWG</t>
  </si>
  <si>
    <t>BUI</t>
  </si>
  <si>
    <t>BTW</t>
  </si>
  <si>
    <t>BTS</t>
  </si>
  <si>
    <t>BTNC</t>
  </si>
  <si>
    <t>BSM</t>
  </si>
  <si>
    <t>BSBM</t>
  </si>
  <si>
    <t>BRR</t>
  </si>
  <si>
    <t>BROOK</t>
  </si>
  <si>
    <t>BROCK</t>
  </si>
  <si>
    <t>BR</t>
  </si>
  <si>
    <t>BPP</t>
  </si>
  <si>
    <t>BOL</t>
  </si>
  <si>
    <t>BM</t>
  </si>
  <si>
    <t>BLISS</t>
  </si>
  <si>
    <t>BLAND</t>
  </si>
  <si>
    <t>BLA</t>
  </si>
  <si>
    <t>BKI</t>
  </si>
  <si>
    <t>BKD</t>
  </si>
  <si>
    <t>BJCHI</t>
  </si>
  <si>
    <t>BJC</t>
  </si>
  <si>
    <t>BIZ</t>
  </si>
  <si>
    <t>BIG</t>
  </si>
  <si>
    <t>BH</t>
  </si>
  <si>
    <t>BGT</t>
  </si>
  <si>
    <t>BGRIM</t>
  </si>
  <si>
    <t>BGC</t>
  </si>
  <si>
    <t>BFIT</t>
  </si>
  <si>
    <t>BEM</t>
  </si>
  <si>
    <t>BEC</t>
  </si>
  <si>
    <t>BEAUTY</t>
  </si>
  <si>
    <t>BDMS</t>
  </si>
  <si>
    <t>BCT</t>
  </si>
  <si>
    <t>BCPG</t>
  </si>
  <si>
    <t>BCP</t>
  </si>
  <si>
    <t>BCH</t>
  </si>
  <si>
    <t>BC</t>
  </si>
  <si>
    <t>BBL</t>
  </si>
  <si>
    <t>BAY</t>
  </si>
  <si>
    <t>BAT-3K</t>
  </si>
  <si>
    <t>BANPU</t>
  </si>
  <si>
    <t>BAM</t>
  </si>
  <si>
    <t>BAFS</t>
  </si>
  <si>
    <t>BA</t>
  </si>
  <si>
    <t>B52</t>
  </si>
  <si>
    <t>B</t>
  </si>
  <si>
    <t>AYUD</t>
  </si>
  <si>
    <t>AWC</t>
  </si>
  <si>
    <t>AUCT</t>
  </si>
  <si>
    <t>AU</t>
  </si>
  <si>
    <t>ATP30</t>
  </si>
  <si>
    <t>ASP</t>
  </si>
  <si>
    <t>ASN</t>
  </si>
  <si>
    <t>ASK</t>
  </si>
  <si>
    <t>ASIMAR</t>
  </si>
  <si>
    <t>ASIAN</t>
  </si>
  <si>
    <t>ASIA</t>
  </si>
  <si>
    <t>ASEFA</t>
  </si>
  <si>
    <t>ASAP</t>
  </si>
  <si>
    <t>AS</t>
  </si>
  <si>
    <t>ARROW</t>
  </si>
  <si>
    <t>ARIP</t>
  </si>
  <si>
    <t>ARIN</t>
  </si>
  <si>
    <t>AQUA</t>
  </si>
  <si>
    <t>AQ</t>
  </si>
  <si>
    <t>APURE</t>
  </si>
  <si>
    <t>APP</t>
  </si>
  <si>
    <t>APEX</t>
  </si>
  <si>
    <t>APCS</t>
  </si>
  <si>
    <t>APCO</t>
  </si>
  <si>
    <t>AP</t>
  </si>
  <si>
    <t>AOT</t>
  </si>
  <si>
    <t>ANAN</t>
  </si>
  <si>
    <t>AMC</t>
  </si>
  <si>
    <t>AMATAV</t>
  </si>
  <si>
    <t>AMATA</t>
  </si>
  <si>
    <t>AMARIN</t>
  </si>
  <si>
    <t>AMANAH</t>
  </si>
  <si>
    <t>AMA</t>
  </si>
  <si>
    <t>ALUCON</t>
  </si>
  <si>
    <t>ALT</t>
  </si>
  <si>
    <t>ALLA</t>
  </si>
  <si>
    <t>ALL</t>
  </si>
  <si>
    <t>AKR</t>
  </si>
  <si>
    <t>AKP</t>
  </si>
  <si>
    <t>AJA</t>
  </si>
  <si>
    <t>AJ</t>
  </si>
  <si>
    <t>AIT</t>
  </si>
  <si>
    <t>AIRA</t>
  </si>
  <si>
    <t>AIE</t>
  </si>
  <si>
    <t>AI</t>
  </si>
  <si>
    <t>AHC</t>
  </si>
  <si>
    <t>AH</t>
  </si>
  <si>
    <t>AGE</t>
  </si>
  <si>
    <t>AFC</t>
  </si>
  <si>
    <t>AF</t>
  </si>
  <si>
    <t>AEONTS</t>
  </si>
  <si>
    <t>AEC</t>
  </si>
  <si>
    <t>ADVANC</t>
  </si>
  <si>
    <t>ADB</t>
  </si>
  <si>
    <t>ACG</t>
  </si>
  <si>
    <t>ACE</t>
  </si>
  <si>
    <t>ACC</t>
  </si>
  <si>
    <t>ACAP</t>
  </si>
  <si>
    <t>ABM</t>
  </si>
  <si>
    <t>ABICO</t>
  </si>
  <si>
    <t>AAV</t>
  </si>
  <si>
    <t>A5</t>
  </si>
  <si>
    <t>A</t>
  </si>
  <si>
    <t>7UP</t>
  </si>
  <si>
    <t>2S</t>
  </si>
  <si>
    <t xml:space="preserve"> Investments - Net</t>
  </si>
  <si>
    <t xml:space="preserve">    Other Investments</t>
  </si>
  <si>
    <t xml:space="preserve"> Loans Receivable and Accrued Interest Receivables - Net</t>
  </si>
  <si>
    <t xml:space="preserve">    Loans and Receivables</t>
  </si>
  <si>
    <t xml:space="preserve"> Leasehold Right - Net</t>
  </si>
  <si>
    <t xml:space="preserve"> Other Assets - Net</t>
  </si>
  <si>
    <t xml:space="preserve">    Other Assets - Other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</si>
  <si>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</si>
  <si>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</si>
  <si>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</si>
  <si>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</si>
  <si>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Debentures and Other Debt Instruments</t>
  </si>
  <si>
    <t xml:space="preserve"> Financial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</si>
  <si>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</si>
  <si>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</si>
  <si>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</si>
  <si>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</si>
  <si>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Other Liabilities</t>
  </si>
  <si>
    <t>Revenues and Expenses</t>
  </si>
  <si>
    <t xml:space="preserve"> Interest</t>
  </si>
  <si>
    <t xml:space="preserve">    Loans</t>
  </si>
  <si>
    <t xml:space="preserve">    Loans and Deposits</t>
  </si>
  <si>
    <t xml:space="preserve"> Interest Expense</t>
  </si>
  <si>
    <t xml:space="preserve">    Interest and Discounts</t>
  </si>
  <si>
    <t xml:space="preserve"> Net Interest Income</t>
  </si>
  <si>
    <t xml:space="preserve"> Fees and Service Income</t>
  </si>
  <si>
    <t xml:space="preserve">    Others</t>
  </si>
  <si>
    <t xml:space="preserve"> Fees and Service Expenses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</si>
  <si>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</si>
  <si>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</si>
  <si>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</si>
  <si>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</si>
  <si>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Loss on Disposal of Other Assets</t>
  </si>
  <si>
    <t xml:space="preserve">    Other Expenses - Other</t>
  </si>
  <si>
    <t xml:space="preserve"> Bad Debt, Doubtful Accounts and Impairment Loss of Loans and Debt Securities</t>
  </si>
  <si>
    <t xml:space="preserve">    Bad Debt and Doubtful Accounts</t>
  </si>
  <si>
    <t xml:space="preserve"> Profit (Loss) Before Income Tax Expenses</t>
  </si>
  <si>
    <t xml:space="preserve"> Other Comprehensive Income - Others</t>
  </si>
  <si>
    <t xml:space="preserve"> Profit (Loss) Before Financial Costs And/or Income Tax Expenses</t>
  </si>
  <si>
    <t xml:space="preserve"> (Gain) Loss on Disposal of Other Assets</t>
  </si>
  <si>
    <t xml:space="preserve"> Impairment Loss of Properties Foreclosed (Reversal)</t>
  </si>
  <si>
    <t xml:space="preserve"> Dividend and Interest Income</t>
  </si>
  <si>
    <t xml:space="preserve">    Interest Received</t>
  </si>
  <si>
    <t xml:space="preserve">    (Increase) Decrease in Loans</t>
  </si>
  <si>
    <t xml:space="preserve">    Increase (Decrease) in Provisions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</si>
  <si>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</si>
  <si>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</si>
  <si>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</si>
  <si>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</si>
  <si>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</si>
  <si>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</si>
  <si>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</si>
  <si>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</si>
  <si>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</si>
  <si>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</si>
  <si>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>Total Incomes</t>
  </si>
  <si>
    <t>Gross Profit | Interest</t>
  </si>
  <si>
    <t>HIRE PURCHASE</t>
  </si>
  <si>
    <t>OTHERS</t>
  </si>
  <si>
    <t>TOTAL</t>
  </si>
  <si>
    <t>Total</t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</si>
  <si>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</si>
  <si>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</si>
  <si>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</si>
  <si>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</si>
  <si>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</si>
  <si>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</si>
  <si>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</si>
  <si>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</si>
  <si>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</si>
  <si>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</si>
  <si>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</si>
  <si>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</si>
  <si>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</si>
  <si>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</si>
  <si>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</si>
  <si>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</si>
  <si>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</si>
  <si>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</si>
  <si>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</si>
  <si>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</si>
  <si>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</si>
  <si>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</si>
  <si>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</si>
  <si>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 xml:space="preserve">    Held-for-Trading Investments</t>
  </si>
  <si>
    <t xml:space="preserve">    Available-for-Sale Invesments</t>
  </si>
  <si>
    <t xml:space="preserve">    Deferred Revenue</t>
  </si>
  <si>
    <t xml:space="preserve">    Less : Allowance for Doubtful Accounts</t>
  </si>
  <si>
    <t xml:space="preserve"> Assets Forclosed - Net</t>
  </si>
  <si>
    <t xml:space="preserve">    Improvement of Property, Plant and Equipments</t>
  </si>
  <si>
    <t xml:space="preserve">    Less : Accumulated Depreciation of Property, Plant and Equipments</t>
  </si>
  <si>
    <t xml:space="preserve">    Software Licences</t>
  </si>
  <si>
    <t xml:space="preserve">    Less : Accumulated Amortisation of Intangible Assets</t>
  </si>
  <si>
    <t xml:space="preserve"> Financial Assets</t>
  </si>
  <si>
    <t xml:space="preserve">    Other Financial Assets</t>
  </si>
  <si>
    <t xml:space="preserve"> Other Receivables - Net</t>
  </si>
  <si>
    <t xml:space="preserve"> Liabilities Under Acceptances</t>
  </si>
  <si>
    <t xml:space="preserve"> Liabilities to Deliver Security</t>
  </si>
  <si>
    <t>Q4/2008</t>
  </si>
  <si>
    <t>Q4/2009</t>
  </si>
  <si>
    <t>Q4/2010</t>
  </si>
  <si>
    <t>Q4/2011</t>
  </si>
  <si>
    <t>Q4/2012</t>
  </si>
  <si>
    <t xml:space="preserve">    Hire Purchase and Finance Lease Income</t>
  </si>
  <si>
    <t xml:space="preserve">    Investment and Trading Transactions</t>
  </si>
  <si>
    <t xml:space="preserve">    Fees and Charges</t>
  </si>
  <si>
    <t xml:space="preserve">    Management and Directors' Remuneration</t>
  </si>
  <si>
    <t xml:space="preserve">    Provision Expenses</t>
  </si>
  <si>
    <t xml:space="preserve"> Impairment Loss of Investments (Reversal)</t>
  </si>
  <si>
    <t xml:space="preserve">    Dividend Received</t>
  </si>
  <si>
    <t xml:space="preserve">    (Increase) Decrease in Properties Foreclosed</t>
  </si>
  <si>
    <t xml:space="preserve">    Increase (Decrease) in Borrowings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</si>
  <si>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</si>
  <si>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</si>
  <si>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</si>
  <si>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</si>
  <si>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</si>
  <si>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</si>
  <si>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</si>
  <si>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</si>
  <si>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</si>
  <si>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</si>
  <si>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</si>
  <si>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</si>
  <si>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</si>
  <si>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</si>
  <si>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</si>
  <si>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</si>
  <si>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</si>
  <si>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</si>
  <si>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</si>
  <si>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</si>
  <si>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</si>
  <si>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</si>
  <si>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</si>
  <si>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</si>
  <si>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</si>
  <si>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</si>
  <si>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</si>
  <si>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INTEREST RECEIVE</t>
  </si>
  <si>
    <t>COST OF FUND</t>
  </si>
  <si>
    <t>SPREAD</t>
  </si>
  <si>
    <t>COMPETITORS</t>
  </si>
  <si>
    <t>AYUDHAYA AUTOLEASE</t>
  </si>
  <si>
    <t>TOYOTA</t>
  </si>
  <si>
    <t>TRIPETCH IZUSU</t>
  </si>
  <si>
    <t xml:space="preserve">    Real Estate Development Costs</t>
  </si>
  <si>
    <t xml:space="preserve"> Cash Restricted or Pledged</t>
  </si>
  <si>
    <t xml:space="preserve">    Associates, Joint Ventures And/or Jointly-Controlled Entities</t>
  </si>
  <si>
    <t xml:space="preserve">    Affiliates</t>
  </si>
  <si>
    <t xml:space="preserve"> Investment Properties - Net</t>
  </si>
  <si>
    <t xml:space="preserve">    Investment Properties</t>
  </si>
  <si>
    <t xml:space="preserve"> Net of Current Portion of Long-Term Loans</t>
  </si>
  <si>
    <t xml:space="preserve"> Net Current Portion of Long-Term Receivables</t>
  </si>
  <si>
    <t xml:space="preserve">    Advance Payments</t>
  </si>
  <si>
    <t xml:space="preserve"> Land and Construction Cost Payables</t>
  </si>
  <si>
    <t xml:space="preserve">    Long-Term Borrowings From Other Parties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</si>
  <si>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</si>
  <si>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</si>
  <si>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</si>
  <si>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Current Portion of Advances Received From Customers</t>
  </si>
  <si>
    <t xml:space="preserve"> Short-Term Provisions</t>
  </si>
  <si>
    <t xml:space="preserve"> Current Portion of Post Employee Benefit Obligations</t>
  </si>
  <si>
    <t xml:space="preserve">    Other Current Liabilities - Others</t>
  </si>
  <si>
    <t xml:space="preserve">    Long-Term Borrowings From Related Parties</t>
  </si>
  <si>
    <t xml:space="preserve"> Net of Current Portion of Other Account Payables</t>
  </si>
  <si>
    <t xml:space="preserve"> Net of Current Portion of Deferred Income</t>
  </si>
  <si>
    <t xml:space="preserve"> Net of Current Portion of Advance Received From Customers</t>
  </si>
  <si>
    <t xml:space="preserve"> Long-Term Provisions</t>
  </si>
  <si>
    <t xml:space="preserve">    Refundable Deposits</t>
  </si>
  <si>
    <t xml:space="preserve"> Treasury Shares / Shares of the Company Held by Subsidiaries</t>
  </si>
  <si>
    <t xml:space="preserve">    Number of Treasury Shares (Unit : Share)</t>
  </si>
  <si>
    <t xml:space="preserve">    Treasury Shares</t>
  </si>
  <si>
    <t xml:space="preserve">      Revaluation Surplus on Investments</t>
  </si>
  <si>
    <t xml:space="preserve">    Revenues From Sales of Real Estate</t>
  </si>
  <si>
    <t xml:space="preserve">    Revenues From Rendering of Services</t>
  </si>
  <si>
    <t xml:space="preserve">    Interest Income</t>
  </si>
  <si>
    <t xml:space="preserve">    Dividend Income</t>
  </si>
  <si>
    <t xml:space="preserve">    Cost of Sales of Property</t>
  </si>
  <si>
    <t xml:space="preserve">    Cost of Rendering of Services</t>
  </si>
  <si>
    <t xml:space="preserve"> Management and Directors' Remuneration</t>
  </si>
  <si>
    <t xml:space="preserve"> Unrealised Gains (Losses) on Available-for-Sale Financial Assets</t>
  </si>
  <si>
    <t xml:space="preserve"> Impairment Loss of Fixed Assets (Reversal)</t>
  </si>
  <si>
    <t xml:space="preserve"> (Gain) Loss on Fair Value Adjustments of Other Assets</t>
  </si>
  <si>
    <t xml:space="preserve"> Loss on Write-Off Fixed Assets</t>
  </si>
  <si>
    <t xml:space="preserve"> Loss on Write-Off Other Assets</t>
  </si>
  <si>
    <t xml:space="preserve">    Increase (Decrease) in Trade Account and Other Payables - Related Parties</t>
  </si>
  <si>
    <t xml:space="preserve"> Dividend Received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</si>
  <si>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</si>
  <si>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</si>
  <si>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</si>
  <si>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Debt Instruments</t>
  </si>
  <si>
    <t xml:space="preserve">    (Increase) in Debt Instruments</t>
  </si>
  <si>
    <t xml:space="preserve"> (Increase) Decrease in Long-Term Loans - Related Parties</t>
  </si>
  <si>
    <t xml:space="preserve"> (Increase) Decrease in Other Loan - Related Parties</t>
  </si>
  <si>
    <t xml:space="preserve">    (Increase) in Other Loan - Related Parties</t>
  </si>
  <si>
    <t xml:space="preserve">    Decrease in Other Loan - Related Parties</t>
  </si>
  <si>
    <t xml:space="preserve"> (Increase) Decrease in Investment Properties</t>
  </si>
  <si>
    <t xml:space="preserve">    (Increase) in Investment Properties</t>
  </si>
  <si>
    <t xml:space="preserve">    Decrease in Investment Properties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</si>
  <si>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</si>
  <si>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</si>
  <si>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</si>
  <si>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   Increase in Other Loans to Other Parties</t>
  </si>
  <si>
    <t xml:space="preserve"> Increase (Decrease) Differences on Financial Statements Translation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</si>
  <si>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</si>
  <si>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</si>
  <si>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</si>
  <si>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</si>
  <si>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</si>
  <si>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</si>
  <si>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</si>
  <si>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</si>
  <si>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</si>
  <si>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COST BREAKDOWN</t>
  </si>
  <si>
    <t>GROSS PROFIT BREAKDOWN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</si>
  <si>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</si>
  <si>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</si>
  <si>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</si>
  <si>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</si>
  <si>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</si>
  <si>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</si>
  <si>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</si>
  <si>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</si>
  <si>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</si>
  <si>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</si>
  <si>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</si>
  <si>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</si>
  <si>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</si>
  <si>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</si>
  <si>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</si>
  <si>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</si>
  <si>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</si>
  <si>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Q3/2020</t>
  </si>
  <si>
    <t xml:space="preserve"> Effect of Exchange Rate Changes on Cash and Cash Equivalents</t>
  </si>
  <si>
    <t xml:space="preserve"> Derivative Assets, Current</t>
  </si>
  <si>
    <t xml:space="preserve"> Non-Current Assets And/or the Disposal Group as Held for Sale</t>
  </si>
  <si>
    <t xml:space="preserve">    Available-for-Sale Investments</t>
  </si>
  <si>
    <t xml:space="preserve"> Derivative Assets, Non-Current</t>
  </si>
  <si>
    <t xml:space="preserve"> Derivative Liabilities, Non-Current</t>
  </si>
  <si>
    <t xml:space="preserve">      Surplus (Deficit) From Shareholders' Equity Transaction of Subsidiaries And/or Associates</t>
  </si>
  <si>
    <t xml:space="preserve"> Gains (Losses) on Cash Flow Hedges</t>
  </si>
  <si>
    <t>Average</t>
  </si>
  <si>
    <t>3K-BAT</t>
  </si>
  <si>
    <t>DHOUSE</t>
  </si>
  <si>
    <t>SP</t>
  </si>
  <si>
    <t>XD</t>
  </si>
  <si>
    <t>JR</t>
  </si>
  <si>
    <t>KK</t>
  </si>
  <si>
    <t>LEO</t>
  </si>
  <si>
    <t>MICRO</t>
  </si>
  <si>
    <t>NCAP</t>
  </si>
  <si>
    <t>NRF</t>
  </si>
  <si>
    <t>PRAPAT</t>
  </si>
  <si>
    <t>RT</t>
  </si>
  <si>
    <t>SABUY</t>
  </si>
  <si>
    <t>SCGP</t>
  </si>
  <si>
    <t>SFT</t>
  </si>
  <si>
    <t>SK</t>
  </si>
  <si>
    <t>SO</t>
  </si>
  <si>
    <t>WGE</t>
  </si>
  <si>
    <t>ptt</t>
  </si>
  <si>
    <t xml:space="preserve">    Finished Goods</t>
  </si>
  <si>
    <t xml:space="preserve">    Raw Material and Factory Supplies</t>
  </si>
  <si>
    <t xml:space="preserve"> Assets Under Concession Agreements</t>
  </si>
  <si>
    <t xml:space="preserve"> Derivative Liabilities, Current</t>
  </si>
  <si>
    <t xml:space="preserve"> Other Current Financial Liabilities</t>
  </si>
  <si>
    <t xml:space="preserve"> Liabilities Directly Associated With Non-Current Assets And/or the Disposal Group as Held for Sale</t>
  </si>
  <si>
    <t xml:space="preserve"> Other Non-Current Financial Liabilities</t>
  </si>
  <si>
    <t xml:space="preserve">      Self-Insurance Reserve</t>
  </si>
  <si>
    <t xml:space="preserve">      Other Reserves</t>
  </si>
  <si>
    <t xml:space="preserve">      Unrealised Gain (Loss) From Changes in Investments Interest</t>
  </si>
  <si>
    <t xml:space="preserve">      Gains (Losses) on Hedging Instruments</t>
  </si>
  <si>
    <t xml:space="preserve">    Gain on Foreign Currency Exchange</t>
  </si>
  <si>
    <t xml:space="preserve">    Gains on Derivative Trading</t>
  </si>
  <si>
    <t xml:space="preserve">    Loss on Foreign Currency Exchange</t>
  </si>
  <si>
    <t xml:space="preserve">    Impairment Loss of Other Assets</t>
  </si>
  <si>
    <t xml:space="preserve">    Exploration Expenses</t>
  </si>
  <si>
    <t xml:space="preserve">    Profit (Loss) From Discontinued Operations</t>
  </si>
  <si>
    <t xml:space="preserve"> Share of Other Comprehensive Income of Associates</t>
  </si>
  <si>
    <t xml:space="preserve"> Income Tax Relating to Components of Other Comprehensive Income</t>
  </si>
  <si>
    <t xml:space="preserve"> Loss on Diminution in Value of Inventories (Reversal)</t>
  </si>
  <si>
    <t xml:space="preserve"> (Gain) Loss on Disposal of Derivative Trading</t>
  </si>
  <si>
    <t xml:space="preserve"> (Increase) Decrease in Advances and Short-Term Loans - Other Parties</t>
  </si>
  <si>
    <t xml:space="preserve"> (Increase) Decrease in Long-Term Loans - Other Parties</t>
  </si>
  <si>
    <t xml:space="preserve">    (Increase) in Long-Term Loans - Other Parties</t>
  </si>
  <si>
    <t xml:space="preserve">    Decrease in Long-Term Loans - Other Parties</t>
  </si>
  <si>
    <t xml:space="preserve"> (Increase) Decrease in Assets Under Concession Agreements</t>
  </si>
  <si>
    <t xml:space="preserve">    (Increase) in Assets Under Concession Agreements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</si>
  <si>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</si>
  <si>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</si>
  <si>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</si>
  <si>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 xml:space="preserve"> Purchase of Treasury Shares</t>
  </si>
  <si>
    <t xml:space="preserve"> Proceeds From Disposal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</si>
</sst>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35"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sz val="11"/>
      <color theme="0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FFFFFF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sz val="12"/>
      <color theme="1"/>
      <name val="Tahoma"/>
      <family val="2"/>
      <scheme val="minor"/>
    </font>
    <font>
      <sz val="11"/>
      <color theme="1"/>
      <name val="Arial"/>
      <family val="2"/>
    </font>
    <font>
      <sz val="11"/>
      <color rgb="FF00B050"/>
      <name val="Century Gothic"/>
      <family val="1"/>
    </font>
    <font>
      <sz val="11"/>
      <color theme="1"/>
      <name val="Century Gothic"/>
      <family val="1"/>
    </font>
    <font>
      <b/>
      <sz val="11"/>
      <color rgb="FFFF0000"/>
      <name val="Century Gothic"/>
      <family val="1"/>
    </font>
    <font>
      <sz val="10"/>
      <color rgb="FF000000"/>
      <name val="Tahoma"/>
      <family val="2"/>
    </font>
    <font>
      <sz val="12"/>
      <color rgb="FFFF0000"/>
      <name val="Arial"/>
      <family val="2"/>
    </font>
    <font>
      <sz val="12"/>
      <color rgb="FF8A8A8A"/>
      <name val="Arial"/>
      <family val="2"/>
    </font>
    <font>
      <u/>
      <sz val="11"/>
      <color theme="10"/>
      <name val="Century Gothic"/>
      <family val="2"/>
    </font>
    <font>
      <sz val="12"/>
      <color rgb="FF008000"/>
      <name val="Arial"/>
      <family val="2"/>
    </font>
    <font>
      <sz val="12"/>
      <color rgb="FFFFA500"/>
      <name val="Arial"/>
      <family val="2"/>
    </font>
    <font>
      <b/>
      <sz val="12"/>
      <color rgb="FF000000"/>
      <name val="Arial"/>
      <family val="2"/>
    </font>
    <font>
      <sz val="11"/>
      <color theme="1"/>
      <name val="Century Gothic"/>
      <family val="2"/>
    </font>
    <font>
      <sz val="11"/>
      <color rgb="FF00B050"/>
      <name val="Century Gothic"/>
      <family val="2"/>
    </font>
    <font>
      <sz val="11"/>
      <color rgb="FFFF0000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CenturyGothic"/>
    </font>
    <font>
      <sz val="15"/>
      <color rgb="FF231F20"/>
      <name val="DB Helvethaica X"/>
    </font>
  </fonts>
  <fills count="1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theme="6" tint="0.59999389629810485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rgb="FF00B0F0"/>
        <bgColor rgb="FFFF0000"/>
      </patternFill>
    </fill>
    <fill>
      <patternFill patternType="solid">
        <fgColor rgb="FFFF0000"/>
        <bgColor rgb="FF0070C0"/>
      </patternFill>
    </fill>
    <fill>
      <patternFill patternType="solid">
        <fgColor theme="1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FFC000"/>
      </patternFill>
    </fill>
    <fill>
      <patternFill patternType="solid">
        <fgColor rgb="FFBFBFBF"/>
        <bgColor rgb="FFBFBFBF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18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367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0" xfId="1" applyFont="1"/>
    <xf numFmtId="187" fontId="3" fillId="0" borderId="0" xfId="2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0" fontId="6" fillId="0" borderId="0" xfId="1" applyNumberFormat="1" applyFont="1"/>
    <xf numFmtId="188" fontId="8" fillId="0" borderId="4" xfId="1" applyNumberFormat="1" applyFont="1" applyBorder="1"/>
    <xf numFmtId="188" fontId="8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89" fontId="8" fillId="0" borderId="5" xfId="3" applyNumberFormat="1" applyFont="1" applyBorder="1"/>
    <xf numFmtId="189" fontId="4" fillId="0" borderId="0" xfId="1" applyNumberFormat="1" applyFont="1" applyAlignment="1">
      <alignment horizontal="left"/>
    </xf>
    <xf numFmtId="189" fontId="8" fillId="0" borderId="9" xfId="3" applyNumberFormat="1" applyFont="1" applyBorder="1"/>
    <xf numFmtId="189" fontId="3" fillId="0" borderId="0" xfId="3" applyNumberFormat="1" applyFont="1" applyBorder="1" applyAlignment="1"/>
    <xf numFmtId="187" fontId="8" fillId="0" borderId="9" xfId="2" applyFont="1" applyBorder="1"/>
    <xf numFmtId="189" fontId="4" fillId="0" borderId="0" xfId="3" applyNumberFormat="1" applyFont="1" applyAlignment="1">
      <alignment horizontal="left"/>
    </xf>
    <xf numFmtId="189" fontId="3" fillId="0" borderId="0" xfId="3" applyNumberFormat="1" applyFont="1" applyAlignment="1"/>
    <xf numFmtId="0" fontId="6" fillId="0" borderId="0" xfId="1" applyFont="1"/>
    <xf numFmtId="188" fontId="8" fillId="0" borderId="9" xfId="1" applyNumberFormat="1" applyFont="1" applyBorder="1"/>
    <xf numFmtId="189" fontId="6" fillId="0" borderId="0" xfId="3" applyNumberFormat="1" applyFont="1"/>
    <xf numFmtId="188" fontId="8" fillId="0" borderId="13" xfId="1" applyNumberFormat="1" applyFont="1" applyBorder="1"/>
    <xf numFmtId="189" fontId="8" fillId="0" borderId="6" xfId="3" applyNumberFormat="1" applyFont="1" applyBorder="1"/>
    <xf numFmtId="189" fontId="8" fillId="0" borderId="8" xfId="3" applyNumberFormat="1" applyFont="1" applyBorder="1"/>
    <xf numFmtId="188" fontId="9" fillId="0" borderId="13" xfId="1" applyNumberFormat="1" applyFont="1" applyBorder="1"/>
    <xf numFmtId="189" fontId="8" fillId="0" borderId="14" xfId="3" applyNumberFormat="1" applyFont="1" applyBorder="1"/>
    <xf numFmtId="189" fontId="8" fillId="0" borderId="0" xfId="3" applyNumberFormat="1" applyFont="1" applyBorder="1"/>
    <xf numFmtId="189" fontId="8" fillId="0" borderId="15" xfId="3" applyNumberFormat="1" applyFont="1" applyBorder="1"/>
    <xf numFmtId="189" fontId="4" fillId="0" borderId="0" xfId="1" applyNumberFormat="1" applyFont="1"/>
    <xf numFmtId="188" fontId="8" fillId="0" borderId="5" xfId="1" applyNumberFormat="1" applyFont="1" applyBorder="1"/>
    <xf numFmtId="188" fontId="8" fillId="0" borderId="1" xfId="1" applyNumberFormat="1" applyFont="1" applyBorder="1"/>
    <xf numFmtId="187" fontId="8" fillId="0" borderId="5" xfId="2" applyFont="1" applyBorder="1"/>
    <xf numFmtId="10" fontId="12" fillId="0" borderId="0" xfId="5" applyNumberFormat="1" applyFont="1" applyBorder="1"/>
    <xf numFmtId="190" fontId="13" fillId="0" borderId="0" xfId="4" applyNumberFormat="1" applyFont="1" applyAlignment="1">
      <alignment horizontal="left"/>
    </xf>
    <xf numFmtId="10" fontId="8" fillId="0" borderId="9" xfId="3" applyNumberFormat="1" applyFont="1" applyBorder="1"/>
    <xf numFmtId="187" fontId="12" fillId="0" borderId="0" xfId="6" applyFont="1" applyBorder="1"/>
    <xf numFmtId="187" fontId="13" fillId="0" borderId="0" xfId="6" applyFont="1" applyBorder="1" applyAlignment="1">
      <alignment horizontal="left"/>
    </xf>
    <xf numFmtId="10" fontId="13" fillId="0" borderId="4" xfId="5" applyNumberFormat="1" applyFont="1" applyBorder="1"/>
    <xf numFmtId="10" fontId="13" fillId="0" borderId="0" xfId="5" applyNumberFormat="1" applyFont="1" applyBorder="1"/>
    <xf numFmtId="10" fontId="13" fillId="0" borderId="4" xfId="5" applyNumberFormat="1" applyFont="1" applyBorder="1" applyAlignment="1">
      <alignment horizontal="right"/>
    </xf>
    <xf numFmtId="10" fontId="6" fillId="0" borderId="0" xfId="5" applyNumberFormat="1" applyFont="1" applyBorder="1"/>
    <xf numFmtId="10" fontId="13" fillId="0" borderId="0" xfId="5" applyNumberFormat="1" applyFont="1" applyBorder="1" applyAlignment="1">
      <alignment horizontal="left"/>
    </xf>
    <xf numFmtId="9" fontId="13" fillId="0" borderId="4" xfId="5" applyFont="1" applyBorder="1"/>
    <xf numFmtId="9" fontId="13" fillId="0" borderId="0" xfId="5" applyFont="1" applyBorder="1"/>
    <xf numFmtId="9" fontId="13" fillId="0" borderId="4" xfId="5" applyFont="1" applyBorder="1" applyAlignment="1">
      <alignment horizontal="right"/>
    </xf>
    <xf numFmtId="9" fontId="13" fillId="0" borderId="0" xfId="5" applyFont="1" applyBorder="1" applyAlignment="1">
      <alignment horizontal="left"/>
    </xf>
    <xf numFmtId="187" fontId="8" fillId="0" borderId="4" xfId="6" applyFont="1" applyBorder="1"/>
    <xf numFmtId="187" fontId="8" fillId="0" borderId="0" xfId="6" applyFont="1" applyBorder="1"/>
    <xf numFmtId="187" fontId="8" fillId="0" borderId="4" xfId="6" applyFont="1" applyBorder="1" applyAlignment="1">
      <alignment horizontal="right"/>
    </xf>
    <xf numFmtId="187" fontId="6" fillId="0" borderId="0" xfId="6" applyFont="1" applyBorder="1"/>
    <xf numFmtId="187" fontId="8" fillId="0" borderId="0" xfId="6" applyFont="1" applyBorder="1" applyAlignment="1">
      <alignment horizontal="left"/>
    </xf>
    <xf numFmtId="187" fontId="6" fillId="0" borderId="9" xfId="2" applyFont="1" applyBorder="1"/>
    <xf numFmtId="187" fontId="6" fillId="0" borderId="7" xfId="2" applyFont="1" applyBorder="1"/>
    <xf numFmtId="187" fontId="6" fillId="0" borderId="9" xfId="2" applyFont="1" applyBorder="1" applyAlignment="1">
      <alignment horizontal="right"/>
    </xf>
    <xf numFmtId="187" fontId="6" fillId="0" borderId="0" xfId="6" applyFont="1" applyBorder="1" applyAlignment="1">
      <alignment horizontal="left"/>
    </xf>
    <xf numFmtId="187" fontId="14" fillId="0" borderId="4" xfId="2" applyFont="1" applyBorder="1"/>
    <xf numFmtId="187" fontId="14" fillId="0" borderId="0" xfId="2" applyFont="1" applyBorder="1"/>
    <xf numFmtId="187" fontId="14" fillId="0" borderId="4" xfId="2" applyFont="1" applyBorder="1" applyAlignment="1">
      <alignment horizontal="right"/>
    </xf>
    <xf numFmtId="10" fontId="14" fillId="0" borderId="0" xfId="5" applyNumberFormat="1" applyFont="1" applyBorder="1"/>
    <xf numFmtId="187" fontId="14" fillId="0" borderId="0" xfId="6" applyFont="1" applyBorder="1" applyAlignment="1">
      <alignment horizontal="left"/>
    </xf>
    <xf numFmtId="187" fontId="4" fillId="0" borderId="13" xfId="2" applyFont="1" applyBorder="1"/>
    <xf numFmtId="187" fontId="4" fillId="0" borderId="11" xfId="2" applyFont="1" applyBorder="1"/>
    <xf numFmtId="187" fontId="4" fillId="0" borderId="13" xfId="2" applyFont="1" applyBorder="1" applyAlignment="1">
      <alignment horizontal="right"/>
    </xf>
    <xf numFmtId="0" fontId="6" fillId="0" borderId="0" xfId="7" applyFont="1"/>
    <xf numFmtId="0" fontId="8" fillId="0" borderId="0" xfId="7" applyFont="1"/>
    <xf numFmtId="187" fontId="8" fillId="0" borderId="16" xfId="2" applyFont="1" applyBorder="1"/>
    <xf numFmtId="187" fontId="8" fillId="0" borderId="17" xfId="2" applyFont="1" applyBorder="1"/>
    <xf numFmtId="187" fontId="8" fillId="0" borderId="15" xfId="2" applyFont="1" applyBorder="1" applyAlignment="1">
      <alignment horizontal="right"/>
    </xf>
    <xf numFmtId="187" fontId="8" fillId="0" borderId="18" xfId="7" applyNumberFormat="1" applyFont="1" applyBorder="1"/>
    <xf numFmtId="187" fontId="8" fillId="0" borderId="19" xfId="7" applyNumberFormat="1" applyFont="1" applyBorder="1"/>
    <xf numFmtId="187" fontId="8" fillId="0" borderId="20" xfId="7" applyNumberFormat="1" applyFont="1" applyBorder="1" applyAlignment="1">
      <alignment horizontal="right"/>
    </xf>
    <xf numFmtId="187" fontId="13" fillId="0" borderId="9" xfId="6" applyFont="1" applyBorder="1"/>
    <xf numFmtId="187" fontId="13" fillId="0" borderId="7" xfId="6" applyFont="1" applyBorder="1"/>
    <xf numFmtId="187" fontId="13" fillId="0" borderId="9" xfId="6" applyFont="1" applyBorder="1" applyAlignment="1">
      <alignment horizontal="right"/>
    </xf>
    <xf numFmtId="187" fontId="13" fillId="0" borderId="0" xfId="6" applyFont="1" applyBorder="1"/>
    <xf numFmtId="187" fontId="13" fillId="0" borderId="4" xfId="6" applyFont="1" applyBorder="1"/>
    <xf numFmtId="187" fontId="13" fillId="0" borderId="4" xfId="6" applyFont="1" applyBorder="1" applyAlignment="1">
      <alignment horizontal="right"/>
    </xf>
    <xf numFmtId="9" fontId="8" fillId="0" borderId="4" xfId="5" applyFont="1" applyBorder="1"/>
    <xf numFmtId="9" fontId="8" fillId="0" borderId="0" xfId="5" applyFont="1" applyBorder="1"/>
    <xf numFmtId="9" fontId="8" fillId="0" borderId="4" xfId="5" applyFont="1" applyBorder="1" applyAlignment="1">
      <alignment horizontal="right"/>
    </xf>
    <xf numFmtId="9" fontId="8" fillId="0" borderId="0" xfId="5" applyFont="1" applyBorder="1" applyAlignment="1">
      <alignment horizontal="left"/>
    </xf>
    <xf numFmtId="9" fontId="13" fillId="0" borderId="13" xfId="5" applyFont="1" applyBorder="1"/>
    <xf numFmtId="9" fontId="13" fillId="0" borderId="11" xfId="5" applyFont="1" applyBorder="1"/>
    <xf numFmtId="9" fontId="8" fillId="0" borderId="13" xfId="5" applyFont="1" applyBorder="1"/>
    <xf numFmtId="9" fontId="8" fillId="0" borderId="11" xfId="5" applyFont="1" applyBorder="1"/>
    <xf numFmtId="9" fontId="8" fillId="0" borderId="13" xfId="5" applyFont="1" applyBorder="1" applyAlignment="1">
      <alignment horizontal="right"/>
    </xf>
    <xf numFmtId="187" fontId="4" fillId="0" borderId="6" xfId="2" applyFont="1" applyBorder="1" applyAlignment="1"/>
    <xf numFmtId="187" fontId="4" fillId="0" borderId="7" xfId="2" applyFont="1" applyBorder="1" applyAlignment="1"/>
    <xf numFmtId="187" fontId="4" fillId="0" borderId="8" xfId="2" applyFont="1" applyBorder="1" applyAlignment="1"/>
    <xf numFmtId="187" fontId="4" fillId="0" borderId="14" xfId="2" applyFont="1" applyBorder="1" applyAlignment="1"/>
    <xf numFmtId="187" fontId="4" fillId="0" borderId="0" xfId="2" applyFont="1" applyBorder="1" applyAlignment="1"/>
    <xf numFmtId="187" fontId="4" fillId="0" borderId="15" xfId="2" applyFont="1" applyBorder="1" applyAlignment="1"/>
    <xf numFmtId="190" fontId="6" fillId="0" borderId="0" xfId="4" applyNumberFormat="1" applyFont="1" applyBorder="1"/>
    <xf numFmtId="189" fontId="6" fillId="0" borderId="15" xfId="5" applyNumberFormat="1" applyFont="1" applyBorder="1"/>
    <xf numFmtId="190" fontId="6" fillId="0" borderId="0" xfId="4" applyNumberFormat="1" applyFont="1" applyAlignment="1">
      <alignment horizontal="left"/>
    </xf>
    <xf numFmtId="189" fontId="6" fillId="0" borderId="0" xfId="3" applyNumberFormat="1" applyFont="1" applyBorder="1" applyAlignment="1"/>
    <xf numFmtId="189" fontId="6" fillId="0" borderId="10" xfId="3" applyNumberFormat="1" applyFont="1" applyBorder="1" applyAlignment="1"/>
    <xf numFmtId="189" fontId="6" fillId="0" borderId="11" xfId="3" applyNumberFormat="1" applyFont="1" applyBorder="1" applyAlignment="1"/>
    <xf numFmtId="189" fontId="6" fillId="0" borderId="12" xfId="3" applyNumberFormat="1" applyFont="1" applyBorder="1" applyAlignment="1"/>
    <xf numFmtId="189" fontId="6" fillId="0" borderId="0" xfId="3" applyNumberFormat="1" applyFont="1" applyBorder="1"/>
    <xf numFmtId="189" fontId="6" fillId="0" borderId="0" xfId="3" applyNumberFormat="1" applyFont="1" applyBorder="1" applyAlignment="1">
      <alignment horizontal="left"/>
    </xf>
    <xf numFmtId="189" fontId="6" fillId="0" borderId="0" xfId="3" applyNumberFormat="1" applyFont="1" applyAlignment="1"/>
    <xf numFmtId="0" fontId="11" fillId="0" borderId="0" xfId="7" applyFont="1" applyAlignment="1"/>
    <xf numFmtId="0" fontId="1" fillId="0" borderId="0" xfId="1" applyFont="1" applyAlignment="1"/>
    <xf numFmtId="0" fontId="16" fillId="0" borderId="0" xfId="1" applyFont="1" applyAlignment="1"/>
    <xf numFmtId="0" fontId="17" fillId="0" borderId="0" xfId="1" applyFont="1" applyAlignment="1"/>
    <xf numFmtId="3" fontId="17" fillId="0" borderId="0" xfId="1" applyNumberFormat="1" applyFont="1" applyAlignment="1"/>
    <xf numFmtId="0" fontId="18" fillId="0" borderId="0" xfId="8" applyAlignment="1"/>
    <xf numFmtId="0" fontId="19" fillId="0" borderId="0" xfId="1" applyFont="1" applyAlignment="1"/>
    <xf numFmtId="0" fontId="20" fillId="0" borderId="0" xfId="1" applyFont="1" applyAlignment="1"/>
    <xf numFmtId="4" fontId="17" fillId="0" borderId="0" xfId="1" applyNumberFormat="1" applyFont="1" applyAlignment="1"/>
    <xf numFmtId="0" fontId="21" fillId="0" borderId="0" xfId="1" applyFont="1" applyAlignment="1"/>
    <xf numFmtId="0" fontId="3" fillId="0" borderId="1" xfId="1" applyFont="1" applyBorder="1"/>
    <xf numFmtId="0" fontId="3" fillId="0" borderId="5" xfId="1" applyFont="1" applyBorder="1"/>
    <xf numFmtId="188" fontId="3" fillId="0" borderId="0" xfId="1" applyNumberFormat="1" applyFont="1"/>
    <xf numFmtId="0" fontId="14" fillId="0" borderId="0" xfId="1" applyFont="1"/>
    <xf numFmtId="0" fontId="3" fillId="0" borderId="4" xfId="1" applyFont="1" applyBorder="1"/>
    <xf numFmtId="0" fontId="25" fillId="0" borderId="0" xfId="1" applyFont="1"/>
    <xf numFmtId="10" fontId="27" fillId="0" borderId="0" xfId="5" applyNumberFormat="1" applyFont="1" applyBorder="1"/>
    <xf numFmtId="0" fontId="4" fillId="0" borderId="14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187" fontId="4" fillId="0" borderId="14" xfId="1" applyNumberFormat="1" applyFont="1" applyBorder="1"/>
    <xf numFmtId="187" fontId="4" fillId="0" borderId="0" xfId="1" applyNumberFormat="1" applyFont="1"/>
    <xf numFmtId="187" fontId="4" fillId="0" borderId="15" xfId="1" applyNumberFormat="1" applyFont="1" applyBorder="1"/>
    <xf numFmtId="190" fontId="12" fillId="0" borderId="0" xfId="1" applyNumberFormat="1" applyFont="1"/>
    <xf numFmtId="190" fontId="8" fillId="0" borderId="0" xfId="1" applyNumberFormat="1" applyFont="1"/>
    <xf numFmtId="10" fontId="12" fillId="0" borderId="0" xfId="1" applyNumberFormat="1" applyFont="1"/>
    <xf numFmtId="0" fontId="8" fillId="0" borderId="0" xfId="1" applyFont="1"/>
    <xf numFmtId="0" fontId="26" fillId="0" borderId="0" xfId="1" applyFont="1"/>
    <xf numFmtId="190" fontId="26" fillId="0" borderId="0" xfId="1" applyNumberFormat="1" applyFont="1"/>
    <xf numFmtId="0" fontId="27" fillId="0" borderId="0" xfId="1" applyFont="1"/>
    <xf numFmtId="9" fontId="26" fillId="0" borderId="0" xfId="1" applyNumberFormat="1" applyFont="1"/>
    <xf numFmtId="9" fontId="6" fillId="0" borderId="0" xfId="1" applyNumberFormat="1" applyFont="1"/>
    <xf numFmtId="10" fontId="26" fillId="0" borderId="0" xfId="1" applyNumberFormat="1" applyFont="1"/>
    <xf numFmtId="10" fontId="27" fillId="0" borderId="0" xfId="1" applyNumberFormat="1" applyFont="1"/>
    <xf numFmtId="0" fontId="1" fillId="0" borderId="0" xfId="1"/>
    <xf numFmtId="187" fontId="25" fillId="0" borderId="6" xfId="2" applyFont="1" applyBorder="1" applyAlignment="1"/>
    <xf numFmtId="187" fontId="25" fillId="0" borderId="7" xfId="2" applyFont="1" applyBorder="1" applyAlignment="1"/>
    <xf numFmtId="187" fontId="25" fillId="0" borderId="8" xfId="2" applyFont="1" applyBorder="1" applyAlignment="1"/>
    <xf numFmtId="187" fontId="26" fillId="0" borderId="0" xfId="6" applyFont="1" applyBorder="1" applyAlignment="1">
      <alignment horizontal="left"/>
    </xf>
    <xf numFmtId="187" fontId="25" fillId="0" borderId="0" xfId="2" applyFont="1" applyBorder="1" applyAlignment="1"/>
    <xf numFmtId="187" fontId="25" fillId="0" borderId="15" xfId="2" applyFont="1" applyBorder="1" applyAlignment="1"/>
    <xf numFmtId="0" fontId="25" fillId="0" borderId="14" xfId="1" applyFont="1" applyBorder="1"/>
    <xf numFmtId="190" fontId="27" fillId="0" borderId="0" xfId="4" applyNumberFormat="1" applyFont="1" applyBorder="1"/>
    <xf numFmtId="9" fontId="27" fillId="0" borderId="15" xfId="3" applyFont="1" applyBorder="1"/>
    <xf numFmtId="190" fontId="27" fillId="0" borderId="0" xfId="4" applyNumberFormat="1" applyFont="1" applyAlignment="1">
      <alignment horizontal="left"/>
    </xf>
    <xf numFmtId="189" fontId="27" fillId="0" borderId="0" xfId="3" applyNumberFormat="1" applyFont="1" applyBorder="1" applyAlignment="1"/>
    <xf numFmtId="189" fontId="27" fillId="0" borderId="10" xfId="3" applyNumberFormat="1" applyFont="1" applyBorder="1" applyAlignment="1"/>
    <xf numFmtId="189" fontId="27" fillId="0" borderId="11" xfId="3" applyNumberFormat="1" applyFont="1" applyBorder="1" applyAlignment="1"/>
    <xf numFmtId="189" fontId="27" fillId="0" borderId="12" xfId="3" applyNumberFormat="1" applyFont="1" applyBorder="1" applyAlignment="1"/>
    <xf numFmtId="189" fontId="27" fillId="0" borderId="0" xfId="3" applyNumberFormat="1" applyFont="1" applyBorder="1"/>
    <xf numFmtId="189" fontId="27" fillId="0" borderId="0" xfId="3" applyNumberFormat="1" applyFont="1" applyBorder="1" applyAlignment="1">
      <alignment horizontal="left"/>
    </xf>
    <xf numFmtId="189" fontId="27" fillId="0" borderId="0" xfId="3" applyNumberFormat="1" applyFont="1" applyAlignment="1"/>
    <xf numFmtId="187" fontId="25" fillId="0" borderId="14" xfId="2" applyFont="1" applyBorder="1" applyAlignment="1"/>
    <xf numFmtId="189" fontId="27" fillId="0" borderId="15" xfId="5" applyNumberFormat="1" applyFont="1" applyBorder="1"/>
    <xf numFmtId="0" fontId="25" fillId="0" borderId="6" xfId="1" applyFont="1" applyBorder="1"/>
    <xf numFmtId="0" fontId="25" fillId="0" borderId="7" xfId="1" applyFont="1" applyBorder="1"/>
    <xf numFmtId="0" fontId="25" fillId="0" borderId="8" xfId="1" applyFont="1" applyBorder="1"/>
    <xf numFmtId="187" fontId="25" fillId="0" borderId="14" xfId="1" applyNumberFormat="1" applyFont="1" applyBorder="1"/>
    <xf numFmtId="187" fontId="25" fillId="0" borderId="0" xfId="1" applyNumberFormat="1" applyFont="1"/>
    <xf numFmtId="187" fontId="25" fillId="0" borderId="15" xfId="1" applyNumberFormat="1" applyFont="1" applyBorder="1"/>
    <xf numFmtId="0" fontId="22" fillId="0" borderId="0" xfId="1" applyFont="1"/>
    <xf numFmtId="10" fontId="22" fillId="0" borderId="0" xfId="1" applyNumberFormat="1" applyFont="1"/>
    <xf numFmtId="190" fontId="22" fillId="0" borderId="0" xfId="1" applyNumberFormat="1" applyFont="1"/>
    <xf numFmtId="10" fontId="23" fillId="0" borderId="0" xfId="1" applyNumberFormat="1" applyFont="1"/>
    <xf numFmtId="190" fontId="22" fillId="0" borderId="29" xfId="1" applyNumberFormat="1" applyFont="1" applyBorder="1"/>
    <xf numFmtId="190" fontId="22" fillId="0" borderId="26" xfId="1" applyNumberFormat="1" applyFont="1" applyBorder="1"/>
    <xf numFmtId="190" fontId="23" fillId="0" borderId="26" xfId="1" applyNumberFormat="1" applyFont="1" applyBorder="1"/>
    <xf numFmtId="190" fontId="23" fillId="0" borderId="30" xfId="1" applyNumberFormat="1" applyFont="1" applyBorder="1"/>
    <xf numFmtId="0" fontId="26" fillId="0" borderId="0" xfId="1" applyFont="1" applyAlignment="1">
      <alignment horizontal="left"/>
    </xf>
    <xf numFmtId="190" fontId="22" fillId="0" borderId="28" xfId="1" applyNumberFormat="1" applyFont="1" applyBorder="1"/>
    <xf numFmtId="190" fontId="23" fillId="0" borderId="0" xfId="1" applyNumberFormat="1" applyFont="1"/>
    <xf numFmtId="190" fontId="22" fillId="0" borderId="17" xfId="1" applyNumberFormat="1" applyFont="1" applyBorder="1"/>
    <xf numFmtId="190" fontId="26" fillId="0" borderId="24" xfId="1" applyNumberFormat="1" applyFont="1" applyBorder="1"/>
    <xf numFmtId="190" fontId="26" fillId="0" borderId="25" xfId="1" applyNumberFormat="1" applyFont="1" applyBorder="1"/>
    <xf numFmtId="190" fontId="27" fillId="0" borderId="25" xfId="1" applyNumberFormat="1" applyFont="1" applyBorder="1"/>
    <xf numFmtId="190" fontId="26" fillId="0" borderId="27" xfId="1" applyNumberFormat="1" applyFont="1" applyBorder="1"/>
    <xf numFmtId="190" fontId="26" fillId="0" borderId="29" xfId="1" applyNumberFormat="1" applyFont="1" applyBorder="1"/>
    <xf numFmtId="190" fontId="26" fillId="0" borderId="26" xfId="1" applyNumberFormat="1" applyFont="1" applyBorder="1"/>
    <xf numFmtId="190" fontId="26" fillId="0" borderId="30" xfId="1" applyNumberFormat="1" applyFont="1" applyBorder="1"/>
    <xf numFmtId="190" fontId="23" fillId="0" borderId="17" xfId="1" applyNumberFormat="1" applyFont="1" applyBorder="1"/>
    <xf numFmtId="190" fontId="22" fillId="0" borderId="33" xfId="1" applyNumberFormat="1" applyFont="1" applyBorder="1"/>
    <xf numFmtId="190" fontId="22" fillId="0" borderId="34" xfId="1" applyNumberFormat="1" applyFont="1" applyBorder="1"/>
    <xf numFmtId="190" fontId="23" fillId="0" borderId="34" xfId="1" applyNumberFormat="1" applyFont="1" applyBorder="1"/>
    <xf numFmtId="190" fontId="22" fillId="0" borderId="19" xfId="1" applyNumberFormat="1" applyFont="1" applyBorder="1"/>
    <xf numFmtId="190" fontId="26" fillId="0" borderId="28" xfId="1" applyNumberFormat="1" applyFont="1" applyBorder="1"/>
    <xf numFmtId="190" fontId="27" fillId="0" borderId="0" xfId="1" applyNumberFormat="1" applyFont="1"/>
    <xf numFmtId="190" fontId="26" fillId="0" borderId="17" xfId="1" applyNumberFormat="1" applyFont="1" applyBorder="1"/>
    <xf numFmtId="190" fontId="26" fillId="0" borderId="33" xfId="1" applyNumberFormat="1" applyFont="1" applyBorder="1"/>
    <xf numFmtId="190" fontId="26" fillId="0" borderId="34" xfId="1" applyNumberFormat="1" applyFont="1" applyBorder="1"/>
    <xf numFmtId="190" fontId="27" fillId="0" borderId="34" xfId="1" applyNumberFormat="1" applyFont="1" applyBorder="1"/>
    <xf numFmtId="190" fontId="26" fillId="0" borderId="19" xfId="1" applyNumberFormat="1" applyFont="1" applyBorder="1"/>
    <xf numFmtId="187" fontId="22" fillId="0" borderId="0" xfId="1" applyNumberFormat="1" applyFont="1"/>
    <xf numFmtId="190" fontId="22" fillId="0" borderId="0" xfId="1" applyNumberFormat="1" applyFont="1" applyAlignment="1">
      <alignment horizontal="left"/>
    </xf>
    <xf numFmtId="190" fontId="24" fillId="0" borderId="0" xfId="1" applyNumberFormat="1" applyFont="1"/>
    <xf numFmtId="190" fontId="28" fillId="0" borderId="25" xfId="1" applyNumberFormat="1" applyFont="1" applyBorder="1"/>
    <xf numFmtId="190" fontId="24" fillId="0" borderId="34" xfId="1" applyNumberFormat="1" applyFont="1" applyBorder="1"/>
    <xf numFmtId="190" fontId="24" fillId="0" borderId="26" xfId="1" applyNumberFormat="1" applyFont="1" applyBorder="1"/>
    <xf numFmtId="190" fontId="22" fillId="0" borderId="30" xfId="1" applyNumberFormat="1" applyFont="1" applyBorder="1"/>
    <xf numFmtId="190" fontId="28" fillId="0" borderId="17" xfId="1" applyNumberFormat="1" applyFont="1" applyBorder="1"/>
    <xf numFmtId="190" fontId="26" fillId="0" borderId="0" xfId="1" applyNumberFormat="1" applyFont="1" applyAlignment="1">
      <alignment horizontal="left"/>
    </xf>
    <xf numFmtId="190" fontId="28" fillId="0" borderId="0" xfId="1" applyNumberFormat="1" applyFont="1"/>
    <xf numFmtId="190" fontId="27" fillId="18" borderId="25" xfId="1" applyNumberFormat="1" applyFont="1" applyFill="1" applyBorder="1"/>
    <xf numFmtId="190" fontId="28" fillId="18" borderId="25" xfId="1" applyNumberFormat="1" applyFont="1" applyFill="1" applyBorder="1"/>
    <xf numFmtId="190" fontId="26" fillId="18" borderId="27" xfId="1" applyNumberFormat="1" applyFont="1" applyFill="1" applyBorder="1"/>
    <xf numFmtId="187" fontId="26" fillId="0" borderId="0" xfId="1" applyNumberFormat="1" applyFont="1"/>
    <xf numFmtId="10" fontId="29" fillId="5" borderId="0" xfId="1" applyNumberFormat="1" applyFont="1" applyFill="1"/>
    <xf numFmtId="10" fontId="24" fillId="0" borderId="0" xfId="1" applyNumberFormat="1" applyFont="1"/>
    <xf numFmtId="9" fontId="22" fillId="0" borderId="0" xfId="1" applyNumberFormat="1" applyFont="1"/>
    <xf numFmtId="9" fontId="29" fillId="5" borderId="0" xfId="1" applyNumberFormat="1" applyFont="1" applyFill="1"/>
    <xf numFmtId="190" fontId="22" fillId="0" borderId="0" xfId="1" applyNumberFormat="1" applyFont="1" applyAlignment="1">
      <alignment horizontal="center" vertical="center"/>
    </xf>
    <xf numFmtId="190" fontId="22" fillId="0" borderId="0" xfId="1" applyNumberFormat="1" applyFont="1" applyAlignment="1">
      <alignment vertical="center"/>
    </xf>
    <xf numFmtId="49" fontId="29" fillId="0" borderId="0" xfId="1" applyNumberFormat="1" applyFont="1" applyAlignment="1">
      <alignment horizontal="left"/>
    </xf>
    <xf numFmtId="0" fontId="29" fillId="5" borderId="0" xfId="1" applyFont="1" applyFill="1"/>
    <xf numFmtId="0" fontId="23" fillId="0" borderId="0" xfId="1" applyFont="1"/>
    <xf numFmtId="0" fontId="29" fillId="0" borderId="0" xfId="1" applyFont="1"/>
    <xf numFmtId="187" fontId="0" fillId="0" borderId="0" xfId="2" applyFont="1"/>
    <xf numFmtId="0" fontId="1" fillId="3" borderId="0" xfId="1" applyFill="1"/>
    <xf numFmtId="187" fontId="1" fillId="0" borderId="0" xfId="1" applyNumberFormat="1"/>
    <xf numFmtId="187" fontId="0" fillId="0" borderId="0" xfId="2" applyFont="1" applyAlignment="1"/>
    <xf numFmtId="0" fontId="1" fillId="0" borderId="0" xfId="1" applyAlignment="1">
      <alignment horizontal="center"/>
    </xf>
    <xf numFmtId="0" fontId="1" fillId="0" borderId="1" xfId="1" applyBorder="1"/>
    <xf numFmtId="0" fontId="1" fillId="0" borderId="5" xfId="1" applyBorder="1"/>
    <xf numFmtId="189" fontId="0" fillId="0" borderId="0" xfId="3" applyNumberFormat="1" applyFont="1" applyBorder="1" applyAlignment="1"/>
    <xf numFmtId="189" fontId="0" fillId="0" borderId="0" xfId="3" applyNumberFormat="1" applyFont="1" applyAlignment="1"/>
    <xf numFmtId="188" fontId="1" fillId="0" borderId="0" xfId="1" applyNumberFormat="1"/>
    <xf numFmtId="190" fontId="22" fillId="0" borderId="0" xfId="4" applyNumberFormat="1" applyFont="1" applyAlignment="1">
      <alignment horizontal="left"/>
    </xf>
    <xf numFmtId="188" fontId="8" fillId="0" borderId="0" xfId="1" applyNumberFormat="1" applyFont="1"/>
    <xf numFmtId="187" fontId="22" fillId="0" borderId="0" xfId="6" applyFont="1" applyBorder="1" applyAlignment="1">
      <alignment horizontal="left"/>
    </xf>
    <xf numFmtId="10" fontId="22" fillId="0" borderId="4" xfId="5" applyNumberFormat="1" applyFont="1" applyBorder="1"/>
    <xf numFmtId="10" fontId="22" fillId="0" borderId="0" xfId="5" applyNumberFormat="1" applyFont="1" applyBorder="1"/>
    <xf numFmtId="10" fontId="22" fillId="0" borderId="4" xfId="5" applyNumberFormat="1" applyFont="1" applyBorder="1" applyAlignment="1">
      <alignment horizontal="right"/>
    </xf>
    <xf numFmtId="10" fontId="22" fillId="0" borderId="0" xfId="5" applyNumberFormat="1" applyFont="1" applyBorder="1" applyAlignment="1">
      <alignment horizontal="left"/>
    </xf>
    <xf numFmtId="9" fontId="22" fillId="0" borderId="4" xfId="5" applyFont="1" applyBorder="1"/>
    <xf numFmtId="9" fontId="22" fillId="0" borderId="0" xfId="5" applyFont="1" applyBorder="1"/>
    <xf numFmtId="9" fontId="22" fillId="0" borderId="4" xfId="5" applyFont="1" applyBorder="1" applyAlignment="1">
      <alignment horizontal="right"/>
    </xf>
    <xf numFmtId="9" fontId="22" fillId="0" borderId="0" xfId="5" applyFont="1" applyBorder="1" applyAlignment="1">
      <alignment horizontal="left"/>
    </xf>
    <xf numFmtId="0" fontId="6" fillId="0" borderId="6" xfId="1" applyFont="1" applyBorder="1"/>
    <xf numFmtId="0" fontId="14" fillId="0" borderId="14" xfId="1" applyFont="1" applyBorder="1"/>
    <xf numFmtId="0" fontId="4" fillId="0" borderId="10" xfId="1" applyFont="1" applyBorder="1"/>
    <xf numFmtId="187" fontId="22" fillId="0" borderId="9" xfId="6" applyFont="1" applyBorder="1"/>
    <xf numFmtId="187" fontId="22" fillId="0" borderId="7" xfId="6" applyFont="1" applyBorder="1"/>
    <xf numFmtId="187" fontId="22" fillId="0" borderId="9" xfId="6" applyFont="1" applyBorder="1" applyAlignment="1">
      <alignment horizontal="right"/>
    </xf>
    <xf numFmtId="0" fontId="1" fillId="0" borderId="4" xfId="1" applyBorder="1"/>
    <xf numFmtId="187" fontId="22" fillId="0" borderId="0" xfId="6" applyFont="1" applyBorder="1"/>
    <xf numFmtId="187" fontId="22" fillId="0" borderId="4" xfId="6" applyFont="1" applyBorder="1"/>
    <xf numFmtId="187" fontId="22" fillId="0" borderId="4" xfId="6" applyFont="1" applyBorder="1" applyAlignment="1">
      <alignment horizontal="right"/>
    </xf>
    <xf numFmtId="9" fontId="22" fillId="0" borderId="13" xfId="5" applyFont="1" applyBorder="1"/>
    <xf numFmtId="9" fontId="22" fillId="0" borderId="11" xfId="5" applyFont="1" applyBorder="1"/>
    <xf numFmtId="0" fontId="12" fillId="0" borderId="0" xfId="1" applyFont="1"/>
    <xf numFmtId="190" fontId="8" fillId="0" borderId="6" xfId="2" applyNumberFormat="1" applyFont="1" applyBorder="1"/>
    <xf numFmtId="190" fontId="8" fillId="0" borderId="9" xfId="2" applyNumberFormat="1" applyFont="1" applyBorder="1"/>
    <xf numFmtId="190" fontId="8" fillId="0" borderId="7" xfId="2" applyNumberFormat="1" applyFont="1" applyBorder="1"/>
    <xf numFmtId="190" fontId="8" fillId="0" borderId="14" xfId="2" applyNumberFormat="1" applyFont="1" applyBorder="1"/>
    <xf numFmtId="190" fontId="8" fillId="0" borderId="4" xfId="2" applyNumberFormat="1" applyFont="1" applyBorder="1"/>
    <xf numFmtId="190" fontId="8" fillId="0" borderId="0" xfId="2" applyNumberFormat="1" applyFont="1" applyBorder="1"/>
    <xf numFmtId="190" fontId="8" fillId="0" borderId="10" xfId="2" applyNumberFormat="1" applyFont="1" applyBorder="1"/>
    <xf numFmtId="190" fontId="8" fillId="0" borderId="13" xfId="2" applyNumberFormat="1" applyFont="1" applyBorder="1"/>
    <xf numFmtId="190" fontId="8" fillId="0" borderId="11" xfId="2" applyNumberFormat="1" applyFont="1" applyBorder="1"/>
    <xf numFmtId="190" fontId="22" fillId="0" borderId="9" xfId="1" applyNumberFormat="1" applyFont="1" applyBorder="1"/>
    <xf numFmtId="190" fontId="22" fillId="0" borderId="4" xfId="1" applyNumberFormat="1" applyFont="1" applyBorder="1"/>
    <xf numFmtId="190" fontId="22" fillId="0" borderId="13" xfId="1" applyNumberFormat="1" applyFont="1" applyBorder="1"/>
    <xf numFmtId="9" fontId="22" fillId="0" borderId="28" xfId="1" applyNumberFormat="1" applyFont="1" applyBorder="1"/>
    <xf numFmtId="9" fontId="22" fillId="0" borderId="31" xfId="1" applyNumberFormat="1" applyFont="1" applyBorder="1"/>
    <xf numFmtId="9" fontId="12" fillId="0" borderId="0" xfId="1" applyNumberFormat="1" applyFont="1"/>
    <xf numFmtId="9" fontId="22" fillId="0" borderId="32" xfId="1" applyNumberFormat="1" applyFont="1" applyBorder="1"/>
    <xf numFmtId="10" fontId="8" fillId="0" borderId="5" xfId="1" applyNumberFormat="1" applyFont="1" applyBorder="1"/>
    <xf numFmtId="9" fontId="8" fillId="0" borderId="5" xfId="1" applyNumberFormat="1" applyFont="1" applyBorder="1"/>
    <xf numFmtId="9" fontId="8" fillId="0" borderId="0" xfId="1" applyNumberFormat="1" applyFont="1"/>
    <xf numFmtId="49" fontId="22" fillId="0" borderId="0" xfId="1" applyNumberFormat="1" applyFont="1"/>
    <xf numFmtId="189" fontId="8" fillId="0" borderId="28" xfId="1" applyNumberFormat="1" applyFont="1" applyBorder="1"/>
    <xf numFmtId="189" fontId="8" fillId="0" borderId="0" xfId="1" applyNumberFormat="1" applyFont="1"/>
    <xf numFmtId="189" fontId="8" fillId="0" borderId="9" xfId="1" applyNumberFormat="1" applyFont="1" applyBorder="1"/>
    <xf numFmtId="189" fontId="8" fillId="0" borderId="17" xfId="1" applyNumberFormat="1" applyFont="1" applyBorder="1"/>
    <xf numFmtId="189" fontId="8" fillId="0" borderId="4" xfId="1" applyNumberFormat="1" applyFont="1" applyBorder="1"/>
    <xf numFmtId="189" fontId="8" fillId="0" borderId="33" xfId="1" applyNumberFormat="1" applyFont="1" applyBorder="1"/>
    <xf numFmtId="189" fontId="8" fillId="0" borderId="34" xfId="1" applyNumberFormat="1" applyFont="1" applyBorder="1"/>
    <xf numFmtId="189" fontId="8" fillId="0" borderId="13" xfId="1" applyNumberFormat="1" applyFont="1" applyBorder="1"/>
    <xf numFmtId="189" fontId="8" fillId="0" borderId="19" xfId="1" applyNumberFormat="1" applyFont="1" applyBorder="1"/>
    <xf numFmtId="0" fontId="0" fillId="0" borderId="0" xfId="0" applyNumberFormat="1"/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8" fillId="9" borderId="1" xfId="1" applyFont="1" applyFill="1" applyBorder="1" applyAlignment="1">
      <alignment horizontal="center"/>
    </xf>
    <xf numFmtId="0" fontId="8" fillId="9" borderId="2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7" fillId="7" borderId="10" xfId="1" applyFont="1" applyFill="1" applyBorder="1" applyAlignment="1">
      <alignment horizontal="center"/>
    </xf>
    <xf numFmtId="0" fontId="7" fillId="7" borderId="11" xfId="1" applyFont="1" applyFill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17" borderId="1" xfId="1" applyFont="1" applyFill="1" applyBorder="1" applyAlignment="1">
      <alignment horizontal="center"/>
    </xf>
    <xf numFmtId="0" fontId="7" fillId="17" borderId="2" xfId="1" applyFont="1" applyFill="1" applyBorder="1" applyAlignment="1">
      <alignment horizontal="center"/>
    </xf>
    <xf numFmtId="0" fontId="7" fillId="17" borderId="3" xfId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/>
    </xf>
    <xf numFmtId="0" fontId="7" fillId="10" borderId="2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7" fillId="12" borderId="2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0" fontId="29" fillId="5" borderId="24" xfId="1" applyFont="1" applyFill="1" applyBorder="1" applyAlignment="1">
      <alignment horizontal="center"/>
    </xf>
    <xf numFmtId="0" fontId="30" fillId="0" borderId="25" xfId="1" applyFont="1" applyBorder="1"/>
    <xf numFmtId="0" fontId="30" fillId="0" borderId="27" xfId="1" applyFont="1" applyBorder="1"/>
    <xf numFmtId="0" fontId="7" fillId="13" borderId="14" xfId="1" applyFont="1" applyFill="1" applyBorder="1" applyAlignment="1">
      <alignment horizontal="center"/>
    </xf>
    <xf numFmtId="0" fontId="7" fillId="13" borderId="0" xfId="1" applyFont="1" applyFill="1" applyAlignment="1">
      <alignment horizontal="center"/>
    </xf>
    <xf numFmtId="0" fontId="7" fillId="13" borderId="15" xfId="1" applyFont="1" applyFill="1" applyBorder="1" applyAlignment="1">
      <alignment horizontal="center"/>
    </xf>
    <xf numFmtId="190" fontId="2" fillId="2" borderId="1" xfId="4" applyNumberFormat="1" applyFont="1" applyFill="1" applyBorder="1" applyAlignment="1">
      <alignment horizontal="center"/>
    </xf>
    <xf numFmtId="190" fontId="2" fillId="2" borderId="2" xfId="4" applyNumberFormat="1" applyFont="1" applyFill="1" applyBorder="1" applyAlignment="1">
      <alignment horizontal="center"/>
    </xf>
    <xf numFmtId="190" fontId="2" fillId="2" borderId="3" xfId="4" applyNumberFormat="1" applyFont="1" applyFill="1" applyBorder="1" applyAlignment="1">
      <alignment horizontal="center"/>
    </xf>
    <xf numFmtId="190" fontId="2" fillId="14" borderId="1" xfId="4" applyNumberFormat="1" applyFont="1" applyFill="1" applyBorder="1" applyAlignment="1">
      <alignment horizontal="center"/>
    </xf>
    <xf numFmtId="190" fontId="2" fillId="14" borderId="2" xfId="4" applyNumberFormat="1" applyFont="1" applyFill="1" applyBorder="1" applyAlignment="1">
      <alignment horizontal="center"/>
    </xf>
    <xf numFmtId="190" fontId="2" fillId="14" borderId="3" xfId="4" applyNumberFormat="1" applyFont="1" applyFill="1" applyBorder="1" applyAlignment="1">
      <alignment horizontal="center"/>
    </xf>
    <xf numFmtId="190" fontId="2" fillId="15" borderId="21" xfId="4" applyNumberFormat="1" applyFont="1" applyFill="1" applyBorder="1" applyAlignment="1">
      <alignment horizontal="center"/>
    </xf>
    <xf numFmtId="190" fontId="2" fillId="15" borderId="22" xfId="4" applyNumberFormat="1" applyFont="1" applyFill="1" applyBorder="1" applyAlignment="1">
      <alignment horizontal="center"/>
    </xf>
    <xf numFmtId="190" fontId="2" fillId="15" borderId="23" xfId="4" applyNumberFormat="1" applyFont="1" applyFill="1" applyBorder="1" applyAlignment="1">
      <alignment horizontal="center"/>
    </xf>
    <xf numFmtId="190" fontId="2" fillId="16" borderId="1" xfId="4" applyNumberFormat="1" applyFont="1" applyFill="1" applyBorder="1" applyAlignment="1">
      <alignment horizontal="center"/>
    </xf>
    <xf numFmtId="190" fontId="2" fillId="16" borderId="2" xfId="4" applyNumberFormat="1" applyFont="1" applyFill="1" applyBorder="1" applyAlignment="1">
      <alignment horizontal="center"/>
    </xf>
    <xf numFmtId="190" fontId="2" fillId="16" borderId="3" xfId="4" applyNumberFormat="1" applyFont="1" applyFill="1" applyBorder="1" applyAlignment="1">
      <alignment horizontal="center"/>
    </xf>
    <xf numFmtId="0" fontId="29" fillId="4" borderId="0" xfId="1" applyFont="1" applyFill="1" applyAlignment="1">
      <alignment horizontal="center"/>
    </xf>
    <xf numFmtId="0" fontId="30" fillId="0" borderId="0" xfId="1" applyFont="1"/>
    <xf numFmtId="0" fontId="29" fillId="5" borderId="29" xfId="1" applyFont="1" applyFill="1" applyBorder="1" applyAlignment="1">
      <alignment horizontal="center"/>
    </xf>
    <xf numFmtId="0" fontId="30" fillId="0" borderId="26" xfId="1" applyFont="1" applyBorder="1"/>
    <xf numFmtId="0" fontId="30" fillId="0" borderId="30" xfId="1" applyFont="1" applyBorder="1"/>
    <xf numFmtId="0" fontId="29" fillId="4" borderId="29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2" fillId="5" borderId="29" xfId="1" applyFont="1" applyFill="1" applyBorder="1" applyAlignment="1">
      <alignment horizontal="center"/>
    </xf>
    <xf numFmtId="0" fontId="31" fillId="0" borderId="26" xfId="1" applyFont="1" applyBorder="1"/>
    <xf numFmtId="0" fontId="31" fillId="0" borderId="30" xfId="1" applyFont="1" applyBorder="1"/>
    <xf numFmtId="0" fontId="2" fillId="5" borderId="24" xfId="1" applyFont="1" applyFill="1" applyBorder="1" applyAlignment="1">
      <alignment horizontal="center"/>
    </xf>
    <xf numFmtId="0" fontId="31" fillId="0" borderId="25" xfId="1" applyFont="1" applyBorder="1"/>
    <xf numFmtId="0" fontId="31" fillId="0" borderId="27" xfId="1" applyFont="1" applyBorder="1"/>
    <xf numFmtId="0" fontId="32" fillId="0" borderId="25" xfId="1" applyFont="1" applyBorder="1"/>
    <xf numFmtId="0" fontId="32" fillId="0" borderId="26" xfId="1" applyFont="1" applyBorder="1"/>
    <xf numFmtId="0" fontId="32" fillId="0" borderId="27" xfId="1" applyFont="1" applyBorder="1"/>
    <xf numFmtId="0" fontId="2" fillId="5" borderId="10" xfId="7" applyFont="1" applyFill="1" applyBorder="1" applyAlignment="1">
      <alignment horizontal="center"/>
    </xf>
    <xf numFmtId="0" fontId="2" fillId="5" borderId="11" xfId="7" applyFont="1" applyFill="1" applyBorder="1" applyAlignment="1">
      <alignment horizontal="center"/>
    </xf>
    <xf numFmtId="0" fontId="2" fillId="5" borderId="12" xfId="7" applyFont="1" applyFill="1" applyBorder="1" applyAlignment="1">
      <alignment horizontal="center"/>
    </xf>
    <xf numFmtId="3" fontId="11" fillId="0" borderId="0" xfId="7" applyNumberFormat="1" applyFont="1" applyAlignment="1"/>
    <xf numFmtId="3" fontId="34" fillId="0" borderId="0" xfId="0" applyNumberFormat="1" applyFont="1"/>
  </cellXfs>
  <cellStyles count="9">
    <cellStyle name="Comma 2" xfId="2" xr:uid="{00000000-0005-0000-0000-000000000000}"/>
    <cellStyle name="Comma 2 2" xfId="4" xr:uid="{00000000-0005-0000-0000-000001000000}"/>
    <cellStyle name="Comma 3" xfId="6" xr:uid="{00000000-0005-0000-0000-000002000000}"/>
    <cellStyle name="Hyperlink" xfId="8" builtinId="8"/>
    <cellStyle name="Normal" xfId="0" builtinId="0"/>
    <cellStyle name="Normal 2" xfId="1" xr:uid="{00000000-0005-0000-0000-000005000000}"/>
    <cellStyle name="Normal 2 2" xfId="7" xr:uid="{00000000-0005-0000-0000-000006000000}"/>
    <cellStyle name="Percent 2" xfId="3" xr:uid="{00000000-0005-0000-0000-000007000000}"/>
    <cellStyle name="Percent 2 2" xfId="5" xr:uid="{00000000-0005-0000-0000-000008000000}"/>
  </cellStyles>
  <dxfs count="2868"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" cy="889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63500" cy="63500"/>
    <xdr:pic>
      <xdr:nvPicPr>
        <xdr:cNvPr id="3" name="Picture 2" descr="http://siamchart.com/css/sort_down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5"/>
  <sheetViews>
    <sheetView topLeftCell="A37" zoomScale="113" workbookViewId="0">
      <selection activeCell="H11" sqref="H11"/>
    </sheetView>
  </sheetViews>
  <sheetFormatPr defaultColWidth="12.625" defaultRowHeight="15" customHeight="1"/>
  <cols>
    <col min="1" max="1" width="9.5" style="104" bestFit="1" customWidth="1"/>
    <col min="2" max="2" width="4.125" style="104" bestFit="1" customWidth="1"/>
    <col min="3" max="3" width="10" style="104" bestFit="1" customWidth="1"/>
    <col min="4" max="4" width="8.625" style="104" bestFit="1" customWidth="1"/>
    <col min="5" max="5" width="6.125" style="104" bestFit="1" customWidth="1"/>
    <col min="6" max="6" width="6.875" style="104" bestFit="1" customWidth="1"/>
    <col min="7" max="7" width="11.625" style="104" bestFit="1" customWidth="1"/>
    <col min="8" max="8" width="9.125" style="104" bestFit="1" customWidth="1"/>
    <col min="9" max="9" width="9.5" style="104" bestFit="1" customWidth="1"/>
    <col min="10" max="10" width="9.125" style="104" bestFit="1" customWidth="1"/>
    <col min="11" max="11" width="6.125" style="104" bestFit="1" customWidth="1"/>
    <col min="12" max="12" width="7.125" style="104" bestFit="1" customWidth="1"/>
    <col min="13" max="13" width="5.125" style="104" bestFit="1" customWidth="1"/>
    <col min="14" max="14" width="6.125" style="104" bestFit="1" customWidth="1"/>
    <col min="15" max="15" width="7" style="104" bestFit="1" customWidth="1"/>
    <col min="16" max="17" width="8.875" style="104" bestFit="1" customWidth="1"/>
    <col min="18" max="18" width="7.125" style="104" bestFit="1" customWidth="1"/>
    <col min="19" max="19" width="8.5" style="104" bestFit="1" customWidth="1"/>
    <col min="20" max="20" width="5.875" style="104" bestFit="1" customWidth="1"/>
    <col min="21" max="22" width="7.375" style="104" bestFit="1" customWidth="1"/>
    <col min="23" max="23" width="6.875" style="104" bestFit="1" customWidth="1"/>
    <col min="24" max="16384" width="12.625" style="104"/>
  </cols>
  <sheetData>
    <row r="1" spans="1:24" ht="15.7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>
      <c r="A2" s="107" t="s">
        <v>1247</v>
      </c>
      <c r="B2" s="107"/>
      <c r="C2" s="107"/>
      <c r="D2" s="107"/>
      <c r="E2" s="107">
        <v>17.37</v>
      </c>
      <c r="F2" s="106">
        <v>0.77</v>
      </c>
      <c r="G2" s="112">
        <v>13229369.539999999</v>
      </c>
      <c r="H2" s="112">
        <v>102583.1</v>
      </c>
      <c r="I2" s="112">
        <v>21004.75</v>
      </c>
      <c r="J2" s="107">
        <v>36.11</v>
      </c>
      <c r="K2" s="107">
        <v>1.82</v>
      </c>
      <c r="L2" s="107">
        <v>1.28</v>
      </c>
      <c r="M2" s="107">
        <v>0.54</v>
      </c>
      <c r="N2" s="107">
        <v>1.47</v>
      </c>
      <c r="O2" s="107">
        <v>3.33</v>
      </c>
      <c r="P2" s="107">
        <v>-1.93</v>
      </c>
      <c r="Q2" s="107">
        <v>-11.11</v>
      </c>
      <c r="R2" s="107">
        <v>4.7300000000000004</v>
      </c>
      <c r="S2" s="107">
        <v>41.22</v>
      </c>
      <c r="T2" s="107"/>
      <c r="U2" s="107">
        <v>484.65</v>
      </c>
      <c r="V2" s="107">
        <v>485.58</v>
      </c>
      <c r="W2" s="111">
        <v>-3.86</v>
      </c>
      <c r="X2" s="107"/>
    </row>
    <row r="3" spans="1:24" ht="16.5">
      <c r="A3" s="109" t="s">
        <v>1004</v>
      </c>
      <c r="B3" s="109">
        <v>1</v>
      </c>
      <c r="C3" s="107" t="s">
        <v>272</v>
      </c>
      <c r="D3" s="107"/>
      <c r="E3" s="107">
        <v>4</v>
      </c>
      <c r="F3" s="106">
        <v>0.5</v>
      </c>
      <c r="G3" s="108">
        <v>173700</v>
      </c>
      <c r="H3" s="108">
        <v>695</v>
      </c>
      <c r="I3" s="108">
        <v>1800</v>
      </c>
      <c r="J3" s="107">
        <v>5.64</v>
      </c>
      <c r="K3" s="107">
        <v>1.0900000000000001</v>
      </c>
      <c r="L3" s="107">
        <v>0.23</v>
      </c>
      <c r="M3" s="107">
        <v>7.0000000000000007E-2</v>
      </c>
      <c r="N3" s="107">
        <v>0.71</v>
      </c>
      <c r="O3" s="107">
        <v>18.899999999999999</v>
      </c>
      <c r="P3" s="107">
        <v>21.12</v>
      </c>
      <c r="Q3" s="107">
        <v>7.19</v>
      </c>
      <c r="R3" s="107">
        <v>3.52</v>
      </c>
      <c r="S3" s="107">
        <v>58.29</v>
      </c>
      <c r="T3" s="107"/>
      <c r="U3" s="107">
        <v>77</v>
      </c>
      <c r="V3" s="107">
        <v>45</v>
      </c>
      <c r="W3" s="110">
        <v>0.03</v>
      </c>
      <c r="X3" s="107"/>
    </row>
    <row r="4" spans="1:24" ht="16.5">
      <c r="A4" s="109" t="s">
        <v>1248</v>
      </c>
      <c r="B4" s="109">
        <v>2</v>
      </c>
      <c r="C4" s="107" t="s">
        <v>443</v>
      </c>
      <c r="D4" s="107"/>
      <c r="E4" s="107">
        <v>90</v>
      </c>
      <c r="F4" s="110">
        <v>1.1200000000000001</v>
      </c>
      <c r="G4" s="108">
        <v>3600</v>
      </c>
      <c r="H4" s="108">
        <v>323</v>
      </c>
      <c r="I4" s="108">
        <v>7056</v>
      </c>
      <c r="J4" s="107">
        <v>69.58</v>
      </c>
      <c r="K4" s="107">
        <v>3.4</v>
      </c>
      <c r="L4" s="107">
        <v>0.8</v>
      </c>
      <c r="M4" s="107"/>
      <c r="N4" s="107">
        <v>0</v>
      </c>
      <c r="O4" s="107"/>
      <c r="P4" s="107"/>
      <c r="Q4" s="107"/>
      <c r="R4" s="107"/>
      <c r="S4" s="107">
        <v>2.1</v>
      </c>
      <c r="T4" s="107"/>
      <c r="U4" s="107"/>
      <c r="V4" s="107"/>
      <c r="W4" s="106"/>
      <c r="X4" s="107"/>
    </row>
    <row r="5" spans="1:24" ht="16.5">
      <c r="A5" s="109" t="s">
        <v>1003</v>
      </c>
      <c r="B5" s="109">
        <v>3</v>
      </c>
      <c r="C5" s="107" t="s">
        <v>272</v>
      </c>
      <c r="D5" s="107"/>
      <c r="E5" s="107">
        <v>0.32</v>
      </c>
      <c r="F5" s="106">
        <v>0</v>
      </c>
      <c r="G5" s="108">
        <v>7489300</v>
      </c>
      <c r="H5" s="108">
        <v>2387</v>
      </c>
      <c r="I5" s="108">
        <v>1298</v>
      </c>
      <c r="J5" s="107">
        <v>16.21</v>
      </c>
      <c r="K5" s="107">
        <v>0.7</v>
      </c>
      <c r="L5" s="107">
        <v>0.71</v>
      </c>
      <c r="M5" s="107"/>
      <c r="N5" s="107">
        <v>0.02</v>
      </c>
      <c r="O5" s="107">
        <v>5.46</v>
      </c>
      <c r="P5" s="107">
        <v>5.14</v>
      </c>
      <c r="Q5" s="107">
        <v>9.1</v>
      </c>
      <c r="R5" s="107"/>
      <c r="S5" s="107">
        <v>91.98</v>
      </c>
      <c r="T5" s="107"/>
      <c r="U5" s="107">
        <v>589</v>
      </c>
      <c r="V5" s="107">
        <v>522</v>
      </c>
      <c r="W5" s="110">
        <v>-0.22</v>
      </c>
      <c r="X5" s="107"/>
    </row>
    <row r="6" spans="1:24" ht="16.5">
      <c r="A6" s="109" t="s">
        <v>1002</v>
      </c>
      <c r="B6" s="109">
        <v>4</v>
      </c>
      <c r="C6" s="107" t="s">
        <v>272</v>
      </c>
      <c r="D6" s="107"/>
      <c r="E6" s="107">
        <v>5</v>
      </c>
      <c r="F6" s="107">
        <v>-0.99</v>
      </c>
      <c r="G6" s="108">
        <v>6300</v>
      </c>
      <c r="H6" s="108">
        <v>31</v>
      </c>
      <c r="I6" s="108">
        <v>4900</v>
      </c>
      <c r="J6" s="107">
        <v>18.09</v>
      </c>
      <c r="K6" s="107">
        <v>1.29</v>
      </c>
      <c r="L6" s="107">
        <v>2.76</v>
      </c>
      <c r="M6" s="107"/>
      <c r="N6" s="107">
        <v>0.28000000000000003</v>
      </c>
      <c r="O6" s="107">
        <v>4.33</v>
      </c>
      <c r="P6" s="107">
        <v>7.72</v>
      </c>
      <c r="Q6" s="107">
        <v>8.64</v>
      </c>
      <c r="R6" s="107"/>
      <c r="S6" s="107">
        <v>25.86</v>
      </c>
      <c r="T6" s="107"/>
      <c r="U6" s="107">
        <v>548</v>
      </c>
      <c r="V6" s="107">
        <v>603</v>
      </c>
      <c r="W6" s="110">
        <v>-0.06</v>
      </c>
      <c r="X6" s="107"/>
    </row>
    <row r="7" spans="1:24" ht="16.5">
      <c r="A7" s="109" t="s">
        <v>1001</v>
      </c>
      <c r="B7" s="109">
        <v>5</v>
      </c>
      <c r="C7" s="107" t="s">
        <v>275</v>
      </c>
      <c r="D7" s="107" t="s">
        <v>279</v>
      </c>
      <c r="E7" s="107">
        <v>1.5</v>
      </c>
      <c r="F7" s="107">
        <v>0</v>
      </c>
      <c r="G7" s="108">
        <v>0</v>
      </c>
      <c r="H7" s="108">
        <v>0</v>
      </c>
      <c r="I7" s="108">
        <v>1685</v>
      </c>
      <c r="J7" s="107"/>
      <c r="K7" s="107">
        <v>3.41</v>
      </c>
      <c r="L7" s="107">
        <v>1.71</v>
      </c>
      <c r="M7" s="107"/>
      <c r="N7" s="107">
        <v>0</v>
      </c>
      <c r="O7" s="107">
        <v>6.34</v>
      </c>
      <c r="P7" s="107">
        <v>13.15</v>
      </c>
      <c r="Q7" s="107">
        <v>8.9</v>
      </c>
      <c r="R7" s="107"/>
      <c r="S7" s="107">
        <v>25.01</v>
      </c>
      <c r="T7" s="107"/>
      <c r="U7" s="107"/>
      <c r="V7" s="107"/>
      <c r="W7" s="110"/>
      <c r="X7" s="107"/>
    </row>
    <row r="8" spans="1:24" ht="16.5">
      <c r="A8" s="109" t="s">
        <v>1000</v>
      </c>
      <c r="B8" s="109">
        <v>6</v>
      </c>
      <c r="C8" s="107" t="s">
        <v>272</v>
      </c>
      <c r="D8" s="107"/>
      <c r="E8" s="107">
        <v>2.2200000000000002</v>
      </c>
      <c r="F8" s="106">
        <v>4.72</v>
      </c>
      <c r="G8" s="108">
        <v>126759500</v>
      </c>
      <c r="H8" s="108">
        <v>281459</v>
      </c>
      <c r="I8" s="108">
        <v>10767</v>
      </c>
      <c r="J8" s="107"/>
      <c r="K8" s="107">
        <v>0.71</v>
      </c>
      <c r="L8" s="107">
        <v>3.51</v>
      </c>
      <c r="M8" s="107"/>
      <c r="N8" s="107">
        <v>0</v>
      </c>
      <c r="O8" s="107">
        <v>-9.36</v>
      </c>
      <c r="P8" s="107">
        <v>-21.23</v>
      </c>
      <c r="Q8" s="107">
        <v>-30.16</v>
      </c>
      <c r="R8" s="107"/>
      <c r="S8" s="107">
        <v>58.59</v>
      </c>
      <c r="T8" s="107"/>
      <c r="U8" s="107"/>
      <c r="V8" s="107"/>
      <c r="W8" s="106"/>
      <c r="X8" s="107"/>
    </row>
    <row r="9" spans="1:24" ht="16.5">
      <c r="A9" s="109" t="s">
        <v>999</v>
      </c>
      <c r="B9" s="109">
        <v>7</v>
      </c>
      <c r="C9" s="107" t="s">
        <v>272</v>
      </c>
      <c r="D9" s="107"/>
      <c r="E9" s="107">
        <v>5.25</v>
      </c>
      <c r="F9" s="107">
        <v>0</v>
      </c>
      <c r="G9" s="108">
        <v>56300</v>
      </c>
      <c r="H9" s="107">
        <v>292</v>
      </c>
      <c r="I9" s="108">
        <v>1234</v>
      </c>
      <c r="J9" s="107">
        <v>11.54</v>
      </c>
      <c r="K9" s="107">
        <v>1.29</v>
      </c>
      <c r="L9" s="107">
        <v>1.1399999999999999</v>
      </c>
      <c r="M9" s="107"/>
      <c r="N9" s="107">
        <v>0.45</v>
      </c>
      <c r="O9" s="107">
        <v>8.8800000000000008</v>
      </c>
      <c r="P9" s="107">
        <v>11.99</v>
      </c>
      <c r="Q9" s="107">
        <v>5.77</v>
      </c>
      <c r="R9" s="107"/>
      <c r="S9" s="107">
        <v>32.61</v>
      </c>
      <c r="T9" s="107"/>
      <c r="U9" s="107">
        <v>322</v>
      </c>
      <c r="V9" s="107">
        <v>298</v>
      </c>
      <c r="W9" s="106">
        <v>-0.08</v>
      </c>
      <c r="X9" s="107"/>
    </row>
    <row r="10" spans="1:24" ht="16.5">
      <c r="A10" s="109" t="s">
        <v>998</v>
      </c>
      <c r="B10" s="109">
        <v>8</v>
      </c>
      <c r="C10" s="107" t="s">
        <v>275</v>
      </c>
      <c r="D10" s="107"/>
      <c r="E10" s="107">
        <v>0.8</v>
      </c>
      <c r="F10" s="106">
        <v>-1.23</v>
      </c>
      <c r="G10" s="108">
        <v>236500</v>
      </c>
      <c r="H10" s="107">
        <v>192</v>
      </c>
      <c r="I10" s="107">
        <v>240</v>
      </c>
      <c r="J10" s="107">
        <v>26.56</v>
      </c>
      <c r="K10" s="107">
        <v>0.99</v>
      </c>
      <c r="L10" s="107">
        <v>2.42</v>
      </c>
      <c r="M10" s="107"/>
      <c r="N10" s="107">
        <v>0.03</v>
      </c>
      <c r="O10" s="107">
        <v>2.8</v>
      </c>
      <c r="P10" s="107">
        <v>3.79</v>
      </c>
      <c r="Q10" s="107">
        <v>1.56</v>
      </c>
      <c r="R10" s="107"/>
      <c r="S10" s="107">
        <v>34.67</v>
      </c>
      <c r="T10" s="107"/>
      <c r="U10" s="107">
        <v>742</v>
      </c>
      <c r="V10" s="107">
        <v>751</v>
      </c>
      <c r="W10" s="110">
        <v>-0.15</v>
      </c>
      <c r="X10" s="107"/>
    </row>
    <row r="11" spans="1:24" ht="16.5">
      <c r="A11" s="109" t="s">
        <v>997</v>
      </c>
      <c r="B11" s="109">
        <v>9</v>
      </c>
      <c r="C11" s="107" t="s">
        <v>272</v>
      </c>
      <c r="D11" s="107"/>
      <c r="E11" s="107">
        <v>0.71</v>
      </c>
      <c r="F11" s="107">
        <v>1.43</v>
      </c>
      <c r="G11" s="108">
        <v>249000</v>
      </c>
      <c r="H11" s="108">
        <v>178</v>
      </c>
      <c r="I11" s="108">
        <v>225</v>
      </c>
      <c r="J11" s="107"/>
      <c r="K11" s="107">
        <v>0.49</v>
      </c>
      <c r="L11" s="107">
        <v>6.68</v>
      </c>
      <c r="M11" s="107"/>
      <c r="N11" s="107">
        <v>0</v>
      </c>
      <c r="O11" s="107">
        <v>-8.18</v>
      </c>
      <c r="P11" s="107">
        <v>-42.19</v>
      </c>
      <c r="Q11" s="107">
        <v>-231.29</v>
      </c>
      <c r="R11" s="107"/>
      <c r="S11" s="107">
        <v>60.49</v>
      </c>
      <c r="T11" s="107"/>
      <c r="U11" s="107"/>
      <c r="V11" s="107"/>
      <c r="W11" s="111"/>
      <c r="X11" s="107"/>
    </row>
    <row r="12" spans="1:24" ht="16.5">
      <c r="A12" s="109" t="s">
        <v>996</v>
      </c>
      <c r="B12" s="109">
        <v>10</v>
      </c>
      <c r="C12" s="107" t="s">
        <v>275</v>
      </c>
      <c r="D12" s="107"/>
      <c r="E12" s="107">
        <v>0.57999999999999996</v>
      </c>
      <c r="F12" s="106">
        <v>0</v>
      </c>
      <c r="G12" s="108">
        <v>10000</v>
      </c>
      <c r="H12" s="108">
        <v>6</v>
      </c>
      <c r="I12" s="108">
        <v>779</v>
      </c>
      <c r="J12" s="107"/>
      <c r="K12" s="107">
        <v>1.35</v>
      </c>
      <c r="L12" s="107">
        <v>0.85</v>
      </c>
      <c r="M12" s="107"/>
      <c r="N12" s="107">
        <v>0</v>
      </c>
      <c r="O12" s="107">
        <v>-2.73</v>
      </c>
      <c r="P12" s="107">
        <v>-8.77</v>
      </c>
      <c r="Q12" s="107">
        <v>-48.65</v>
      </c>
      <c r="R12" s="107"/>
      <c r="S12" s="107">
        <v>50.34</v>
      </c>
      <c r="T12" s="107"/>
      <c r="U12" s="107"/>
      <c r="V12" s="107"/>
      <c r="W12" s="110"/>
      <c r="X12" s="107"/>
    </row>
    <row r="13" spans="1:24" ht="16.5">
      <c r="A13" s="109" t="s">
        <v>995</v>
      </c>
      <c r="B13" s="109">
        <v>11</v>
      </c>
      <c r="C13" s="107" t="s">
        <v>275</v>
      </c>
      <c r="D13" s="107"/>
      <c r="E13" s="107">
        <v>3.68</v>
      </c>
      <c r="F13" s="110">
        <v>-1.08</v>
      </c>
      <c r="G13" s="108">
        <v>20254700</v>
      </c>
      <c r="H13" s="108">
        <v>75301</v>
      </c>
      <c r="I13" s="108">
        <v>37448</v>
      </c>
      <c r="J13" s="107">
        <v>24.98</v>
      </c>
      <c r="K13" s="107">
        <v>3.2</v>
      </c>
      <c r="L13" s="107">
        <v>0.39</v>
      </c>
      <c r="M13" s="107"/>
      <c r="N13" s="107">
        <v>0.15</v>
      </c>
      <c r="O13" s="107">
        <v>11.39</v>
      </c>
      <c r="P13" s="107">
        <v>16.760000000000002</v>
      </c>
      <c r="Q13" s="107">
        <v>26.3</v>
      </c>
      <c r="R13" s="107"/>
      <c r="S13" s="107">
        <v>21.75</v>
      </c>
      <c r="T13" s="107"/>
      <c r="U13" s="107">
        <v>453</v>
      </c>
      <c r="V13" s="107">
        <v>451</v>
      </c>
      <c r="W13" s="110"/>
      <c r="X13" s="107"/>
    </row>
    <row r="14" spans="1:24" ht="16.5">
      <c r="A14" s="109" t="s">
        <v>994</v>
      </c>
      <c r="B14" s="109">
        <v>12</v>
      </c>
      <c r="C14" s="107" t="s">
        <v>275</v>
      </c>
      <c r="D14" s="107"/>
      <c r="E14" s="107">
        <v>1.23</v>
      </c>
      <c r="F14" s="110">
        <v>0</v>
      </c>
      <c r="G14" s="108">
        <v>779100</v>
      </c>
      <c r="H14" s="108">
        <v>955</v>
      </c>
      <c r="I14" s="108">
        <v>738</v>
      </c>
      <c r="J14" s="107">
        <v>18.89</v>
      </c>
      <c r="K14" s="107">
        <v>1.1299999999999999</v>
      </c>
      <c r="L14" s="107">
        <v>0.9</v>
      </c>
      <c r="M14" s="107"/>
      <c r="N14" s="107">
        <v>7.0000000000000007E-2</v>
      </c>
      <c r="O14" s="107">
        <v>5.86</v>
      </c>
      <c r="P14" s="107">
        <v>6.06</v>
      </c>
      <c r="Q14" s="107">
        <v>1.54</v>
      </c>
      <c r="R14" s="107">
        <v>3.25</v>
      </c>
      <c r="S14" s="107">
        <v>24.93</v>
      </c>
      <c r="T14" s="107"/>
      <c r="U14" s="107">
        <v>607</v>
      </c>
      <c r="V14" s="107">
        <v>547</v>
      </c>
      <c r="W14" s="106">
        <v>0.2</v>
      </c>
      <c r="X14" s="107"/>
    </row>
    <row r="15" spans="1:24" ht="16.5">
      <c r="A15" s="109" t="s">
        <v>993</v>
      </c>
      <c r="B15" s="109">
        <v>13</v>
      </c>
      <c r="C15" s="107" t="s">
        <v>272</v>
      </c>
      <c r="D15" s="107"/>
      <c r="E15" s="107">
        <v>0.94</v>
      </c>
      <c r="F15" s="106">
        <v>1.08</v>
      </c>
      <c r="G15" s="108">
        <v>490100</v>
      </c>
      <c r="H15" s="108">
        <v>461</v>
      </c>
      <c r="I15" s="108">
        <v>564</v>
      </c>
      <c r="J15" s="107">
        <v>8.4600000000000009</v>
      </c>
      <c r="K15" s="107">
        <v>0.9</v>
      </c>
      <c r="L15" s="107">
        <v>0.99</v>
      </c>
      <c r="M15" s="107">
        <v>0.01</v>
      </c>
      <c r="N15" s="107">
        <v>0.11</v>
      </c>
      <c r="O15" s="107">
        <v>7.74</v>
      </c>
      <c r="P15" s="107">
        <v>11.18</v>
      </c>
      <c r="Q15" s="107">
        <v>5.0199999999999996</v>
      </c>
      <c r="R15" s="107">
        <v>1.08</v>
      </c>
      <c r="S15" s="107">
        <v>37.56</v>
      </c>
      <c r="T15" s="107"/>
      <c r="U15" s="107">
        <v>254</v>
      </c>
      <c r="V15" s="107">
        <v>249</v>
      </c>
      <c r="W15" s="106">
        <v>-0.13</v>
      </c>
      <c r="X15" s="107"/>
    </row>
    <row r="16" spans="1:24" ht="16.5">
      <c r="A16" s="109" t="s">
        <v>992</v>
      </c>
      <c r="B16" s="109">
        <v>14</v>
      </c>
      <c r="C16" s="107" t="s">
        <v>272</v>
      </c>
      <c r="D16" s="107"/>
      <c r="E16" s="107">
        <v>181.5</v>
      </c>
      <c r="F16" s="107">
        <v>0.55000000000000004</v>
      </c>
      <c r="G16" s="108">
        <v>9514700</v>
      </c>
      <c r="H16" s="108">
        <v>1725197</v>
      </c>
      <c r="I16" s="108">
        <v>539700</v>
      </c>
      <c r="J16" s="107">
        <v>19.75</v>
      </c>
      <c r="K16" s="107">
        <v>7.88</v>
      </c>
      <c r="L16" s="107">
        <v>4.16</v>
      </c>
      <c r="M16" s="107">
        <v>3.24</v>
      </c>
      <c r="N16" s="107">
        <v>9.19</v>
      </c>
      <c r="O16" s="107">
        <v>12.03</v>
      </c>
      <c r="P16" s="107">
        <v>41.9</v>
      </c>
      <c r="Q16" s="107">
        <v>15.85</v>
      </c>
      <c r="R16" s="107">
        <v>4.07</v>
      </c>
      <c r="S16" s="107">
        <v>36.229999999999997</v>
      </c>
      <c r="T16" s="107"/>
      <c r="U16" s="107">
        <v>302</v>
      </c>
      <c r="V16" s="107">
        <v>389</v>
      </c>
      <c r="W16" s="110">
        <v>-3.99</v>
      </c>
      <c r="X16" s="107"/>
    </row>
    <row r="17" spans="1:24" ht="16.5">
      <c r="A17" s="109" t="s">
        <v>991</v>
      </c>
      <c r="B17" s="109">
        <v>15</v>
      </c>
      <c r="C17" s="107" t="s">
        <v>275</v>
      </c>
      <c r="D17" s="107" t="s">
        <v>295</v>
      </c>
      <c r="E17" s="107">
        <v>0.22</v>
      </c>
      <c r="F17" s="107">
        <v>-4.3499999999999996</v>
      </c>
      <c r="G17" s="108">
        <v>7667200</v>
      </c>
      <c r="H17" s="108">
        <v>1643</v>
      </c>
      <c r="I17" s="108">
        <v>943</v>
      </c>
      <c r="J17" s="107"/>
      <c r="K17" s="107">
        <v>1.38</v>
      </c>
      <c r="L17" s="107">
        <v>7.0000000000000007E-2</v>
      </c>
      <c r="M17" s="107"/>
      <c r="N17" s="107">
        <v>0</v>
      </c>
      <c r="O17" s="107">
        <v>-22.91</v>
      </c>
      <c r="P17" s="107">
        <v>-30.63</v>
      </c>
      <c r="Q17" s="107">
        <v>-348.33</v>
      </c>
      <c r="R17" s="107"/>
      <c r="S17" s="107">
        <v>59.68</v>
      </c>
      <c r="T17" s="107"/>
      <c r="U17" s="107"/>
      <c r="V17" s="107"/>
      <c r="W17" s="110"/>
      <c r="X17" s="107"/>
    </row>
    <row r="18" spans="1:24" ht="16.5">
      <c r="A18" s="109" t="s">
        <v>990</v>
      </c>
      <c r="B18" s="109">
        <v>16</v>
      </c>
      <c r="C18" s="107" t="s">
        <v>272</v>
      </c>
      <c r="D18" s="107"/>
      <c r="E18" s="107">
        <v>168</v>
      </c>
      <c r="F18" s="107">
        <v>0.6</v>
      </c>
      <c r="G18" s="108">
        <v>1837400</v>
      </c>
      <c r="H18" s="108">
        <v>311933</v>
      </c>
      <c r="I18" s="108">
        <v>42000</v>
      </c>
      <c r="J18" s="107">
        <v>11.85</v>
      </c>
      <c r="K18" s="107">
        <v>2.78</v>
      </c>
      <c r="L18" s="107">
        <v>4.76</v>
      </c>
      <c r="M18" s="107">
        <v>1.85</v>
      </c>
      <c r="N18" s="107">
        <v>15.9</v>
      </c>
      <c r="O18" s="107">
        <v>4.99</v>
      </c>
      <c r="P18" s="107">
        <v>20.56</v>
      </c>
      <c r="Q18" s="107">
        <v>14.3</v>
      </c>
      <c r="R18" s="107">
        <v>2.99</v>
      </c>
      <c r="S18" s="107">
        <v>30.87</v>
      </c>
      <c r="T18" s="107"/>
      <c r="U18" s="107">
        <v>221</v>
      </c>
      <c r="V18" s="107">
        <v>451</v>
      </c>
      <c r="W18" s="110">
        <v>0.02</v>
      </c>
      <c r="X18" s="107"/>
    </row>
    <row r="19" spans="1:24" ht="16.5">
      <c r="A19" s="109" t="s">
        <v>989</v>
      </c>
      <c r="B19" s="109">
        <v>17</v>
      </c>
      <c r="C19" s="107" t="s">
        <v>272</v>
      </c>
      <c r="D19" s="107"/>
      <c r="E19" s="107">
        <v>0.65</v>
      </c>
      <c r="F19" s="107">
        <v>1.56</v>
      </c>
      <c r="G19" s="108">
        <v>100</v>
      </c>
      <c r="H19" s="108">
        <v>0</v>
      </c>
      <c r="I19" s="108">
        <v>1040</v>
      </c>
      <c r="J19" s="107">
        <v>24.8</v>
      </c>
      <c r="K19" s="107">
        <v>1.91</v>
      </c>
      <c r="L19" s="107">
        <v>2.66</v>
      </c>
      <c r="M19" s="107"/>
      <c r="N19" s="107">
        <v>0.03</v>
      </c>
      <c r="O19" s="107">
        <v>2.29</v>
      </c>
      <c r="P19" s="107">
        <v>7.66</v>
      </c>
      <c r="Q19" s="107">
        <v>17.8</v>
      </c>
      <c r="R19" s="107">
        <v>3.91</v>
      </c>
      <c r="S19" s="107">
        <v>20.6</v>
      </c>
      <c r="T19" s="107"/>
      <c r="U19" s="107">
        <v>618</v>
      </c>
      <c r="V19" s="107">
        <v>761</v>
      </c>
      <c r="W19" s="110"/>
      <c r="X19" s="107"/>
    </row>
    <row r="20" spans="1:24" ht="15.75" customHeight="1">
      <c r="A20" s="109" t="s">
        <v>988</v>
      </c>
      <c r="B20" s="109">
        <v>18</v>
      </c>
      <c r="C20" s="107" t="s">
        <v>275</v>
      </c>
      <c r="D20" s="107"/>
      <c r="E20" s="107">
        <v>5.85</v>
      </c>
      <c r="F20" s="106">
        <v>0</v>
      </c>
      <c r="G20" s="108">
        <v>0</v>
      </c>
      <c r="H20" s="108">
        <v>0</v>
      </c>
      <c r="I20" s="108">
        <v>267</v>
      </c>
      <c r="J20" s="107"/>
      <c r="K20" s="107">
        <v>0.23</v>
      </c>
      <c r="L20" s="107">
        <v>0.19</v>
      </c>
      <c r="M20" s="107"/>
      <c r="N20" s="107">
        <v>0</v>
      </c>
      <c r="O20" s="107">
        <v>-2.25</v>
      </c>
      <c r="P20" s="107">
        <v>-2.82</v>
      </c>
      <c r="Q20" s="107">
        <v>-1.0900000000000001</v>
      </c>
      <c r="R20" s="107"/>
      <c r="S20" s="107">
        <v>43.31</v>
      </c>
      <c r="T20" s="107"/>
      <c r="U20" s="107"/>
      <c r="V20" s="107"/>
      <c r="W20" s="110"/>
      <c r="X20" s="107"/>
    </row>
    <row r="21" spans="1:24" ht="15.75" customHeight="1">
      <c r="A21" s="109" t="s">
        <v>987</v>
      </c>
      <c r="B21" s="109">
        <v>19</v>
      </c>
      <c r="C21" s="107" t="s">
        <v>272</v>
      </c>
      <c r="D21" s="107"/>
      <c r="E21" s="107">
        <v>1.7</v>
      </c>
      <c r="F21" s="110">
        <v>1.8</v>
      </c>
      <c r="G21" s="108">
        <v>10050500</v>
      </c>
      <c r="H21" s="108">
        <v>17205</v>
      </c>
      <c r="I21" s="108">
        <v>1644</v>
      </c>
      <c r="J21" s="107">
        <v>9.19</v>
      </c>
      <c r="K21" s="107">
        <v>0.92</v>
      </c>
      <c r="L21" s="107">
        <v>2.08</v>
      </c>
      <c r="M21" s="107">
        <v>0.09</v>
      </c>
      <c r="N21" s="107">
        <v>0.18</v>
      </c>
      <c r="O21" s="107">
        <v>4.55</v>
      </c>
      <c r="P21" s="107">
        <v>10.039999999999999</v>
      </c>
      <c r="Q21" s="107">
        <v>2.6</v>
      </c>
      <c r="R21" s="107">
        <v>10.78</v>
      </c>
      <c r="S21" s="107">
        <v>44.27</v>
      </c>
      <c r="T21" s="107"/>
      <c r="U21" s="107">
        <v>295</v>
      </c>
      <c r="V21" s="107">
        <v>395</v>
      </c>
      <c r="W21" s="110">
        <v>0.27</v>
      </c>
      <c r="X21" s="107"/>
    </row>
    <row r="22" spans="1:24" ht="15.75" customHeight="1">
      <c r="A22" s="109" t="s">
        <v>986</v>
      </c>
      <c r="B22" s="109">
        <v>20</v>
      </c>
      <c r="C22" s="107" t="s">
        <v>272</v>
      </c>
      <c r="D22" s="107"/>
      <c r="E22" s="107">
        <v>18.8</v>
      </c>
      <c r="F22" s="107">
        <v>2.17</v>
      </c>
      <c r="G22" s="108">
        <v>3212100</v>
      </c>
      <c r="H22" s="108">
        <v>60070</v>
      </c>
      <c r="I22" s="108">
        <v>6065</v>
      </c>
      <c r="J22" s="107"/>
      <c r="K22" s="107">
        <v>0.82</v>
      </c>
      <c r="L22" s="107">
        <v>2.02</v>
      </c>
      <c r="M22" s="107"/>
      <c r="N22" s="107">
        <v>0</v>
      </c>
      <c r="O22" s="107">
        <v>-1</v>
      </c>
      <c r="P22" s="107">
        <v>-9.5399999999999991</v>
      </c>
      <c r="Q22" s="107">
        <v>0.01</v>
      </c>
      <c r="R22" s="107">
        <v>1.92</v>
      </c>
      <c r="S22" s="107">
        <v>49.55</v>
      </c>
      <c r="T22" s="107"/>
      <c r="U22" s="107"/>
      <c r="V22" s="107"/>
      <c r="W22" s="106"/>
      <c r="X22" s="107"/>
    </row>
    <row r="23" spans="1:24" ht="15.75" customHeight="1">
      <c r="A23" s="109" t="s">
        <v>985</v>
      </c>
      <c r="B23" s="109">
        <v>21</v>
      </c>
      <c r="C23" s="107" t="s">
        <v>272</v>
      </c>
      <c r="D23" s="107"/>
      <c r="E23" s="107">
        <v>13.5</v>
      </c>
      <c r="F23" s="106">
        <v>0</v>
      </c>
      <c r="G23" s="108">
        <v>31500</v>
      </c>
      <c r="H23" s="108">
        <v>427</v>
      </c>
      <c r="I23" s="108">
        <v>2024</v>
      </c>
      <c r="J23" s="107">
        <v>27.48</v>
      </c>
      <c r="K23" s="107">
        <v>1.28</v>
      </c>
      <c r="L23" s="107">
        <v>0.16</v>
      </c>
      <c r="M23" s="107">
        <v>0.45</v>
      </c>
      <c r="N23" s="107">
        <v>0.49</v>
      </c>
      <c r="O23" s="107">
        <v>4.9000000000000004</v>
      </c>
      <c r="P23" s="107">
        <v>4.63</v>
      </c>
      <c r="Q23" s="107">
        <v>5.93</v>
      </c>
      <c r="R23" s="107">
        <v>3.33</v>
      </c>
      <c r="S23" s="107">
        <v>58.86</v>
      </c>
      <c r="T23" s="107"/>
      <c r="U23" s="107">
        <v>722</v>
      </c>
      <c r="V23" s="107">
        <v>665</v>
      </c>
      <c r="W23" s="110">
        <v>-9.69</v>
      </c>
      <c r="X23" s="107"/>
    </row>
    <row r="24" spans="1:24" ht="15.75" customHeight="1">
      <c r="A24" s="109" t="s">
        <v>984</v>
      </c>
      <c r="B24" s="109">
        <v>22</v>
      </c>
      <c r="C24" s="107" t="s">
        <v>272</v>
      </c>
      <c r="D24" s="107"/>
      <c r="E24" s="107">
        <v>2.08</v>
      </c>
      <c r="F24" s="106">
        <v>-0.95</v>
      </c>
      <c r="G24" s="108">
        <v>10640900</v>
      </c>
      <c r="H24" s="108">
        <v>22230</v>
      </c>
      <c r="I24" s="108">
        <v>5824</v>
      </c>
      <c r="J24" s="107">
        <v>9.1199999999999992</v>
      </c>
      <c r="K24" s="107">
        <v>2.2599999999999998</v>
      </c>
      <c r="L24" s="107">
        <v>0.19</v>
      </c>
      <c r="M24" s="107"/>
      <c r="N24" s="107">
        <v>0.23</v>
      </c>
      <c r="O24" s="107">
        <v>21.51</v>
      </c>
      <c r="P24" s="107">
        <v>26.29</v>
      </c>
      <c r="Q24" s="107">
        <v>10.24</v>
      </c>
      <c r="R24" s="107">
        <v>5.71</v>
      </c>
      <c r="S24" s="107">
        <v>49.9</v>
      </c>
      <c r="T24" s="107"/>
      <c r="U24" s="107">
        <v>106</v>
      </c>
      <c r="V24" s="107">
        <v>88</v>
      </c>
      <c r="W24" s="106">
        <v>0.52</v>
      </c>
      <c r="X24" s="107"/>
    </row>
    <row r="25" spans="1:24" ht="15.75" customHeight="1">
      <c r="A25" s="109" t="s">
        <v>983</v>
      </c>
      <c r="B25" s="109">
        <v>23</v>
      </c>
      <c r="C25" s="107" t="s">
        <v>272</v>
      </c>
      <c r="D25" s="107"/>
      <c r="E25" s="107">
        <v>0.7</v>
      </c>
      <c r="F25" s="106">
        <v>2.94</v>
      </c>
      <c r="G25" s="108">
        <v>54385000</v>
      </c>
      <c r="H25" s="108">
        <v>38479</v>
      </c>
      <c r="I25" s="108">
        <v>3663</v>
      </c>
      <c r="J25" s="107">
        <v>16.68</v>
      </c>
      <c r="K25" s="107">
        <v>1.89</v>
      </c>
      <c r="L25" s="107">
        <v>0.19</v>
      </c>
      <c r="M25" s="107"/>
      <c r="N25" s="107">
        <v>0.04</v>
      </c>
      <c r="O25" s="107">
        <v>10.55</v>
      </c>
      <c r="P25" s="107">
        <v>12.14</v>
      </c>
      <c r="Q25" s="107">
        <v>6.01</v>
      </c>
      <c r="R25" s="107"/>
      <c r="S25" s="107">
        <v>26.27</v>
      </c>
      <c r="T25" s="107"/>
      <c r="U25" s="107">
        <v>423</v>
      </c>
      <c r="V25" s="107">
        <v>370</v>
      </c>
      <c r="W25" s="110">
        <v>-0.22</v>
      </c>
      <c r="X25" s="107"/>
    </row>
    <row r="26" spans="1:24" ht="15.75" customHeight="1">
      <c r="A26" s="109" t="s">
        <v>982</v>
      </c>
      <c r="B26" s="109">
        <v>24</v>
      </c>
      <c r="C26" s="107" t="s">
        <v>272</v>
      </c>
      <c r="D26" s="107"/>
      <c r="E26" s="107">
        <v>0.93</v>
      </c>
      <c r="F26" s="110">
        <v>3.33</v>
      </c>
      <c r="G26" s="108">
        <v>3100</v>
      </c>
      <c r="H26" s="108">
        <v>3</v>
      </c>
      <c r="I26" s="108">
        <v>5873</v>
      </c>
      <c r="J26" s="107"/>
      <c r="K26" s="107">
        <v>1.66</v>
      </c>
      <c r="L26" s="107">
        <v>1.27</v>
      </c>
      <c r="M26" s="107"/>
      <c r="N26" s="107">
        <v>0</v>
      </c>
      <c r="O26" s="107">
        <v>-1.19</v>
      </c>
      <c r="P26" s="107">
        <v>-2.36</v>
      </c>
      <c r="Q26" s="107">
        <v>-5.58</v>
      </c>
      <c r="R26" s="107"/>
      <c r="S26" s="107">
        <v>25.74</v>
      </c>
      <c r="T26" s="107"/>
      <c r="U26" s="107"/>
      <c r="V26" s="107"/>
      <c r="W26" s="111"/>
      <c r="X26" s="107"/>
    </row>
    <row r="27" spans="1:24" ht="15.75" customHeight="1">
      <c r="A27" s="109" t="s">
        <v>981</v>
      </c>
      <c r="B27" s="109">
        <v>25</v>
      </c>
      <c r="C27" s="107" t="s">
        <v>272</v>
      </c>
      <c r="D27" s="107"/>
      <c r="E27" s="107">
        <v>17.899999999999999</v>
      </c>
      <c r="F27" s="106">
        <v>1.1299999999999999</v>
      </c>
      <c r="G27" s="108">
        <v>218900</v>
      </c>
      <c r="H27" s="108">
        <v>3901</v>
      </c>
      <c r="I27" s="108">
        <v>3693</v>
      </c>
      <c r="J27" s="107">
        <v>9.7200000000000006</v>
      </c>
      <c r="K27" s="107">
        <v>1.33</v>
      </c>
      <c r="L27" s="107">
        <v>1.71</v>
      </c>
      <c r="M27" s="107">
        <v>0.25</v>
      </c>
      <c r="N27" s="107">
        <v>1.84</v>
      </c>
      <c r="O27" s="107">
        <v>7.76</v>
      </c>
      <c r="P27" s="107">
        <v>13.73</v>
      </c>
      <c r="Q27" s="107">
        <v>5.31</v>
      </c>
      <c r="R27" s="107">
        <v>10.73</v>
      </c>
      <c r="S27" s="107">
        <v>71.510000000000005</v>
      </c>
      <c r="T27" s="107"/>
      <c r="U27" s="107">
        <v>233</v>
      </c>
      <c r="V27" s="107">
        <v>272</v>
      </c>
      <c r="W27" s="110">
        <v>25.25</v>
      </c>
      <c r="X27" s="107"/>
    </row>
    <row r="28" spans="1:24" ht="15.75" customHeight="1">
      <c r="A28" s="109" t="s">
        <v>980</v>
      </c>
      <c r="B28" s="109">
        <v>26</v>
      </c>
      <c r="C28" s="107" t="s">
        <v>272</v>
      </c>
      <c r="D28" s="107"/>
      <c r="E28" s="107">
        <v>18.3</v>
      </c>
      <c r="F28" s="107">
        <v>0.55000000000000004</v>
      </c>
      <c r="G28" s="108">
        <v>2416000</v>
      </c>
      <c r="H28" s="108">
        <v>44135</v>
      </c>
      <c r="I28" s="108">
        <v>7310</v>
      </c>
      <c r="J28" s="107">
        <v>12.55</v>
      </c>
      <c r="K28" s="107">
        <v>1.92</v>
      </c>
      <c r="L28" s="107">
        <v>1.41</v>
      </c>
      <c r="M28" s="107">
        <v>0.3</v>
      </c>
      <c r="N28" s="107">
        <v>1.46</v>
      </c>
      <c r="O28" s="107">
        <v>7.57</v>
      </c>
      <c r="P28" s="107">
        <v>16.16</v>
      </c>
      <c r="Q28" s="107">
        <v>6.76</v>
      </c>
      <c r="R28" s="107">
        <v>1.65</v>
      </c>
      <c r="S28" s="107">
        <v>38.22</v>
      </c>
      <c r="T28" s="107"/>
      <c r="U28" s="107">
        <v>289</v>
      </c>
      <c r="V28" s="107">
        <v>369</v>
      </c>
      <c r="W28" s="110">
        <v>0.01</v>
      </c>
      <c r="X28" s="107"/>
    </row>
    <row r="29" spans="1:24" ht="15.75" customHeight="1">
      <c r="A29" s="109" t="s">
        <v>979</v>
      </c>
      <c r="B29" s="109">
        <v>27</v>
      </c>
      <c r="C29" s="107" t="s">
        <v>272</v>
      </c>
      <c r="D29" s="107"/>
      <c r="E29" s="107">
        <v>0.13</v>
      </c>
      <c r="F29" s="110">
        <v>8.33</v>
      </c>
      <c r="G29" s="108">
        <v>3154600</v>
      </c>
      <c r="H29" s="107">
        <v>379</v>
      </c>
      <c r="I29" s="107">
        <v>551</v>
      </c>
      <c r="J29" s="107"/>
      <c r="K29" s="107">
        <v>0.76</v>
      </c>
      <c r="L29" s="107">
        <v>0.35</v>
      </c>
      <c r="M29" s="107"/>
      <c r="N29" s="107">
        <v>0</v>
      </c>
      <c r="O29" s="107">
        <v>-18.61</v>
      </c>
      <c r="P29" s="107">
        <v>-22.15</v>
      </c>
      <c r="Q29" s="107">
        <v>-37.71</v>
      </c>
      <c r="R29" s="107"/>
      <c r="S29" s="107">
        <v>67.05</v>
      </c>
      <c r="T29" s="107"/>
      <c r="U29" s="107"/>
      <c r="V29" s="107"/>
      <c r="W29" s="106"/>
      <c r="X29" s="107"/>
    </row>
    <row r="30" spans="1:24" ht="15.75" customHeight="1">
      <c r="A30" s="109" t="s">
        <v>978</v>
      </c>
      <c r="B30" s="109">
        <v>28</v>
      </c>
      <c r="C30" s="107" t="s">
        <v>275</v>
      </c>
      <c r="D30" s="107"/>
      <c r="E30" s="107">
        <v>0.91</v>
      </c>
      <c r="F30" s="106">
        <v>0</v>
      </c>
      <c r="G30" s="108">
        <v>231600</v>
      </c>
      <c r="H30" s="108">
        <v>211</v>
      </c>
      <c r="I30" s="108">
        <v>368</v>
      </c>
      <c r="J30" s="107">
        <v>19.37</v>
      </c>
      <c r="K30" s="107">
        <v>0.69</v>
      </c>
      <c r="L30" s="107">
        <v>0.24</v>
      </c>
      <c r="M30" s="107">
        <v>0.03</v>
      </c>
      <c r="N30" s="107">
        <v>0.05</v>
      </c>
      <c r="O30" s="107">
        <v>4.13</v>
      </c>
      <c r="P30" s="107">
        <v>3.61</v>
      </c>
      <c r="Q30" s="107">
        <v>3.95</v>
      </c>
      <c r="R30" s="107">
        <v>3.52</v>
      </c>
      <c r="S30" s="107">
        <v>48.51</v>
      </c>
      <c r="T30" s="107"/>
      <c r="U30" s="107">
        <v>683</v>
      </c>
      <c r="V30" s="107">
        <v>631</v>
      </c>
      <c r="W30" s="106">
        <v>-2.0499999999999998</v>
      </c>
      <c r="X30" s="107"/>
    </row>
    <row r="31" spans="1:24" ht="15.75" customHeight="1">
      <c r="A31" s="109" t="s">
        <v>977</v>
      </c>
      <c r="B31" s="109">
        <v>29</v>
      </c>
      <c r="C31" s="107" t="s">
        <v>272</v>
      </c>
      <c r="D31" s="107"/>
      <c r="E31" s="107">
        <v>0.51</v>
      </c>
      <c r="F31" s="107">
        <v>0</v>
      </c>
      <c r="G31" s="108">
        <v>705700</v>
      </c>
      <c r="H31" s="108">
        <v>366</v>
      </c>
      <c r="I31" s="108">
        <v>685</v>
      </c>
      <c r="J31" s="107">
        <v>10.050000000000001</v>
      </c>
      <c r="K31" s="107">
        <v>0.68</v>
      </c>
      <c r="L31" s="107">
        <v>0.67</v>
      </c>
      <c r="M31" s="107"/>
      <c r="N31" s="107">
        <v>0.05</v>
      </c>
      <c r="O31" s="107">
        <v>5.89</v>
      </c>
      <c r="P31" s="107">
        <v>7.03</v>
      </c>
      <c r="Q31" s="107">
        <v>2.75</v>
      </c>
      <c r="R31" s="107"/>
      <c r="S31" s="107">
        <v>59.11</v>
      </c>
      <c r="T31" s="107"/>
      <c r="U31" s="107">
        <v>387</v>
      </c>
      <c r="V31" s="107">
        <v>356</v>
      </c>
      <c r="W31" s="110">
        <v>-0.03</v>
      </c>
      <c r="X31" s="107"/>
    </row>
    <row r="32" spans="1:24" ht="15.75" customHeight="1">
      <c r="A32" s="109" t="s">
        <v>976</v>
      </c>
      <c r="B32" s="109">
        <v>30</v>
      </c>
      <c r="C32" s="107" t="s">
        <v>275</v>
      </c>
      <c r="D32" s="107"/>
      <c r="E32" s="107">
        <v>3.22</v>
      </c>
      <c r="F32" s="107">
        <v>0.63</v>
      </c>
      <c r="G32" s="108">
        <v>10692700</v>
      </c>
      <c r="H32" s="108">
        <v>34765</v>
      </c>
      <c r="I32" s="108">
        <v>1803</v>
      </c>
      <c r="J32" s="107">
        <v>4.7699999999999996</v>
      </c>
      <c r="K32" s="107">
        <v>0.82</v>
      </c>
      <c r="L32" s="107">
        <v>2.71</v>
      </c>
      <c r="M32" s="107"/>
      <c r="N32" s="107">
        <v>0.68</v>
      </c>
      <c r="O32" s="107">
        <v>8.4700000000000006</v>
      </c>
      <c r="P32" s="107">
        <v>18.78</v>
      </c>
      <c r="Q32" s="107">
        <v>13.77</v>
      </c>
      <c r="R32" s="107"/>
      <c r="S32" s="107">
        <v>29.81</v>
      </c>
      <c r="T32" s="107"/>
      <c r="U32" s="107">
        <v>98</v>
      </c>
      <c r="V32" s="107">
        <v>182</v>
      </c>
      <c r="W32" s="110">
        <v>0.1</v>
      </c>
      <c r="X32" s="107"/>
    </row>
    <row r="33" spans="1:24" ht="15.75" customHeight="1">
      <c r="A33" s="109" t="s">
        <v>975</v>
      </c>
      <c r="B33" s="109">
        <v>31</v>
      </c>
      <c r="C33" s="107" t="s">
        <v>272</v>
      </c>
      <c r="D33" s="107"/>
      <c r="E33" s="107">
        <v>1.2</v>
      </c>
      <c r="F33" s="106">
        <v>0.84</v>
      </c>
      <c r="G33" s="108">
        <v>897600</v>
      </c>
      <c r="H33" s="108">
        <v>1078</v>
      </c>
      <c r="I33" s="108">
        <v>720</v>
      </c>
      <c r="J33" s="107">
        <v>8.4</v>
      </c>
      <c r="K33" s="107">
        <v>0.86</v>
      </c>
      <c r="L33" s="107">
        <v>0.2</v>
      </c>
      <c r="M33" s="107">
        <v>0.1</v>
      </c>
      <c r="N33" s="107">
        <v>0.14000000000000001</v>
      </c>
      <c r="O33" s="107">
        <v>9.9700000000000006</v>
      </c>
      <c r="P33" s="107">
        <v>10.42</v>
      </c>
      <c r="Q33" s="107">
        <v>8.91</v>
      </c>
      <c r="R33" s="107">
        <v>8.4</v>
      </c>
      <c r="S33" s="107">
        <v>31.78</v>
      </c>
      <c r="T33" s="107"/>
      <c r="U33" s="107">
        <v>267</v>
      </c>
      <c r="V33" s="107">
        <v>188</v>
      </c>
      <c r="W33" s="106">
        <v>0.4</v>
      </c>
      <c r="X33" s="107"/>
    </row>
    <row r="34" spans="1:24" ht="15.75" customHeight="1">
      <c r="A34" s="109" t="s">
        <v>974</v>
      </c>
      <c r="B34" s="109">
        <v>32</v>
      </c>
      <c r="C34" s="107" t="s">
        <v>275</v>
      </c>
      <c r="D34" s="107"/>
      <c r="E34" s="107">
        <v>3.58</v>
      </c>
      <c r="F34" s="110">
        <v>-0.56000000000000005</v>
      </c>
      <c r="G34" s="108">
        <v>11219300</v>
      </c>
      <c r="H34" s="108">
        <v>40784</v>
      </c>
      <c r="I34" s="108">
        <v>3648</v>
      </c>
      <c r="J34" s="107">
        <v>12.49</v>
      </c>
      <c r="K34" s="107">
        <v>2.25</v>
      </c>
      <c r="L34" s="107">
        <v>1.07</v>
      </c>
      <c r="M34" s="107">
        <v>0.1</v>
      </c>
      <c r="N34" s="107">
        <v>0.28999999999999998</v>
      </c>
      <c r="O34" s="107">
        <v>11.4</v>
      </c>
      <c r="P34" s="107">
        <v>19.27</v>
      </c>
      <c r="Q34" s="107">
        <v>18.850000000000001</v>
      </c>
      <c r="R34" s="107"/>
      <c r="S34" s="107">
        <v>24.61</v>
      </c>
      <c r="T34" s="107"/>
      <c r="U34" s="107">
        <v>251</v>
      </c>
      <c r="V34" s="107">
        <v>277</v>
      </c>
      <c r="W34" s="106">
        <v>-7.0000000000000007E-2</v>
      </c>
      <c r="X34" s="107"/>
    </row>
    <row r="35" spans="1:24" ht="15.75" customHeight="1">
      <c r="A35" s="109" t="s">
        <v>973</v>
      </c>
      <c r="B35" s="109">
        <v>33</v>
      </c>
      <c r="C35" s="107" t="s">
        <v>275</v>
      </c>
      <c r="D35" s="107"/>
      <c r="E35" s="107">
        <v>169</v>
      </c>
      <c r="F35" s="106">
        <v>0</v>
      </c>
      <c r="G35" s="108">
        <v>0</v>
      </c>
      <c r="H35" s="108">
        <v>0</v>
      </c>
      <c r="I35" s="108">
        <v>7301</v>
      </c>
      <c r="J35" s="107">
        <v>10.97</v>
      </c>
      <c r="K35" s="107">
        <v>1.26</v>
      </c>
      <c r="L35" s="107">
        <v>0.15</v>
      </c>
      <c r="M35" s="107"/>
      <c r="N35" s="107">
        <v>15.41</v>
      </c>
      <c r="O35" s="107">
        <v>12.55</v>
      </c>
      <c r="P35" s="107">
        <v>11.75</v>
      </c>
      <c r="Q35" s="107">
        <v>13.53</v>
      </c>
      <c r="R35" s="107">
        <v>4.4400000000000004</v>
      </c>
      <c r="S35" s="107">
        <v>21.37</v>
      </c>
      <c r="T35" s="107"/>
      <c r="U35" s="107">
        <v>306</v>
      </c>
      <c r="V35" s="107">
        <v>201</v>
      </c>
      <c r="W35" s="110">
        <v>-1.91</v>
      </c>
      <c r="X35" s="107"/>
    </row>
    <row r="36" spans="1:24" ht="15.75" customHeight="1">
      <c r="A36" s="109" t="s">
        <v>972</v>
      </c>
      <c r="B36" s="109">
        <v>34</v>
      </c>
      <c r="C36" s="107" t="s">
        <v>272</v>
      </c>
      <c r="D36" s="107"/>
      <c r="E36" s="107">
        <v>5.45</v>
      </c>
      <c r="F36" s="106">
        <v>-3.54</v>
      </c>
      <c r="G36" s="108">
        <v>2727900</v>
      </c>
      <c r="H36" s="108">
        <v>14938</v>
      </c>
      <c r="I36" s="108">
        <v>2823</v>
      </c>
      <c r="J36" s="107">
        <v>15.3</v>
      </c>
      <c r="K36" s="107">
        <v>1.3</v>
      </c>
      <c r="L36" s="107">
        <v>0.68</v>
      </c>
      <c r="M36" s="107"/>
      <c r="N36" s="107">
        <v>0.36</v>
      </c>
      <c r="O36" s="107">
        <v>7.32</v>
      </c>
      <c r="P36" s="107">
        <v>8.76</v>
      </c>
      <c r="Q36" s="107">
        <v>9.52</v>
      </c>
      <c r="R36" s="107">
        <v>3.54</v>
      </c>
      <c r="S36" s="107">
        <v>36.409999999999997</v>
      </c>
      <c r="T36" s="107"/>
      <c r="U36" s="107">
        <v>475</v>
      </c>
      <c r="V36" s="107">
        <v>441</v>
      </c>
      <c r="W36" s="110">
        <v>0.41</v>
      </c>
      <c r="X36" s="107"/>
    </row>
    <row r="37" spans="1:24" ht="15.75" customHeight="1">
      <c r="A37" s="109" t="s">
        <v>971</v>
      </c>
      <c r="B37" s="109">
        <v>35</v>
      </c>
      <c r="C37" s="107" t="s">
        <v>272</v>
      </c>
      <c r="D37" s="107"/>
      <c r="E37" s="107">
        <v>2.88</v>
      </c>
      <c r="F37" s="106">
        <v>0.7</v>
      </c>
      <c r="G37" s="108">
        <v>26220600</v>
      </c>
      <c r="H37" s="108">
        <v>76493</v>
      </c>
      <c r="I37" s="108">
        <v>2971</v>
      </c>
      <c r="J37" s="107">
        <v>10.47</v>
      </c>
      <c r="K37" s="107">
        <v>2.0099999999999998</v>
      </c>
      <c r="L37" s="107">
        <v>1.46</v>
      </c>
      <c r="M37" s="107">
        <v>0.11</v>
      </c>
      <c r="N37" s="107">
        <v>0.28000000000000003</v>
      </c>
      <c r="O37" s="107">
        <v>8.91</v>
      </c>
      <c r="P37" s="107">
        <v>20.47</v>
      </c>
      <c r="Q37" s="107">
        <v>36.590000000000003</v>
      </c>
      <c r="R37" s="107">
        <v>3.88</v>
      </c>
      <c r="S37" s="107">
        <v>50.62</v>
      </c>
      <c r="T37" s="107"/>
      <c r="U37" s="107">
        <v>175</v>
      </c>
      <c r="V37" s="107">
        <v>257</v>
      </c>
      <c r="W37" s="106">
        <v>0.19</v>
      </c>
      <c r="X37" s="107"/>
    </row>
    <row r="38" spans="1:24" ht="15.75" customHeight="1">
      <c r="A38" s="109" t="s">
        <v>970</v>
      </c>
      <c r="B38" s="109">
        <v>36</v>
      </c>
      <c r="C38" s="107" t="s">
        <v>272</v>
      </c>
      <c r="D38" s="107"/>
      <c r="E38" s="107">
        <v>3.72</v>
      </c>
      <c r="F38" s="107">
        <v>-2.62</v>
      </c>
      <c r="G38" s="108">
        <v>44000</v>
      </c>
      <c r="H38" s="108">
        <v>163</v>
      </c>
      <c r="I38" s="108">
        <v>3714</v>
      </c>
      <c r="J38" s="107">
        <v>25.14</v>
      </c>
      <c r="K38" s="107">
        <v>0.91</v>
      </c>
      <c r="L38" s="107">
        <v>0.33</v>
      </c>
      <c r="M38" s="107"/>
      <c r="N38" s="107">
        <v>0.15</v>
      </c>
      <c r="O38" s="107">
        <v>3.15</v>
      </c>
      <c r="P38" s="107">
        <v>3.64</v>
      </c>
      <c r="Q38" s="107">
        <v>0.92</v>
      </c>
      <c r="R38" s="107">
        <v>3.14</v>
      </c>
      <c r="S38" s="107">
        <v>18.3</v>
      </c>
      <c r="T38" s="107"/>
      <c r="U38" s="107">
        <v>736</v>
      </c>
      <c r="V38" s="107">
        <v>727</v>
      </c>
      <c r="W38" s="110">
        <v>-0.43</v>
      </c>
      <c r="X38" s="107"/>
    </row>
    <row r="39" spans="1:24" ht="15.75" customHeight="1">
      <c r="A39" s="109" t="s">
        <v>969</v>
      </c>
      <c r="B39" s="109">
        <v>37</v>
      </c>
      <c r="C39" s="107" t="s">
        <v>272</v>
      </c>
      <c r="D39" s="107"/>
      <c r="E39" s="107">
        <v>16.399999999999999</v>
      </c>
      <c r="F39" s="107">
        <v>-0.61</v>
      </c>
      <c r="G39" s="108">
        <v>8910000</v>
      </c>
      <c r="H39" s="108">
        <v>148067</v>
      </c>
      <c r="I39" s="108">
        <v>18860</v>
      </c>
      <c r="J39" s="107">
        <v>19.7</v>
      </c>
      <c r="K39" s="107">
        <v>1.22</v>
      </c>
      <c r="L39" s="107">
        <v>1.46</v>
      </c>
      <c r="M39" s="107">
        <v>0.1</v>
      </c>
      <c r="N39" s="107">
        <v>0.83</v>
      </c>
      <c r="O39" s="107">
        <v>5.43</v>
      </c>
      <c r="P39" s="107">
        <v>6.76</v>
      </c>
      <c r="Q39" s="107">
        <v>19.68</v>
      </c>
      <c r="R39" s="107">
        <v>2.5299999999999998</v>
      </c>
      <c r="S39" s="107">
        <v>73.75</v>
      </c>
      <c r="T39" s="107"/>
      <c r="U39" s="107">
        <v>602</v>
      </c>
      <c r="V39" s="107">
        <v>582</v>
      </c>
      <c r="W39" s="110">
        <v>1.32</v>
      </c>
      <c r="X39" s="107"/>
    </row>
    <row r="40" spans="1:24" ht="15.75" customHeight="1">
      <c r="A40" s="109" t="s">
        <v>968</v>
      </c>
      <c r="B40" s="109">
        <v>38</v>
      </c>
      <c r="C40" s="107" t="s">
        <v>272</v>
      </c>
      <c r="D40" s="107"/>
      <c r="E40" s="107">
        <v>5.15</v>
      </c>
      <c r="F40" s="106">
        <v>0.98</v>
      </c>
      <c r="G40" s="108">
        <v>170800</v>
      </c>
      <c r="H40" s="108">
        <v>875</v>
      </c>
      <c r="I40" s="108">
        <v>4815</v>
      </c>
      <c r="J40" s="107">
        <v>63.32</v>
      </c>
      <c r="K40" s="107">
        <v>1.75</v>
      </c>
      <c r="L40" s="107">
        <v>1.82</v>
      </c>
      <c r="M40" s="107">
        <v>0.05</v>
      </c>
      <c r="N40" s="107">
        <v>0.08</v>
      </c>
      <c r="O40" s="107">
        <v>3.52</v>
      </c>
      <c r="P40" s="107">
        <v>2.78</v>
      </c>
      <c r="Q40" s="107">
        <v>14.16</v>
      </c>
      <c r="R40" s="107">
        <v>0.98</v>
      </c>
      <c r="S40" s="107">
        <v>25.95</v>
      </c>
      <c r="T40" s="107"/>
      <c r="U40" s="107">
        <v>871</v>
      </c>
      <c r="V40" s="107">
        <v>820</v>
      </c>
      <c r="W40" s="106">
        <v>0.59</v>
      </c>
      <c r="X40" s="107"/>
    </row>
    <row r="41" spans="1:24" ht="15.75" customHeight="1">
      <c r="A41" s="109" t="s">
        <v>967</v>
      </c>
      <c r="B41" s="109">
        <v>39</v>
      </c>
      <c r="C41" s="107" t="s">
        <v>275</v>
      </c>
      <c r="D41" s="107"/>
      <c r="E41" s="107">
        <v>1.64</v>
      </c>
      <c r="F41" s="106">
        <v>3.8</v>
      </c>
      <c r="G41" s="108">
        <v>464700</v>
      </c>
      <c r="H41" s="108">
        <v>751</v>
      </c>
      <c r="I41" s="108">
        <v>787</v>
      </c>
      <c r="J41" s="107">
        <v>10.59</v>
      </c>
      <c r="K41" s="107">
        <v>0.37</v>
      </c>
      <c r="L41" s="107">
        <v>0.84</v>
      </c>
      <c r="M41" s="107"/>
      <c r="N41" s="107">
        <v>0.15</v>
      </c>
      <c r="O41" s="107">
        <v>3.07</v>
      </c>
      <c r="P41" s="107">
        <v>3.67</v>
      </c>
      <c r="Q41" s="107">
        <v>1.84</v>
      </c>
      <c r="R41" s="107"/>
      <c r="S41" s="107">
        <v>29.1</v>
      </c>
      <c r="T41" s="107"/>
      <c r="U41" s="107">
        <v>494</v>
      </c>
      <c r="V41" s="107">
        <v>490</v>
      </c>
      <c r="W41" s="110">
        <v>-0.06</v>
      </c>
      <c r="X41" s="107"/>
    </row>
    <row r="42" spans="1:24" ht="15.75" customHeight="1">
      <c r="A42" s="109" t="s">
        <v>966</v>
      </c>
      <c r="B42" s="109">
        <v>40</v>
      </c>
      <c r="C42" s="107" t="s">
        <v>272</v>
      </c>
      <c r="D42" s="107"/>
      <c r="E42" s="107">
        <v>1.81</v>
      </c>
      <c r="F42" s="110">
        <v>6.47</v>
      </c>
      <c r="G42" s="108">
        <v>49364700</v>
      </c>
      <c r="H42" s="108">
        <v>88566</v>
      </c>
      <c r="I42" s="108">
        <v>6033</v>
      </c>
      <c r="J42" s="107"/>
      <c r="K42" s="107">
        <v>0.38</v>
      </c>
      <c r="L42" s="107">
        <v>1.81</v>
      </c>
      <c r="M42" s="107">
        <v>0.03</v>
      </c>
      <c r="N42" s="107">
        <v>0</v>
      </c>
      <c r="O42" s="107">
        <v>1.82</v>
      </c>
      <c r="P42" s="107">
        <v>-0.08</v>
      </c>
      <c r="Q42" s="107">
        <v>-2.5299999999999998</v>
      </c>
      <c r="R42" s="107">
        <v>6.91</v>
      </c>
      <c r="S42" s="107">
        <v>47.51</v>
      </c>
      <c r="T42" s="107"/>
      <c r="U42" s="107"/>
      <c r="V42" s="107"/>
      <c r="W42" s="111"/>
      <c r="X42" s="107"/>
    </row>
    <row r="43" spans="1:24" ht="15.75" customHeight="1">
      <c r="A43" s="109" t="s">
        <v>965</v>
      </c>
      <c r="B43" s="109">
        <v>41</v>
      </c>
      <c r="C43" s="107" t="s">
        <v>272</v>
      </c>
      <c r="D43" s="107"/>
      <c r="E43" s="107">
        <v>66.25</v>
      </c>
      <c r="F43" s="106">
        <v>2.3199999999999998</v>
      </c>
      <c r="G43" s="108">
        <v>28317900</v>
      </c>
      <c r="H43" s="108">
        <v>1858056</v>
      </c>
      <c r="I43" s="108">
        <v>946428</v>
      </c>
      <c r="J43" s="107">
        <v>219.05</v>
      </c>
      <c r="K43" s="107">
        <v>6.65</v>
      </c>
      <c r="L43" s="107">
        <v>0.21</v>
      </c>
      <c r="M43" s="107">
        <v>0.19</v>
      </c>
      <c r="N43" s="107">
        <v>0.3</v>
      </c>
      <c r="O43" s="107">
        <v>3.22</v>
      </c>
      <c r="P43" s="107">
        <v>2.92</v>
      </c>
      <c r="Q43" s="107">
        <v>12.98</v>
      </c>
      <c r="R43" s="107">
        <v>0.28999999999999998</v>
      </c>
      <c r="S43" s="107">
        <v>30</v>
      </c>
      <c r="T43" s="107"/>
      <c r="U43" s="107">
        <v>899</v>
      </c>
      <c r="V43" s="107">
        <v>866</v>
      </c>
      <c r="W43" s="111">
        <v>27.99</v>
      </c>
      <c r="X43" s="107"/>
    </row>
    <row r="44" spans="1:24" ht="15.75" customHeight="1">
      <c r="A44" s="109" t="s">
        <v>964</v>
      </c>
      <c r="B44" s="109">
        <v>42</v>
      </c>
      <c r="C44" s="107" t="s">
        <v>272</v>
      </c>
      <c r="D44" s="107"/>
      <c r="E44" s="107">
        <v>7.7</v>
      </c>
      <c r="F44" s="107">
        <v>3.36</v>
      </c>
      <c r="G44" s="108">
        <v>40487900</v>
      </c>
      <c r="H44" s="108">
        <v>310495</v>
      </c>
      <c r="I44" s="108">
        <v>24223</v>
      </c>
      <c r="J44" s="107">
        <v>5.82</v>
      </c>
      <c r="K44" s="107">
        <v>0.85</v>
      </c>
      <c r="L44" s="107">
        <v>1.0900000000000001</v>
      </c>
      <c r="M44" s="107">
        <v>0.4</v>
      </c>
      <c r="N44" s="107">
        <v>1.32</v>
      </c>
      <c r="O44" s="107">
        <v>8.8000000000000007</v>
      </c>
      <c r="P44" s="107">
        <v>15.5</v>
      </c>
      <c r="Q44" s="107">
        <v>13.72</v>
      </c>
      <c r="R44" s="107">
        <v>5.37</v>
      </c>
      <c r="S44" s="107">
        <v>68.77</v>
      </c>
      <c r="T44" s="107"/>
      <c r="U44" s="107">
        <v>142</v>
      </c>
      <c r="V44" s="107">
        <v>178</v>
      </c>
      <c r="W44" s="106">
        <v>1.08</v>
      </c>
      <c r="X44" s="107"/>
    </row>
    <row r="45" spans="1:24" ht="15.75" customHeight="1">
      <c r="A45" s="109" t="s">
        <v>963</v>
      </c>
      <c r="B45" s="109">
        <v>43</v>
      </c>
      <c r="C45" s="107" t="s">
        <v>272</v>
      </c>
      <c r="D45" s="107"/>
      <c r="E45" s="107">
        <v>3.78</v>
      </c>
      <c r="F45" s="107">
        <v>0</v>
      </c>
      <c r="G45" s="108">
        <v>179000</v>
      </c>
      <c r="H45" s="108">
        <v>672</v>
      </c>
      <c r="I45" s="108">
        <v>2268</v>
      </c>
      <c r="J45" s="107">
        <v>32.93</v>
      </c>
      <c r="K45" s="107">
        <v>3.98</v>
      </c>
      <c r="L45" s="107">
        <v>0.09</v>
      </c>
      <c r="M45" s="107">
        <v>0.1</v>
      </c>
      <c r="N45" s="107">
        <v>0.11</v>
      </c>
      <c r="O45" s="107">
        <v>13.99</v>
      </c>
      <c r="P45" s="107">
        <v>12.15</v>
      </c>
      <c r="Q45" s="107">
        <v>27.55</v>
      </c>
      <c r="R45" s="107">
        <v>2.5099999999999998</v>
      </c>
      <c r="S45" s="107">
        <v>30.78</v>
      </c>
      <c r="T45" s="107"/>
      <c r="U45" s="107">
        <v>561</v>
      </c>
      <c r="V45" s="107">
        <v>452</v>
      </c>
      <c r="W45" s="106">
        <v>-3.43</v>
      </c>
      <c r="X45" s="107"/>
    </row>
    <row r="46" spans="1:24" ht="15.75" customHeight="1">
      <c r="A46" s="109" t="s">
        <v>962</v>
      </c>
      <c r="B46" s="109">
        <v>44</v>
      </c>
      <c r="C46" s="107" t="s">
        <v>272</v>
      </c>
      <c r="D46" s="107"/>
      <c r="E46" s="107">
        <v>5.25</v>
      </c>
      <c r="F46" s="110">
        <v>1.94</v>
      </c>
      <c r="G46" s="108">
        <v>24000</v>
      </c>
      <c r="H46" s="108">
        <v>125</v>
      </c>
      <c r="I46" s="108">
        <v>3465</v>
      </c>
      <c r="J46" s="107">
        <v>333.18</v>
      </c>
      <c r="K46" s="107">
        <v>1.99</v>
      </c>
      <c r="L46" s="107">
        <v>0.95</v>
      </c>
      <c r="M46" s="107">
        <v>0.06</v>
      </c>
      <c r="N46" s="107">
        <v>0.02</v>
      </c>
      <c r="O46" s="107">
        <v>1.05</v>
      </c>
      <c r="P46" s="107">
        <v>0.6</v>
      </c>
      <c r="Q46" s="107">
        <v>-2.4</v>
      </c>
      <c r="R46" s="107">
        <v>1.17</v>
      </c>
      <c r="S46" s="107">
        <v>60.24</v>
      </c>
      <c r="T46" s="107"/>
      <c r="U46" s="107">
        <v>952</v>
      </c>
      <c r="V46" s="107">
        <v>956</v>
      </c>
      <c r="W46" s="110">
        <v>-2.16</v>
      </c>
      <c r="X46" s="107"/>
    </row>
    <row r="47" spans="1:24" ht="15.75" customHeight="1">
      <c r="A47" s="109" t="s">
        <v>961</v>
      </c>
      <c r="B47" s="109">
        <v>45</v>
      </c>
      <c r="C47" s="107" t="s">
        <v>272</v>
      </c>
      <c r="D47" s="107" t="s">
        <v>295</v>
      </c>
      <c r="E47" s="107">
        <v>7.0000000000000007E-2</v>
      </c>
      <c r="F47" s="110">
        <v>0</v>
      </c>
      <c r="G47" s="108">
        <v>2783400</v>
      </c>
      <c r="H47" s="108">
        <v>179</v>
      </c>
      <c r="I47" s="108">
        <v>280</v>
      </c>
      <c r="J47" s="107"/>
      <c r="K47" s="107"/>
      <c r="L47" s="107">
        <v>-120.14</v>
      </c>
      <c r="M47" s="107"/>
      <c r="N47" s="107">
        <v>0</v>
      </c>
      <c r="O47" s="107">
        <v>-0.06</v>
      </c>
      <c r="P47" s="107">
        <v>-236.53</v>
      </c>
      <c r="Q47" s="107">
        <v>-31.11</v>
      </c>
      <c r="R47" s="107"/>
      <c r="S47" s="107">
        <v>44.3</v>
      </c>
      <c r="T47" s="107"/>
      <c r="U47" s="107"/>
      <c r="V47" s="107"/>
      <c r="W47" s="110"/>
      <c r="X47" s="107"/>
    </row>
    <row r="48" spans="1:24" ht="15.75" customHeight="1">
      <c r="A48" s="109" t="s">
        <v>960</v>
      </c>
      <c r="B48" s="109">
        <v>46</v>
      </c>
      <c r="C48" s="107" t="s">
        <v>275</v>
      </c>
      <c r="D48" s="107"/>
      <c r="E48" s="107">
        <v>2.2400000000000002</v>
      </c>
      <c r="F48" s="106">
        <v>0</v>
      </c>
      <c r="G48" s="108">
        <v>2094600</v>
      </c>
      <c r="H48" s="108">
        <v>4709</v>
      </c>
      <c r="I48" s="108">
        <v>627</v>
      </c>
      <c r="J48" s="107">
        <v>11.94</v>
      </c>
      <c r="K48" s="107">
        <v>1.84</v>
      </c>
      <c r="L48" s="107">
        <v>0.92</v>
      </c>
      <c r="M48" s="107">
        <v>0.1</v>
      </c>
      <c r="N48" s="107">
        <v>0.19</v>
      </c>
      <c r="O48" s="107">
        <v>11.8</v>
      </c>
      <c r="P48" s="107">
        <v>22.18</v>
      </c>
      <c r="Q48" s="107">
        <v>8.9</v>
      </c>
      <c r="R48" s="107">
        <v>4.46</v>
      </c>
      <c r="S48" s="107">
        <v>42.4</v>
      </c>
      <c r="T48" s="107"/>
      <c r="U48" s="107">
        <v>205</v>
      </c>
      <c r="V48" s="107">
        <v>250</v>
      </c>
      <c r="W48" s="106"/>
      <c r="X48" s="107"/>
    </row>
    <row r="49" spans="1:24" ht="15.75" customHeight="1">
      <c r="A49" s="109" t="s">
        <v>959</v>
      </c>
      <c r="B49" s="109">
        <v>47</v>
      </c>
      <c r="C49" s="107" t="s">
        <v>272</v>
      </c>
      <c r="D49" s="107"/>
      <c r="E49" s="107">
        <v>2.2000000000000002</v>
      </c>
      <c r="F49" s="106">
        <v>-0.9</v>
      </c>
      <c r="G49" s="108">
        <v>3906500</v>
      </c>
      <c r="H49" s="108">
        <v>8615</v>
      </c>
      <c r="I49" s="108">
        <v>2108</v>
      </c>
      <c r="J49" s="107">
        <v>8.85</v>
      </c>
      <c r="K49" s="107">
        <v>1.19</v>
      </c>
      <c r="L49" s="107">
        <v>0.13</v>
      </c>
      <c r="M49" s="107">
        <v>0.05</v>
      </c>
      <c r="N49" s="107">
        <v>0.25</v>
      </c>
      <c r="O49" s="107">
        <v>15.41</v>
      </c>
      <c r="P49" s="107">
        <v>13.79</v>
      </c>
      <c r="Q49" s="107">
        <v>13.51</v>
      </c>
      <c r="R49" s="107"/>
      <c r="S49" s="107">
        <v>26.45</v>
      </c>
      <c r="T49" s="107"/>
      <c r="U49" s="107">
        <v>217</v>
      </c>
      <c r="V49" s="107">
        <v>123</v>
      </c>
      <c r="W49" s="110">
        <v>-1.93</v>
      </c>
      <c r="X49" s="107"/>
    </row>
    <row r="50" spans="1:24" ht="15.75" customHeight="1">
      <c r="A50" s="109" t="s">
        <v>958</v>
      </c>
      <c r="B50" s="109">
        <v>48</v>
      </c>
      <c r="C50" s="107" t="s">
        <v>272</v>
      </c>
      <c r="D50" s="107" t="s">
        <v>295</v>
      </c>
      <c r="E50" s="107">
        <v>0.02</v>
      </c>
      <c r="F50" s="107">
        <v>0</v>
      </c>
      <c r="G50" s="108">
        <v>4403300</v>
      </c>
      <c r="H50" s="108">
        <v>82</v>
      </c>
      <c r="I50" s="108">
        <v>1706</v>
      </c>
      <c r="J50" s="107"/>
      <c r="K50" s="107">
        <v>0.5</v>
      </c>
      <c r="L50" s="107">
        <v>1.1000000000000001</v>
      </c>
      <c r="M50" s="107"/>
      <c r="N50" s="107">
        <v>0</v>
      </c>
      <c r="O50" s="107">
        <v>-4.3899999999999997</v>
      </c>
      <c r="P50" s="107">
        <v>-9.23</v>
      </c>
      <c r="Q50" s="107">
        <v>-56.81</v>
      </c>
      <c r="R50" s="107"/>
      <c r="S50" s="107">
        <v>74.08</v>
      </c>
      <c r="T50" s="107"/>
      <c r="U50" s="107"/>
      <c r="V50" s="107"/>
      <c r="W50" s="110"/>
      <c r="X50" s="107"/>
    </row>
    <row r="51" spans="1:24" ht="15.75" customHeight="1">
      <c r="A51" s="109" t="s">
        <v>957</v>
      </c>
      <c r="B51" s="109">
        <v>49</v>
      </c>
      <c r="C51" s="107" t="s">
        <v>275</v>
      </c>
      <c r="D51" s="107"/>
      <c r="E51" s="107">
        <v>0.42</v>
      </c>
      <c r="F51" s="106">
        <v>0</v>
      </c>
      <c r="G51" s="108">
        <v>44311300</v>
      </c>
      <c r="H51" s="108">
        <v>18631</v>
      </c>
      <c r="I51" s="108">
        <v>1929</v>
      </c>
      <c r="J51" s="107">
        <v>2.67</v>
      </c>
      <c r="K51" s="107">
        <v>0.41</v>
      </c>
      <c r="L51" s="107">
        <v>0.74</v>
      </c>
      <c r="M51" s="107"/>
      <c r="N51" s="107">
        <v>0.16</v>
      </c>
      <c r="O51" s="107">
        <v>11.38</v>
      </c>
      <c r="P51" s="107">
        <v>16.27</v>
      </c>
      <c r="Q51" s="107">
        <v>40.75</v>
      </c>
      <c r="R51" s="107">
        <v>7.14</v>
      </c>
      <c r="S51" s="107">
        <v>77.84</v>
      </c>
      <c r="T51" s="107"/>
      <c r="U51" s="107">
        <v>122</v>
      </c>
      <c r="V51" s="107">
        <v>115</v>
      </c>
      <c r="W51" s="110">
        <v>0.1</v>
      </c>
      <c r="X51" s="107"/>
    </row>
    <row r="52" spans="1:24" ht="15.75" customHeight="1">
      <c r="A52" s="109" t="s">
        <v>956</v>
      </c>
      <c r="B52" s="109">
        <v>50</v>
      </c>
      <c r="C52" s="107" t="s">
        <v>275</v>
      </c>
      <c r="D52" s="107"/>
      <c r="E52" s="107">
        <v>0.84</v>
      </c>
      <c r="F52" s="106">
        <v>2.44</v>
      </c>
      <c r="G52" s="108">
        <v>427700</v>
      </c>
      <c r="H52" s="107">
        <v>352</v>
      </c>
      <c r="I52" s="108">
        <v>504</v>
      </c>
      <c r="J52" s="107"/>
      <c r="K52" s="107">
        <v>1.1200000000000001</v>
      </c>
      <c r="L52" s="107">
        <v>1.23</v>
      </c>
      <c r="M52" s="107"/>
      <c r="N52" s="107">
        <v>0</v>
      </c>
      <c r="O52" s="107">
        <v>-1.72</v>
      </c>
      <c r="P52" s="107">
        <v>-4.96</v>
      </c>
      <c r="Q52" s="107">
        <v>-52.83</v>
      </c>
      <c r="R52" s="107"/>
      <c r="S52" s="107">
        <v>38.090000000000003</v>
      </c>
      <c r="T52" s="107"/>
      <c r="U52" s="107"/>
      <c r="V52" s="107"/>
      <c r="W52" s="106"/>
      <c r="X52" s="107"/>
    </row>
    <row r="53" spans="1:24" ht="15.75" customHeight="1">
      <c r="A53" s="109" t="s">
        <v>955</v>
      </c>
      <c r="B53" s="109">
        <v>51</v>
      </c>
      <c r="C53" s="107" t="s">
        <v>272</v>
      </c>
      <c r="D53" s="107"/>
      <c r="E53" s="107">
        <v>0.41</v>
      </c>
      <c r="F53" s="106">
        <v>-4.6500000000000004</v>
      </c>
      <c r="G53" s="108">
        <v>64200</v>
      </c>
      <c r="H53" s="108">
        <v>26</v>
      </c>
      <c r="I53" s="108">
        <v>191</v>
      </c>
      <c r="J53" s="107"/>
      <c r="K53" s="107">
        <v>0.95</v>
      </c>
      <c r="L53" s="107">
        <v>0.19</v>
      </c>
      <c r="M53" s="107"/>
      <c r="N53" s="107">
        <v>0</v>
      </c>
      <c r="O53" s="107">
        <v>-0.83</v>
      </c>
      <c r="P53" s="107">
        <v>-1.37</v>
      </c>
      <c r="Q53" s="107">
        <v>-3.33</v>
      </c>
      <c r="R53" s="107"/>
      <c r="S53" s="107">
        <v>34.78</v>
      </c>
      <c r="T53" s="107"/>
      <c r="U53" s="107"/>
      <c r="V53" s="107"/>
      <c r="W53" s="106"/>
      <c r="X53" s="107"/>
    </row>
    <row r="54" spans="1:24" ht="15.75" customHeight="1">
      <c r="A54" s="109" t="s">
        <v>954</v>
      </c>
      <c r="B54" s="109">
        <v>52</v>
      </c>
      <c r="C54" s="107" t="s">
        <v>272</v>
      </c>
      <c r="D54" s="107"/>
      <c r="E54" s="107">
        <v>7.35</v>
      </c>
      <c r="F54" s="106">
        <v>-0.68</v>
      </c>
      <c r="G54" s="108">
        <v>111200</v>
      </c>
      <c r="H54" s="108">
        <v>819</v>
      </c>
      <c r="I54" s="108">
        <v>1874</v>
      </c>
      <c r="J54" s="107">
        <v>10.66</v>
      </c>
      <c r="K54" s="107">
        <v>1.56</v>
      </c>
      <c r="L54" s="107">
        <v>0.46</v>
      </c>
      <c r="M54" s="107">
        <v>0.15</v>
      </c>
      <c r="N54" s="107">
        <v>0.69</v>
      </c>
      <c r="O54" s="107">
        <v>13.1</v>
      </c>
      <c r="P54" s="107">
        <v>14.86</v>
      </c>
      <c r="Q54" s="107">
        <v>13.5</v>
      </c>
      <c r="R54" s="107">
        <v>7.42</v>
      </c>
      <c r="S54" s="107">
        <v>28.66</v>
      </c>
      <c r="T54" s="107"/>
      <c r="U54" s="107">
        <v>238</v>
      </c>
      <c r="V54" s="107">
        <v>178</v>
      </c>
      <c r="W54" s="106">
        <v>-6.86</v>
      </c>
      <c r="X54" s="107"/>
    </row>
    <row r="55" spans="1:24" ht="15.75" customHeight="1">
      <c r="A55" s="109" t="s">
        <v>953</v>
      </c>
      <c r="B55" s="109">
        <v>53</v>
      </c>
      <c r="C55" s="107" t="s">
        <v>272</v>
      </c>
      <c r="D55" s="107"/>
      <c r="E55" s="107">
        <v>5.45</v>
      </c>
      <c r="F55" s="106">
        <v>-0.91</v>
      </c>
      <c r="G55" s="108">
        <v>2611100</v>
      </c>
      <c r="H55" s="108">
        <v>14285</v>
      </c>
      <c r="I55" s="108">
        <v>2259</v>
      </c>
      <c r="J55" s="107">
        <v>8.81</v>
      </c>
      <c r="K55" s="107">
        <v>5.99</v>
      </c>
      <c r="L55" s="107">
        <v>0.82</v>
      </c>
      <c r="M55" s="107"/>
      <c r="N55" s="107">
        <v>0.62</v>
      </c>
      <c r="O55" s="107">
        <v>52.27</v>
      </c>
      <c r="P55" s="107">
        <v>104.72</v>
      </c>
      <c r="Q55" s="107">
        <v>23.68</v>
      </c>
      <c r="R55" s="107"/>
      <c r="S55" s="107">
        <v>24.92</v>
      </c>
      <c r="T55" s="107"/>
      <c r="U55" s="107">
        <v>65</v>
      </c>
      <c r="V55" s="107">
        <v>65</v>
      </c>
      <c r="W55" s="110">
        <v>-0.16</v>
      </c>
      <c r="X55" s="107"/>
    </row>
    <row r="56" spans="1:24" ht="15.75" customHeight="1">
      <c r="A56" s="109" t="s">
        <v>952</v>
      </c>
      <c r="B56" s="109">
        <v>54</v>
      </c>
      <c r="C56" s="107" t="s">
        <v>272</v>
      </c>
      <c r="D56" s="107"/>
      <c r="E56" s="107">
        <v>2.06</v>
      </c>
      <c r="F56" s="106">
        <v>-1.9</v>
      </c>
      <c r="G56" s="108">
        <v>560600</v>
      </c>
      <c r="H56" s="108">
        <v>1156</v>
      </c>
      <c r="I56" s="108">
        <v>1496</v>
      </c>
      <c r="J56" s="107"/>
      <c r="K56" s="107">
        <v>1.1100000000000001</v>
      </c>
      <c r="L56" s="107">
        <v>8.32</v>
      </c>
      <c r="M56" s="107"/>
      <c r="N56" s="107">
        <v>0</v>
      </c>
      <c r="O56" s="107">
        <v>-0.82</v>
      </c>
      <c r="P56" s="107">
        <v>-10.98</v>
      </c>
      <c r="Q56" s="107">
        <v>-2.34</v>
      </c>
      <c r="R56" s="107"/>
      <c r="S56" s="107">
        <v>20.51</v>
      </c>
      <c r="T56" s="107"/>
      <c r="U56" s="107"/>
      <c r="V56" s="107"/>
      <c r="W56" s="106"/>
      <c r="X56" s="107"/>
    </row>
    <row r="57" spans="1:24" ht="15.75" customHeight="1">
      <c r="A57" s="109" t="s">
        <v>951</v>
      </c>
      <c r="B57" s="109">
        <v>55</v>
      </c>
      <c r="C57" s="107" t="s">
        <v>272</v>
      </c>
      <c r="D57" s="107"/>
      <c r="E57" s="107">
        <v>3.42</v>
      </c>
      <c r="F57" s="106">
        <v>1.18</v>
      </c>
      <c r="G57" s="108">
        <v>314400</v>
      </c>
      <c r="H57" s="108">
        <v>1068</v>
      </c>
      <c r="I57" s="108">
        <v>1881</v>
      </c>
      <c r="J57" s="107">
        <v>12.07</v>
      </c>
      <c r="K57" s="107">
        <v>1.19</v>
      </c>
      <c r="L57" s="107">
        <v>0.42</v>
      </c>
      <c r="M57" s="107"/>
      <c r="N57" s="107">
        <v>0.28000000000000003</v>
      </c>
      <c r="O57" s="107">
        <v>8.85</v>
      </c>
      <c r="P57" s="107">
        <v>9.89</v>
      </c>
      <c r="Q57" s="107">
        <v>7.11</v>
      </c>
      <c r="R57" s="107">
        <v>5.96</v>
      </c>
      <c r="S57" s="107">
        <v>29.92</v>
      </c>
      <c r="T57" s="107"/>
      <c r="U57" s="107">
        <v>376</v>
      </c>
      <c r="V57" s="107">
        <v>314</v>
      </c>
      <c r="W57" s="110">
        <v>-4.93</v>
      </c>
      <c r="X57" s="107"/>
    </row>
    <row r="58" spans="1:24" ht="15.75" customHeight="1">
      <c r="A58" s="109" t="s">
        <v>950</v>
      </c>
      <c r="B58" s="109">
        <v>56</v>
      </c>
      <c r="C58" s="107" t="s">
        <v>272</v>
      </c>
      <c r="D58" s="107"/>
      <c r="E58" s="107">
        <v>4.9000000000000004</v>
      </c>
      <c r="F58" s="106">
        <v>-1.61</v>
      </c>
      <c r="G58" s="108">
        <v>11700</v>
      </c>
      <c r="H58" s="108">
        <v>57</v>
      </c>
      <c r="I58" s="108">
        <v>1568</v>
      </c>
      <c r="J58" s="107"/>
      <c r="K58" s="107">
        <v>0.3</v>
      </c>
      <c r="L58" s="107">
        <v>0.82</v>
      </c>
      <c r="M58" s="107"/>
      <c r="N58" s="107">
        <v>0</v>
      </c>
      <c r="O58" s="107">
        <v>-0.1</v>
      </c>
      <c r="P58" s="107">
        <v>-2.4</v>
      </c>
      <c r="Q58" s="107">
        <v>-16.91</v>
      </c>
      <c r="R58" s="107">
        <v>1</v>
      </c>
      <c r="S58" s="107">
        <v>32.1</v>
      </c>
      <c r="T58" s="107"/>
      <c r="U58" s="107"/>
      <c r="V58" s="107"/>
      <c r="W58" s="110"/>
      <c r="X58" s="107"/>
    </row>
    <row r="59" spans="1:24" ht="15.75" customHeight="1">
      <c r="A59" s="109" t="s">
        <v>949</v>
      </c>
      <c r="B59" s="109">
        <v>57</v>
      </c>
      <c r="C59" s="107" t="s">
        <v>272</v>
      </c>
      <c r="D59" s="107"/>
      <c r="E59" s="107">
        <v>12.1</v>
      </c>
      <c r="F59" s="106">
        <v>0</v>
      </c>
      <c r="G59" s="108">
        <v>39142900</v>
      </c>
      <c r="H59" s="108">
        <v>480125</v>
      </c>
      <c r="I59" s="108">
        <v>6567</v>
      </c>
      <c r="J59" s="107">
        <v>10.52</v>
      </c>
      <c r="K59" s="107">
        <v>2</v>
      </c>
      <c r="L59" s="107">
        <v>0.95</v>
      </c>
      <c r="M59" s="107">
        <v>0.2</v>
      </c>
      <c r="N59" s="107">
        <v>1.1499999999999999</v>
      </c>
      <c r="O59" s="107">
        <v>11.97</v>
      </c>
      <c r="P59" s="107">
        <v>20.52</v>
      </c>
      <c r="Q59" s="107">
        <v>9.4</v>
      </c>
      <c r="R59" s="107">
        <v>1.65</v>
      </c>
      <c r="S59" s="107">
        <v>30.3</v>
      </c>
      <c r="T59" s="107"/>
      <c r="U59" s="107">
        <v>174</v>
      </c>
      <c r="V59" s="107">
        <v>196</v>
      </c>
      <c r="W59" s="106">
        <v>0.54</v>
      </c>
      <c r="X59" s="107"/>
    </row>
    <row r="60" spans="1:24" ht="15.75" customHeight="1">
      <c r="A60" s="109" t="s">
        <v>948</v>
      </c>
      <c r="B60" s="109">
        <v>58</v>
      </c>
      <c r="C60" s="107" t="s">
        <v>272</v>
      </c>
      <c r="D60" s="107"/>
      <c r="E60" s="107">
        <v>1.49</v>
      </c>
      <c r="F60" s="107">
        <v>0.68</v>
      </c>
      <c r="G60" s="108">
        <v>576100</v>
      </c>
      <c r="H60" s="108">
        <v>856</v>
      </c>
      <c r="I60" s="108">
        <v>385</v>
      </c>
      <c r="J60" s="107">
        <v>17.399999999999999</v>
      </c>
      <c r="K60" s="107">
        <v>0.89</v>
      </c>
      <c r="L60" s="107">
        <v>0.61</v>
      </c>
      <c r="M60" s="107">
        <v>0.05</v>
      </c>
      <c r="N60" s="107">
        <v>0.09</v>
      </c>
      <c r="O60" s="107">
        <v>5.4</v>
      </c>
      <c r="P60" s="107">
        <v>5.09</v>
      </c>
      <c r="Q60" s="107">
        <v>6.18</v>
      </c>
      <c r="R60" s="107">
        <v>3.38</v>
      </c>
      <c r="S60" s="107">
        <v>63.38</v>
      </c>
      <c r="T60" s="107"/>
      <c r="U60" s="107">
        <v>612</v>
      </c>
      <c r="V60" s="107">
        <v>546</v>
      </c>
      <c r="W60" s="111">
        <v>-0.52</v>
      </c>
      <c r="X60" s="107"/>
    </row>
    <row r="61" spans="1:24" ht="15.75" customHeight="1">
      <c r="A61" s="109" t="s">
        <v>947</v>
      </c>
      <c r="B61" s="109">
        <v>59</v>
      </c>
      <c r="C61" s="107" t="s">
        <v>275</v>
      </c>
      <c r="D61" s="107"/>
      <c r="E61" s="107">
        <v>20.5</v>
      </c>
      <c r="F61" s="107">
        <v>-5.96</v>
      </c>
      <c r="G61" s="108">
        <v>6808800</v>
      </c>
      <c r="H61" s="108">
        <v>140913</v>
      </c>
      <c r="I61" s="108">
        <v>7214</v>
      </c>
      <c r="J61" s="107">
        <v>7.98</v>
      </c>
      <c r="K61" s="107">
        <v>1.32</v>
      </c>
      <c r="L61" s="107">
        <v>6.95</v>
      </c>
      <c r="M61" s="107">
        <v>1.72</v>
      </c>
      <c r="N61" s="107">
        <v>2.57</v>
      </c>
      <c r="O61" s="107">
        <v>2.72</v>
      </c>
      <c r="P61" s="107">
        <v>16.96</v>
      </c>
      <c r="Q61" s="107">
        <v>24.96</v>
      </c>
      <c r="R61" s="107">
        <v>7.89</v>
      </c>
      <c r="S61" s="107">
        <v>41.8</v>
      </c>
      <c r="T61" s="107"/>
      <c r="U61" s="107">
        <v>154</v>
      </c>
      <c r="V61" s="107">
        <v>450</v>
      </c>
      <c r="W61" s="110">
        <v>1.26</v>
      </c>
      <c r="X61" s="107"/>
    </row>
    <row r="62" spans="1:24" ht="15.75" customHeight="1">
      <c r="A62" s="109" t="s">
        <v>946</v>
      </c>
      <c r="B62" s="109">
        <v>60</v>
      </c>
      <c r="C62" s="107" t="s">
        <v>272</v>
      </c>
      <c r="D62" s="107"/>
      <c r="E62" s="107">
        <v>4.5599999999999996</v>
      </c>
      <c r="F62" s="106">
        <v>0</v>
      </c>
      <c r="G62" s="108">
        <v>300</v>
      </c>
      <c r="H62" s="108">
        <v>1</v>
      </c>
      <c r="I62" s="108">
        <v>711</v>
      </c>
      <c r="J62" s="107">
        <v>36.67</v>
      </c>
      <c r="K62" s="107">
        <v>2.46</v>
      </c>
      <c r="L62" s="107">
        <v>0.24</v>
      </c>
      <c r="M62" s="107">
        <v>0.01</v>
      </c>
      <c r="N62" s="107">
        <v>0.12</v>
      </c>
      <c r="O62" s="107">
        <v>7.32</v>
      </c>
      <c r="P62" s="107">
        <v>6.87</v>
      </c>
      <c r="Q62" s="107">
        <v>10.52</v>
      </c>
      <c r="R62" s="107">
        <v>0.2</v>
      </c>
      <c r="S62" s="107">
        <v>25.83</v>
      </c>
      <c r="T62" s="107"/>
      <c r="U62" s="107">
        <v>705</v>
      </c>
      <c r="V62" s="107">
        <v>613</v>
      </c>
      <c r="W62" s="106">
        <v>1.08</v>
      </c>
      <c r="X62" s="107"/>
    </row>
    <row r="63" spans="1:24" ht="15.75" customHeight="1">
      <c r="A63" s="109" t="s">
        <v>945</v>
      </c>
      <c r="B63" s="109">
        <v>61</v>
      </c>
      <c r="C63" s="107" t="s">
        <v>272</v>
      </c>
      <c r="D63" s="107"/>
      <c r="E63" s="107">
        <v>2.06</v>
      </c>
      <c r="F63" s="106">
        <v>0.98</v>
      </c>
      <c r="G63" s="108">
        <v>5462300</v>
      </c>
      <c r="H63" s="108">
        <v>11267</v>
      </c>
      <c r="I63" s="108">
        <v>4338</v>
      </c>
      <c r="J63" s="107">
        <v>11.74</v>
      </c>
      <c r="K63" s="107">
        <v>0.93</v>
      </c>
      <c r="L63" s="107">
        <v>0.64</v>
      </c>
      <c r="M63" s="107">
        <v>0.06</v>
      </c>
      <c r="N63" s="107">
        <v>0.18</v>
      </c>
      <c r="O63" s="107">
        <v>6.4</v>
      </c>
      <c r="P63" s="107">
        <v>8.02</v>
      </c>
      <c r="Q63" s="107">
        <v>19.3</v>
      </c>
      <c r="R63" s="107">
        <v>6.37</v>
      </c>
      <c r="S63" s="107">
        <v>75.11</v>
      </c>
      <c r="T63" s="107"/>
      <c r="U63" s="107">
        <v>415</v>
      </c>
      <c r="V63" s="107">
        <v>389</v>
      </c>
      <c r="W63" s="110">
        <v>-1.87</v>
      </c>
      <c r="X63" s="107"/>
    </row>
    <row r="64" spans="1:24" ht="15.75" customHeight="1">
      <c r="A64" s="109" t="s">
        <v>944</v>
      </c>
      <c r="B64" s="109">
        <v>62</v>
      </c>
      <c r="C64" s="107" t="s">
        <v>272</v>
      </c>
      <c r="D64" s="107"/>
      <c r="E64" s="107">
        <v>0.95</v>
      </c>
      <c r="F64" s="106">
        <v>-1.04</v>
      </c>
      <c r="G64" s="108">
        <v>593900</v>
      </c>
      <c r="H64" s="108">
        <v>567</v>
      </c>
      <c r="I64" s="108">
        <v>586</v>
      </c>
      <c r="J64" s="107">
        <v>19.75</v>
      </c>
      <c r="K64" s="107">
        <v>1.42</v>
      </c>
      <c r="L64" s="107">
        <v>0.91</v>
      </c>
      <c r="M64" s="107">
        <v>0.02</v>
      </c>
      <c r="N64" s="107">
        <v>0.05</v>
      </c>
      <c r="O64" s="107">
        <v>5.81</v>
      </c>
      <c r="P64" s="107">
        <v>7.26</v>
      </c>
      <c r="Q64" s="107">
        <v>6.6</v>
      </c>
      <c r="R64" s="107">
        <v>4.17</v>
      </c>
      <c r="S64" s="107">
        <v>55.12</v>
      </c>
      <c r="T64" s="107"/>
      <c r="U64" s="107">
        <v>589</v>
      </c>
      <c r="V64" s="107">
        <v>568</v>
      </c>
      <c r="W64" s="111">
        <v>0.45</v>
      </c>
      <c r="X64" s="107"/>
    </row>
    <row r="65" spans="1:24" ht="15.75" customHeight="1">
      <c r="A65" s="109" t="s">
        <v>943</v>
      </c>
      <c r="B65" s="109">
        <v>63</v>
      </c>
      <c r="C65" s="107" t="s">
        <v>272</v>
      </c>
      <c r="D65" s="107"/>
      <c r="E65" s="107">
        <v>9.6999999999999993</v>
      </c>
      <c r="F65" s="106">
        <v>1.04</v>
      </c>
      <c r="G65" s="108">
        <v>1372100</v>
      </c>
      <c r="H65" s="108">
        <v>13222</v>
      </c>
      <c r="I65" s="108">
        <v>7912</v>
      </c>
      <c r="J65" s="107">
        <v>90.26</v>
      </c>
      <c r="K65" s="107">
        <v>9.51</v>
      </c>
      <c r="L65" s="107">
        <v>0.53</v>
      </c>
      <c r="M65" s="107"/>
      <c r="N65" s="107">
        <v>0.11</v>
      </c>
      <c r="O65" s="107">
        <v>9.3800000000000008</v>
      </c>
      <c r="P65" s="107">
        <v>9.61</v>
      </c>
      <c r="Q65" s="107">
        <v>6.72</v>
      </c>
      <c r="R65" s="107">
        <v>3.02</v>
      </c>
      <c r="S65" s="107">
        <v>33.729999999999997</v>
      </c>
      <c r="T65" s="107"/>
      <c r="U65" s="107">
        <v>696</v>
      </c>
      <c r="V65" s="107">
        <v>617</v>
      </c>
      <c r="W65" s="111">
        <v>2.56</v>
      </c>
      <c r="X65" s="107"/>
    </row>
    <row r="66" spans="1:24" ht="15.75" customHeight="1">
      <c r="A66" s="109" t="s">
        <v>942</v>
      </c>
      <c r="B66" s="109">
        <v>64</v>
      </c>
      <c r="C66" s="107" t="s">
        <v>272</v>
      </c>
      <c r="D66" s="107"/>
      <c r="E66" s="107">
        <v>10.9</v>
      </c>
      <c r="F66" s="106">
        <v>0</v>
      </c>
      <c r="G66" s="108">
        <v>3716300</v>
      </c>
      <c r="H66" s="108">
        <v>40982</v>
      </c>
      <c r="I66" s="108">
        <v>5995</v>
      </c>
      <c r="J66" s="107">
        <v>25.33</v>
      </c>
      <c r="K66" s="107">
        <v>13.63</v>
      </c>
      <c r="L66" s="107">
        <v>2.62</v>
      </c>
      <c r="M66" s="107">
        <v>0.18</v>
      </c>
      <c r="N66" s="107">
        <v>0.43</v>
      </c>
      <c r="O66" s="107">
        <v>26.07</v>
      </c>
      <c r="P66" s="107">
        <v>53.55</v>
      </c>
      <c r="Q66" s="107">
        <v>24.84</v>
      </c>
      <c r="R66" s="107">
        <v>3.67</v>
      </c>
      <c r="S66" s="107">
        <v>29.39</v>
      </c>
      <c r="T66" s="107"/>
      <c r="U66" s="107">
        <v>347</v>
      </c>
      <c r="V66" s="108">
        <v>350</v>
      </c>
      <c r="W66" s="110">
        <v>1.98</v>
      </c>
      <c r="X66" s="107"/>
    </row>
    <row r="67" spans="1:24" ht="15.75" customHeight="1">
      <c r="A67" s="109" t="s">
        <v>941</v>
      </c>
      <c r="B67" s="109">
        <v>65</v>
      </c>
      <c r="C67" s="107" t="s">
        <v>275</v>
      </c>
      <c r="D67" s="107"/>
      <c r="E67" s="107">
        <v>4.8</v>
      </c>
      <c r="F67" s="107">
        <v>0.42</v>
      </c>
      <c r="G67" s="108">
        <v>69216900</v>
      </c>
      <c r="H67" s="108">
        <v>331821</v>
      </c>
      <c r="I67" s="108">
        <v>153600</v>
      </c>
      <c r="J67" s="107"/>
      <c r="K67" s="107">
        <v>2.14</v>
      </c>
      <c r="L67" s="107">
        <v>0.73</v>
      </c>
      <c r="M67" s="107"/>
      <c r="N67" s="107">
        <v>0</v>
      </c>
      <c r="O67" s="107">
        <v>0.01</v>
      </c>
      <c r="P67" s="107">
        <v>-1.87</v>
      </c>
      <c r="Q67" s="107">
        <v>-30.48</v>
      </c>
      <c r="R67" s="107">
        <v>0.26</v>
      </c>
      <c r="S67" s="107">
        <v>24.97</v>
      </c>
      <c r="T67" s="107"/>
      <c r="U67" s="107"/>
      <c r="V67" s="108"/>
      <c r="W67" s="106"/>
      <c r="X67" s="107"/>
    </row>
    <row r="68" spans="1:24" ht="15.75" customHeight="1">
      <c r="A68" s="109" t="s">
        <v>940</v>
      </c>
      <c r="B68" s="109">
        <v>66</v>
      </c>
      <c r="C68" s="107" t="s">
        <v>272</v>
      </c>
      <c r="D68" s="107"/>
      <c r="E68" s="107">
        <v>34</v>
      </c>
      <c r="F68" s="106">
        <v>-2.86</v>
      </c>
      <c r="G68" s="108">
        <v>3100</v>
      </c>
      <c r="H68" s="107">
        <v>105</v>
      </c>
      <c r="I68" s="108">
        <v>13235</v>
      </c>
      <c r="J68" s="107">
        <v>52.94</v>
      </c>
      <c r="K68" s="107">
        <v>0.77</v>
      </c>
      <c r="L68" s="107">
        <v>0.5</v>
      </c>
      <c r="M68" s="107">
        <v>0.75</v>
      </c>
      <c r="N68" s="107">
        <v>0.64</v>
      </c>
      <c r="O68" s="107">
        <v>1.06</v>
      </c>
      <c r="P68" s="107">
        <v>1.4</v>
      </c>
      <c r="Q68" s="107">
        <v>11.45</v>
      </c>
      <c r="R68" s="107">
        <v>4.24</v>
      </c>
      <c r="S68" s="107">
        <v>24.34</v>
      </c>
      <c r="T68" s="107"/>
      <c r="U68" s="107">
        <v>889</v>
      </c>
      <c r="V68" s="107">
        <v>904</v>
      </c>
      <c r="W68" s="110">
        <v>-4.55</v>
      </c>
      <c r="X68" s="107"/>
    </row>
    <row r="69" spans="1:24" ht="15.75" customHeight="1">
      <c r="A69" s="109" t="s">
        <v>939</v>
      </c>
      <c r="B69" s="109">
        <v>67</v>
      </c>
      <c r="C69" s="107" t="s">
        <v>272</v>
      </c>
      <c r="D69" s="107"/>
      <c r="E69" s="107">
        <v>0.33</v>
      </c>
      <c r="F69" s="110">
        <v>0</v>
      </c>
      <c r="G69" s="108">
        <v>3655500</v>
      </c>
      <c r="H69" s="108">
        <v>1204</v>
      </c>
      <c r="I69" s="108">
        <v>439</v>
      </c>
      <c r="J69" s="107"/>
      <c r="K69" s="107">
        <v>0.67</v>
      </c>
      <c r="L69" s="107">
        <v>0.51</v>
      </c>
      <c r="M69" s="107"/>
      <c r="N69" s="107">
        <v>0</v>
      </c>
      <c r="O69" s="107">
        <v>-3.01</v>
      </c>
      <c r="P69" s="107">
        <v>-6.22</v>
      </c>
      <c r="Q69" s="107">
        <v>-11.72</v>
      </c>
      <c r="R69" s="107"/>
      <c r="S69" s="107">
        <v>67.16</v>
      </c>
      <c r="T69" s="107"/>
      <c r="U69" s="107"/>
      <c r="V69" s="107"/>
      <c r="W69" s="110"/>
      <c r="X69" s="107"/>
    </row>
    <row r="70" spans="1:24" ht="15.75" customHeight="1">
      <c r="A70" s="109" t="s">
        <v>938</v>
      </c>
      <c r="B70" s="109">
        <v>68</v>
      </c>
      <c r="C70" s="107" t="s">
        <v>272</v>
      </c>
      <c r="D70" s="107" t="s">
        <v>295</v>
      </c>
      <c r="E70" s="107">
        <v>0.19</v>
      </c>
      <c r="F70" s="107">
        <v>18.75</v>
      </c>
      <c r="G70" s="108">
        <v>2630100</v>
      </c>
      <c r="H70" s="108">
        <v>471</v>
      </c>
      <c r="I70" s="108">
        <v>384</v>
      </c>
      <c r="J70" s="107"/>
      <c r="K70" s="107">
        <v>2.71</v>
      </c>
      <c r="L70" s="107">
        <v>0.16</v>
      </c>
      <c r="M70" s="107"/>
      <c r="N70" s="107">
        <v>0</v>
      </c>
      <c r="O70" s="107">
        <v>-40.520000000000003</v>
      </c>
      <c r="P70" s="107">
        <v>-45.87</v>
      </c>
      <c r="Q70" s="107">
        <v>-167.86</v>
      </c>
      <c r="R70" s="107"/>
      <c r="S70" s="107">
        <v>44.23</v>
      </c>
      <c r="T70" s="107"/>
      <c r="U70" s="107"/>
      <c r="V70" s="107"/>
      <c r="W70" s="110"/>
      <c r="X70" s="107"/>
    </row>
    <row r="71" spans="1:24" ht="15.75" customHeight="1">
      <c r="A71" s="109" t="s">
        <v>937</v>
      </c>
      <c r="B71" s="109">
        <v>69</v>
      </c>
      <c r="C71" s="107" t="s">
        <v>272</v>
      </c>
      <c r="D71" s="107"/>
      <c r="E71" s="107">
        <v>6.1</v>
      </c>
      <c r="F71" s="110">
        <v>-0.81</v>
      </c>
      <c r="G71" s="108">
        <v>1934900</v>
      </c>
      <c r="H71" s="108">
        <v>11958</v>
      </c>
      <c r="I71" s="108">
        <v>12810</v>
      </c>
      <c r="J71" s="107"/>
      <c r="K71" s="107">
        <v>0.67</v>
      </c>
      <c r="L71" s="107">
        <v>1.76</v>
      </c>
      <c r="M71" s="107">
        <v>0.1</v>
      </c>
      <c r="N71" s="107">
        <v>0</v>
      </c>
      <c r="O71" s="107">
        <v>-4.8499999999999996</v>
      </c>
      <c r="P71" s="107">
        <v>-18.09</v>
      </c>
      <c r="Q71" s="107">
        <v>-56.73</v>
      </c>
      <c r="R71" s="107">
        <v>1.63</v>
      </c>
      <c r="S71" s="107">
        <v>36.409999999999997</v>
      </c>
      <c r="T71" s="107"/>
      <c r="U71" s="107"/>
      <c r="V71" s="107"/>
      <c r="W71" s="111"/>
      <c r="X71" s="107"/>
    </row>
    <row r="72" spans="1:24" ht="15.75" customHeight="1">
      <c r="A72" s="109" t="s">
        <v>936</v>
      </c>
      <c r="B72" s="109">
        <v>70</v>
      </c>
      <c r="C72" s="107" t="s">
        <v>272</v>
      </c>
      <c r="D72" s="107"/>
      <c r="E72" s="107">
        <v>24.2</v>
      </c>
      <c r="F72" s="106">
        <v>1.26</v>
      </c>
      <c r="G72" s="108">
        <v>300000</v>
      </c>
      <c r="H72" s="108">
        <v>7242</v>
      </c>
      <c r="I72" s="108">
        <v>15427</v>
      </c>
      <c r="J72" s="107"/>
      <c r="K72" s="107">
        <v>2.75</v>
      </c>
      <c r="L72" s="107">
        <v>2.25</v>
      </c>
      <c r="M72" s="107"/>
      <c r="N72" s="107">
        <v>0</v>
      </c>
      <c r="O72" s="107">
        <v>0.95</v>
      </c>
      <c r="P72" s="107">
        <v>-1.55</v>
      </c>
      <c r="Q72" s="107">
        <v>-17.38</v>
      </c>
      <c r="R72" s="107">
        <v>5.23</v>
      </c>
      <c r="S72" s="107">
        <v>45.18</v>
      </c>
      <c r="T72" s="107"/>
      <c r="U72" s="107"/>
      <c r="V72" s="107"/>
      <c r="W72" s="110"/>
      <c r="X72" s="107"/>
    </row>
    <row r="73" spans="1:24" ht="15.75" customHeight="1">
      <c r="A73" s="109" t="s">
        <v>935</v>
      </c>
      <c r="B73" s="109">
        <v>71</v>
      </c>
      <c r="C73" s="107" t="s">
        <v>275</v>
      </c>
      <c r="D73" s="107"/>
      <c r="E73" s="107">
        <v>22</v>
      </c>
      <c r="F73" s="106">
        <v>-1.35</v>
      </c>
      <c r="G73" s="108">
        <v>89999700</v>
      </c>
      <c r="H73" s="108">
        <v>2001156</v>
      </c>
      <c r="I73" s="108">
        <v>71105</v>
      </c>
      <c r="J73" s="107">
        <v>25.39</v>
      </c>
      <c r="K73" s="107">
        <v>1.92</v>
      </c>
      <c r="L73" s="107">
        <v>2.25</v>
      </c>
      <c r="M73" s="107">
        <v>1.05</v>
      </c>
      <c r="N73" s="107">
        <v>0.87</v>
      </c>
      <c r="O73" s="107">
        <v>2.11</v>
      </c>
      <c r="P73" s="107">
        <v>6.95</v>
      </c>
      <c r="Q73" s="107">
        <v>12.76</v>
      </c>
      <c r="R73" s="107">
        <v>4.71</v>
      </c>
      <c r="S73" s="107">
        <v>54.2</v>
      </c>
      <c r="T73" s="107"/>
      <c r="U73" s="107">
        <v>644</v>
      </c>
      <c r="V73" s="107">
        <v>777</v>
      </c>
      <c r="W73" s="110"/>
      <c r="X73" s="107"/>
    </row>
    <row r="74" spans="1:24" ht="15.75" customHeight="1">
      <c r="A74" s="109" t="s">
        <v>934</v>
      </c>
      <c r="B74" s="109">
        <v>72</v>
      </c>
      <c r="C74" s="107" t="s">
        <v>272</v>
      </c>
      <c r="D74" s="107"/>
      <c r="E74" s="107">
        <v>9.3000000000000007</v>
      </c>
      <c r="F74" s="107">
        <v>2.76</v>
      </c>
      <c r="G74" s="108">
        <v>149691700</v>
      </c>
      <c r="H74" s="108">
        <v>1376056</v>
      </c>
      <c r="I74" s="108">
        <v>47194</v>
      </c>
      <c r="J74" s="107"/>
      <c r="K74" s="107">
        <v>0.79</v>
      </c>
      <c r="L74" s="107">
        <v>3.29</v>
      </c>
      <c r="M74" s="107">
        <v>0.15</v>
      </c>
      <c r="N74" s="107">
        <v>0</v>
      </c>
      <c r="O74" s="107">
        <v>2.14</v>
      </c>
      <c r="P74" s="107">
        <v>-4.13</v>
      </c>
      <c r="Q74" s="107">
        <v>-2.2000000000000002</v>
      </c>
      <c r="R74" s="107">
        <v>6.7</v>
      </c>
      <c r="S74" s="107">
        <v>87.79</v>
      </c>
      <c r="T74" s="107"/>
      <c r="U74" s="107"/>
      <c r="V74" s="107"/>
      <c r="W74" s="106"/>
      <c r="X74" s="107"/>
    </row>
    <row r="75" spans="1:24" ht="15.75" customHeight="1">
      <c r="A75" s="109" t="s">
        <v>933</v>
      </c>
      <c r="B75" s="109">
        <v>73</v>
      </c>
      <c r="C75" s="107" t="s">
        <v>272</v>
      </c>
      <c r="D75" s="107"/>
      <c r="E75" s="107">
        <v>265</v>
      </c>
      <c r="F75" s="106">
        <v>0</v>
      </c>
      <c r="G75" s="108">
        <v>0</v>
      </c>
      <c r="H75" s="108">
        <v>0</v>
      </c>
      <c r="I75" s="108">
        <v>5300</v>
      </c>
      <c r="J75" s="107">
        <v>43.82</v>
      </c>
      <c r="K75" s="107">
        <v>3.37</v>
      </c>
      <c r="L75" s="107">
        <v>0.98</v>
      </c>
      <c r="M75" s="107">
        <v>1</v>
      </c>
      <c r="N75" s="107">
        <v>6.05</v>
      </c>
      <c r="O75" s="107"/>
      <c r="P75" s="107"/>
      <c r="Q75" s="107"/>
      <c r="R75" s="107">
        <v>0.39</v>
      </c>
      <c r="S75" s="107"/>
      <c r="T75" s="107"/>
      <c r="U75" s="107"/>
      <c r="V75" s="107"/>
      <c r="W75" s="110">
        <v>-0.27</v>
      </c>
      <c r="X75" s="107"/>
    </row>
    <row r="76" spans="1:24" ht="15.75" customHeight="1">
      <c r="A76" s="109" t="s">
        <v>932</v>
      </c>
      <c r="B76" s="109">
        <v>74</v>
      </c>
      <c r="C76" s="107" t="s">
        <v>275</v>
      </c>
      <c r="D76" s="107"/>
      <c r="E76" s="107">
        <v>25.5</v>
      </c>
      <c r="F76" s="106">
        <v>0.99</v>
      </c>
      <c r="G76" s="108">
        <v>658900</v>
      </c>
      <c r="H76" s="108">
        <v>16979</v>
      </c>
      <c r="I76" s="108">
        <v>187572</v>
      </c>
      <c r="J76" s="107">
        <v>7.19</v>
      </c>
      <c r="K76" s="107">
        <v>0.66</v>
      </c>
      <c r="L76" s="107">
        <v>7.76</v>
      </c>
      <c r="M76" s="107"/>
      <c r="N76" s="107">
        <v>3.55</v>
      </c>
      <c r="O76" s="107">
        <v>1.37</v>
      </c>
      <c r="P76" s="107">
        <v>9.5399999999999991</v>
      </c>
      <c r="Q76" s="107">
        <v>18.22</v>
      </c>
      <c r="R76" s="107">
        <v>3.37</v>
      </c>
      <c r="S76" s="107">
        <v>23.12</v>
      </c>
      <c r="T76" s="107"/>
      <c r="U76" s="107">
        <v>259</v>
      </c>
      <c r="V76" s="107">
        <v>482</v>
      </c>
      <c r="W76" s="111">
        <v>0.46</v>
      </c>
      <c r="X76" s="107"/>
    </row>
    <row r="77" spans="1:24" ht="15.75" customHeight="1">
      <c r="A77" s="109" t="s">
        <v>931</v>
      </c>
      <c r="B77" s="109">
        <v>75</v>
      </c>
      <c r="C77" s="107" t="s">
        <v>272</v>
      </c>
      <c r="D77" s="107"/>
      <c r="E77" s="107">
        <v>124.5</v>
      </c>
      <c r="F77" s="106">
        <v>-0.4</v>
      </c>
      <c r="G77" s="108">
        <v>10524900</v>
      </c>
      <c r="H77" s="108">
        <v>1316193</v>
      </c>
      <c r="I77" s="108">
        <v>237651</v>
      </c>
      <c r="J77" s="107">
        <v>10.43</v>
      </c>
      <c r="K77" s="107">
        <v>0.54</v>
      </c>
      <c r="L77" s="107">
        <v>7.67</v>
      </c>
      <c r="M77" s="107">
        <v>5</v>
      </c>
      <c r="N77" s="107">
        <v>11.94</v>
      </c>
      <c r="O77" s="107">
        <v>0.84</v>
      </c>
      <c r="P77" s="107">
        <v>5.24</v>
      </c>
      <c r="Q77" s="107">
        <v>13.12</v>
      </c>
      <c r="R77" s="107">
        <v>5.6</v>
      </c>
      <c r="S77" s="107">
        <v>98.6</v>
      </c>
      <c r="T77" s="107"/>
      <c r="U77" s="107">
        <v>446</v>
      </c>
      <c r="V77" s="107">
        <v>581</v>
      </c>
      <c r="W77" s="110">
        <v>7.96</v>
      </c>
      <c r="X77" s="107"/>
    </row>
    <row r="78" spans="1:24" ht="15.75" customHeight="1">
      <c r="A78" s="109" t="s">
        <v>930</v>
      </c>
      <c r="B78" s="109">
        <v>76</v>
      </c>
      <c r="C78" s="107" t="s">
        <v>275</v>
      </c>
      <c r="D78" s="107"/>
      <c r="E78" s="107">
        <v>0.99</v>
      </c>
      <c r="F78" s="106">
        <v>1.02</v>
      </c>
      <c r="G78" s="108">
        <v>270600</v>
      </c>
      <c r="H78" s="108">
        <v>266</v>
      </c>
      <c r="I78" s="108">
        <v>502</v>
      </c>
      <c r="J78" s="107"/>
      <c r="K78" s="107">
        <v>0.6</v>
      </c>
      <c r="L78" s="107">
        <v>3.58</v>
      </c>
      <c r="M78" s="107"/>
      <c r="N78" s="107">
        <v>0</v>
      </c>
      <c r="O78" s="107">
        <v>-6.13</v>
      </c>
      <c r="P78" s="107">
        <v>-28.03</v>
      </c>
      <c r="Q78" s="107">
        <v>-111.28</v>
      </c>
      <c r="R78" s="107">
        <v>11.22</v>
      </c>
      <c r="S78" s="107">
        <v>35.06</v>
      </c>
      <c r="T78" s="107"/>
      <c r="U78" s="107"/>
      <c r="V78" s="107"/>
      <c r="W78" s="111"/>
      <c r="X78" s="107"/>
    </row>
    <row r="79" spans="1:24" ht="15.75" customHeight="1">
      <c r="A79" s="109" t="s">
        <v>929</v>
      </c>
      <c r="B79" s="109">
        <v>77</v>
      </c>
      <c r="C79" s="107" t="s">
        <v>275</v>
      </c>
      <c r="D79" s="107"/>
      <c r="E79" s="107">
        <v>14</v>
      </c>
      <c r="F79" s="107">
        <v>0</v>
      </c>
      <c r="G79" s="108">
        <v>12144000</v>
      </c>
      <c r="H79" s="108">
        <v>170080</v>
      </c>
      <c r="I79" s="108">
        <v>34912</v>
      </c>
      <c r="J79" s="107">
        <v>29.29</v>
      </c>
      <c r="K79" s="107">
        <v>5.26</v>
      </c>
      <c r="L79" s="107">
        <v>1.36</v>
      </c>
      <c r="M79" s="107">
        <v>0.1</v>
      </c>
      <c r="N79" s="107">
        <v>0.48</v>
      </c>
      <c r="O79" s="107">
        <v>11.95</v>
      </c>
      <c r="P79" s="107">
        <v>18.86</v>
      </c>
      <c r="Q79" s="107">
        <v>14.24</v>
      </c>
      <c r="R79" s="107">
        <v>1.64</v>
      </c>
      <c r="S79" s="107">
        <v>44</v>
      </c>
      <c r="T79" s="107"/>
      <c r="U79" s="107">
        <v>455</v>
      </c>
      <c r="V79" s="107">
        <v>464</v>
      </c>
      <c r="W79" s="110">
        <v>1.34</v>
      </c>
      <c r="X79" s="107"/>
    </row>
    <row r="80" spans="1:24" ht="15.75" customHeight="1">
      <c r="A80" s="109" t="s">
        <v>928</v>
      </c>
      <c r="B80" s="109">
        <v>78</v>
      </c>
      <c r="C80" s="107" t="s">
        <v>272</v>
      </c>
      <c r="D80" s="107"/>
      <c r="E80" s="107">
        <v>20.6</v>
      </c>
      <c r="F80" s="106">
        <v>1.48</v>
      </c>
      <c r="G80" s="108">
        <v>8887600</v>
      </c>
      <c r="H80" s="108">
        <v>185292</v>
      </c>
      <c r="I80" s="108">
        <v>28365</v>
      </c>
      <c r="J80" s="107"/>
      <c r="K80" s="107">
        <v>0.6</v>
      </c>
      <c r="L80" s="107">
        <v>1.86</v>
      </c>
      <c r="M80" s="107">
        <v>0.3</v>
      </c>
      <c r="N80" s="107">
        <v>0</v>
      </c>
      <c r="O80" s="107">
        <v>-3.87</v>
      </c>
      <c r="P80" s="107">
        <v>-14.9</v>
      </c>
      <c r="Q80" s="107">
        <v>-6.92</v>
      </c>
      <c r="R80" s="107">
        <v>3.98</v>
      </c>
      <c r="S80" s="107">
        <v>59.46</v>
      </c>
      <c r="T80" s="107"/>
      <c r="U80" s="107"/>
      <c r="V80" s="107"/>
      <c r="W80" s="106"/>
      <c r="X80" s="107"/>
    </row>
    <row r="81" spans="1:24" ht="15.75" customHeight="1">
      <c r="A81" s="109" t="s">
        <v>927</v>
      </c>
      <c r="B81" s="109">
        <v>79</v>
      </c>
      <c r="C81" s="107" t="s">
        <v>272</v>
      </c>
      <c r="D81" s="107"/>
      <c r="E81" s="107">
        <v>14.8</v>
      </c>
      <c r="F81" s="110">
        <v>-1.33</v>
      </c>
      <c r="G81" s="108">
        <v>9774900</v>
      </c>
      <c r="H81" s="108">
        <v>144703</v>
      </c>
      <c r="I81" s="108">
        <v>39078</v>
      </c>
      <c r="J81" s="107">
        <v>19.09</v>
      </c>
      <c r="K81" s="107">
        <v>1.94</v>
      </c>
      <c r="L81" s="107">
        <v>1.95</v>
      </c>
      <c r="M81" s="107">
        <v>0.16</v>
      </c>
      <c r="N81" s="107">
        <v>0.78</v>
      </c>
      <c r="O81" s="107">
        <v>6.82</v>
      </c>
      <c r="P81" s="107">
        <v>13.23</v>
      </c>
      <c r="Q81" s="107">
        <v>43.38</v>
      </c>
      <c r="R81" s="107">
        <v>3.23</v>
      </c>
      <c r="S81" s="107">
        <v>29.74</v>
      </c>
      <c r="T81" s="107"/>
      <c r="U81" s="107">
        <v>442</v>
      </c>
      <c r="V81" s="107">
        <v>514</v>
      </c>
      <c r="W81" s="110">
        <v>-12.38</v>
      </c>
      <c r="X81" s="107"/>
    </row>
    <row r="82" spans="1:24" ht="15.75" customHeight="1">
      <c r="A82" s="109" t="s">
        <v>926</v>
      </c>
      <c r="B82" s="109">
        <v>80</v>
      </c>
      <c r="C82" s="107" t="s">
        <v>272</v>
      </c>
      <c r="D82" s="107"/>
      <c r="E82" s="107">
        <v>42</v>
      </c>
      <c r="F82" s="106">
        <v>0</v>
      </c>
      <c r="G82" s="108">
        <v>12400</v>
      </c>
      <c r="H82" s="108">
        <v>521</v>
      </c>
      <c r="I82" s="108">
        <v>12600</v>
      </c>
      <c r="J82" s="107">
        <v>7.55</v>
      </c>
      <c r="K82" s="107">
        <v>0.64</v>
      </c>
      <c r="L82" s="107">
        <v>0.05</v>
      </c>
      <c r="M82" s="107">
        <v>1.2</v>
      </c>
      <c r="N82" s="107">
        <v>7.98</v>
      </c>
      <c r="O82" s="107">
        <v>9.8699999999999992</v>
      </c>
      <c r="P82" s="107">
        <v>8.73</v>
      </c>
      <c r="Q82" s="107">
        <v>0.04</v>
      </c>
      <c r="R82" s="107">
        <v>2.86</v>
      </c>
      <c r="S82" s="107">
        <v>22.62</v>
      </c>
      <c r="T82" s="107"/>
      <c r="U82" s="107">
        <v>282</v>
      </c>
      <c r="V82" s="107">
        <v>171</v>
      </c>
      <c r="W82" s="111">
        <v>0.14000000000000001</v>
      </c>
      <c r="X82" s="107"/>
    </row>
    <row r="83" spans="1:24" ht="15.75" customHeight="1">
      <c r="A83" s="109" t="s">
        <v>925</v>
      </c>
      <c r="B83" s="109">
        <v>81</v>
      </c>
      <c r="C83" s="107" t="s">
        <v>272</v>
      </c>
      <c r="D83" s="107"/>
      <c r="E83" s="107">
        <v>22.1</v>
      </c>
      <c r="F83" s="107">
        <v>1.84</v>
      </c>
      <c r="G83" s="108">
        <v>65497100</v>
      </c>
      <c r="H83" s="108">
        <v>1446585</v>
      </c>
      <c r="I83" s="108">
        <v>351213</v>
      </c>
      <c r="J83" s="107">
        <v>49.13</v>
      </c>
      <c r="K83" s="107">
        <v>4.2300000000000004</v>
      </c>
      <c r="L83" s="107">
        <v>0.56000000000000005</v>
      </c>
      <c r="M83" s="107">
        <v>0.3</v>
      </c>
      <c r="N83" s="107">
        <v>0.45</v>
      </c>
      <c r="O83" s="107">
        <v>7.73</v>
      </c>
      <c r="P83" s="107">
        <v>8.7100000000000009</v>
      </c>
      <c r="Q83" s="107">
        <v>9.42</v>
      </c>
      <c r="R83" s="107">
        <v>2.5299999999999998</v>
      </c>
      <c r="S83" s="107">
        <v>64.86</v>
      </c>
      <c r="T83" s="107"/>
      <c r="U83" s="107">
        <v>681</v>
      </c>
      <c r="V83" s="107">
        <v>626</v>
      </c>
      <c r="W83" s="111">
        <v>2.27</v>
      </c>
      <c r="X83" s="107"/>
    </row>
    <row r="84" spans="1:24" ht="15.75" customHeight="1">
      <c r="A84" s="109" t="s">
        <v>924</v>
      </c>
      <c r="B84" s="109">
        <v>82</v>
      </c>
      <c r="C84" s="107" t="s">
        <v>272</v>
      </c>
      <c r="D84" s="107"/>
      <c r="E84" s="107">
        <v>1.65</v>
      </c>
      <c r="F84" s="110">
        <v>0</v>
      </c>
      <c r="G84" s="108">
        <v>66444700</v>
      </c>
      <c r="H84" s="108">
        <v>109377</v>
      </c>
      <c r="I84" s="108">
        <v>4961</v>
      </c>
      <c r="J84" s="107"/>
      <c r="K84" s="107">
        <v>5.89</v>
      </c>
      <c r="L84" s="107">
        <v>0.38</v>
      </c>
      <c r="M84" s="107"/>
      <c r="N84" s="107">
        <v>0</v>
      </c>
      <c r="O84" s="107">
        <v>-3.11</v>
      </c>
      <c r="P84" s="107">
        <v>-6.36</v>
      </c>
      <c r="Q84" s="107">
        <v>-20.89</v>
      </c>
      <c r="R84" s="107">
        <v>4.3</v>
      </c>
      <c r="S84" s="107">
        <v>77.98</v>
      </c>
      <c r="T84" s="107"/>
      <c r="U84" s="107"/>
      <c r="V84" s="107"/>
      <c r="W84" s="110"/>
      <c r="X84" s="107"/>
    </row>
    <row r="85" spans="1:24" ht="15.75" customHeight="1">
      <c r="A85" s="109" t="s">
        <v>923</v>
      </c>
      <c r="B85" s="109">
        <v>83</v>
      </c>
      <c r="C85" s="107" t="s">
        <v>272</v>
      </c>
      <c r="D85" s="107"/>
      <c r="E85" s="107">
        <v>6.85</v>
      </c>
      <c r="F85" s="106">
        <v>10.48</v>
      </c>
      <c r="G85" s="108">
        <v>46092700</v>
      </c>
      <c r="H85" s="108">
        <v>306745</v>
      </c>
      <c r="I85" s="108">
        <v>13700</v>
      </c>
      <c r="J85" s="107"/>
      <c r="K85" s="107">
        <v>2.69</v>
      </c>
      <c r="L85" s="107">
        <v>1.01</v>
      </c>
      <c r="M85" s="107"/>
      <c r="N85" s="107">
        <v>0</v>
      </c>
      <c r="O85" s="107">
        <v>-6.68</v>
      </c>
      <c r="P85" s="107">
        <v>-13.47</v>
      </c>
      <c r="Q85" s="107">
        <v>-11.54</v>
      </c>
      <c r="R85" s="107"/>
      <c r="S85" s="107">
        <v>56.06</v>
      </c>
      <c r="T85" s="107"/>
      <c r="U85" s="107"/>
      <c r="V85" s="107"/>
      <c r="W85" s="111"/>
      <c r="X85" s="107"/>
    </row>
    <row r="86" spans="1:24" ht="15.75" customHeight="1">
      <c r="A86" s="109" t="s">
        <v>922</v>
      </c>
      <c r="B86" s="109">
        <v>84</v>
      </c>
      <c r="C86" s="107" t="s">
        <v>272</v>
      </c>
      <c r="D86" s="107"/>
      <c r="E86" s="107">
        <v>9</v>
      </c>
      <c r="F86" s="107">
        <v>0</v>
      </c>
      <c r="G86" s="108">
        <v>34073200</v>
      </c>
      <c r="H86" s="108">
        <v>307426</v>
      </c>
      <c r="I86" s="108">
        <v>137565</v>
      </c>
      <c r="J86" s="107">
        <v>68.69</v>
      </c>
      <c r="K86" s="107">
        <v>3.53</v>
      </c>
      <c r="L86" s="107">
        <v>1.96</v>
      </c>
      <c r="M86" s="107"/>
      <c r="N86" s="107">
        <v>0.13</v>
      </c>
      <c r="O86" s="107">
        <v>3.88</v>
      </c>
      <c r="P86" s="107">
        <v>5.1100000000000003</v>
      </c>
      <c r="Q86" s="107">
        <v>13.99</v>
      </c>
      <c r="R86" s="107">
        <v>1.67</v>
      </c>
      <c r="S86" s="107">
        <v>54.02</v>
      </c>
      <c r="T86" s="107"/>
      <c r="U86" s="107">
        <v>811</v>
      </c>
      <c r="V86" s="107">
        <v>807</v>
      </c>
      <c r="W86" s="110">
        <v>3.03</v>
      </c>
      <c r="X86" s="107"/>
    </row>
    <row r="87" spans="1:24" ht="15.75" customHeight="1">
      <c r="A87" s="109" t="s">
        <v>921</v>
      </c>
      <c r="B87" s="109">
        <v>85</v>
      </c>
      <c r="C87" s="107" t="s">
        <v>272</v>
      </c>
      <c r="D87" s="107"/>
      <c r="E87" s="107">
        <v>32</v>
      </c>
      <c r="F87" s="110">
        <v>3.23</v>
      </c>
      <c r="G87" s="108">
        <v>5330700</v>
      </c>
      <c r="H87" s="108">
        <v>170837</v>
      </c>
      <c r="I87" s="108">
        <v>17640</v>
      </c>
      <c r="J87" s="107">
        <v>10.17</v>
      </c>
      <c r="K87" s="107">
        <v>1.89</v>
      </c>
      <c r="L87" s="107">
        <v>1.18</v>
      </c>
      <c r="M87" s="107"/>
      <c r="N87" s="107">
        <v>3.15</v>
      </c>
      <c r="O87" s="107">
        <v>10.5</v>
      </c>
      <c r="P87" s="107">
        <v>19.05</v>
      </c>
      <c r="Q87" s="107">
        <v>43.08</v>
      </c>
      <c r="R87" s="107">
        <v>7.26</v>
      </c>
      <c r="S87" s="107">
        <v>17.96</v>
      </c>
      <c r="T87" s="107"/>
      <c r="U87" s="107">
        <v>181</v>
      </c>
      <c r="V87" s="107">
        <v>221</v>
      </c>
      <c r="W87" s="111">
        <v>0.14000000000000001</v>
      </c>
      <c r="X87" s="107"/>
    </row>
    <row r="88" spans="1:24" ht="15.75" customHeight="1">
      <c r="A88" s="109" t="s">
        <v>920</v>
      </c>
      <c r="B88" s="109">
        <v>86</v>
      </c>
      <c r="C88" s="107" t="s">
        <v>275</v>
      </c>
      <c r="D88" s="107"/>
      <c r="E88" s="107">
        <v>11.1</v>
      </c>
      <c r="F88" s="110">
        <v>-1.77</v>
      </c>
      <c r="G88" s="108">
        <v>2576300</v>
      </c>
      <c r="H88" s="108">
        <v>28890</v>
      </c>
      <c r="I88" s="108">
        <v>7708</v>
      </c>
      <c r="J88" s="107">
        <v>13.22</v>
      </c>
      <c r="K88" s="107">
        <v>1.51</v>
      </c>
      <c r="L88" s="107">
        <v>2.33</v>
      </c>
      <c r="M88" s="107">
        <v>0.13</v>
      </c>
      <c r="N88" s="107">
        <v>0.84</v>
      </c>
      <c r="O88" s="107">
        <v>6.06</v>
      </c>
      <c r="P88" s="107">
        <v>11.69</v>
      </c>
      <c r="Q88" s="107">
        <v>4.99</v>
      </c>
      <c r="R88" s="107">
        <v>3.91</v>
      </c>
      <c r="S88" s="107">
        <v>27.55</v>
      </c>
      <c r="T88" s="107"/>
      <c r="U88" s="107">
        <v>369</v>
      </c>
      <c r="V88" s="107">
        <v>433</v>
      </c>
      <c r="W88" s="111">
        <v>4.25</v>
      </c>
      <c r="X88" s="107"/>
    </row>
    <row r="89" spans="1:24" ht="15.75" customHeight="1">
      <c r="A89" s="109" t="s">
        <v>919</v>
      </c>
      <c r="B89" s="109">
        <v>87</v>
      </c>
      <c r="C89" s="107" t="s">
        <v>272</v>
      </c>
      <c r="D89" s="107"/>
      <c r="E89" s="107">
        <v>50.25</v>
      </c>
      <c r="F89" s="107">
        <v>0.5</v>
      </c>
      <c r="G89" s="108">
        <v>15638800</v>
      </c>
      <c r="H89" s="108">
        <v>786866</v>
      </c>
      <c r="I89" s="108">
        <v>130997</v>
      </c>
      <c r="J89" s="107">
        <v>65.23</v>
      </c>
      <c r="K89" s="107">
        <v>4.82</v>
      </c>
      <c r="L89" s="107">
        <v>3.28</v>
      </c>
      <c r="M89" s="107">
        <v>0.15</v>
      </c>
      <c r="N89" s="107">
        <v>0.77</v>
      </c>
      <c r="O89" s="107">
        <v>6.03</v>
      </c>
      <c r="P89" s="107">
        <v>8.52</v>
      </c>
      <c r="Q89" s="107">
        <v>4.71</v>
      </c>
      <c r="R89" s="107">
        <v>0.74</v>
      </c>
      <c r="S89" s="107">
        <v>34.619999999999997</v>
      </c>
      <c r="T89" s="107"/>
      <c r="U89" s="107">
        <v>708</v>
      </c>
      <c r="V89" s="107">
        <v>708</v>
      </c>
      <c r="W89" s="110">
        <v>2.93</v>
      </c>
      <c r="X89" s="107"/>
    </row>
    <row r="90" spans="1:24" ht="15.75" customHeight="1">
      <c r="A90" s="109" t="s">
        <v>918</v>
      </c>
      <c r="B90" s="109">
        <v>88</v>
      </c>
      <c r="C90" s="107" t="s">
        <v>272</v>
      </c>
      <c r="D90" s="107"/>
      <c r="E90" s="107">
        <v>1.03</v>
      </c>
      <c r="F90" s="106">
        <v>0</v>
      </c>
      <c r="G90" s="108">
        <v>43600</v>
      </c>
      <c r="H90" s="108">
        <v>44</v>
      </c>
      <c r="I90" s="108">
        <v>374</v>
      </c>
      <c r="J90" s="107"/>
      <c r="K90" s="107">
        <v>0.94</v>
      </c>
      <c r="L90" s="107">
        <v>1.89</v>
      </c>
      <c r="M90" s="107"/>
      <c r="N90" s="107">
        <v>0</v>
      </c>
      <c r="O90" s="107">
        <v>-4.71</v>
      </c>
      <c r="P90" s="107">
        <v>-13.75</v>
      </c>
      <c r="Q90" s="107">
        <v>-16.829999999999998</v>
      </c>
      <c r="R90" s="107"/>
      <c r="S90" s="107">
        <v>37.68</v>
      </c>
      <c r="T90" s="107"/>
      <c r="U90" s="107"/>
      <c r="V90" s="107"/>
      <c r="W90" s="111"/>
      <c r="X90" s="107"/>
    </row>
    <row r="91" spans="1:24" ht="15.75" customHeight="1">
      <c r="A91" s="109" t="s">
        <v>917</v>
      </c>
      <c r="B91" s="109">
        <v>89</v>
      </c>
      <c r="C91" s="107" t="s">
        <v>272</v>
      </c>
      <c r="D91" s="107"/>
      <c r="E91" s="107">
        <v>128.5</v>
      </c>
      <c r="F91" s="106">
        <v>-0.39</v>
      </c>
      <c r="G91" s="108">
        <v>3773900</v>
      </c>
      <c r="H91" s="108">
        <v>487483</v>
      </c>
      <c r="I91" s="108">
        <v>102104</v>
      </c>
      <c r="J91" s="107">
        <v>53.34</v>
      </c>
      <c r="K91" s="107">
        <v>5.55</v>
      </c>
      <c r="L91" s="107">
        <v>0.28999999999999998</v>
      </c>
      <c r="M91" s="107">
        <v>1.1499999999999999</v>
      </c>
      <c r="N91" s="107">
        <v>2.41</v>
      </c>
      <c r="O91" s="107">
        <v>9.59</v>
      </c>
      <c r="P91" s="107">
        <v>10.210000000000001</v>
      </c>
      <c r="Q91" s="107">
        <v>10.73</v>
      </c>
      <c r="R91" s="107">
        <v>2.41</v>
      </c>
      <c r="S91" s="107">
        <v>45.37</v>
      </c>
      <c r="T91" s="107"/>
      <c r="U91" s="107">
        <v>652</v>
      </c>
      <c r="V91" s="107">
        <v>577</v>
      </c>
      <c r="W91" s="110">
        <v>21.68</v>
      </c>
      <c r="X91" s="107"/>
    </row>
    <row r="92" spans="1:24" ht="15.75" customHeight="1">
      <c r="A92" s="109" t="s">
        <v>916</v>
      </c>
      <c r="B92" s="109">
        <v>90</v>
      </c>
      <c r="C92" s="107" t="s">
        <v>272</v>
      </c>
      <c r="D92" s="107"/>
      <c r="E92" s="107">
        <v>0.66</v>
      </c>
      <c r="F92" s="106">
        <v>10</v>
      </c>
      <c r="G92" s="108">
        <v>106578700</v>
      </c>
      <c r="H92" s="108">
        <v>70021</v>
      </c>
      <c r="I92" s="108">
        <v>2329</v>
      </c>
      <c r="J92" s="107">
        <v>378.04</v>
      </c>
      <c r="K92" s="107">
        <v>1.4</v>
      </c>
      <c r="L92" s="107">
        <v>0.72</v>
      </c>
      <c r="M92" s="107"/>
      <c r="N92" s="107">
        <v>0</v>
      </c>
      <c r="O92" s="107">
        <v>0.81</v>
      </c>
      <c r="P92" s="107">
        <v>0.36</v>
      </c>
      <c r="Q92" s="107">
        <v>-2.2799999999999998</v>
      </c>
      <c r="R92" s="107">
        <v>5</v>
      </c>
      <c r="S92" s="107">
        <v>30.59</v>
      </c>
      <c r="T92" s="107"/>
      <c r="U92" s="107">
        <v>959</v>
      </c>
      <c r="V92" s="107">
        <v>973</v>
      </c>
      <c r="W92" s="110">
        <v>-97.43</v>
      </c>
      <c r="X92" s="107"/>
    </row>
    <row r="93" spans="1:24" ht="15.75" customHeight="1">
      <c r="A93" s="109" t="s">
        <v>915</v>
      </c>
      <c r="B93" s="109">
        <v>91</v>
      </c>
      <c r="C93" s="107" t="s">
        <v>272</v>
      </c>
      <c r="D93" s="107"/>
      <c r="E93" s="107">
        <v>3.64</v>
      </c>
      <c r="F93" s="106">
        <v>1.68</v>
      </c>
      <c r="G93" s="108">
        <v>381200</v>
      </c>
      <c r="H93" s="108">
        <v>1376</v>
      </c>
      <c r="I93" s="108">
        <v>1456</v>
      </c>
      <c r="J93" s="107">
        <v>34.590000000000003</v>
      </c>
      <c r="K93" s="107">
        <v>2.87</v>
      </c>
      <c r="L93" s="107">
        <v>2.4500000000000002</v>
      </c>
      <c r="M93" s="107">
        <v>0.25</v>
      </c>
      <c r="N93" s="107">
        <v>0.11</v>
      </c>
      <c r="O93" s="107">
        <v>3.72</v>
      </c>
      <c r="P93" s="107">
        <v>7.85</v>
      </c>
      <c r="Q93" s="107">
        <v>4.96</v>
      </c>
      <c r="R93" s="107">
        <v>6.98</v>
      </c>
      <c r="S93" s="107">
        <v>24.43</v>
      </c>
      <c r="T93" s="107"/>
      <c r="U93" s="107">
        <v>665</v>
      </c>
      <c r="V93" s="107">
        <v>752</v>
      </c>
      <c r="W93" s="110">
        <v>0.45</v>
      </c>
      <c r="X93" s="107"/>
    </row>
    <row r="94" spans="1:24" ht="15.75" customHeight="1">
      <c r="A94" s="109" t="s">
        <v>914</v>
      </c>
      <c r="B94" s="109">
        <v>92</v>
      </c>
      <c r="C94" s="107" t="s">
        <v>272</v>
      </c>
      <c r="D94" s="107"/>
      <c r="E94" s="107">
        <v>37</v>
      </c>
      <c r="F94" s="107">
        <v>1.37</v>
      </c>
      <c r="G94" s="108">
        <v>8345300</v>
      </c>
      <c r="H94" s="108">
        <v>308406</v>
      </c>
      <c r="I94" s="108">
        <v>148288</v>
      </c>
      <c r="J94" s="107">
        <v>28.96</v>
      </c>
      <c r="K94" s="107">
        <v>1.31</v>
      </c>
      <c r="L94" s="107">
        <v>1.86</v>
      </c>
      <c r="M94" s="107">
        <v>0.18</v>
      </c>
      <c r="N94" s="107">
        <v>1.28</v>
      </c>
      <c r="O94" s="107">
        <v>3.53</v>
      </c>
      <c r="P94" s="107">
        <v>4.54</v>
      </c>
      <c r="Q94" s="107">
        <v>2.2200000000000002</v>
      </c>
      <c r="R94" s="107">
        <v>2.4900000000000002</v>
      </c>
      <c r="S94" s="107">
        <v>26.14</v>
      </c>
      <c r="T94" s="107"/>
      <c r="U94" s="107">
        <v>734</v>
      </c>
      <c r="V94" s="107">
        <v>731</v>
      </c>
      <c r="W94" s="106">
        <v>1.05</v>
      </c>
      <c r="X94" s="107"/>
    </row>
    <row r="95" spans="1:24" ht="15.75" customHeight="1">
      <c r="A95" s="109" t="s">
        <v>913</v>
      </c>
      <c r="B95" s="109">
        <v>93</v>
      </c>
      <c r="C95" s="107" t="s">
        <v>272</v>
      </c>
      <c r="D95" s="107"/>
      <c r="E95" s="107">
        <v>1.64</v>
      </c>
      <c r="F95" s="106">
        <v>0</v>
      </c>
      <c r="G95" s="108">
        <v>261200</v>
      </c>
      <c r="H95" s="108">
        <v>429</v>
      </c>
      <c r="I95" s="108">
        <v>2623</v>
      </c>
      <c r="J95" s="107"/>
      <c r="K95" s="107">
        <v>0.78</v>
      </c>
      <c r="L95" s="107">
        <v>0.25</v>
      </c>
      <c r="M95" s="107"/>
      <c r="N95" s="107">
        <v>0</v>
      </c>
      <c r="O95" s="107">
        <v>-1.48</v>
      </c>
      <c r="P95" s="107">
        <v>-2.1</v>
      </c>
      <c r="Q95" s="107">
        <v>-5.57</v>
      </c>
      <c r="R95" s="107">
        <v>7.93</v>
      </c>
      <c r="S95" s="107">
        <v>24.93</v>
      </c>
      <c r="T95" s="107"/>
      <c r="U95" s="107"/>
      <c r="V95" s="107"/>
      <c r="W95" s="111"/>
      <c r="X95" s="107"/>
    </row>
    <row r="96" spans="1:24" ht="15.75" customHeight="1">
      <c r="A96" s="109" t="s">
        <v>912</v>
      </c>
      <c r="B96" s="109">
        <v>94</v>
      </c>
      <c r="C96" s="107" t="s">
        <v>272</v>
      </c>
      <c r="D96" s="107"/>
      <c r="E96" s="107">
        <v>1.94</v>
      </c>
      <c r="F96" s="107">
        <v>2.11</v>
      </c>
      <c r="G96" s="108">
        <v>91900</v>
      </c>
      <c r="H96" s="108">
        <v>176</v>
      </c>
      <c r="I96" s="108">
        <v>2088</v>
      </c>
      <c r="J96" s="107"/>
      <c r="K96" s="107">
        <v>1.5</v>
      </c>
      <c r="L96" s="107">
        <v>0.22</v>
      </c>
      <c r="M96" s="107">
        <v>0.1</v>
      </c>
      <c r="N96" s="107">
        <v>0</v>
      </c>
      <c r="O96" s="107">
        <v>-1.55</v>
      </c>
      <c r="P96" s="107">
        <v>-1.62</v>
      </c>
      <c r="Q96" s="107">
        <v>-14.32</v>
      </c>
      <c r="R96" s="107">
        <v>5.26</v>
      </c>
      <c r="S96" s="107">
        <v>26.97</v>
      </c>
      <c r="T96" s="107"/>
      <c r="U96" s="107"/>
      <c r="V96" s="107"/>
      <c r="W96" s="111"/>
      <c r="X96" s="107"/>
    </row>
    <row r="97" spans="1:24" ht="15.75" customHeight="1">
      <c r="A97" s="109" t="s">
        <v>911</v>
      </c>
      <c r="B97" s="109">
        <v>95</v>
      </c>
      <c r="C97" s="107" t="s">
        <v>272</v>
      </c>
      <c r="D97" s="107"/>
      <c r="E97" s="107">
        <v>275</v>
      </c>
      <c r="F97" s="107">
        <v>-0.36</v>
      </c>
      <c r="G97" s="108">
        <v>16900</v>
      </c>
      <c r="H97" s="108">
        <v>4648</v>
      </c>
      <c r="I97" s="108">
        <v>29279</v>
      </c>
      <c r="J97" s="107">
        <v>9.94</v>
      </c>
      <c r="K97" s="107">
        <v>1.08</v>
      </c>
      <c r="L97" s="107">
        <v>1</v>
      </c>
      <c r="M97" s="107">
        <v>3</v>
      </c>
      <c r="N97" s="107">
        <v>27.66</v>
      </c>
      <c r="O97" s="107">
        <v>6.36</v>
      </c>
      <c r="P97" s="107">
        <v>10.31</v>
      </c>
      <c r="Q97" s="107">
        <v>19.149999999999999</v>
      </c>
      <c r="R97" s="107">
        <v>5.07</v>
      </c>
      <c r="S97" s="107">
        <v>84.28</v>
      </c>
      <c r="T97" s="107"/>
      <c r="U97" s="107">
        <v>299</v>
      </c>
      <c r="V97" s="107">
        <v>330</v>
      </c>
      <c r="W97" s="111">
        <v>8.61</v>
      </c>
      <c r="X97" s="107"/>
    </row>
    <row r="98" spans="1:24" ht="15.75" customHeight="1">
      <c r="A98" s="109" t="s">
        <v>910</v>
      </c>
      <c r="B98" s="109">
        <v>96</v>
      </c>
      <c r="C98" s="107" t="s">
        <v>272</v>
      </c>
      <c r="D98" s="107"/>
      <c r="E98" s="107">
        <v>22.2</v>
      </c>
      <c r="F98" s="106">
        <v>2.78</v>
      </c>
      <c r="G98" s="108">
        <v>7947700</v>
      </c>
      <c r="H98" s="108">
        <v>175284</v>
      </c>
      <c r="I98" s="108">
        <v>37908</v>
      </c>
      <c r="J98" s="107">
        <v>18.07</v>
      </c>
      <c r="K98" s="107">
        <v>0.9</v>
      </c>
      <c r="L98" s="107">
        <v>7.1</v>
      </c>
      <c r="M98" s="107"/>
      <c r="N98" s="107">
        <v>1.23</v>
      </c>
      <c r="O98" s="107">
        <v>0.7</v>
      </c>
      <c r="P98" s="107">
        <v>4.79</v>
      </c>
      <c r="Q98" s="107">
        <v>3.92</v>
      </c>
      <c r="R98" s="107">
        <v>2.97</v>
      </c>
      <c r="S98" s="107">
        <v>49.36</v>
      </c>
      <c r="T98" s="107"/>
      <c r="U98" s="107">
        <v>634</v>
      </c>
      <c r="V98" s="107">
        <v>760</v>
      </c>
      <c r="W98" s="106">
        <v>3.53</v>
      </c>
      <c r="X98" s="107"/>
    </row>
    <row r="99" spans="1:24" ht="15.75" customHeight="1">
      <c r="A99" s="109" t="s">
        <v>909</v>
      </c>
      <c r="B99" s="109">
        <v>97</v>
      </c>
      <c r="C99" s="107" t="s">
        <v>272</v>
      </c>
      <c r="D99" s="107"/>
      <c r="E99" s="107">
        <v>1.23</v>
      </c>
      <c r="F99" s="107">
        <v>6.03</v>
      </c>
      <c r="G99" s="108">
        <v>140339700</v>
      </c>
      <c r="H99" s="108">
        <v>170177</v>
      </c>
      <c r="I99" s="108">
        <v>21371</v>
      </c>
      <c r="J99" s="107">
        <v>43.47</v>
      </c>
      <c r="K99" s="107">
        <v>0.48</v>
      </c>
      <c r="L99" s="107">
        <v>0.2</v>
      </c>
      <c r="M99" s="107">
        <v>0.02</v>
      </c>
      <c r="N99" s="107">
        <v>7.0000000000000007E-2</v>
      </c>
      <c r="O99" s="107">
        <v>2.88</v>
      </c>
      <c r="P99" s="107">
        <v>1.0900000000000001</v>
      </c>
      <c r="Q99" s="107">
        <v>-61.03</v>
      </c>
      <c r="R99" s="107">
        <v>5.18</v>
      </c>
      <c r="S99" s="107">
        <v>72.03</v>
      </c>
      <c r="T99" s="107"/>
      <c r="U99" s="107">
        <v>880</v>
      </c>
      <c r="V99" s="107">
        <v>819</v>
      </c>
      <c r="W99" s="110">
        <v>-4.05</v>
      </c>
      <c r="X99" s="107"/>
    </row>
    <row r="100" spans="1:24" ht="15.75" customHeight="1">
      <c r="A100" s="109" t="s">
        <v>908</v>
      </c>
      <c r="B100" s="109">
        <v>98</v>
      </c>
      <c r="C100" s="107" t="s">
        <v>272</v>
      </c>
      <c r="D100" s="107" t="s">
        <v>441</v>
      </c>
      <c r="E100" s="107">
        <v>0.14000000000000001</v>
      </c>
      <c r="F100" s="110">
        <v>0</v>
      </c>
      <c r="G100" s="108">
        <v>0</v>
      </c>
      <c r="H100" s="108">
        <v>0</v>
      </c>
      <c r="I100" s="108">
        <v>963</v>
      </c>
      <c r="J100" s="107"/>
      <c r="K100" s="107">
        <v>0.57999999999999996</v>
      </c>
      <c r="L100" s="107">
        <v>2.23</v>
      </c>
      <c r="M100" s="107"/>
      <c r="N100" s="107">
        <v>0</v>
      </c>
      <c r="O100" s="107">
        <v>-39.9</v>
      </c>
      <c r="P100" s="107">
        <v>-82.79</v>
      </c>
      <c r="Q100" s="107">
        <v>-115.64</v>
      </c>
      <c r="R100" s="107"/>
      <c r="S100" s="107">
        <v>79.05</v>
      </c>
      <c r="T100" s="107"/>
      <c r="U100" s="107"/>
      <c r="V100" s="107"/>
      <c r="W100" s="106"/>
      <c r="X100" s="107"/>
    </row>
    <row r="101" spans="1:24" ht="15.75" customHeight="1">
      <c r="A101" s="109" t="s">
        <v>907</v>
      </c>
      <c r="B101" s="109">
        <v>99</v>
      </c>
      <c r="C101" s="107" t="s">
        <v>272</v>
      </c>
      <c r="D101" s="107"/>
      <c r="E101" s="107">
        <v>2.46</v>
      </c>
      <c r="F101" s="106">
        <v>-0.81</v>
      </c>
      <c r="G101" s="108">
        <v>66100</v>
      </c>
      <c r="H101" s="108">
        <v>163</v>
      </c>
      <c r="I101" s="108">
        <v>1082</v>
      </c>
      <c r="J101" s="107">
        <v>21.92</v>
      </c>
      <c r="K101" s="107">
        <v>1.56</v>
      </c>
      <c r="L101" s="107">
        <v>0.74</v>
      </c>
      <c r="M101" s="107">
        <v>0.08</v>
      </c>
      <c r="N101" s="107">
        <v>0.11</v>
      </c>
      <c r="O101" s="107">
        <v>5.38</v>
      </c>
      <c r="P101" s="107">
        <v>7.18</v>
      </c>
      <c r="Q101" s="107">
        <v>5.66</v>
      </c>
      <c r="R101" s="107">
        <v>3.23</v>
      </c>
      <c r="S101" s="107">
        <v>39.979999999999997</v>
      </c>
      <c r="T101" s="107"/>
      <c r="U101" s="107">
        <v>607</v>
      </c>
      <c r="V101" s="107">
        <v>604</v>
      </c>
      <c r="W101" s="110">
        <v>-2.4300000000000002</v>
      </c>
      <c r="X101" s="107"/>
    </row>
    <row r="102" spans="1:24" ht="15.75" customHeight="1">
      <c r="A102" s="109" t="s">
        <v>906</v>
      </c>
      <c r="B102" s="109">
        <v>100</v>
      </c>
      <c r="C102" s="107" t="s">
        <v>272</v>
      </c>
      <c r="D102" s="107"/>
      <c r="E102" s="107">
        <v>6.75</v>
      </c>
      <c r="F102" s="107">
        <v>-1.46</v>
      </c>
      <c r="G102" s="108">
        <v>749600</v>
      </c>
      <c r="H102" s="108">
        <v>5084</v>
      </c>
      <c r="I102" s="108">
        <v>5538</v>
      </c>
      <c r="J102" s="107">
        <v>31.64</v>
      </c>
      <c r="K102" s="107">
        <v>8.23</v>
      </c>
      <c r="L102" s="107">
        <v>0.47</v>
      </c>
      <c r="M102" s="107">
        <v>0.08</v>
      </c>
      <c r="N102" s="107">
        <v>0.21</v>
      </c>
      <c r="O102" s="107">
        <v>22.8</v>
      </c>
      <c r="P102" s="107">
        <v>30.29</v>
      </c>
      <c r="Q102" s="107">
        <v>31.07</v>
      </c>
      <c r="R102" s="107">
        <v>2.19</v>
      </c>
      <c r="S102" s="107">
        <v>27.58</v>
      </c>
      <c r="T102" s="107"/>
      <c r="U102" s="107">
        <v>398</v>
      </c>
      <c r="V102" s="107">
        <v>392</v>
      </c>
      <c r="W102" s="106">
        <v>1.29</v>
      </c>
      <c r="X102" s="107"/>
    </row>
    <row r="103" spans="1:24" ht="15.75" customHeight="1">
      <c r="A103" s="109" t="s">
        <v>905</v>
      </c>
      <c r="B103" s="109">
        <v>101</v>
      </c>
      <c r="C103" s="107" t="s">
        <v>272</v>
      </c>
      <c r="D103" s="107"/>
      <c r="E103" s="107">
        <v>16.399999999999999</v>
      </c>
      <c r="F103" s="106">
        <v>1.86</v>
      </c>
      <c r="G103" s="108">
        <v>7176300</v>
      </c>
      <c r="H103" s="108">
        <v>116696</v>
      </c>
      <c r="I103" s="108">
        <v>50037</v>
      </c>
      <c r="J103" s="107">
        <v>23.44</v>
      </c>
      <c r="K103" s="107">
        <v>1.22</v>
      </c>
      <c r="L103" s="107">
        <v>0.27</v>
      </c>
      <c r="M103" s="107">
        <v>0.3</v>
      </c>
      <c r="N103" s="107">
        <v>0.7</v>
      </c>
      <c r="O103" s="107">
        <v>5.46</v>
      </c>
      <c r="P103" s="107">
        <v>5.3</v>
      </c>
      <c r="Q103" s="107">
        <v>34.049999999999997</v>
      </c>
      <c r="R103" s="107">
        <v>4.04</v>
      </c>
      <c r="S103" s="107">
        <v>21.24</v>
      </c>
      <c r="T103" s="107"/>
      <c r="U103" s="107">
        <v>673</v>
      </c>
      <c r="V103" s="107">
        <v>610</v>
      </c>
      <c r="W103" s="110">
        <v>-2.35</v>
      </c>
      <c r="X103" s="107"/>
    </row>
    <row r="104" spans="1:24" ht="15.75" customHeight="1">
      <c r="A104" s="109" t="s">
        <v>904</v>
      </c>
      <c r="B104" s="109">
        <v>102</v>
      </c>
      <c r="C104" s="107" t="s">
        <v>272</v>
      </c>
      <c r="D104" s="107"/>
      <c r="E104" s="107">
        <v>2.2999999999999998</v>
      </c>
      <c r="F104" s="106">
        <v>0.88</v>
      </c>
      <c r="G104" s="108">
        <v>1784200</v>
      </c>
      <c r="H104" s="108">
        <v>4125</v>
      </c>
      <c r="I104" s="108">
        <v>2101</v>
      </c>
      <c r="J104" s="107"/>
      <c r="K104" s="107">
        <v>0.52</v>
      </c>
      <c r="L104" s="107">
        <v>1.74</v>
      </c>
      <c r="M104" s="107"/>
      <c r="N104" s="107">
        <v>0</v>
      </c>
      <c r="O104" s="107">
        <v>-2.92</v>
      </c>
      <c r="P104" s="107">
        <v>-8.94</v>
      </c>
      <c r="Q104" s="107">
        <v>-3.64</v>
      </c>
      <c r="R104" s="107"/>
      <c r="S104" s="107">
        <v>52.81</v>
      </c>
      <c r="T104" s="107"/>
      <c r="U104" s="107"/>
      <c r="V104" s="107"/>
      <c r="W104" s="111"/>
      <c r="X104" s="107"/>
    </row>
    <row r="105" spans="1:24" ht="15.75" customHeight="1">
      <c r="A105" s="109" t="s">
        <v>903</v>
      </c>
      <c r="B105" s="109">
        <v>103</v>
      </c>
      <c r="C105" s="107" t="s">
        <v>272</v>
      </c>
      <c r="D105" s="107"/>
      <c r="E105" s="107">
        <v>1.45</v>
      </c>
      <c r="F105" s="107">
        <v>-0.68</v>
      </c>
      <c r="G105" s="108">
        <v>5300</v>
      </c>
      <c r="H105" s="108">
        <v>8</v>
      </c>
      <c r="I105" s="108">
        <v>1486</v>
      </c>
      <c r="J105" s="107">
        <v>63.25</v>
      </c>
      <c r="K105" s="107">
        <v>1.2</v>
      </c>
      <c r="L105" s="107">
        <v>0.03</v>
      </c>
      <c r="M105" s="107">
        <v>0.02</v>
      </c>
      <c r="N105" s="107">
        <v>0.02</v>
      </c>
      <c r="O105" s="107">
        <v>2.74</v>
      </c>
      <c r="P105" s="107">
        <v>1.89</v>
      </c>
      <c r="Q105" s="107">
        <v>12.77</v>
      </c>
      <c r="R105" s="107">
        <v>1.37</v>
      </c>
      <c r="S105" s="107">
        <v>15.91</v>
      </c>
      <c r="T105" s="107"/>
      <c r="U105" s="107">
        <v>896</v>
      </c>
      <c r="V105" s="107">
        <v>854</v>
      </c>
      <c r="W105" s="110">
        <v>0.74</v>
      </c>
      <c r="X105" s="107"/>
    </row>
    <row r="106" spans="1:24" ht="15.75" customHeight="1">
      <c r="A106" s="109" t="s">
        <v>902</v>
      </c>
      <c r="B106" s="109">
        <v>104</v>
      </c>
      <c r="C106" s="107" t="s">
        <v>272</v>
      </c>
      <c r="D106" s="107"/>
      <c r="E106" s="107">
        <v>0.4</v>
      </c>
      <c r="F106" s="107">
        <v>0</v>
      </c>
      <c r="G106" s="108">
        <v>4808100</v>
      </c>
      <c r="H106" s="108">
        <v>1923</v>
      </c>
      <c r="I106" s="108">
        <v>2656</v>
      </c>
      <c r="J106" s="107">
        <v>3.89</v>
      </c>
      <c r="K106" s="107">
        <v>1.1100000000000001</v>
      </c>
      <c r="L106" s="107">
        <v>0.04</v>
      </c>
      <c r="M106" s="107">
        <v>0.02</v>
      </c>
      <c r="N106" s="107">
        <v>0.1</v>
      </c>
      <c r="O106" s="107">
        <v>32.74</v>
      </c>
      <c r="P106" s="107">
        <v>31.68</v>
      </c>
      <c r="Q106" s="107">
        <v>-22.15</v>
      </c>
      <c r="R106" s="107">
        <v>15.23</v>
      </c>
      <c r="S106" s="107">
        <v>43.1</v>
      </c>
      <c r="T106" s="107"/>
      <c r="U106" s="107">
        <v>22</v>
      </c>
      <c r="V106" s="107">
        <v>9</v>
      </c>
      <c r="W106" s="110"/>
      <c r="X106" s="107"/>
    </row>
    <row r="107" spans="1:24" ht="15.75" customHeight="1">
      <c r="A107" s="109" t="s">
        <v>901</v>
      </c>
      <c r="B107" s="109">
        <v>105</v>
      </c>
      <c r="C107" s="107" t="s">
        <v>272</v>
      </c>
      <c r="D107" s="107"/>
      <c r="E107" s="107">
        <v>3.12</v>
      </c>
      <c r="F107" s="107">
        <v>0.65</v>
      </c>
      <c r="G107" s="108">
        <v>217700</v>
      </c>
      <c r="H107" s="107">
        <v>677</v>
      </c>
      <c r="I107" s="108">
        <v>2534</v>
      </c>
      <c r="J107" s="107"/>
      <c r="K107" s="107">
        <v>1.33</v>
      </c>
      <c r="L107" s="107">
        <v>3.51</v>
      </c>
      <c r="M107" s="107"/>
      <c r="N107" s="107">
        <v>0</v>
      </c>
      <c r="O107" s="107">
        <v>0.04</v>
      </c>
      <c r="P107" s="107">
        <v>-17.78</v>
      </c>
      <c r="Q107" s="107">
        <v>1.6</v>
      </c>
      <c r="R107" s="107"/>
      <c r="S107" s="107">
        <v>24.81</v>
      </c>
      <c r="T107" s="107"/>
      <c r="U107" s="107"/>
      <c r="V107" s="107"/>
      <c r="W107" s="106"/>
      <c r="X107" s="107"/>
    </row>
    <row r="108" spans="1:24" ht="15.75" customHeight="1">
      <c r="A108" s="109" t="s">
        <v>900</v>
      </c>
      <c r="B108" s="109">
        <v>106</v>
      </c>
      <c r="C108" s="107" t="s">
        <v>272</v>
      </c>
      <c r="D108" s="107"/>
      <c r="E108" s="107">
        <v>0.9</v>
      </c>
      <c r="F108" s="107">
        <v>2.27</v>
      </c>
      <c r="G108" s="108">
        <v>477200</v>
      </c>
      <c r="H108" s="107">
        <v>428</v>
      </c>
      <c r="I108" s="108">
        <v>1019</v>
      </c>
      <c r="J108" s="107">
        <v>14.67</v>
      </c>
      <c r="K108" s="107">
        <v>0.53</v>
      </c>
      <c r="L108" s="107">
        <v>0.02</v>
      </c>
      <c r="M108" s="107">
        <v>0.04</v>
      </c>
      <c r="N108" s="107">
        <v>0.06</v>
      </c>
      <c r="O108" s="107">
        <v>4.43</v>
      </c>
      <c r="P108" s="107">
        <v>3.6</v>
      </c>
      <c r="Q108" s="107">
        <v>5.19</v>
      </c>
      <c r="R108" s="107">
        <v>4.59</v>
      </c>
      <c r="S108" s="107">
        <v>30.79</v>
      </c>
      <c r="T108" s="107"/>
      <c r="U108" s="107">
        <v>612</v>
      </c>
      <c r="V108" s="107">
        <v>543</v>
      </c>
      <c r="W108" s="110">
        <v>-0.12</v>
      </c>
      <c r="X108" s="107"/>
    </row>
    <row r="109" spans="1:24" ht="15.75" customHeight="1">
      <c r="A109" s="109" t="s">
        <v>899</v>
      </c>
      <c r="B109" s="109">
        <v>107</v>
      </c>
      <c r="C109" s="107" t="s">
        <v>272</v>
      </c>
      <c r="D109" s="107"/>
      <c r="E109" s="107">
        <v>0.26</v>
      </c>
      <c r="F109" s="106">
        <v>0</v>
      </c>
      <c r="G109" s="108">
        <v>261900</v>
      </c>
      <c r="H109" s="108">
        <v>66</v>
      </c>
      <c r="I109" s="108">
        <v>554</v>
      </c>
      <c r="J109" s="107"/>
      <c r="K109" s="107">
        <v>1</v>
      </c>
      <c r="L109" s="107">
        <v>2.37</v>
      </c>
      <c r="M109" s="107"/>
      <c r="N109" s="107">
        <v>0</v>
      </c>
      <c r="O109" s="107">
        <v>-2.5299999999999998</v>
      </c>
      <c r="P109" s="107">
        <v>-14.4</v>
      </c>
      <c r="Q109" s="107">
        <v>-17.61</v>
      </c>
      <c r="R109" s="107"/>
      <c r="S109" s="107">
        <v>50.02</v>
      </c>
      <c r="T109" s="107"/>
      <c r="U109" s="107"/>
      <c r="V109" s="107"/>
      <c r="W109" s="110"/>
      <c r="X109" s="107"/>
    </row>
    <row r="110" spans="1:24" ht="15.75" customHeight="1">
      <c r="A110" s="109" t="s">
        <v>898</v>
      </c>
      <c r="B110" s="109">
        <v>108</v>
      </c>
      <c r="C110" s="107" t="s">
        <v>272</v>
      </c>
      <c r="D110" s="107"/>
      <c r="E110" s="107">
        <v>12</v>
      </c>
      <c r="F110" s="107">
        <v>-0.83</v>
      </c>
      <c r="G110" s="108">
        <v>800</v>
      </c>
      <c r="H110" s="108">
        <v>10</v>
      </c>
      <c r="I110" s="108">
        <v>144</v>
      </c>
      <c r="J110" s="107"/>
      <c r="K110" s="107">
        <v>0.36</v>
      </c>
      <c r="L110" s="107">
        <v>0.87</v>
      </c>
      <c r="M110" s="107">
        <v>0.15</v>
      </c>
      <c r="N110" s="107">
        <v>0</v>
      </c>
      <c r="O110" s="107">
        <v>-6.88</v>
      </c>
      <c r="P110" s="107">
        <v>-12.06</v>
      </c>
      <c r="Q110" s="107">
        <v>-16.78</v>
      </c>
      <c r="R110" s="107">
        <v>1.24</v>
      </c>
      <c r="S110" s="107">
        <v>29.73</v>
      </c>
      <c r="T110" s="107"/>
      <c r="U110" s="107"/>
      <c r="V110" s="107"/>
      <c r="W110" s="111"/>
      <c r="X110" s="107"/>
    </row>
    <row r="111" spans="1:24" ht="15.75" customHeight="1">
      <c r="A111" s="109" t="s">
        <v>897</v>
      </c>
      <c r="B111" s="109">
        <v>109</v>
      </c>
      <c r="C111" s="107" t="s">
        <v>272</v>
      </c>
      <c r="D111" s="107"/>
      <c r="E111" s="107">
        <v>10.199999999999999</v>
      </c>
      <c r="F111" s="106">
        <v>0.99</v>
      </c>
      <c r="G111" s="108">
        <v>106474100</v>
      </c>
      <c r="H111" s="108">
        <v>1086212</v>
      </c>
      <c r="I111" s="108">
        <v>134242</v>
      </c>
      <c r="J111" s="107">
        <v>18.649999999999999</v>
      </c>
      <c r="K111" s="107">
        <v>2.63</v>
      </c>
      <c r="L111" s="107">
        <v>2.41</v>
      </c>
      <c r="M111" s="107">
        <v>0.15</v>
      </c>
      <c r="N111" s="107">
        <v>0.65</v>
      </c>
      <c r="O111" s="107">
        <v>6.02</v>
      </c>
      <c r="P111" s="107">
        <v>14.18</v>
      </c>
      <c r="Q111" s="107">
        <v>5.81</v>
      </c>
      <c r="R111" s="107">
        <v>4.75</v>
      </c>
      <c r="S111" s="107">
        <v>59.66</v>
      </c>
      <c r="T111" s="107"/>
      <c r="U111" s="107">
        <v>421</v>
      </c>
      <c r="V111" s="107">
        <v>533</v>
      </c>
      <c r="W111" s="110">
        <v>1.65</v>
      </c>
      <c r="X111" s="107"/>
    </row>
    <row r="112" spans="1:24" ht="15.75" customHeight="1">
      <c r="A112" s="109" t="s">
        <v>896</v>
      </c>
      <c r="B112" s="109">
        <v>110</v>
      </c>
      <c r="C112" s="107" t="s">
        <v>272</v>
      </c>
      <c r="D112" s="107"/>
      <c r="E112" s="107">
        <v>0.8</v>
      </c>
      <c r="F112" s="107">
        <v>1.27</v>
      </c>
      <c r="G112" s="108">
        <v>13200</v>
      </c>
      <c r="H112" s="108">
        <v>11</v>
      </c>
      <c r="I112" s="108">
        <v>605</v>
      </c>
      <c r="J112" s="107"/>
      <c r="K112" s="107">
        <v>0.53</v>
      </c>
      <c r="L112" s="107">
        <v>0.59</v>
      </c>
      <c r="M112" s="107"/>
      <c r="N112" s="107">
        <v>0</v>
      </c>
      <c r="O112" s="107">
        <v>-0.04</v>
      </c>
      <c r="P112" s="107">
        <v>-2.56</v>
      </c>
      <c r="Q112" s="107">
        <v>2.38</v>
      </c>
      <c r="R112" s="107"/>
      <c r="S112" s="107">
        <v>34.090000000000003</v>
      </c>
      <c r="T112" s="107"/>
      <c r="U112" s="107"/>
      <c r="V112" s="107"/>
      <c r="W112" s="110"/>
      <c r="X112" s="107"/>
    </row>
    <row r="113" spans="1:24" ht="15.75" customHeight="1">
      <c r="A113" s="109" t="s">
        <v>895</v>
      </c>
      <c r="B113" s="109">
        <v>111</v>
      </c>
      <c r="C113" s="107" t="s">
        <v>275</v>
      </c>
      <c r="D113" s="107"/>
      <c r="E113" s="107">
        <v>10.199999999999999</v>
      </c>
      <c r="F113" s="106">
        <v>0</v>
      </c>
      <c r="G113" s="108">
        <v>4200</v>
      </c>
      <c r="H113" s="108">
        <v>43</v>
      </c>
      <c r="I113" s="108">
        <v>306</v>
      </c>
      <c r="J113" s="107">
        <v>56.84</v>
      </c>
      <c r="K113" s="107">
        <v>0.44</v>
      </c>
      <c r="L113" s="107">
        <v>1.74</v>
      </c>
      <c r="M113" s="107">
        <v>0.25</v>
      </c>
      <c r="N113" s="107">
        <v>0.18</v>
      </c>
      <c r="O113" s="107">
        <v>0.54</v>
      </c>
      <c r="P113" s="107">
        <v>0.76</v>
      </c>
      <c r="Q113" s="107">
        <v>3.87</v>
      </c>
      <c r="R113" s="107">
        <v>2.4500000000000002</v>
      </c>
      <c r="S113" s="107">
        <v>33.61</v>
      </c>
      <c r="T113" s="107"/>
      <c r="U113" s="107">
        <v>910</v>
      </c>
      <c r="V113" s="107">
        <v>946</v>
      </c>
      <c r="W113" s="110">
        <v>0.69</v>
      </c>
      <c r="X113" s="107"/>
    </row>
    <row r="114" spans="1:24" ht="15.75" customHeight="1">
      <c r="A114" s="109" t="s">
        <v>894</v>
      </c>
      <c r="B114" s="109">
        <v>112</v>
      </c>
      <c r="C114" s="107" t="s">
        <v>272</v>
      </c>
      <c r="D114" s="107"/>
      <c r="E114" s="107">
        <v>0.47</v>
      </c>
      <c r="F114" s="106">
        <v>0</v>
      </c>
      <c r="G114" s="108">
        <v>14088400</v>
      </c>
      <c r="H114" s="108">
        <v>6641</v>
      </c>
      <c r="I114" s="108">
        <v>1951</v>
      </c>
      <c r="J114" s="107"/>
      <c r="K114" s="107">
        <v>0.54</v>
      </c>
      <c r="L114" s="107">
        <v>1.04</v>
      </c>
      <c r="M114" s="107"/>
      <c r="N114" s="107">
        <v>0</v>
      </c>
      <c r="O114" s="107">
        <v>0.86</v>
      </c>
      <c r="P114" s="107">
        <v>-4.43</v>
      </c>
      <c r="Q114" s="107">
        <v>-8.92</v>
      </c>
      <c r="R114" s="107"/>
      <c r="S114" s="107">
        <v>93.45</v>
      </c>
      <c r="T114" s="107"/>
      <c r="U114" s="107"/>
      <c r="V114" s="107"/>
      <c r="W114" s="110"/>
      <c r="X114" s="107"/>
    </row>
    <row r="115" spans="1:24" ht="15.75" customHeight="1">
      <c r="A115" s="109" t="s">
        <v>893</v>
      </c>
      <c r="B115" s="109">
        <v>113</v>
      </c>
      <c r="C115" s="107" t="s">
        <v>275</v>
      </c>
      <c r="D115" s="107"/>
      <c r="E115" s="107">
        <v>1.76</v>
      </c>
      <c r="F115" s="106">
        <v>1.1499999999999999</v>
      </c>
      <c r="G115" s="108">
        <v>564700</v>
      </c>
      <c r="H115" s="108">
        <v>986</v>
      </c>
      <c r="I115" s="108">
        <v>493</v>
      </c>
      <c r="J115" s="107">
        <v>7.4</v>
      </c>
      <c r="K115" s="107">
        <v>0.96</v>
      </c>
      <c r="L115" s="107">
        <v>2.1</v>
      </c>
      <c r="M115" s="107">
        <v>0.11</v>
      </c>
      <c r="N115" s="107">
        <v>0.24</v>
      </c>
      <c r="O115" s="107">
        <v>7.38</v>
      </c>
      <c r="P115" s="107">
        <v>13.43</v>
      </c>
      <c r="Q115" s="107">
        <v>3</v>
      </c>
      <c r="R115" s="107">
        <v>6.16</v>
      </c>
      <c r="S115" s="107">
        <v>39.090000000000003</v>
      </c>
      <c r="T115" s="107"/>
      <c r="U115" s="107">
        <v>185</v>
      </c>
      <c r="V115" s="107">
        <v>236</v>
      </c>
      <c r="W115" s="111">
        <v>0.17</v>
      </c>
      <c r="X115" s="107"/>
    </row>
    <row r="116" spans="1:24" ht="15.75" customHeight="1">
      <c r="A116" s="109" t="s">
        <v>892</v>
      </c>
      <c r="B116" s="109">
        <v>114</v>
      </c>
      <c r="C116" s="107" t="s">
        <v>272</v>
      </c>
      <c r="D116" s="107"/>
      <c r="E116" s="107">
        <v>119</v>
      </c>
      <c r="F116" s="110">
        <v>-0.42</v>
      </c>
      <c r="G116" s="108">
        <v>3167400</v>
      </c>
      <c r="H116" s="108">
        <v>378641</v>
      </c>
      <c r="I116" s="108">
        <v>119000</v>
      </c>
      <c r="J116" s="107">
        <v>34.450000000000003</v>
      </c>
      <c r="K116" s="107">
        <v>13.09</v>
      </c>
      <c r="L116" s="107">
        <v>0.74</v>
      </c>
      <c r="M116" s="107">
        <v>0.9</v>
      </c>
      <c r="N116" s="107">
        <v>3.45</v>
      </c>
      <c r="O116" s="107">
        <v>27.88</v>
      </c>
      <c r="P116" s="107">
        <v>40.98</v>
      </c>
      <c r="Q116" s="107">
        <v>20.239999999999998</v>
      </c>
      <c r="R116" s="107">
        <v>1.42</v>
      </c>
      <c r="S116" s="107">
        <v>26.36</v>
      </c>
      <c r="T116" s="107"/>
      <c r="U116" s="107">
        <v>398</v>
      </c>
      <c r="V116" s="107">
        <v>394</v>
      </c>
      <c r="W116" s="106">
        <v>1.23</v>
      </c>
      <c r="X116" s="107"/>
    </row>
    <row r="117" spans="1:24" ht="15.75" customHeight="1">
      <c r="A117" s="109" t="s">
        <v>891</v>
      </c>
      <c r="B117" s="109">
        <v>115</v>
      </c>
      <c r="C117" s="107" t="s">
        <v>272</v>
      </c>
      <c r="D117" s="107"/>
      <c r="E117" s="107">
        <v>2.2200000000000002</v>
      </c>
      <c r="F117" s="107">
        <v>0</v>
      </c>
      <c r="G117" s="108">
        <v>4842400</v>
      </c>
      <c r="H117" s="108">
        <v>10857</v>
      </c>
      <c r="I117" s="108">
        <v>10111</v>
      </c>
      <c r="J117" s="107">
        <v>129.38999999999999</v>
      </c>
      <c r="K117" s="107">
        <v>0.63</v>
      </c>
      <c r="L117" s="107">
        <v>3.03</v>
      </c>
      <c r="M117" s="107">
        <v>0.02</v>
      </c>
      <c r="N117" s="107">
        <v>0.02</v>
      </c>
      <c r="O117" s="107">
        <v>1.45</v>
      </c>
      <c r="P117" s="107">
        <v>0.48</v>
      </c>
      <c r="Q117" s="107">
        <v>0.33</v>
      </c>
      <c r="R117" s="107">
        <v>4.05</v>
      </c>
      <c r="S117" s="107">
        <v>26.94</v>
      </c>
      <c r="T117" s="107"/>
      <c r="U117" s="107">
        <v>947</v>
      </c>
      <c r="V117" s="107">
        <v>928</v>
      </c>
      <c r="W117" s="106">
        <v>-5.98</v>
      </c>
      <c r="X117" s="107"/>
    </row>
    <row r="118" spans="1:24" ht="15.75" customHeight="1">
      <c r="A118" s="109" t="s">
        <v>890</v>
      </c>
      <c r="B118" s="109">
        <v>116</v>
      </c>
      <c r="C118" s="107" t="s">
        <v>272</v>
      </c>
      <c r="D118" s="107"/>
      <c r="E118" s="107">
        <v>0.44</v>
      </c>
      <c r="F118" s="106">
        <v>-4.3499999999999996</v>
      </c>
      <c r="G118" s="108">
        <v>3226300</v>
      </c>
      <c r="H118" s="108">
        <v>1450</v>
      </c>
      <c r="I118" s="108">
        <v>1218</v>
      </c>
      <c r="J118" s="107">
        <v>12.98</v>
      </c>
      <c r="K118" s="107">
        <v>0.92</v>
      </c>
      <c r="L118" s="107">
        <v>1.01</v>
      </c>
      <c r="M118" s="107"/>
      <c r="N118" s="107">
        <v>0.03</v>
      </c>
      <c r="O118" s="107">
        <v>5.1100000000000003</v>
      </c>
      <c r="P118" s="107">
        <v>7.28</v>
      </c>
      <c r="Q118" s="107">
        <v>3.26</v>
      </c>
      <c r="R118" s="107">
        <v>2.17</v>
      </c>
      <c r="S118" s="107">
        <v>49.54</v>
      </c>
      <c r="T118" s="107"/>
      <c r="U118" s="107">
        <v>466</v>
      </c>
      <c r="V118" s="107">
        <v>473</v>
      </c>
      <c r="W118" s="110">
        <v>-0.15</v>
      </c>
      <c r="X118" s="107"/>
    </row>
    <row r="119" spans="1:24" ht="15.75" customHeight="1">
      <c r="A119" s="109" t="s">
        <v>889</v>
      </c>
      <c r="B119" s="109">
        <v>117</v>
      </c>
      <c r="C119" s="107" t="s">
        <v>272</v>
      </c>
      <c r="D119" s="107"/>
      <c r="E119" s="107">
        <v>0.59</v>
      </c>
      <c r="F119" s="106">
        <v>0</v>
      </c>
      <c r="G119" s="108">
        <v>23200</v>
      </c>
      <c r="H119" s="108">
        <v>13</v>
      </c>
      <c r="I119" s="108">
        <v>440</v>
      </c>
      <c r="J119" s="107"/>
      <c r="K119" s="107">
        <v>0.28000000000000003</v>
      </c>
      <c r="L119" s="107">
        <v>0.6</v>
      </c>
      <c r="M119" s="107"/>
      <c r="N119" s="107">
        <v>0</v>
      </c>
      <c r="O119" s="107">
        <v>-20.76</v>
      </c>
      <c r="P119" s="107">
        <v>-25.53</v>
      </c>
      <c r="Q119" s="107">
        <v>-0.78</v>
      </c>
      <c r="R119" s="107"/>
      <c r="S119" s="107">
        <v>68.73</v>
      </c>
      <c r="T119" s="107"/>
      <c r="U119" s="107"/>
      <c r="V119" s="107"/>
      <c r="W119" s="111"/>
      <c r="X119" s="107"/>
    </row>
    <row r="120" spans="1:24" ht="15.75" customHeight="1">
      <c r="A120" s="109" t="s">
        <v>888</v>
      </c>
      <c r="B120" s="109">
        <v>118</v>
      </c>
      <c r="C120" s="107" t="s">
        <v>272</v>
      </c>
      <c r="D120" s="107"/>
      <c r="E120" s="107">
        <v>24.9</v>
      </c>
      <c r="F120" s="110">
        <v>0.4</v>
      </c>
      <c r="G120" s="108">
        <v>5738100</v>
      </c>
      <c r="H120" s="108">
        <v>142956</v>
      </c>
      <c r="I120" s="108">
        <v>33615</v>
      </c>
      <c r="J120" s="107"/>
      <c r="K120" s="107">
        <v>2.95</v>
      </c>
      <c r="L120" s="107">
        <v>2.19</v>
      </c>
      <c r="M120" s="107"/>
      <c r="N120" s="107">
        <v>0</v>
      </c>
      <c r="O120" s="107">
        <v>-1.57</v>
      </c>
      <c r="P120" s="107">
        <v>-7.62</v>
      </c>
      <c r="Q120" s="107">
        <v>-14.05</v>
      </c>
      <c r="R120" s="107"/>
      <c r="S120" s="107">
        <v>74.349999999999994</v>
      </c>
      <c r="T120" s="107"/>
      <c r="U120" s="107"/>
      <c r="V120" s="107"/>
      <c r="W120" s="110"/>
      <c r="X120" s="107"/>
    </row>
    <row r="121" spans="1:24" ht="15.75" customHeight="1">
      <c r="A121" s="109" t="s">
        <v>887</v>
      </c>
      <c r="B121" s="109">
        <v>119</v>
      </c>
      <c r="C121" s="107" t="s">
        <v>275</v>
      </c>
      <c r="D121" s="107"/>
      <c r="E121" s="107">
        <v>3.12</v>
      </c>
      <c r="F121" s="106">
        <v>0</v>
      </c>
      <c r="G121" s="108">
        <v>377600</v>
      </c>
      <c r="H121" s="108">
        <v>1170</v>
      </c>
      <c r="I121" s="108">
        <v>1446</v>
      </c>
      <c r="J121" s="107"/>
      <c r="K121" s="107">
        <v>1.02</v>
      </c>
      <c r="L121" s="107">
        <v>1.99</v>
      </c>
      <c r="M121" s="107"/>
      <c r="N121" s="107">
        <v>0</v>
      </c>
      <c r="O121" s="107">
        <v>-2.15</v>
      </c>
      <c r="P121" s="107">
        <v>-16.97</v>
      </c>
      <c r="Q121" s="107">
        <v>-4.84</v>
      </c>
      <c r="R121" s="107"/>
      <c r="S121" s="107">
        <v>32.01</v>
      </c>
      <c r="T121" s="107"/>
      <c r="U121" s="107"/>
      <c r="V121" s="107"/>
      <c r="W121" s="110"/>
      <c r="X121" s="107"/>
    </row>
    <row r="122" spans="1:24" ht="15.75" customHeight="1">
      <c r="A122" s="109" t="s">
        <v>886</v>
      </c>
      <c r="B122" s="109">
        <v>120</v>
      </c>
      <c r="C122" s="107" t="s">
        <v>272</v>
      </c>
      <c r="D122" s="107"/>
      <c r="E122" s="107">
        <v>0.64</v>
      </c>
      <c r="F122" s="106">
        <v>-1.54</v>
      </c>
      <c r="G122" s="108">
        <v>9355900</v>
      </c>
      <c r="H122" s="108">
        <v>5982</v>
      </c>
      <c r="I122" s="108">
        <v>5290</v>
      </c>
      <c r="J122" s="107"/>
      <c r="K122" s="107">
        <v>1.25</v>
      </c>
      <c r="L122" s="107">
        <v>5.41</v>
      </c>
      <c r="M122" s="107"/>
      <c r="N122" s="107">
        <v>0</v>
      </c>
      <c r="O122" s="107">
        <v>0.89</v>
      </c>
      <c r="P122" s="107">
        <v>-11.67</v>
      </c>
      <c r="Q122" s="107">
        <v>-19</v>
      </c>
      <c r="R122" s="107"/>
      <c r="S122" s="107">
        <v>43.89</v>
      </c>
      <c r="T122" s="107"/>
      <c r="U122" s="107"/>
      <c r="V122" s="107"/>
      <c r="W122" s="111"/>
      <c r="X122" s="107"/>
    </row>
    <row r="123" spans="1:24" ht="15.75" customHeight="1">
      <c r="A123" s="109" t="s">
        <v>885</v>
      </c>
      <c r="B123" s="109">
        <v>121</v>
      </c>
      <c r="C123" s="107" t="s">
        <v>272</v>
      </c>
      <c r="D123" s="107"/>
      <c r="E123" s="107">
        <v>0.68</v>
      </c>
      <c r="F123" s="110">
        <v>0</v>
      </c>
      <c r="G123" s="108">
        <v>235600</v>
      </c>
      <c r="H123" s="108">
        <v>160</v>
      </c>
      <c r="I123" s="108">
        <v>2949</v>
      </c>
      <c r="J123" s="107">
        <v>23.66</v>
      </c>
      <c r="K123" s="107">
        <v>0.52</v>
      </c>
      <c r="L123" s="107">
        <v>0.76</v>
      </c>
      <c r="M123" s="107"/>
      <c r="N123" s="107">
        <v>0.03</v>
      </c>
      <c r="O123" s="107">
        <v>1.53</v>
      </c>
      <c r="P123" s="107">
        <v>2.09</v>
      </c>
      <c r="Q123" s="107">
        <v>10.7</v>
      </c>
      <c r="R123" s="107"/>
      <c r="S123" s="107">
        <v>40.020000000000003</v>
      </c>
      <c r="T123" s="107"/>
      <c r="U123" s="107">
        <v>772</v>
      </c>
      <c r="V123" s="107">
        <v>781</v>
      </c>
      <c r="W123" s="106">
        <v>1.59</v>
      </c>
      <c r="X123" s="107"/>
    </row>
    <row r="124" spans="1:24" ht="15.75" customHeight="1">
      <c r="A124" s="109" t="s">
        <v>884</v>
      </c>
      <c r="B124" s="109">
        <v>122</v>
      </c>
      <c r="C124" s="107" t="s">
        <v>272</v>
      </c>
      <c r="D124" s="107"/>
      <c r="E124" s="107">
        <v>24.5</v>
      </c>
      <c r="F124" s="106">
        <v>0</v>
      </c>
      <c r="G124" s="108">
        <v>0</v>
      </c>
      <c r="H124" s="108">
        <v>0</v>
      </c>
      <c r="I124" s="108">
        <v>294</v>
      </c>
      <c r="J124" s="107">
        <v>11.25</v>
      </c>
      <c r="K124" s="107">
        <v>0.56000000000000005</v>
      </c>
      <c r="L124" s="107">
        <v>0.53</v>
      </c>
      <c r="M124" s="107">
        <v>0.5</v>
      </c>
      <c r="N124" s="107">
        <v>2.1800000000000002</v>
      </c>
      <c r="O124" s="107">
        <v>3.95</v>
      </c>
      <c r="P124" s="107">
        <v>4.92</v>
      </c>
      <c r="Q124" s="107">
        <v>12.12</v>
      </c>
      <c r="R124" s="107">
        <v>2.0699999999999998</v>
      </c>
      <c r="S124" s="107">
        <v>55.95</v>
      </c>
      <c r="T124" s="107"/>
      <c r="U124" s="107">
        <v>493</v>
      </c>
      <c r="V124" s="107">
        <v>484</v>
      </c>
      <c r="W124" s="110">
        <v>-0.06</v>
      </c>
      <c r="X124" s="107"/>
    </row>
    <row r="125" spans="1:24" ht="15.75" customHeight="1">
      <c r="A125" s="109" t="s">
        <v>883</v>
      </c>
      <c r="B125" s="109">
        <v>123</v>
      </c>
      <c r="C125" s="107" t="s">
        <v>272</v>
      </c>
      <c r="D125" s="107"/>
      <c r="E125" s="107">
        <v>7.75</v>
      </c>
      <c r="F125" s="110">
        <v>-0.64</v>
      </c>
      <c r="G125" s="108">
        <v>10029600</v>
      </c>
      <c r="H125" s="108">
        <v>78730</v>
      </c>
      <c r="I125" s="108">
        <v>5468</v>
      </c>
      <c r="J125" s="107">
        <v>39.46</v>
      </c>
      <c r="K125" s="107">
        <v>5.07</v>
      </c>
      <c r="L125" s="107">
        <v>0.91</v>
      </c>
      <c r="M125" s="107"/>
      <c r="N125" s="107">
        <v>0.2</v>
      </c>
      <c r="O125" s="107">
        <v>10.17</v>
      </c>
      <c r="P125" s="107">
        <v>13.53</v>
      </c>
      <c r="Q125" s="107">
        <v>31.42</v>
      </c>
      <c r="R125" s="107">
        <v>7.0000000000000007E-2</v>
      </c>
      <c r="S125" s="107">
        <v>37.380000000000003</v>
      </c>
      <c r="T125" s="107"/>
      <c r="U125" s="107">
        <v>568</v>
      </c>
      <c r="V125" s="107">
        <v>545</v>
      </c>
      <c r="W125" s="110">
        <v>1.02</v>
      </c>
      <c r="X125" s="107"/>
    </row>
    <row r="126" spans="1:24" ht="15.75" customHeight="1">
      <c r="A126" s="109" t="s">
        <v>882</v>
      </c>
      <c r="B126" s="109">
        <v>124</v>
      </c>
      <c r="C126" s="107" t="s">
        <v>272</v>
      </c>
      <c r="D126" s="107"/>
      <c r="E126" s="107">
        <v>0.51</v>
      </c>
      <c r="F126" s="106">
        <v>2</v>
      </c>
      <c r="G126" s="108">
        <v>2191200</v>
      </c>
      <c r="H126" s="108">
        <v>1107</v>
      </c>
      <c r="I126" s="108">
        <v>650</v>
      </c>
      <c r="J126" s="107">
        <v>5.93</v>
      </c>
      <c r="K126" s="107">
        <v>0.35</v>
      </c>
      <c r="L126" s="107">
        <v>2.68</v>
      </c>
      <c r="M126" s="107"/>
      <c r="N126" s="107">
        <v>0.09</v>
      </c>
      <c r="O126" s="107">
        <v>-1.4</v>
      </c>
      <c r="P126" s="107">
        <v>6.02</v>
      </c>
      <c r="Q126" s="107">
        <v>15.03</v>
      </c>
      <c r="R126" s="107"/>
      <c r="S126" s="107">
        <v>25.91</v>
      </c>
      <c r="T126" s="107"/>
      <c r="U126" s="107">
        <v>346</v>
      </c>
      <c r="V126" s="107"/>
      <c r="W126" s="111">
        <v>0.33</v>
      </c>
      <c r="X126" s="107"/>
    </row>
    <row r="127" spans="1:24" ht="15.75" customHeight="1">
      <c r="A127" s="109" t="s">
        <v>881</v>
      </c>
      <c r="B127" s="109">
        <v>125</v>
      </c>
      <c r="C127" s="107" t="s">
        <v>272</v>
      </c>
      <c r="D127" s="107"/>
      <c r="E127" s="107">
        <v>2.56</v>
      </c>
      <c r="F127" s="106">
        <v>-1.54</v>
      </c>
      <c r="G127" s="108">
        <v>18234900</v>
      </c>
      <c r="H127" s="108">
        <v>46964</v>
      </c>
      <c r="I127" s="108">
        <v>28160</v>
      </c>
      <c r="J127" s="107">
        <v>37.18</v>
      </c>
      <c r="K127" s="107">
        <v>7.53</v>
      </c>
      <c r="L127" s="107">
        <v>0.65</v>
      </c>
      <c r="M127" s="107">
        <v>0.02</v>
      </c>
      <c r="N127" s="107">
        <v>7.0000000000000007E-2</v>
      </c>
      <c r="O127" s="107">
        <v>15.19</v>
      </c>
      <c r="P127" s="107">
        <v>20.59</v>
      </c>
      <c r="Q127" s="107">
        <v>15.81</v>
      </c>
      <c r="R127" s="107">
        <v>1.92</v>
      </c>
      <c r="S127" s="107">
        <v>42.61</v>
      </c>
      <c r="T127" s="107"/>
      <c r="U127" s="107">
        <v>479</v>
      </c>
      <c r="V127" s="107">
        <v>464</v>
      </c>
      <c r="W127" s="110">
        <v>5.24</v>
      </c>
      <c r="X127" s="107"/>
    </row>
    <row r="128" spans="1:24" ht="15.75" customHeight="1">
      <c r="A128" s="109" t="s">
        <v>880</v>
      </c>
      <c r="B128" s="109">
        <v>126</v>
      </c>
      <c r="C128" s="107" t="s">
        <v>272</v>
      </c>
      <c r="D128" s="107"/>
      <c r="E128" s="107">
        <v>0.54</v>
      </c>
      <c r="F128" s="107">
        <v>0</v>
      </c>
      <c r="G128" s="108">
        <v>2990800</v>
      </c>
      <c r="H128" s="108">
        <v>1615</v>
      </c>
      <c r="I128" s="108">
        <v>714</v>
      </c>
      <c r="J128" s="107"/>
      <c r="K128" s="107">
        <v>0.71</v>
      </c>
      <c r="L128" s="107">
        <v>2.2200000000000002</v>
      </c>
      <c r="M128" s="107"/>
      <c r="N128" s="107">
        <v>0</v>
      </c>
      <c r="O128" s="107">
        <v>0.71</v>
      </c>
      <c r="P128" s="107">
        <v>-12.98</v>
      </c>
      <c r="Q128" s="107">
        <v>-26.71</v>
      </c>
      <c r="R128" s="107"/>
      <c r="S128" s="107">
        <v>45.8</v>
      </c>
      <c r="T128" s="107"/>
      <c r="U128" s="107"/>
      <c r="V128" s="107"/>
      <c r="W128" s="110"/>
      <c r="X128" s="107"/>
    </row>
    <row r="129" spans="1:24" ht="15.75" customHeight="1">
      <c r="A129" s="109" t="s">
        <v>879</v>
      </c>
      <c r="B129" s="109">
        <v>127</v>
      </c>
      <c r="C129" s="107" t="s">
        <v>275</v>
      </c>
      <c r="D129" s="107"/>
      <c r="E129" s="107">
        <v>70</v>
      </c>
      <c r="F129" s="106">
        <v>0.36</v>
      </c>
      <c r="G129" s="108">
        <v>200</v>
      </c>
      <c r="H129" s="107">
        <v>14</v>
      </c>
      <c r="I129" s="108">
        <v>525</v>
      </c>
      <c r="J129" s="107"/>
      <c r="K129" s="107">
        <v>0.6</v>
      </c>
      <c r="L129" s="107">
        <v>0.48</v>
      </c>
      <c r="M129" s="107"/>
      <c r="N129" s="107">
        <v>0</v>
      </c>
      <c r="O129" s="107">
        <v>-7.35</v>
      </c>
      <c r="P129" s="107">
        <v>-11.47</v>
      </c>
      <c r="Q129" s="107">
        <v>-6.99</v>
      </c>
      <c r="R129" s="107"/>
      <c r="S129" s="107">
        <v>20.12</v>
      </c>
      <c r="T129" s="107"/>
      <c r="U129" s="107"/>
      <c r="V129" s="107"/>
      <c r="W129" s="110"/>
      <c r="X129" s="107"/>
    </row>
    <row r="130" spans="1:24" ht="15.75" customHeight="1">
      <c r="A130" s="109" t="s">
        <v>878</v>
      </c>
      <c r="B130" s="109">
        <v>128</v>
      </c>
      <c r="C130" s="107" t="s">
        <v>272</v>
      </c>
      <c r="D130" s="107"/>
      <c r="E130" s="107">
        <v>2.02</v>
      </c>
      <c r="F130" s="110">
        <v>0</v>
      </c>
      <c r="G130" s="108">
        <v>26900</v>
      </c>
      <c r="H130" s="107">
        <v>54</v>
      </c>
      <c r="I130" s="108">
        <v>1616</v>
      </c>
      <c r="J130" s="107"/>
      <c r="K130" s="107">
        <v>1.87</v>
      </c>
      <c r="L130" s="107">
        <v>11.22</v>
      </c>
      <c r="M130" s="107"/>
      <c r="N130" s="107">
        <v>0</v>
      </c>
      <c r="O130" s="107">
        <v>-0.09</v>
      </c>
      <c r="P130" s="107">
        <v>-37.82</v>
      </c>
      <c r="Q130" s="107">
        <v>-24.58</v>
      </c>
      <c r="R130" s="107"/>
      <c r="S130" s="107">
        <v>37.409999999999997</v>
      </c>
      <c r="T130" s="107"/>
      <c r="U130" s="107"/>
      <c r="V130" s="107"/>
      <c r="W130" s="110"/>
      <c r="X130" s="107"/>
    </row>
    <row r="131" spans="1:24" ht="15.75" customHeight="1">
      <c r="A131" s="109" t="s">
        <v>877</v>
      </c>
      <c r="B131" s="109">
        <v>129</v>
      </c>
      <c r="C131" s="107" t="s">
        <v>275</v>
      </c>
      <c r="D131" s="107"/>
      <c r="E131" s="107">
        <v>0.7</v>
      </c>
      <c r="F131" s="106">
        <v>2.94</v>
      </c>
      <c r="G131" s="108">
        <v>83300</v>
      </c>
      <c r="H131" s="107">
        <v>58</v>
      </c>
      <c r="I131" s="108">
        <v>747</v>
      </c>
      <c r="J131" s="107">
        <v>3.1</v>
      </c>
      <c r="K131" s="107">
        <v>0.47</v>
      </c>
      <c r="L131" s="107">
        <v>5.34</v>
      </c>
      <c r="M131" s="107">
        <v>0.02</v>
      </c>
      <c r="N131" s="107">
        <v>0.23</v>
      </c>
      <c r="O131" s="107">
        <v>4.1900000000000004</v>
      </c>
      <c r="P131" s="107">
        <v>16.05</v>
      </c>
      <c r="Q131" s="107">
        <v>-39.200000000000003</v>
      </c>
      <c r="R131" s="107">
        <v>2.2799999999999998</v>
      </c>
      <c r="S131" s="107">
        <v>30.16</v>
      </c>
      <c r="T131" s="107"/>
      <c r="U131" s="107">
        <v>126</v>
      </c>
      <c r="V131" s="107">
        <v>344</v>
      </c>
      <c r="W131" s="110">
        <v>0.02</v>
      </c>
      <c r="X131" s="107"/>
    </row>
    <row r="132" spans="1:24" ht="15.75" customHeight="1">
      <c r="A132" s="109" t="s">
        <v>876</v>
      </c>
      <c r="B132" s="109">
        <v>130</v>
      </c>
      <c r="C132" s="107" t="s">
        <v>272</v>
      </c>
      <c r="D132" s="107"/>
      <c r="E132" s="107">
        <v>0.26</v>
      </c>
      <c r="F132" s="106">
        <v>18.18</v>
      </c>
      <c r="G132" s="108">
        <v>4631900</v>
      </c>
      <c r="H132" s="108">
        <v>1105</v>
      </c>
      <c r="I132" s="108">
        <v>225</v>
      </c>
      <c r="J132" s="107"/>
      <c r="K132" s="107">
        <v>0.59</v>
      </c>
      <c r="L132" s="107">
        <v>1.53</v>
      </c>
      <c r="M132" s="107"/>
      <c r="N132" s="107">
        <v>0</v>
      </c>
      <c r="O132" s="107">
        <v>-26.39</v>
      </c>
      <c r="P132" s="107">
        <v>-54.35</v>
      </c>
      <c r="Q132" s="107">
        <v>-15.24</v>
      </c>
      <c r="R132" s="107"/>
      <c r="S132" s="107">
        <v>70.14</v>
      </c>
      <c r="T132" s="107"/>
      <c r="U132" s="107"/>
      <c r="V132" s="107"/>
      <c r="W132" s="110"/>
      <c r="X132" s="107"/>
    </row>
    <row r="133" spans="1:24" ht="15.75" customHeight="1">
      <c r="A133" s="109" t="s">
        <v>875</v>
      </c>
      <c r="B133" s="109">
        <v>131</v>
      </c>
      <c r="C133" s="107" t="s">
        <v>275</v>
      </c>
      <c r="D133" s="107"/>
      <c r="E133" s="107">
        <v>0.61</v>
      </c>
      <c r="F133" s="110">
        <v>3.39</v>
      </c>
      <c r="G133" s="108">
        <v>11126100</v>
      </c>
      <c r="H133" s="108">
        <v>6866</v>
      </c>
      <c r="I133" s="108">
        <v>21242</v>
      </c>
      <c r="J133" s="107">
        <v>9.48</v>
      </c>
      <c r="K133" s="107">
        <v>0.51</v>
      </c>
      <c r="L133" s="107">
        <v>8.6</v>
      </c>
      <c r="M133" s="107">
        <v>0.01</v>
      </c>
      <c r="N133" s="107">
        <v>0.06</v>
      </c>
      <c r="O133" s="107">
        <v>0.67</v>
      </c>
      <c r="P133" s="107">
        <v>5.64</v>
      </c>
      <c r="Q133" s="107">
        <v>9.9700000000000006</v>
      </c>
      <c r="R133" s="107">
        <v>0.85</v>
      </c>
      <c r="S133" s="107">
        <v>5.17</v>
      </c>
      <c r="T133" s="107"/>
      <c r="U133" s="107">
        <v>418</v>
      </c>
      <c r="V133" s="107">
        <v>567</v>
      </c>
      <c r="W133" s="106"/>
      <c r="X133" s="107"/>
    </row>
    <row r="134" spans="1:24" ht="15.75" customHeight="1">
      <c r="A134" s="109" t="s">
        <v>874</v>
      </c>
      <c r="B134" s="109">
        <v>132</v>
      </c>
      <c r="C134" s="107" t="s">
        <v>275</v>
      </c>
      <c r="D134" s="107"/>
      <c r="E134" s="107">
        <v>1.84</v>
      </c>
      <c r="F134" s="106">
        <v>1.1000000000000001</v>
      </c>
      <c r="G134" s="108">
        <v>30200</v>
      </c>
      <c r="H134" s="108">
        <v>55</v>
      </c>
      <c r="I134" s="108">
        <v>552</v>
      </c>
      <c r="J134" s="107"/>
      <c r="K134" s="107">
        <v>0.42</v>
      </c>
      <c r="L134" s="107">
        <v>0.01</v>
      </c>
      <c r="M134" s="107"/>
      <c r="N134" s="107">
        <v>0</v>
      </c>
      <c r="O134" s="107">
        <v>-0.32</v>
      </c>
      <c r="P134" s="107">
        <v>-0.3</v>
      </c>
      <c r="Q134" s="107">
        <v>-1.45</v>
      </c>
      <c r="R134" s="107"/>
      <c r="S134" s="107">
        <v>26.68</v>
      </c>
      <c r="T134" s="107"/>
      <c r="U134" s="107"/>
      <c r="V134" s="107"/>
      <c r="W134" s="106"/>
      <c r="X134" s="107"/>
    </row>
    <row r="135" spans="1:24" ht="15.75" customHeight="1">
      <c r="A135" s="109" t="s">
        <v>873</v>
      </c>
      <c r="B135" s="109">
        <v>133</v>
      </c>
      <c r="C135" s="107" t="s">
        <v>272</v>
      </c>
      <c r="D135" s="107"/>
      <c r="E135" s="107">
        <v>18.600000000000001</v>
      </c>
      <c r="F135" s="106">
        <v>0</v>
      </c>
      <c r="G135" s="108">
        <v>4254300</v>
      </c>
      <c r="H135" s="108">
        <v>79308</v>
      </c>
      <c r="I135" s="108">
        <v>31506</v>
      </c>
      <c r="J135" s="107">
        <v>31.44</v>
      </c>
      <c r="K135" s="107">
        <v>1.1599999999999999</v>
      </c>
      <c r="L135" s="107">
        <v>2.1800000000000002</v>
      </c>
      <c r="M135" s="107"/>
      <c r="N135" s="107">
        <v>0.59</v>
      </c>
      <c r="O135" s="107">
        <v>2.66</v>
      </c>
      <c r="P135" s="107">
        <v>3.65</v>
      </c>
      <c r="Q135" s="107">
        <v>4.7699999999999996</v>
      </c>
      <c r="R135" s="107">
        <v>2.2000000000000002</v>
      </c>
      <c r="S135" s="107">
        <v>66.790000000000006</v>
      </c>
      <c r="T135" s="107"/>
      <c r="U135" s="107">
        <v>770</v>
      </c>
      <c r="V135" s="107">
        <v>785</v>
      </c>
      <c r="W135" s="111">
        <v>-13.65</v>
      </c>
      <c r="X135" s="107"/>
    </row>
    <row r="136" spans="1:24" ht="15.75" customHeight="1">
      <c r="A136" s="109" t="s">
        <v>872</v>
      </c>
      <c r="B136" s="109">
        <v>134</v>
      </c>
      <c r="C136" s="107" t="s">
        <v>272</v>
      </c>
      <c r="D136" s="107"/>
      <c r="E136" s="107">
        <v>4.9400000000000004</v>
      </c>
      <c r="F136" s="106">
        <v>-1.2</v>
      </c>
      <c r="G136" s="108">
        <v>28816600</v>
      </c>
      <c r="H136" s="108">
        <v>142900</v>
      </c>
      <c r="I136" s="108">
        <v>40159</v>
      </c>
      <c r="J136" s="107">
        <v>44.16</v>
      </c>
      <c r="K136" s="107">
        <v>1.72</v>
      </c>
      <c r="L136" s="107">
        <v>1.26</v>
      </c>
      <c r="M136" s="107"/>
      <c r="N136" s="107">
        <v>0.11</v>
      </c>
      <c r="O136" s="107">
        <v>3.02</v>
      </c>
      <c r="P136" s="107">
        <v>3.93</v>
      </c>
      <c r="Q136" s="107">
        <v>6.88</v>
      </c>
      <c r="R136" s="107">
        <v>0.6</v>
      </c>
      <c r="S136" s="107">
        <v>23.81</v>
      </c>
      <c r="T136" s="107"/>
      <c r="U136" s="107">
        <v>812</v>
      </c>
      <c r="V136" s="107">
        <v>819</v>
      </c>
      <c r="W136" s="106">
        <v>0.43</v>
      </c>
      <c r="X136" s="107"/>
    </row>
    <row r="137" spans="1:24" ht="15.75" customHeight="1">
      <c r="A137" s="109" t="s">
        <v>871</v>
      </c>
      <c r="B137" s="109">
        <v>135</v>
      </c>
      <c r="C137" s="107" t="s">
        <v>272</v>
      </c>
      <c r="D137" s="107"/>
      <c r="E137" s="107">
        <v>2.6</v>
      </c>
      <c r="F137" s="106">
        <v>-0.76</v>
      </c>
      <c r="G137" s="108">
        <v>222100</v>
      </c>
      <c r="H137" s="107">
        <v>581</v>
      </c>
      <c r="I137" s="108">
        <v>991</v>
      </c>
      <c r="J137" s="107">
        <v>86.46</v>
      </c>
      <c r="K137" s="107">
        <v>0.72</v>
      </c>
      <c r="L137" s="107">
        <v>0.1</v>
      </c>
      <c r="M137" s="107">
        <v>0.06</v>
      </c>
      <c r="N137" s="107">
        <v>0.03</v>
      </c>
      <c r="O137" s="107">
        <v>0.87</v>
      </c>
      <c r="P137" s="107">
        <v>0.82</v>
      </c>
      <c r="Q137" s="107">
        <v>0.42</v>
      </c>
      <c r="R137" s="107">
        <v>2.29</v>
      </c>
      <c r="S137" s="107">
        <v>36.950000000000003</v>
      </c>
      <c r="T137" s="107"/>
      <c r="U137" s="107">
        <v>926</v>
      </c>
      <c r="V137" s="107">
        <v>946</v>
      </c>
      <c r="W137" s="110">
        <v>-6</v>
      </c>
      <c r="X137" s="107"/>
    </row>
    <row r="138" spans="1:24" ht="15.75" customHeight="1">
      <c r="A138" s="109" t="s">
        <v>870</v>
      </c>
      <c r="B138" s="109">
        <v>136</v>
      </c>
      <c r="C138" s="107" t="s">
        <v>272</v>
      </c>
      <c r="D138" s="107"/>
      <c r="E138" s="107">
        <v>1.29</v>
      </c>
      <c r="F138" s="106">
        <v>-0.77</v>
      </c>
      <c r="G138" s="108">
        <v>137200</v>
      </c>
      <c r="H138" s="107">
        <v>177</v>
      </c>
      <c r="I138" s="108">
        <v>1238</v>
      </c>
      <c r="J138" s="107"/>
      <c r="K138" s="107">
        <v>0.59</v>
      </c>
      <c r="L138" s="107">
        <v>1.67</v>
      </c>
      <c r="M138" s="107"/>
      <c r="N138" s="107">
        <v>0</v>
      </c>
      <c r="O138" s="107">
        <v>0.8</v>
      </c>
      <c r="P138" s="107">
        <v>-1.33</v>
      </c>
      <c r="Q138" s="107">
        <v>-1.57</v>
      </c>
      <c r="R138" s="107">
        <v>3.08</v>
      </c>
      <c r="S138" s="107">
        <v>38.229999999999997</v>
      </c>
      <c r="T138" s="107"/>
      <c r="U138" s="107"/>
      <c r="V138" s="107"/>
      <c r="W138" s="110"/>
      <c r="X138" s="107"/>
    </row>
    <row r="139" spans="1:24" ht="15.75" customHeight="1">
      <c r="A139" s="109" t="s">
        <v>869</v>
      </c>
      <c r="B139" s="109">
        <v>137</v>
      </c>
      <c r="C139" s="107" t="s">
        <v>275</v>
      </c>
      <c r="D139" s="107"/>
      <c r="E139" s="107">
        <v>0.8</v>
      </c>
      <c r="F139" s="107">
        <v>1.27</v>
      </c>
      <c r="G139" s="108">
        <v>1573200</v>
      </c>
      <c r="H139" s="108">
        <v>1270</v>
      </c>
      <c r="I139" s="108">
        <v>800</v>
      </c>
      <c r="J139" s="107">
        <v>59.31</v>
      </c>
      <c r="K139" s="107">
        <v>0.31</v>
      </c>
      <c r="L139" s="107">
        <v>1.1599999999999999</v>
      </c>
      <c r="M139" s="107">
        <v>0.03</v>
      </c>
      <c r="N139" s="107">
        <v>0.01</v>
      </c>
      <c r="O139" s="107">
        <v>0.57999999999999996</v>
      </c>
      <c r="P139" s="107">
        <v>0.52</v>
      </c>
      <c r="Q139" s="107">
        <v>1.03</v>
      </c>
      <c r="R139" s="107">
        <v>3.16</v>
      </c>
      <c r="S139" s="107">
        <v>34.79</v>
      </c>
      <c r="T139" s="107"/>
      <c r="U139" s="107">
        <v>916</v>
      </c>
      <c r="V139" s="107">
        <v>945</v>
      </c>
      <c r="W139" s="110">
        <v>-0.67</v>
      </c>
      <c r="X139" s="107"/>
    </row>
    <row r="140" spans="1:24" ht="15.75" customHeight="1">
      <c r="A140" s="109" t="s">
        <v>868</v>
      </c>
      <c r="B140" s="109">
        <v>138</v>
      </c>
      <c r="C140" s="107" t="s">
        <v>272</v>
      </c>
      <c r="D140" s="107"/>
      <c r="E140" s="107">
        <v>0.91</v>
      </c>
      <c r="F140" s="107">
        <v>-1.0900000000000001</v>
      </c>
      <c r="G140" s="108">
        <v>56100</v>
      </c>
      <c r="H140" s="107">
        <v>51</v>
      </c>
      <c r="I140" s="108">
        <v>232</v>
      </c>
      <c r="J140" s="107"/>
      <c r="K140" s="107">
        <v>0.65</v>
      </c>
      <c r="L140" s="107">
        <v>1.71</v>
      </c>
      <c r="M140" s="107">
        <v>0.08</v>
      </c>
      <c r="N140" s="107">
        <v>0</v>
      </c>
      <c r="O140" s="107">
        <v>-3.18</v>
      </c>
      <c r="P140" s="107">
        <v>-11.49</v>
      </c>
      <c r="Q140" s="107">
        <v>-35.04</v>
      </c>
      <c r="R140" s="107">
        <v>22.28</v>
      </c>
      <c r="S140" s="107">
        <v>58.27</v>
      </c>
      <c r="T140" s="107"/>
      <c r="U140" s="107"/>
      <c r="V140" s="107"/>
      <c r="W140" s="106"/>
      <c r="X140" s="107"/>
    </row>
    <row r="141" spans="1:24" ht="15.75" customHeight="1">
      <c r="A141" s="109" t="s">
        <v>867</v>
      </c>
      <c r="B141" s="109">
        <v>139</v>
      </c>
      <c r="C141" s="107" t="s">
        <v>272</v>
      </c>
      <c r="D141" s="107"/>
      <c r="E141" s="107">
        <v>1.77</v>
      </c>
      <c r="F141" s="106">
        <v>-0.56000000000000005</v>
      </c>
      <c r="G141" s="108">
        <v>170600</v>
      </c>
      <c r="H141" s="108">
        <v>302</v>
      </c>
      <c r="I141" s="108">
        <v>7121</v>
      </c>
      <c r="J141" s="107">
        <v>35.51</v>
      </c>
      <c r="K141" s="107">
        <v>2.0299999999999998</v>
      </c>
      <c r="L141" s="107">
        <v>1.5</v>
      </c>
      <c r="M141" s="107">
        <v>0.06</v>
      </c>
      <c r="N141" s="107">
        <v>0.05</v>
      </c>
      <c r="O141" s="107">
        <v>4.3099999999999996</v>
      </c>
      <c r="P141" s="107">
        <v>5.55</v>
      </c>
      <c r="Q141" s="107">
        <v>4.8099999999999996</v>
      </c>
      <c r="R141" s="107">
        <v>3.29</v>
      </c>
      <c r="S141" s="107">
        <v>15.12</v>
      </c>
      <c r="T141" s="107"/>
      <c r="U141" s="107">
        <v>737</v>
      </c>
      <c r="V141" s="107">
        <v>729</v>
      </c>
      <c r="W141" s="106">
        <v>-1.74</v>
      </c>
      <c r="X141" s="107"/>
    </row>
    <row r="142" spans="1:24" ht="15.75" customHeight="1">
      <c r="A142" s="109" t="s">
        <v>866</v>
      </c>
      <c r="B142" s="109">
        <v>140</v>
      </c>
      <c r="C142" s="107" t="s">
        <v>275</v>
      </c>
      <c r="D142" s="107"/>
      <c r="E142" s="107">
        <v>1.28</v>
      </c>
      <c r="F142" s="110">
        <v>0.79</v>
      </c>
      <c r="G142" s="108">
        <v>490200</v>
      </c>
      <c r="H142" s="108">
        <v>622</v>
      </c>
      <c r="I142" s="108">
        <v>1316</v>
      </c>
      <c r="J142" s="107">
        <v>13.59</v>
      </c>
      <c r="K142" s="107">
        <v>0.63</v>
      </c>
      <c r="L142" s="107">
        <v>1.83</v>
      </c>
      <c r="M142" s="107"/>
      <c r="N142" s="107">
        <v>0.09</v>
      </c>
      <c r="O142" s="107">
        <v>2.13</v>
      </c>
      <c r="P142" s="107">
        <v>5.33</v>
      </c>
      <c r="Q142" s="107">
        <v>0.96</v>
      </c>
      <c r="R142" s="107">
        <v>3.15</v>
      </c>
      <c r="S142" s="107">
        <v>27.83</v>
      </c>
      <c r="T142" s="107"/>
      <c r="U142" s="107">
        <v>536</v>
      </c>
      <c r="V142" s="107">
        <v>621</v>
      </c>
      <c r="W142" s="110">
        <v>-0.28000000000000003</v>
      </c>
      <c r="X142" s="107"/>
    </row>
    <row r="143" spans="1:24" ht="15.75" customHeight="1">
      <c r="A143" s="109" t="s">
        <v>865</v>
      </c>
      <c r="B143" s="109">
        <v>141</v>
      </c>
      <c r="C143" s="107" t="s">
        <v>272</v>
      </c>
      <c r="D143" s="107"/>
      <c r="E143" s="107">
        <v>18.8</v>
      </c>
      <c r="F143" s="110">
        <v>0</v>
      </c>
      <c r="G143" s="108">
        <v>144400</v>
      </c>
      <c r="H143" s="108">
        <v>2715</v>
      </c>
      <c r="I143" s="108">
        <v>12032</v>
      </c>
      <c r="J143" s="107">
        <v>27.98</v>
      </c>
      <c r="K143" s="107">
        <v>1.78</v>
      </c>
      <c r="L143" s="107">
        <v>0.61</v>
      </c>
      <c r="M143" s="107"/>
      <c r="N143" s="107">
        <v>0.67</v>
      </c>
      <c r="O143" s="107">
        <v>5.9</v>
      </c>
      <c r="P143" s="107">
        <v>6.53</v>
      </c>
      <c r="Q143" s="107">
        <v>3.51</v>
      </c>
      <c r="R143" s="107"/>
      <c r="S143" s="107">
        <v>53.1</v>
      </c>
      <c r="T143" s="107"/>
      <c r="U143" s="107">
        <v>676</v>
      </c>
      <c r="V143" s="107">
        <v>626</v>
      </c>
      <c r="W143" s="106">
        <v>1.43</v>
      </c>
      <c r="X143" s="107"/>
    </row>
    <row r="144" spans="1:24" ht="15.75" customHeight="1">
      <c r="A144" s="109" t="s">
        <v>864</v>
      </c>
      <c r="B144" s="109">
        <v>142</v>
      </c>
      <c r="C144" s="107" t="s">
        <v>272</v>
      </c>
      <c r="D144" s="107"/>
      <c r="E144" s="107">
        <v>1.1599999999999999</v>
      </c>
      <c r="F144" s="106">
        <v>-3.33</v>
      </c>
      <c r="G144" s="108">
        <v>634100</v>
      </c>
      <c r="H144" s="108">
        <v>748</v>
      </c>
      <c r="I144" s="108">
        <v>683</v>
      </c>
      <c r="J144" s="107">
        <v>14.15</v>
      </c>
      <c r="K144" s="107">
        <v>0.9</v>
      </c>
      <c r="L144" s="107">
        <v>0.55000000000000004</v>
      </c>
      <c r="M144" s="107"/>
      <c r="N144" s="107">
        <v>0.08</v>
      </c>
      <c r="O144" s="107">
        <v>4.53</v>
      </c>
      <c r="P144" s="107">
        <v>6.46</v>
      </c>
      <c r="Q144" s="107">
        <v>5.6</v>
      </c>
      <c r="R144" s="107">
        <v>3.33</v>
      </c>
      <c r="S144" s="107">
        <v>49.82</v>
      </c>
      <c r="T144" s="107"/>
      <c r="U144" s="107">
        <v>521</v>
      </c>
      <c r="V144" s="107">
        <v>529</v>
      </c>
      <c r="W144" s="110">
        <v>-24.93</v>
      </c>
      <c r="X144" s="107"/>
    </row>
    <row r="145" spans="1:24" ht="15.75" customHeight="1">
      <c r="A145" s="109" t="s">
        <v>863</v>
      </c>
      <c r="B145" s="109">
        <v>143</v>
      </c>
      <c r="C145" s="107" t="s">
        <v>272</v>
      </c>
      <c r="D145" s="107"/>
      <c r="E145" s="107">
        <v>39.25</v>
      </c>
      <c r="F145" s="110">
        <v>0</v>
      </c>
      <c r="G145" s="108">
        <v>7294300</v>
      </c>
      <c r="H145" s="108">
        <v>289305</v>
      </c>
      <c r="I145" s="108">
        <v>47100</v>
      </c>
      <c r="J145" s="107">
        <v>35.69</v>
      </c>
      <c r="K145" s="107">
        <v>14.27</v>
      </c>
      <c r="L145" s="107">
        <v>1.98</v>
      </c>
      <c r="M145" s="107">
        <v>0.8</v>
      </c>
      <c r="N145" s="107">
        <v>1.1000000000000001</v>
      </c>
      <c r="O145" s="107">
        <v>19.760000000000002</v>
      </c>
      <c r="P145" s="107">
        <v>41.88</v>
      </c>
      <c r="Q145" s="107">
        <v>3.74</v>
      </c>
      <c r="R145" s="107">
        <v>2.04</v>
      </c>
      <c r="S145" s="107">
        <v>46.42</v>
      </c>
      <c r="T145" s="107"/>
      <c r="U145" s="107">
        <v>402</v>
      </c>
      <c r="V145" s="107">
        <v>420</v>
      </c>
      <c r="W145" s="110">
        <v>0.78</v>
      </c>
      <c r="X145" s="107"/>
    </row>
    <row r="146" spans="1:24" ht="15.75" customHeight="1">
      <c r="A146" s="109" t="s">
        <v>862</v>
      </c>
      <c r="B146" s="109">
        <v>144</v>
      </c>
      <c r="C146" s="107" t="s">
        <v>272</v>
      </c>
      <c r="D146" s="107"/>
      <c r="E146" s="107">
        <v>2.44</v>
      </c>
      <c r="F146" s="107">
        <v>-1.61</v>
      </c>
      <c r="G146" s="108">
        <v>243900</v>
      </c>
      <c r="H146" s="108">
        <v>597</v>
      </c>
      <c r="I146" s="108">
        <v>327</v>
      </c>
      <c r="J146" s="107">
        <v>673.32</v>
      </c>
      <c r="K146" s="107">
        <v>0.79</v>
      </c>
      <c r="L146" s="107">
        <v>0.18</v>
      </c>
      <c r="M146" s="107"/>
      <c r="N146" s="107">
        <v>0</v>
      </c>
      <c r="O146" s="107">
        <v>1.76</v>
      </c>
      <c r="P146" s="107">
        <v>0.11</v>
      </c>
      <c r="Q146" s="107">
        <v>-9.27</v>
      </c>
      <c r="R146" s="107">
        <v>4.03</v>
      </c>
      <c r="S146" s="107">
        <v>42.86</v>
      </c>
      <c r="T146" s="107"/>
      <c r="U146" s="107">
        <v>968</v>
      </c>
      <c r="V146" s="107">
        <v>935</v>
      </c>
      <c r="W146" s="110">
        <v>-21.53</v>
      </c>
      <c r="X146" s="107"/>
    </row>
    <row r="147" spans="1:24" ht="15.75" customHeight="1">
      <c r="A147" s="109" t="s">
        <v>861</v>
      </c>
      <c r="B147" s="109">
        <v>145</v>
      </c>
      <c r="C147" s="107" t="s">
        <v>275</v>
      </c>
      <c r="D147" s="107"/>
      <c r="E147" s="107">
        <v>1.26</v>
      </c>
      <c r="F147" s="110">
        <v>0.8</v>
      </c>
      <c r="G147" s="108">
        <v>864100</v>
      </c>
      <c r="H147" s="108">
        <v>1093</v>
      </c>
      <c r="I147" s="108">
        <v>7513</v>
      </c>
      <c r="J147" s="107">
        <v>28.16</v>
      </c>
      <c r="K147" s="107">
        <v>0.86</v>
      </c>
      <c r="L147" s="107">
        <v>0.28999999999999998</v>
      </c>
      <c r="M147" s="107">
        <v>0.01</v>
      </c>
      <c r="N147" s="107">
        <v>0.04</v>
      </c>
      <c r="O147" s="107">
        <v>3.08</v>
      </c>
      <c r="P147" s="107">
        <v>3.07</v>
      </c>
      <c r="Q147" s="107">
        <v>4.38</v>
      </c>
      <c r="R147" s="107">
        <v>0.96</v>
      </c>
      <c r="S147" s="107">
        <v>6.8</v>
      </c>
      <c r="T147" s="107"/>
      <c r="U147" s="107">
        <v>775</v>
      </c>
      <c r="V147" s="107">
        <v>750</v>
      </c>
      <c r="W147" s="111">
        <v>0.04</v>
      </c>
      <c r="X147" s="107"/>
    </row>
    <row r="148" spans="1:24" ht="15.75" customHeight="1">
      <c r="A148" s="109" t="s">
        <v>860</v>
      </c>
      <c r="B148" s="109">
        <v>146</v>
      </c>
      <c r="C148" s="107" t="s">
        <v>272</v>
      </c>
      <c r="D148" s="107"/>
      <c r="E148" s="107">
        <v>60.75</v>
      </c>
      <c r="F148" s="106">
        <v>1.67</v>
      </c>
      <c r="G148" s="108">
        <v>24684500</v>
      </c>
      <c r="H148" s="108">
        <v>1498056</v>
      </c>
      <c r="I148" s="108">
        <v>545723</v>
      </c>
      <c r="J148" s="107">
        <v>29.19</v>
      </c>
      <c r="K148" s="107">
        <v>5.86</v>
      </c>
      <c r="L148" s="107">
        <v>3.61</v>
      </c>
      <c r="M148" s="107"/>
      <c r="N148" s="107">
        <v>2.08</v>
      </c>
      <c r="O148" s="107">
        <v>7.37</v>
      </c>
      <c r="P148" s="107">
        <v>20.62</v>
      </c>
      <c r="Q148" s="107">
        <v>3.06</v>
      </c>
      <c r="R148" s="107">
        <v>2.09</v>
      </c>
      <c r="S148" s="107">
        <v>56.65</v>
      </c>
      <c r="T148" s="107"/>
      <c r="U148" s="107">
        <v>434</v>
      </c>
      <c r="V148" s="107">
        <v>572</v>
      </c>
      <c r="W148" s="110">
        <v>2.2000000000000002</v>
      </c>
      <c r="X148" s="107"/>
    </row>
    <row r="149" spans="1:24" ht="15.75" customHeight="1">
      <c r="A149" s="109" t="s">
        <v>859</v>
      </c>
      <c r="B149" s="109">
        <v>147</v>
      </c>
      <c r="C149" s="107" t="s">
        <v>272</v>
      </c>
      <c r="D149" s="107"/>
      <c r="E149" s="107">
        <v>28.25</v>
      </c>
      <c r="F149" s="107">
        <v>0</v>
      </c>
      <c r="G149" s="108">
        <v>28876900</v>
      </c>
      <c r="H149" s="108">
        <v>817743</v>
      </c>
      <c r="I149" s="108">
        <v>243268</v>
      </c>
      <c r="J149" s="112">
        <v>10.06</v>
      </c>
      <c r="K149" s="107">
        <v>1.24</v>
      </c>
      <c r="L149" s="107">
        <v>2.78</v>
      </c>
      <c r="M149" s="107">
        <v>0.4</v>
      </c>
      <c r="N149" s="107">
        <v>2.81</v>
      </c>
      <c r="O149" s="107">
        <v>8.7100000000000009</v>
      </c>
      <c r="P149" s="107">
        <v>13.28</v>
      </c>
      <c r="Q149" s="107">
        <v>4.3499999999999996</v>
      </c>
      <c r="R149" s="107">
        <v>2.54</v>
      </c>
      <c r="S149" s="107">
        <v>45.65</v>
      </c>
      <c r="T149" s="107"/>
      <c r="U149" s="107">
        <v>248</v>
      </c>
      <c r="V149" s="107">
        <v>255</v>
      </c>
      <c r="W149" s="110">
        <v>0.7</v>
      </c>
      <c r="X149" s="107"/>
    </row>
    <row r="150" spans="1:24" ht="15.75" customHeight="1">
      <c r="A150" s="109" t="s">
        <v>858</v>
      </c>
      <c r="B150" s="109">
        <v>148</v>
      </c>
      <c r="C150" s="107" t="s">
        <v>275</v>
      </c>
      <c r="D150" s="107"/>
      <c r="E150" s="107">
        <v>3.58</v>
      </c>
      <c r="F150" s="106">
        <v>0</v>
      </c>
      <c r="G150" s="108">
        <v>3000</v>
      </c>
      <c r="H150" s="107">
        <v>11</v>
      </c>
      <c r="I150" s="107">
        <v>143</v>
      </c>
      <c r="J150" s="112"/>
      <c r="K150" s="107">
        <v>0.21</v>
      </c>
      <c r="L150" s="107">
        <v>1.4</v>
      </c>
      <c r="M150" s="107"/>
      <c r="N150" s="107">
        <v>0</v>
      </c>
      <c r="O150" s="107">
        <v>-10.31</v>
      </c>
      <c r="P150" s="107">
        <v>-27.5</v>
      </c>
      <c r="Q150" s="107">
        <v>2.29</v>
      </c>
      <c r="R150" s="107"/>
      <c r="S150" s="107">
        <v>40.67</v>
      </c>
      <c r="T150" s="107"/>
      <c r="U150" s="107"/>
      <c r="V150" s="107"/>
      <c r="W150" s="106"/>
      <c r="X150" s="107"/>
    </row>
    <row r="151" spans="1:24" ht="15.75" customHeight="1">
      <c r="A151" s="109" t="s">
        <v>857</v>
      </c>
      <c r="B151" s="109">
        <v>149</v>
      </c>
      <c r="C151" s="107" t="s">
        <v>272</v>
      </c>
      <c r="D151" s="107"/>
      <c r="E151" s="107">
        <v>1.67</v>
      </c>
      <c r="F151" s="106">
        <v>3.09</v>
      </c>
      <c r="G151" s="108">
        <v>371700</v>
      </c>
      <c r="H151" s="108">
        <v>620</v>
      </c>
      <c r="I151" s="108">
        <v>1057</v>
      </c>
      <c r="J151" s="107">
        <v>14.92</v>
      </c>
      <c r="K151" s="107">
        <v>0.56000000000000005</v>
      </c>
      <c r="L151" s="107">
        <v>1.25</v>
      </c>
      <c r="M151" s="107"/>
      <c r="N151" s="107">
        <v>0.11</v>
      </c>
      <c r="O151" s="107">
        <v>3.29</v>
      </c>
      <c r="P151" s="107">
        <v>3.79</v>
      </c>
      <c r="Q151" s="107">
        <v>2.74</v>
      </c>
      <c r="R151" s="107">
        <v>4.38</v>
      </c>
      <c r="S151" s="107">
        <v>50.51</v>
      </c>
      <c r="T151" s="107"/>
      <c r="U151" s="107">
        <v>611</v>
      </c>
      <c r="V151" s="107">
        <v>603</v>
      </c>
      <c r="W151" s="110">
        <v>-0.04</v>
      </c>
      <c r="X151" s="107"/>
    </row>
    <row r="152" spans="1:24" ht="15.75" customHeight="1">
      <c r="A152" s="109" t="s">
        <v>856</v>
      </c>
      <c r="B152" s="109">
        <v>150</v>
      </c>
      <c r="C152" s="107" t="s">
        <v>272</v>
      </c>
      <c r="D152" s="107"/>
      <c r="E152" s="107">
        <v>1.1200000000000001</v>
      </c>
      <c r="F152" s="106">
        <v>1.82</v>
      </c>
      <c r="G152" s="108">
        <v>41400</v>
      </c>
      <c r="H152" s="108">
        <v>47</v>
      </c>
      <c r="I152" s="108">
        <v>493</v>
      </c>
      <c r="J152" s="107"/>
      <c r="K152" s="107">
        <v>0.53</v>
      </c>
      <c r="L152" s="107">
        <v>1.41</v>
      </c>
      <c r="M152" s="107"/>
      <c r="N152" s="107">
        <v>0</v>
      </c>
      <c r="O152" s="107">
        <v>-1.53</v>
      </c>
      <c r="P152" s="107">
        <v>-8.85</v>
      </c>
      <c r="Q152" s="107">
        <v>1.1499999999999999</v>
      </c>
      <c r="R152" s="107"/>
      <c r="S152" s="107">
        <v>28.98</v>
      </c>
      <c r="T152" s="107"/>
      <c r="U152" s="107"/>
      <c r="V152" s="107"/>
      <c r="W152" s="111"/>
      <c r="X152" s="107"/>
    </row>
    <row r="153" spans="1:24" ht="15.75" customHeight="1">
      <c r="A153" s="109" t="s">
        <v>855</v>
      </c>
      <c r="B153" s="109">
        <v>151</v>
      </c>
      <c r="C153" s="107" t="s">
        <v>272</v>
      </c>
      <c r="D153" s="107"/>
      <c r="E153" s="107">
        <v>56</v>
      </c>
      <c r="F153" s="106">
        <v>-0.44</v>
      </c>
      <c r="G153" s="108">
        <v>24229700</v>
      </c>
      <c r="H153" s="108">
        <v>1379705</v>
      </c>
      <c r="I153" s="108">
        <v>251328</v>
      </c>
      <c r="J153" s="107">
        <v>22.33</v>
      </c>
      <c r="K153" s="107">
        <v>3.77</v>
      </c>
      <c r="L153" s="107">
        <v>2.2200000000000002</v>
      </c>
      <c r="M153" s="107">
        <v>0.8</v>
      </c>
      <c r="N153" s="107">
        <v>2.5099999999999998</v>
      </c>
      <c r="O153" s="107">
        <v>7.74</v>
      </c>
      <c r="P153" s="107">
        <v>16.63</v>
      </c>
      <c r="Q153" s="107">
        <v>29.63</v>
      </c>
      <c r="R153" s="107">
        <v>1.42</v>
      </c>
      <c r="S153" s="107">
        <v>62.76</v>
      </c>
      <c r="T153" s="107"/>
      <c r="U153" s="107">
        <v>435</v>
      </c>
      <c r="V153" s="107">
        <v>511</v>
      </c>
      <c r="W153" s="111">
        <v>1.74</v>
      </c>
      <c r="X153" s="107"/>
    </row>
    <row r="154" spans="1:24" ht="15.75" customHeight="1">
      <c r="A154" s="109" t="s">
        <v>854</v>
      </c>
      <c r="B154" s="109">
        <v>152</v>
      </c>
      <c r="C154" s="107" t="s">
        <v>275</v>
      </c>
      <c r="D154" s="107"/>
      <c r="E154" s="107">
        <v>2.56</v>
      </c>
      <c r="F154" s="110">
        <v>2.4</v>
      </c>
      <c r="G154" s="108">
        <v>86500</v>
      </c>
      <c r="H154" s="108">
        <v>218</v>
      </c>
      <c r="I154" s="108">
        <v>509</v>
      </c>
      <c r="J154" s="107">
        <v>26.44</v>
      </c>
      <c r="K154" s="107">
        <v>0.98</v>
      </c>
      <c r="L154" s="107">
        <v>0.13</v>
      </c>
      <c r="M154" s="107">
        <v>0.13</v>
      </c>
      <c r="N154" s="107">
        <v>0.1</v>
      </c>
      <c r="O154" s="107">
        <v>4</v>
      </c>
      <c r="P154" s="107">
        <v>3.54</v>
      </c>
      <c r="Q154" s="107">
        <v>2.0699999999999998</v>
      </c>
      <c r="R154" s="107">
        <v>14.45</v>
      </c>
      <c r="S154" s="107">
        <v>18.21</v>
      </c>
      <c r="T154" s="107"/>
      <c r="U154" s="107">
        <v>749</v>
      </c>
      <c r="V154" s="107">
        <v>697</v>
      </c>
      <c r="W154" s="110">
        <v>3.48</v>
      </c>
      <c r="X154" s="107"/>
    </row>
    <row r="155" spans="1:24" ht="15.75" customHeight="1">
      <c r="A155" s="109" t="s">
        <v>853</v>
      </c>
      <c r="B155" s="109">
        <v>153</v>
      </c>
      <c r="C155" s="107" t="s">
        <v>272</v>
      </c>
      <c r="D155" s="107"/>
      <c r="E155" s="107">
        <v>0.84</v>
      </c>
      <c r="F155" s="110">
        <v>1.2</v>
      </c>
      <c r="G155" s="108">
        <v>860200</v>
      </c>
      <c r="H155" s="108">
        <v>724</v>
      </c>
      <c r="I155" s="108">
        <v>756</v>
      </c>
      <c r="J155" s="107"/>
      <c r="K155" s="107">
        <v>0.76</v>
      </c>
      <c r="L155" s="107">
        <v>0.31</v>
      </c>
      <c r="M155" s="107"/>
      <c r="N155" s="107">
        <v>0</v>
      </c>
      <c r="O155" s="107">
        <v>-0.3</v>
      </c>
      <c r="P155" s="107">
        <v>-0.35</v>
      </c>
      <c r="Q155" s="107">
        <v>0.06</v>
      </c>
      <c r="R155" s="107"/>
      <c r="S155" s="107">
        <v>45.87</v>
      </c>
      <c r="T155" s="107"/>
      <c r="U155" s="107"/>
      <c r="V155" s="107"/>
      <c r="W155" s="110"/>
      <c r="X155" s="107"/>
    </row>
    <row r="156" spans="1:24" ht="15.75" customHeight="1">
      <c r="A156" s="109" t="s">
        <v>852</v>
      </c>
      <c r="B156" s="109">
        <v>154</v>
      </c>
      <c r="C156" s="107" t="s">
        <v>275</v>
      </c>
      <c r="D156" s="107"/>
      <c r="E156" s="107">
        <v>2.2599999999999998</v>
      </c>
      <c r="F156" s="106">
        <v>-0.88</v>
      </c>
      <c r="G156" s="108">
        <v>3130100</v>
      </c>
      <c r="H156" s="108">
        <v>7116</v>
      </c>
      <c r="I156" s="108">
        <v>1356</v>
      </c>
      <c r="J156" s="107">
        <v>23.61</v>
      </c>
      <c r="K156" s="107">
        <v>2.0699999999999998</v>
      </c>
      <c r="L156" s="107">
        <v>0.57999999999999996</v>
      </c>
      <c r="M156" s="107">
        <v>0.06</v>
      </c>
      <c r="N156" s="107">
        <v>0.1</v>
      </c>
      <c r="O156" s="107">
        <v>9.19</v>
      </c>
      <c r="P156" s="107">
        <v>12.25</v>
      </c>
      <c r="Q156" s="107">
        <v>0.8</v>
      </c>
      <c r="R156" s="107">
        <v>3.51</v>
      </c>
      <c r="S156" s="107">
        <v>31.8</v>
      </c>
      <c r="T156" s="107"/>
      <c r="U156" s="107">
        <v>506</v>
      </c>
      <c r="V156" s="107">
        <v>485</v>
      </c>
      <c r="W156" s="106"/>
      <c r="X156" s="107"/>
    </row>
    <row r="157" spans="1:24" ht="15.75" customHeight="1">
      <c r="A157" s="109" t="s">
        <v>851</v>
      </c>
      <c r="B157" s="109">
        <v>155</v>
      </c>
      <c r="C157" s="107" t="s">
        <v>272</v>
      </c>
      <c r="D157" s="107"/>
      <c r="E157" s="107">
        <v>1.7</v>
      </c>
      <c r="F157" s="106">
        <v>1.8</v>
      </c>
      <c r="G157" s="108">
        <v>9014800</v>
      </c>
      <c r="H157" s="108">
        <v>15511</v>
      </c>
      <c r="I157" s="108">
        <v>1289</v>
      </c>
      <c r="J157" s="107">
        <v>23.53</v>
      </c>
      <c r="K157" s="107">
        <v>1.19</v>
      </c>
      <c r="L157" s="107">
        <v>1.46</v>
      </c>
      <c r="M157" s="107"/>
      <c r="N157" s="107">
        <v>7.0000000000000007E-2</v>
      </c>
      <c r="O157" s="107">
        <v>3.35</v>
      </c>
      <c r="P157" s="107">
        <v>5.17</v>
      </c>
      <c r="Q157" s="107">
        <v>-2.23</v>
      </c>
      <c r="R157" s="107"/>
      <c r="S157" s="107">
        <v>49.76</v>
      </c>
      <c r="T157" s="107"/>
      <c r="U157" s="107">
        <v>680</v>
      </c>
      <c r="V157" s="107">
        <v>705</v>
      </c>
      <c r="W157" s="110">
        <v>-0.27</v>
      </c>
      <c r="X157" s="107"/>
    </row>
    <row r="158" spans="1:24" ht="15.75" customHeight="1">
      <c r="A158" s="109" t="s">
        <v>850</v>
      </c>
      <c r="B158" s="109">
        <v>156</v>
      </c>
      <c r="C158" s="107" t="s">
        <v>275</v>
      </c>
      <c r="D158" s="107"/>
      <c r="E158" s="107">
        <v>35</v>
      </c>
      <c r="F158" s="106">
        <v>0.72</v>
      </c>
      <c r="G158" s="108">
        <v>14204300</v>
      </c>
      <c r="H158" s="108">
        <v>493607</v>
      </c>
      <c r="I158" s="108">
        <v>211085</v>
      </c>
      <c r="J158" s="107">
        <v>42.46</v>
      </c>
      <c r="K158" s="107">
        <v>3.62</v>
      </c>
      <c r="L158" s="107">
        <v>3.25</v>
      </c>
      <c r="M158" s="107"/>
      <c r="N158" s="107">
        <v>0.82</v>
      </c>
      <c r="O158" s="107">
        <v>3.97</v>
      </c>
      <c r="P158" s="107">
        <v>8.7899999999999991</v>
      </c>
      <c r="Q158" s="107">
        <v>-0.7</v>
      </c>
      <c r="R158" s="107"/>
      <c r="S158" s="107">
        <v>52.51</v>
      </c>
      <c r="T158" s="107"/>
      <c r="U158" s="107">
        <v>664</v>
      </c>
      <c r="V158" s="107">
        <v>770</v>
      </c>
      <c r="W158" s="110"/>
      <c r="X158" s="107"/>
    </row>
    <row r="159" spans="1:24" ht="15.75" customHeight="1">
      <c r="A159" s="109" t="s">
        <v>849</v>
      </c>
      <c r="B159" s="109">
        <v>157</v>
      </c>
      <c r="C159" s="107" t="s">
        <v>272</v>
      </c>
      <c r="D159" s="107"/>
      <c r="E159" s="107">
        <v>0.45</v>
      </c>
      <c r="F159" s="106">
        <v>0</v>
      </c>
      <c r="G159" s="108">
        <v>77700</v>
      </c>
      <c r="H159" s="107">
        <v>35</v>
      </c>
      <c r="I159" s="108">
        <v>225</v>
      </c>
      <c r="J159" s="107"/>
      <c r="K159" s="107">
        <v>0.6</v>
      </c>
      <c r="L159" s="107">
        <v>1.1499999999999999</v>
      </c>
      <c r="M159" s="107"/>
      <c r="N159" s="107">
        <v>0</v>
      </c>
      <c r="O159" s="107">
        <v>-11.1</v>
      </c>
      <c r="P159" s="107">
        <v>-21.96</v>
      </c>
      <c r="Q159" s="107">
        <v>-10.18</v>
      </c>
      <c r="R159" s="107">
        <v>2.67</v>
      </c>
      <c r="S159" s="107">
        <v>25.96</v>
      </c>
      <c r="T159" s="107"/>
      <c r="U159" s="107"/>
      <c r="V159" s="107"/>
      <c r="W159" s="111"/>
      <c r="X159" s="107"/>
    </row>
    <row r="160" spans="1:24" ht="15.75" customHeight="1">
      <c r="A160" s="109" t="s">
        <v>848</v>
      </c>
      <c r="B160" s="109">
        <v>158</v>
      </c>
      <c r="C160" s="107" t="s">
        <v>275</v>
      </c>
      <c r="D160" s="107"/>
      <c r="E160" s="107">
        <v>54.5</v>
      </c>
      <c r="F160" s="110">
        <v>2.83</v>
      </c>
      <c r="G160" s="108">
        <v>34700</v>
      </c>
      <c r="H160" s="108">
        <v>1867</v>
      </c>
      <c r="I160" s="108">
        <v>2834</v>
      </c>
      <c r="J160" s="107">
        <v>10.71</v>
      </c>
      <c r="K160" s="107">
        <v>0.79</v>
      </c>
      <c r="L160" s="107">
        <v>0.22</v>
      </c>
      <c r="M160" s="107">
        <v>0.65</v>
      </c>
      <c r="N160" s="107">
        <v>5.09</v>
      </c>
      <c r="O160" s="107">
        <v>7.16</v>
      </c>
      <c r="P160" s="107">
        <v>7.44</v>
      </c>
      <c r="Q160" s="107">
        <v>9.3699999999999992</v>
      </c>
      <c r="R160" s="107">
        <v>7.36</v>
      </c>
      <c r="S160" s="107">
        <v>38.07</v>
      </c>
      <c r="T160" s="107"/>
      <c r="U160" s="107">
        <v>396</v>
      </c>
      <c r="V160" s="107">
        <v>330</v>
      </c>
      <c r="W160" s="110">
        <v>2.13</v>
      </c>
      <c r="X160" s="107"/>
    </row>
    <row r="161" spans="1:24" ht="15.75" customHeight="1">
      <c r="A161" s="109" t="s">
        <v>847</v>
      </c>
      <c r="B161" s="109">
        <v>159</v>
      </c>
      <c r="C161" s="107" t="s">
        <v>272</v>
      </c>
      <c r="D161" s="107"/>
      <c r="E161" s="107">
        <v>0.56999999999999995</v>
      </c>
      <c r="F161" s="110">
        <v>1.79</v>
      </c>
      <c r="G161" s="108">
        <v>228100</v>
      </c>
      <c r="H161" s="108">
        <v>128</v>
      </c>
      <c r="I161" s="108">
        <v>283</v>
      </c>
      <c r="J161" s="107"/>
      <c r="K161" s="107">
        <v>0.56999999999999995</v>
      </c>
      <c r="L161" s="107">
        <v>2.93</v>
      </c>
      <c r="M161" s="107"/>
      <c r="N161" s="107">
        <v>0</v>
      </c>
      <c r="O161" s="107">
        <v>1.47</v>
      </c>
      <c r="P161" s="107">
        <v>-3.21</v>
      </c>
      <c r="Q161" s="107">
        <v>0.97</v>
      </c>
      <c r="R161" s="107"/>
      <c r="S161" s="107">
        <v>16.28</v>
      </c>
      <c r="T161" s="107"/>
      <c r="U161" s="107"/>
      <c r="V161" s="107"/>
      <c r="W161" s="106"/>
      <c r="X161" s="107"/>
    </row>
    <row r="162" spans="1:24" ht="15.75" customHeight="1">
      <c r="A162" s="109" t="s">
        <v>846</v>
      </c>
      <c r="B162" s="109">
        <v>160</v>
      </c>
      <c r="C162" s="107" t="s">
        <v>272</v>
      </c>
      <c r="D162" s="107"/>
      <c r="E162" s="107">
        <v>69.25</v>
      </c>
      <c r="F162" s="106">
        <v>0.73</v>
      </c>
      <c r="G162" s="108">
        <v>200</v>
      </c>
      <c r="H162" s="108">
        <v>14</v>
      </c>
      <c r="I162" s="108">
        <v>1420</v>
      </c>
      <c r="J162" s="107">
        <v>44.12</v>
      </c>
      <c r="K162" s="107">
        <v>1.1000000000000001</v>
      </c>
      <c r="L162" s="107">
        <v>0.15</v>
      </c>
      <c r="M162" s="107">
        <v>1.6</v>
      </c>
      <c r="N162" s="107">
        <v>1.57</v>
      </c>
      <c r="O162" s="107">
        <v>2.68</v>
      </c>
      <c r="P162" s="107">
        <v>2.4900000000000002</v>
      </c>
      <c r="Q162" s="107">
        <v>19.61</v>
      </c>
      <c r="R162" s="107">
        <v>2.33</v>
      </c>
      <c r="S162" s="107">
        <v>21.08</v>
      </c>
      <c r="T162" s="107"/>
      <c r="U162" s="107">
        <v>850</v>
      </c>
      <c r="V162" s="107">
        <v>832</v>
      </c>
      <c r="W162" s="106">
        <v>-6.08</v>
      </c>
      <c r="X162" s="107"/>
    </row>
    <row r="163" spans="1:24" ht="15.75" customHeight="1">
      <c r="A163" s="109" t="s">
        <v>845</v>
      </c>
      <c r="B163" s="109">
        <v>161</v>
      </c>
      <c r="C163" s="107" t="s">
        <v>272</v>
      </c>
      <c r="D163" s="107"/>
      <c r="E163" s="107">
        <v>1.49</v>
      </c>
      <c r="F163" s="110">
        <v>4.93</v>
      </c>
      <c r="G163" s="108">
        <v>10685500</v>
      </c>
      <c r="H163" s="108">
        <v>15722</v>
      </c>
      <c r="I163" s="108">
        <v>1752</v>
      </c>
      <c r="J163" s="107">
        <v>13.54</v>
      </c>
      <c r="K163" s="107">
        <v>1.07</v>
      </c>
      <c r="L163" s="107">
        <v>0.83</v>
      </c>
      <c r="M163" s="107">
        <v>0.03</v>
      </c>
      <c r="N163" s="107">
        <v>0.11</v>
      </c>
      <c r="O163" s="107">
        <v>5.15</v>
      </c>
      <c r="P163" s="107">
        <v>8.14</v>
      </c>
      <c r="Q163" s="107">
        <v>3.45</v>
      </c>
      <c r="R163" s="107">
        <v>2.11</v>
      </c>
      <c r="S163" s="107">
        <v>69.72</v>
      </c>
      <c r="T163" s="107"/>
      <c r="U163" s="107">
        <v>456</v>
      </c>
      <c r="V163" s="107">
        <v>487</v>
      </c>
      <c r="W163" s="106">
        <v>-0.67</v>
      </c>
      <c r="X163" s="107"/>
    </row>
    <row r="164" spans="1:24" ht="15.75" customHeight="1">
      <c r="A164" s="109" t="s">
        <v>844</v>
      </c>
      <c r="B164" s="109">
        <v>162</v>
      </c>
      <c r="C164" s="107" t="s">
        <v>272</v>
      </c>
      <c r="D164" s="107"/>
      <c r="E164" s="107">
        <v>6.5</v>
      </c>
      <c r="F164" s="110">
        <v>0</v>
      </c>
      <c r="G164" s="108">
        <v>100800</v>
      </c>
      <c r="H164" s="108">
        <v>655</v>
      </c>
      <c r="I164" s="108">
        <v>2586</v>
      </c>
      <c r="J164" s="107">
        <v>9.7200000000000006</v>
      </c>
      <c r="K164" s="107">
        <v>0.59</v>
      </c>
      <c r="L164" s="107">
        <v>0.24</v>
      </c>
      <c r="M164" s="107">
        <v>0.2</v>
      </c>
      <c r="N164" s="107">
        <v>0.67</v>
      </c>
      <c r="O164" s="107">
        <v>5.47</v>
      </c>
      <c r="P164" s="107">
        <v>6.18</v>
      </c>
      <c r="Q164" s="107">
        <v>6.47</v>
      </c>
      <c r="R164" s="107">
        <v>3.08</v>
      </c>
      <c r="S164" s="107">
        <v>26.81</v>
      </c>
      <c r="T164" s="107"/>
      <c r="U164" s="107">
        <v>407</v>
      </c>
      <c r="V164" s="107">
        <v>366</v>
      </c>
      <c r="W164" s="111">
        <v>-0.08</v>
      </c>
      <c r="X164" s="107"/>
    </row>
    <row r="165" spans="1:24" ht="15.75" customHeight="1">
      <c r="A165" s="109" t="s">
        <v>843</v>
      </c>
      <c r="B165" s="109">
        <v>163</v>
      </c>
      <c r="C165" s="107" t="s">
        <v>272</v>
      </c>
      <c r="D165" s="107"/>
      <c r="E165" s="107">
        <v>2.38</v>
      </c>
      <c r="F165" s="107">
        <v>-0.83</v>
      </c>
      <c r="G165" s="108">
        <v>3081700</v>
      </c>
      <c r="H165" s="108">
        <v>7458</v>
      </c>
      <c r="I165" s="108">
        <v>1500</v>
      </c>
      <c r="J165" s="107">
        <v>23.45</v>
      </c>
      <c r="K165" s="107">
        <v>1.02</v>
      </c>
      <c r="L165" s="107">
        <v>1.41</v>
      </c>
      <c r="M165" s="107"/>
      <c r="N165" s="107">
        <v>0.1</v>
      </c>
      <c r="O165" s="107">
        <v>4.47</v>
      </c>
      <c r="P165" s="107">
        <v>4.3499999999999996</v>
      </c>
      <c r="Q165" s="107">
        <v>3.83</v>
      </c>
      <c r="R165" s="107"/>
      <c r="S165" s="107">
        <v>55.24</v>
      </c>
      <c r="T165" s="107"/>
      <c r="U165" s="107">
        <v>699</v>
      </c>
      <c r="V165" s="107">
        <v>653</v>
      </c>
      <c r="W165" s="110">
        <v>0.9</v>
      </c>
      <c r="X165" s="107"/>
    </row>
    <row r="166" spans="1:24" ht="15.75" customHeight="1">
      <c r="A166" s="109" t="s">
        <v>842</v>
      </c>
      <c r="B166" s="109">
        <v>164</v>
      </c>
      <c r="C166" s="107" t="s">
        <v>272</v>
      </c>
      <c r="D166" s="107"/>
      <c r="E166" s="107">
        <v>3.66</v>
      </c>
      <c r="F166" s="106">
        <v>-1.61</v>
      </c>
      <c r="G166" s="108">
        <v>222700</v>
      </c>
      <c r="H166" s="108">
        <v>824</v>
      </c>
      <c r="I166" s="108">
        <v>878</v>
      </c>
      <c r="J166" s="107"/>
      <c r="K166" s="107">
        <v>1.82</v>
      </c>
      <c r="L166" s="107">
        <v>1.37</v>
      </c>
      <c r="M166" s="107"/>
      <c r="N166" s="107">
        <v>0</v>
      </c>
      <c r="O166" s="107">
        <v>-0.56999999999999995</v>
      </c>
      <c r="P166" s="107">
        <v>-5.22</v>
      </c>
      <c r="Q166" s="107">
        <v>-0.76</v>
      </c>
      <c r="R166" s="107"/>
      <c r="S166" s="107">
        <v>33.9</v>
      </c>
      <c r="T166" s="107"/>
      <c r="U166" s="107"/>
      <c r="V166" s="107"/>
      <c r="W166" s="106"/>
      <c r="X166" s="107"/>
    </row>
    <row r="167" spans="1:24" ht="15.75" customHeight="1">
      <c r="A167" s="109" t="s">
        <v>841</v>
      </c>
      <c r="B167" s="109">
        <v>165</v>
      </c>
      <c r="C167" s="107" t="s">
        <v>272</v>
      </c>
      <c r="D167" s="107"/>
      <c r="E167" s="107">
        <v>2.2400000000000002</v>
      </c>
      <c r="F167" s="107">
        <v>-0.88</v>
      </c>
      <c r="G167" s="108">
        <v>14611100</v>
      </c>
      <c r="H167" s="108">
        <v>32821</v>
      </c>
      <c r="I167" s="108">
        <v>18366</v>
      </c>
      <c r="J167" s="107">
        <v>12.56</v>
      </c>
      <c r="K167" s="107">
        <v>3.86</v>
      </c>
      <c r="L167" s="107">
        <v>0.85</v>
      </c>
      <c r="M167" s="107">
        <v>0.05</v>
      </c>
      <c r="N167" s="107">
        <v>0.18</v>
      </c>
      <c r="O167" s="107">
        <v>21.3</v>
      </c>
      <c r="P167" s="107">
        <v>31.1</v>
      </c>
      <c r="Q167" s="107">
        <v>18.32</v>
      </c>
      <c r="R167" s="107">
        <v>4.07</v>
      </c>
      <c r="S167" s="107">
        <v>45.28</v>
      </c>
      <c r="T167" s="107"/>
      <c r="U167" s="107">
        <v>187</v>
      </c>
      <c r="V167" s="107">
        <v>187</v>
      </c>
      <c r="W167" s="106">
        <v>-1.63</v>
      </c>
      <c r="X167" s="107"/>
    </row>
    <row r="168" spans="1:24" ht="15.75" customHeight="1">
      <c r="A168" s="109" t="s">
        <v>840</v>
      </c>
      <c r="B168" s="109">
        <v>166</v>
      </c>
      <c r="C168" s="107" t="s">
        <v>272</v>
      </c>
      <c r="D168" s="107"/>
      <c r="E168" s="107">
        <v>0.31</v>
      </c>
      <c r="F168" s="107">
        <v>-3.13</v>
      </c>
      <c r="G168" s="108">
        <v>1716000</v>
      </c>
      <c r="H168" s="108">
        <v>544</v>
      </c>
      <c r="I168" s="108">
        <v>1670</v>
      </c>
      <c r="J168" s="107">
        <v>21.04</v>
      </c>
      <c r="K168" s="107">
        <v>0.7</v>
      </c>
      <c r="L168" s="107">
        <v>0.15</v>
      </c>
      <c r="M168" s="107">
        <v>0.02</v>
      </c>
      <c r="N168" s="107">
        <v>0.01</v>
      </c>
      <c r="O168" s="107">
        <v>3.87</v>
      </c>
      <c r="P168" s="107">
        <v>3.35</v>
      </c>
      <c r="Q168" s="107">
        <v>7.75</v>
      </c>
      <c r="R168" s="107">
        <v>4.6900000000000004</v>
      </c>
      <c r="S168" s="107">
        <v>28.28</v>
      </c>
      <c r="T168" s="107"/>
      <c r="U168" s="107">
        <v>711</v>
      </c>
      <c r="V168" s="107">
        <v>662</v>
      </c>
      <c r="W168" s="110">
        <v>-13.53</v>
      </c>
      <c r="X168" s="107"/>
    </row>
    <row r="169" spans="1:24" ht="15.75" customHeight="1">
      <c r="A169" s="109" t="s">
        <v>839</v>
      </c>
      <c r="B169" s="109">
        <v>167</v>
      </c>
      <c r="C169" s="107" t="s">
        <v>272</v>
      </c>
      <c r="D169" s="107"/>
      <c r="E169" s="107">
        <v>0.31</v>
      </c>
      <c r="F169" s="106">
        <v>0</v>
      </c>
      <c r="G169" s="108">
        <v>975</v>
      </c>
      <c r="H169" s="108">
        <v>30</v>
      </c>
      <c r="I169" s="108">
        <v>443</v>
      </c>
      <c r="J169" s="107"/>
      <c r="K169" s="107">
        <v>0.91</v>
      </c>
      <c r="L169" s="107">
        <v>0.12</v>
      </c>
      <c r="M169" s="107"/>
      <c r="N169" s="107">
        <v>0</v>
      </c>
      <c r="O169" s="107"/>
      <c r="P169" s="107"/>
      <c r="Q169" s="107"/>
      <c r="R169" s="107"/>
      <c r="S169" s="107"/>
      <c r="T169" s="107"/>
      <c r="U169" s="107"/>
      <c r="V169" s="107"/>
      <c r="W169" s="110"/>
      <c r="X169" s="107"/>
    </row>
    <row r="170" spans="1:24" ht="15.75" customHeight="1">
      <c r="A170" s="109" t="s">
        <v>838</v>
      </c>
      <c r="B170" s="109">
        <v>168</v>
      </c>
      <c r="C170" s="107" t="s">
        <v>272</v>
      </c>
      <c r="D170" s="107"/>
      <c r="E170" s="107">
        <v>18.2</v>
      </c>
      <c r="F170" s="106">
        <v>5.2</v>
      </c>
      <c r="G170" s="108">
        <v>2288200</v>
      </c>
      <c r="H170" s="108">
        <v>41125</v>
      </c>
      <c r="I170" s="108">
        <v>5786</v>
      </c>
      <c r="J170" s="107"/>
      <c r="K170" s="107">
        <v>1.28</v>
      </c>
      <c r="L170" s="107">
        <v>7.0000000000000007E-2</v>
      </c>
      <c r="M170" s="107">
        <v>0.36</v>
      </c>
      <c r="N170" s="107">
        <v>0</v>
      </c>
      <c r="O170" s="107">
        <v>-1.79</v>
      </c>
      <c r="P170" s="107">
        <v>-1.92</v>
      </c>
      <c r="Q170" s="107">
        <v>-4.33</v>
      </c>
      <c r="R170" s="107">
        <v>0.72</v>
      </c>
      <c r="S170" s="107">
        <v>25.52</v>
      </c>
      <c r="T170" s="107"/>
      <c r="U170" s="107"/>
      <c r="V170" s="107"/>
      <c r="W170" s="106"/>
      <c r="X170" s="107"/>
    </row>
    <row r="171" spans="1:24" ht="15.75" customHeight="1">
      <c r="A171" s="109" t="s">
        <v>837</v>
      </c>
      <c r="B171" s="109">
        <v>169</v>
      </c>
      <c r="C171" s="107" t="s">
        <v>272</v>
      </c>
      <c r="D171" s="107"/>
      <c r="E171" s="107">
        <v>257</v>
      </c>
      <c r="F171" s="106">
        <v>4.05</v>
      </c>
      <c r="G171" s="108">
        <v>4674100</v>
      </c>
      <c r="H171" s="108">
        <v>1185348</v>
      </c>
      <c r="I171" s="108">
        <v>320577</v>
      </c>
      <c r="J171" s="107">
        <v>54.3</v>
      </c>
      <c r="K171" s="107">
        <v>8.69</v>
      </c>
      <c r="L171" s="107">
        <v>0.51</v>
      </c>
      <c r="M171" s="107">
        <v>1.8</v>
      </c>
      <c r="N171" s="107">
        <v>4.7300000000000004</v>
      </c>
      <c r="O171" s="107">
        <v>11.62</v>
      </c>
      <c r="P171" s="107">
        <v>16.899999999999999</v>
      </c>
      <c r="Q171" s="107">
        <v>12.13</v>
      </c>
      <c r="R171" s="107">
        <v>0.73</v>
      </c>
      <c r="S171" s="107">
        <v>22.35</v>
      </c>
      <c r="T171" s="107"/>
      <c r="U171" s="107">
        <v>553</v>
      </c>
      <c r="V171" s="107">
        <v>551</v>
      </c>
      <c r="W171" s="110">
        <v>-3.26</v>
      </c>
      <c r="X171" s="107"/>
    </row>
    <row r="172" spans="1:24" ht="15.75" customHeight="1">
      <c r="A172" s="109" t="s">
        <v>836</v>
      </c>
      <c r="B172" s="109">
        <v>170</v>
      </c>
      <c r="C172" s="107" t="s">
        <v>272</v>
      </c>
      <c r="D172" s="107"/>
      <c r="E172" s="107">
        <v>3.24</v>
      </c>
      <c r="F172" s="106">
        <v>1.89</v>
      </c>
      <c r="G172" s="108">
        <v>1831900</v>
      </c>
      <c r="H172" s="108">
        <v>5965</v>
      </c>
      <c r="I172" s="108">
        <v>2366</v>
      </c>
      <c r="J172" s="107"/>
      <c r="K172" s="107">
        <v>0.52</v>
      </c>
      <c r="L172" s="107">
        <v>0.65</v>
      </c>
      <c r="M172" s="107"/>
      <c r="N172" s="107">
        <v>0</v>
      </c>
      <c r="O172" s="107">
        <v>1.18</v>
      </c>
      <c r="P172" s="107">
        <v>-0.85</v>
      </c>
      <c r="Q172" s="107">
        <v>-0.3</v>
      </c>
      <c r="R172" s="107">
        <v>0.94</v>
      </c>
      <c r="S172" s="107">
        <v>66.83</v>
      </c>
      <c r="T172" s="107"/>
      <c r="U172" s="107"/>
      <c r="V172" s="107"/>
      <c r="W172" s="110"/>
      <c r="X172" s="107"/>
    </row>
    <row r="173" spans="1:24" ht="15.75" customHeight="1">
      <c r="A173" s="109" t="s">
        <v>1249</v>
      </c>
      <c r="B173" s="109">
        <v>171</v>
      </c>
      <c r="C173" s="107" t="s">
        <v>443</v>
      </c>
      <c r="D173" s="107"/>
      <c r="E173" s="107">
        <v>0.59</v>
      </c>
      <c r="F173" s="106">
        <v>3.51</v>
      </c>
      <c r="G173" s="108">
        <v>20297700</v>
      </c>
      <c r="H173" s="108">
        <v>11810</v>
      </c>
      <c r="I173" s="108">
        <v>496</v>
      </c>
      <c r="J173" s="107">
        <v>27.35</v>
      </c>
      <c r="K173" s="107"/>
      <c r="L173" s="107">
        <v>0.99</v>
      </c>
      <c r="M173" s="107"/>
      <c r="N173" s="107">
        <v>0</v>
      </c>
      <c r="O173" s="107"/>
      <c r="P173" s="107"/>
      <c r="Q173" s="107"/>
      <c r="R173" s="107"/>
      <c r="S173" s="107">
        <v>25.14</v>
      </c>
      <c r="T173" s="107"/>
      <c r="U173" s="107"/>
      <c r="V173" s="107"/>
      <c r="W173" s="111"/>
      <c r="X173" s="107"/>
    </row>
    <row r="174" spans="1:24" ht="15.75" customHeight="1">
      <c r="A174" s="109" t="s">
        <v>835</v>
      </c>
      <c r="B174" s="109">
        <v>172</v>
      </c>
      <c r="C174" s="107" t="s">
        <v>272</v>
      </c>
      <c r="D174" s="107" t="s">
        <v>295</v>
      </c>
      <c r="E174" s="107">
        <v>0.13</v>
      </c>
      <c r="F174" s="106">
        <v>0</v>
      </c>
      <c r="G174" s="108">
        <v>6745200</v>
      </c>
      <c r="H174" s="108">
        <v>878</v>
      </c>
      <c r="I174" s="108">
        <v>210</v>
      </c>
      <c r="J174" s="107"/>
      <c r="K174" s="107">
        <v>0.65</v>
      </c>
      <c r="L174" s="107">
        <v>1.85</v>
      </c>
      <c r="M174" s="107"/>
      <c r="N174" s="107">
        <v>0</v>
      </c>
      <c r="O174" s="107">
        <v>-28.37</v>
      </c>
      <c r="P174" s="107">
        <v>-58.53</v>
      </c>
      <c r="Q174" s="107">
        <v>-64.3</v>
      </c>
      <c r="R174" s="107"/>
      <c r="S174" s="107">
        <v>59.9</v>
      </c>
      <c r="T174" s="107"/>
      <c r="U174" s="107"/>
      <c r="V174" s="107"/>
      <c r="W174" s="110"/>
      <c r="X174" s="107"/>
    </row>
    <row r="175" spans="1:24" ht="15.75" customHeight="1">
      <c r="A175" s="109" t="s">
        <v>834</v>
      </c>
      <c r="B175" s="109">
        <v>173</v>
      </c>
      <c r="C175" s="107" t="s">
        <v>272</v>
      </c>
      <c r="D175" s="107"/>
      <c r="E175" s="107">
        <v>8.75</v>
      </c>
      <c r="F175" s="106">
        <v>-1.1299999999999999</v>
      </c>
      <c r="G175" s="108">
        <v>824800</v>
      </c>
      <c r="H175" s="108">
        <v>7263</v>
      </c>
      <c r="I175" s="108">
        <v>3588</v>
      </c>
      <c r="J175" s="107">
        <v>19.84</v>
      </c>
      <c r="K175" s="107">
        <v>2.88</v>
      </c>
      <c r="L175" s="107">
        <v>0.39</v>
      </c>
      <c r="M175" s="107"/>
      <c r="N175" s="107">
        <v>0.44</v>
      </c>
      <c r="O175" s="107">
        <v>10.8</v>
      </c>
      <c r="P175" s="107">
        <v>14.45</v>
      </c>
      <c r="Q175" s="107">
        <v>14.78</v>
      </c>
      <c r="R175" s="107">
        <v>3.95</v>
      </c>
      <c r="S175" s="107">
        <v>39.130000000000003</v>
      </c>
      <c r="T175" s="107"/>
      <c r="U175" s="107">
        <v>438</v>
      </c>
      <c r="V175" s="107">
        <v>417</v>
      </c>
      <c r="W175" s="110">
        <v>0.92</v>
      </c>
      <c r="X175" s="107"/>
    </row>
    <row r="176" spans="1:24" ht="15.75" customHeight="1">
      <c r="A176" s="109" t="s">
        <v>833</v>
      </c>
      <c r="B176" s="109">
        <v>174</v>
      </c>
      <c r="C176" s="107" t="s">
        <v>275</v>
      </c>
      <c r="D176" s="107"/>
      <c r="E176" s="107">
        <v>13.9</v>
      </c>
      <c r="F176" s="106">
        <v>-2.8</v>
      </c>
      <c r="G176" s="108">
        <v>13145400</v>
      </c>
      <c r="H176" s="108">
        <v>183575</v>
      </c>
      <c r="I176" s="108">
        <v>30101</v>
      </c>
      <c r="J176" s="107">
        <v>45.35</v>
      </c>
      <c r="K176" s="107">
        <v>4.38</v>
      </c>
      <c r="L176" s="107">
        <v>1.97</v>
      </c>
      <c r="M176" s="107">
        <v>0.02</v>
      </c>
      <c r="N176" s="107">
        <v>0.31</v>
      </c>
      <c r="O176" s="107">
        <v>5.5</v>
      </c>
      <c r="P176" s="107">
        <v>10.06</v>
      </c>
      <c r="Q176" s="107">
        <v>3.64</v>
      </c>
      <c r="R176" s="107">
        <v>0.11</v>
      </c>
      <c r="S176" s="107">
        <v>27.47</v>
      </c>
      <c r="T176" s="107"/>
      <c r="U176" s="107">
        <v>649</v>
      </c>
      <c r="V176" s="107">
        <v>707</v>
      </c>
      <c r="W176" s="106">
        <v>0.69</v>
      </c>
      <c r="X176" s="107"/>
    </row>
    <row r="177" spans="1:24" ht="15.75" customHeight="1">
      <c r="A177" s="109" t="s">
        <v>832</v>
      </c>
      <c r="B177" s="109">
        <v>175</v>
      </c>
      <c r="C177" s="107" t="s">
        <v>272</v>
      </c>
      <c r="D177" s="107"/>
      <c r="E177" s="107">
        <v>5.95</v>
      </c>
      <c r="F177" s="107">
        <v>-0.83</v>
      </c>
      <c r="G177" s="108">
        <v>1747600</v>
      </c>
      <c r="H177" s="108">
        <v>10460</v>
      </c>
      <c r="I177" s="108">
        <v>5640</v>
      </c>
      <c r="J177" s="107">
        <v>9.09</v>
      </c>
      <c r="K177" s="107">
        <v>2.75</v>
      </c>
      <c r="L177" s="107">
        <v>0.84</v>
      </c>
      <c r="M177" s="107">
        <v>0.2</v>
      </c>
      <c r="N177" s="107">
        <v>0.65</v>
      </c>
      <c r="O177" s="107">
        <v>20.86</v>
      </c>
      <c r="P177" s="107">
        <v>27.67</v>
      </c>
      <c r="Q177" s="107">
        <v>13.39</v>
      </c>
      <c r="R177" s="107">
        <v>7.39</v>
      </c>
      <c r="S177" s="107">
        <v>36.89</v>
      </c>
      <c r="T177" s="107"/>
      <c r="U177" s="107">
        <v>99</v>
      </c>
      <c r="V177" s="107">
        <v>91</v>
      </c>
      <c r="W177" s="110">
        <v>0.59</v>
      </c>
      <c r="X177" s="107"/>
    </row>
    <row r="178" spans="1:24" ht="15.75" customHeight="1">
      <c r="A178" s="109" t="s">
        <v>831</v>
      </c>
      <c r="B178" s="109">
        <v>176</v>
      </c>
      <c r="C178" s="107" t="s">
        <v>272</v>
      </c>
      <c r="D178" s="107"/>
      <c r="E178" s="107">
        <v>36.75</v>
      </c>
      <c r="F178" s="107">
        <v>0</v>
      </c>
      <c r="G178" s="108">
        <v>5401500</v>
      </c>
      <c r="H178" s="108">
        <v>198241</v>
      </c>
      <c r="I178" s="108">
        <v>87017</v>
      </c>
      <c r="J178" s="107">
        <v>16.329999999999998</v>
      </c>
      <c r="K178" s="107">
        <v>3.62</v>
      </c>
      <c r="L178" s="107">
        <v>5.68</v>
      </c>
      <c r="M178" s="107"/>
      <c r="N178" s="107">
        <v>2.25</v>
      </c>
      <c r="O178" s="107">
        <v>6.5</v>
      </c>
      <c r="P178" s="107">
        <v>22</v>
      </c>
      <c r="Q178" s="107">
        <v>8.2200000000000006</v>
      </c>
      <c r="R178" s="107">
        <v>7.81</v>
      </c>
      <c r="S178" s="107">
        <v>29.37</v>
      </c>
      <c r="T178" s="107"/>
      <c r="U178" s="107">
        <v>298</v>
      </c>
      <c r="V178" s="107">
        <v>480</v>
      </c>
      <c r="W178" s="106">
        <v>-0.11</v>
      </c>
      <c r="X178" s="107"/>
    </row>
    <row r="179" spans="1:24" ht="15.75" customHeight="1">
      <c r="A179" s="109" t="s">
        <v>830</v>
      </c>
      <c r="B179" s="109">
        <v>177</v>
      </c>
      <c r="C179" s="109" t="s">
        <v>272</v>
      </c>
      <c r="D179" s="107"/>
      <c r="E179" s="107">
        <v>7.75</v>
      </c>
      <c r="F179" s="106">
        <v>-0.64</v>
      </c>
      <c r="G179" s="108">
        <v>121100</v>
      </c>
      <c r="H179" s="108">
        <v>947</v>
      </c>
      <c r="I179" s="108">
        <v>6588</v>
      </c>
      <c r="J179" s="107"/>
      <c r="K179" s="107">
        <v>1.8</v>
      </c>
      <c r="L179" s="107">
        <v>4.58</v>
      </c>
      <c r="M179" s="107"/>
      <c r="N179" s="107">
        <v>0</v>
      </c>
      <c r="O179" s="107">
        <v>-1.64</v>
      </c>
      <c r="P179" s="107">
        <v>-14.3</v>
      </c>
      <c r="Q179" s="107">
        <v>-38.35</v>
      </c>
      <c r="R179" s="107">
        <v>2.44</v>
      </c>
      <c r="S179" s="107">
        <v>26.72</v>
      </c>
      <c r="T179" s="107"/>
      <c r="U179" s="107"/>
      <c r="V179" s="107"/>
      <c r="W179" s="110"/>
      <c r="X179" s="107"/>
    </row>
    <row r="180" spans="1:24" ht="15.75" customHeight="1">
      <c r="A180" s="109" t="s">
        <v>829</v>
      </c>
      <c r="B180" s="109">
        <v>178</v>
      </c>
      <c r="C180" s="107" t="s">
        <v>275</v>
      </c>
      <c r="D180" s="107"/>
      <c r="E180" s="107">
        <v>28.5</v>
      </c>
      <c r="F180" s="106">
        <v>0</v>
      </c>
      <c r="G180" s="108">
        <v>0</v>
      </c>
      <c r="H180" s="108">
        <v>0</v>
      </c>
      <c r="I180" s="108">
        <v>285</v>
      </c>
      <c r="J180" s="107">
        <v>22.69</v>
      </c>
      <c r="K180" s="107">
        <v>0.77</v>
      </c>
      <c r="L180" s="107">
        <v>0.27</v>
      </c>
      <c r="M180" s="107"/>
      <c r="N180" s="107">
        <v>1.26</v>
      </c>
      <c r="O180" s="107">
        <v>4.16</v>
      </c>
      <c r="P180" s="107">
        <v>3.45</v>
      </c>
      <c r="Q180" s="107">
        <v>5.66</v>
      </c>
      <c r="R180" s="107">
        <v>0.87</v>
      </c>
      <c r="S180" s="107">
        <v>27.49</v>
      </c>
      <c r="T180" s="107"/>
      <c r="U180" s="107">
        <v>723</v>
      </c>
      <c r="V180" s="107">
        <v>662</v>
      </c>
      <c r="W180" s="111">
        <v>-1.77</v>
      </c>
      <c r="X180" s="107"/>
    </row>
    <row r="181" spans="1:24" ht="15.75" customHeight="1">
      <c r="A181" s="109" t="s">
        <v>828</v>
      </c>
      <c r="B181" s="109">
        <v>179</v>
      </c>
      <c r="C181" s="107" t="s">
        <v>480</v>
      </c>
      <c r="D181" s="107" t="s">
        <v>295</v>
      </c>
      <c r="E181" s="107">
        <v>0.3</v>
      </c>
      <c r="F181" s="106">
        <v>0</v>
      </c>
      <c r="G181" s="108">
        <v>40400</v>
      </c>
      <c r="H181" s="108">
        <v>12</v>
      </c>
      <c r="I181" s="108">
        <v>429</v>
      </c>
      <c r="J181" s="107"/>
      <c r="K181" s="107">
        <v>0.91</v>
      </c>
      <c r="L181" s="107">
        <v>0.24</v>
      </c>
      <c r="M181" s="107"/>
      <c r="N181" s="107">
        <v>0</v>
      </c>
      <c r="O181" s="107">
        <v>-17.59</v>
      </c>
      <c r="P181" s="107">
        <v>-20.420000000000002</v>
      </c>
      <c r="Q181" s="107">
        <v>-8.02</v>
      </c>
      <c r="R181" s="107"/>
      <c r="S181" s="107">
        <v>42.61</v>
      </c>
      <c r="T181" s="107"/>
      <c r="U181" s="107"/>
      <c r="V181" s="107"/>
      <c r="W181" s="110"/>
      <c r="X181" s="107"/>
    </row>
    <row r="182" spans="1:24" ht="15.75" customHeight="1">
      <c r="A182" s="109" t="s">
        <v>827</v>
      </c>
      <c r="B182" s="109">
        <v>180</v>
      </c>
      <c r="C182" s="107" t="s">
        <v>272</v>
      </c>
      <c r="D182" s="107"/>
      <c r="E182" s="107">
        <v>45.25</v>
      </c>
      <c r="F182" s="106">
        <v>1.1200000000000001</v>
      </c>
      <c r="G182" s="108">
        <v>8706300</v>
      </c>
      <c r="H182" s="108">
        <v>393349</v>
      </c>
      <c r="I182" s="108">
        <v>168783</v>
      </c>
      <c r="J182" s="107">
        <v>30.85</v>
      </c>
      <c r="K182" s="107">
        <v>6.34</v>
      </c>
      <c r="L182" s="107">
        <v>1.83</v>
      </c>
      <c r="M182" s="107">
        <v>0.3</v>
      </c>
      <c r="N182" s="107">
        <v>1.47</v>
      </c>
      <c r="O182" s="107">
        <v>9.7200000000000006</v>
      </c>
      <c r="P182" s="107">
        <v>22.77</v>
      </c>
      <c r="Q182" s="107">
        <v>29.02</v>
      </c>
      <c r="R182" s="107">
        <v>0.67</v>
      </c>
      <c r="S182" s="107">
        <v>39.67</v>
      </c>
      <c r="T182" s="107"/>
      <c r="U182" s="107">
        <v>425</v>
      </c>
      <c r="V182" s="107">
        <v>513</v>
      </c>
      <c r="W182" s="106">
        <v>1.36</v>
      </c>
      <c r="X182" s="107"/>
    </row>
    <row r="183" spans="1:24" ht="15.75" customHeight="1">
      <c r="A183" s="109" t="s">
        <v>826</v>
      </c>
      <c r="B183" s="109">
        <v>181</v>
      </c>
      <c r="C183" s="107" t="s">
        <v>272</v>
      </c>
      <c r="D183" s="107"/>
      <c r="E183" s="107">
        <v>1.33</v>
      </c>
      <c r="F183" s="110">
        <v>0.76</v>
      </c>
      <c r="G183" s="108">
        <v>104200</v>
      </c>
      <c r="H183" s="108">
        <v>138</v>
      </c>
      <c r="I183" s="108">
        <v>754</v>
      </c>
      <c r="J183" s="107">
        <v>297.31</v>
      </c>
      <c r="K183" s="107">
        <v>0.66</v>
      </c>
      <c r="L183" s="107">
        <v>0.22</v>
      </c>
      <c r="M183" s="107"/>
      <c r="N183" s="107">
        <v>0</v>
      </c>
      <c r="O183" s="107">
        <v>1.44</v>
      </c>
      <c r="P183" s="107">
        <v>0.22</v>
      </c>
      <c r="Q183" s="107">
        <v>9.24</v>
      </c>
      <c r="R183" s="107"/>
      <c r="S183" s="107">
        <v>52.03</v>
      </c>
      <c r="T183" s="107"/>
      <c r="U183" s="107">
        <v>960</v>
      </c>
      <c r="V183" s="107">
        <v>936</v>
      </c>
      <c r="W183" s="106">
        <v>-7.89</v>
      </c>
      <c r="X183" s="107"/>
    </row>
    <row r="184" spans="1:24" ht="15.75" customHeight="1">
      <c r="A184" s="109" t="s">
        <v>825</v>
      </c>
      <c r="B184" s="109">
        <v>182</v>
      </c>
      <c r="C184" s="107" t="s">
        <v>272</v>
      </c>
      <c r="D184" s="107"/>
      <c r="E184" s="107">
        <v>9.3000000000000007</v>
      </c>
      <c r="F184" s="107">
        <v>0</v>
      </c>
      <c r="G184" s="108">
        <v>2347100</v>
      </c>
      <c r="H184" s="108">
        <v>21840</v>
      </c>
      <c r="I184" s="108">
        <v>15473</v>
      </c>
      <c r="J184" s="107">
        <v>19.059999999999999</v>
      </c>
      <c r="K184" s="107">
        <v>1.44</v>
      </c>
      <c r="L184" s="107">
        <v>1.07</v>
      </c>
      <c r="M184" s="107">
        <v>0.16</v>
      </c>
      <c r="N184" s="107">
        <v>0.49</v>
      </c>
      <c r="O184" s="107">
        <v>5.7</v>
      </c>
      <c r="P184" s="107">
        <v>7.6</v>
      </c>
      <c r="Q184" s="107">
        <v>19.03</v>
      </c>
      <c r="R184" s="107">
        <v>5.05</v>
      </c>
      <c r="S184" s="107">
        <v>41.03</v>
      </c>
      <c r="T184" s="107"/>
      <c r="U184" s="107">
        <v>562</v>
      </c>
      <c r="V184" s="107">
        <v>554</v>
      </c>
      <c r="W184" s="110">
        <v>-1.95</v>
      </c>
      <c r="X184" s="107"/>
    </row>
    <row r="185" spans="1:24" ht="15.75" customHeight="1">
      <c r="A185" s="109" t="s">
        <v>824</v>
      </c>
      <c r="B185" s="109">
        <v>183</v>
      </c>
      <c r="C185" s="107" t="s">
        <v>272</v>
      </c>
      <c r="D185" s="107"/>
      <c r="E185" s="107">
        <v>1.35</v>
      </c>
      <c r="F185" s="106">
        <v>0</v>
      </c>
      <c r="G185" s="108">
        <v>3599500</v>
      </c>
      <c r="H185" s="108">
        <v>4841</v>
      </c>
      <c r="I185" s="108">
        <v>1295</v>
      </c>
      <c r="J185" s="107">
        <v>23.04</v>
      </c>
      <c r="K185" s="107">
        <v>1.04</v>
      </c>
      <c r="L185" s="107">
        <v>1.81</v>
      </c>
      <c r="M185" s="107"/>
      <c r="N185" s="107">
        <v>0.06</v>
      </c>
      <c r="O185" s="107">
        <v>5.05</v>
      </c>
      <c r="P185" s="107">
        <v>4.2300000000000004</v>
      </c>
      <c r="Q185" s="107">
        <v>3.56</v>
      </c>
      <c r="R185" s="107">
        <v>1.24</v>
      </c>
      <c r="S185" s="107">
        <v>49.71</v>
      </c>
      <c r="T185" s="107"/>
      <c r="U185" s="107">
        <v>700</v>
      </c>
      <c r="V185" s="107">
        <v>623</v>
      </c>
      <c r="W185" s="111">
        <v>-2.66</v>
      </c>
      <c r="X185" s="107"/>
    </row>
    <row r="186" spans="1:24" ht="15.75" customHeight="1">
      <c r="A186" s="109" t="s">
        <v>823</v>
      </c>
      <c r="B186" s="109">
        <v>184</v>
      </c>
      <c r="C186" s="107" t="s">
        <v>272</v>
      </c>
      <c r="D186" s="107"/>
      <c r="E186" s="107">
        <v>0.91</v>
      </c>
      <c r="F186" s="107">
        <v>1.1100000000000001</v>
      </c>
      <c r="G186" s="108">
        <v>3697700</v>
      </c>
      <c r="H186" s="108">
        <v>3368</v>
      </c>
      <c r="I186" s="108">
        <v>1009</v>
      </c>
      <c r="J186" s="107">
        <v>14.07</v>
      </c>
      <c r="K186" s="107">
        <v>0.59</v>
      </c>
      <c r="L186" s="107">
        <v>2.83</v>
      </c>
      <c r="M186" s="107"/>
      <c r="N186" s="107">
        <v>0.06</v>
      </c>
      <c r="O186" s="107">
        <v>1.3</v>
      </c>
      <c r="P186" s="107">
        <v>4.01</v>
      </c>
      <c r="Q186" s="107">
        <v>5.26</v>
      </c>
      <c r="R186" s="107"/>
      <c r="S186" s="107">
        <v>47.81</v>
      </c>
      <c r="T186" s="107"/>
      <c r="U186" s="107">
        <v>586</v>
      </c>
      <c r="V186" s="107">
        <v>661</v>
      </c>
      <c r="W186" s="110">
        <v>0.15</v>
      </c>
      <c r="X186" s="107"/>
    </row>
    <row r="187" spans="1:24" ht="15.75" customHeight="1">
      <c r="A187" s="109" t="s">
        <v>822</v>
      </c>
      <c r="B187" s="109">
        <v>185</v>
      </c>
      <c r="C187" s="107" t="s">
        <v>272</v>
      </c>
      <c r="D187" s="107"/>
      <c r="E187" s="107">
        <v>0.64</v>
      </c>
      <c r="F187" s="110">
        <v>3.23</v>
      </c>
      <c r="G187" s="108">
        <v>3769300</v>
      </c>
      <c r="H187" s="108">
        <v>2374</v>
      </c>
      <c r="I187" s="108">
        <v>1779</v>
      </c>
      <c r="J187" s="107"/>
      <c r="K187" s="107">
        <v>1.25</v>
      </c>
      <c r="L187" s="107">
        <v>0.11</v>
      </c>
      <c r="M187" s="107"/>
      <c r="N187" s="107">
        <v>0</v>
      </c>
      <c r="O187" s="107">
        <v>-0.77</v>
      </c>
      <c r="P187" s="107">
        <v>-0.89</v>
      </c>
      <c r="Q187" s="107">
        <v>-493.27</v>
      </c>
      <c r="R187" s="107"/>
      <c r="S187" s="107">
        <v>31.38</v>
      </c>
      <c r="T187" s="107"/>
      <c r="U187" s="107"/>
      <c r="V187" s="107"/>
      <c r="W187" s="110"/>
      <c r="X187" s="107"/>
    </row>
    <row r="188" spans="1:24" ht="15.75" customHeight="1">
      <c r="A188" s="109" t="s">
        <v>821</v>
      </c>
      <c r="B188" s="109">
        <v>186</v>
      </c>
      <c r="C188" s="107" t="s">
        <v>272</v>
      </c>
      <c r="D188" s="107" t="s">
        <v>295</v>
      </c>
      <c r="E188" s="107">
        <v>0.05</v>
      </c>
      <c r="F188" s="106">
        <v>25</v>
      </c>
      <c r="G188" s="108">
        <v>222108400</v>
      </c>
      <c r="H188" s="108">
        <v>8904</v>
      </c>
      <c r="I188" s="108">
        <v>1611</v>
      </c>
      <c r="J188" s="107"/>
      <c r="K188" s="107">
        <v>2.5</v>
      </c>
      <c r="L188" s="107">
        <v>3.19</v>
      </c>
      <c r="M188" s="107"/>
      <c r="N188" s="107">
        <v>0</v>
      </c>
      <c r="O188" s="107">
        <v>-50.18</v>
      </c>
      <c r="P188" s="107">
        <v>-85.88</v>
      </c>
      <c r="Q188" s="107">
        <v>-26.07</v>
      </c>
      <c r="R188" s="107"/>
      <c r="S188" s="107">
        <v>51.38</v>
      </c>
      <c r="T188" s="107"/>
      <c r="U188" s="107"/>
      <c r="V188" s="107"/>
      <c r="W188" s="110"/>
      <c r="X188" s="107"/>
    </row>
    <row r="189" spans="1:24" ht="15.75" customHeight="1">
      <c r="A189" s="109" t="s">
        <v>820</v>
      </c>
      <c r="B189" s="109">
        <v>187</v>
      </c>
      <c r="C189" s="107" t="s">
        <v>272</v>
      </c>
      <c r="D189" s="107"/>
      <c r="E189" s="107">
        <v>212</v>
      </c>
      <c r="F189" s="107">
        <v>0.95</v>
      </c>
      <c r="G189" s="108">
        <v>2888900</v>
      </c>
      <c r="H189" s="108">
        <v>615713</v>
      </c>
      <c r="I189" s="108">
        <v>111611</v>
      </c>
      <c r="J189" s="107">
        <v>11.79</v>
      </c>
      <c r="K189" s="107">
        <v>1.1000000000000001</v>
      </c>
      <c r="L189" s="107">
        <v>1.1399999999999999</v>
      </c>
      <c r="M189" s="107">
        <v>3</v>
      </c>
      <c r="N189" s="107">
        <v>17.98</v>
      </c>
      <c r="O189" s="107">
        <v>7.55</v>
      </c>
      <c r="P189" s="107">
        <v>9.25</v>
      </c>
      <c r="Q189" s="107">
        <v>20.22</v>
      </c>
      <c r="R189" s="107">
        <v>3.1</v>
      </c>
      <c r="S189" s="107">
        <v>50.01</v>
      </c>
      <c r="T189" s="107"/>
      <c r="U189" s="107">
        <v>381</v>
      </c>
      <c r="V189" s="107">
        <v>349</v>
      </c>
      <c r="W189" s="110">
        <v>0.27</v>
      </c>
      <c r="X189" s="107"/>
    </row>
    <row r="190" spans="1:24" ht="15.75" customHeight="1">
      <c r="A190" s="109" t="s">
        <v>819</v>
      </c>
      <c r="B190" s="109">
        <v>188</v>
      </c>
      <c r="C190" s="107" t="s">
        <v>272</v>
      </c>
      <c r="D190" s="107"/>
      <c r="E190" s="107">
        <v>5.0999999999999996</v>
      </c>
      <c r="F190" s="106">
        <v>-0.97</v>
      </c>
      <c r="G190" s="108">
        <v>1262800</v>
      </c>
      <c r="H190" s="108">
        <v>6459</v>
      </c>
      <c r="I190" s="108">
        <v>3060</v>
      </c>
      <c r="J190" s="107">
        <v>53.96</v>
      </c>
      <c r="K190" s="107">
        <v>3.83</v>
      </c>
      <c r="L190" s="107">
        <v>0.2</v>
      </c>
      <c r="M190" s="107">
        <v>0.21</v>
      </c>
      <c r="N190" s="107">
        <v>0.09</v>
      </c>
      <c r="O190" s="107">
        <v>6.5</v>
      </c>
      <c r="P190" s="107">
        <v>6.69</v>
      </c>
      <c r="Q190" s="107">
        <v>5.79</v>
      </c>
      <c r="R190" s="107">
        <v>4.12</v>
      </c>
      <c r="S190" s="107">
        <v>55.62</v>
      </c>
      <c r="T190" s="107"/>
      <c r="U190" s="107">
        <v>751</v>
      </c>
      <c r="V190" s="107">
        <v>680</v>
      </c>
      <c r="W190" s="110">
        <v>1.51</v>
      </c>
      <c r="X190" s="107"/>
    </row>
    <row r="191" spans="1:24" ht="15.75" customHeight="1">
      <c r="A191" s="109" t="s">
        <v>818</v>
      </c>
      <c r="B191" s="109">
        <v>189</v>
      </c>
      <c r="C191" s="107" t="s">
        <v>272</v>
      </c>
      <c r="D191" s="107"/>
      <c r="E191" s="107">
        <v>0.15</v>
      </c>
      <c r="F191" s="106">
        <v>7.14</v>
      </c>
      <c r="G191" s="108">
        <v>1226100</v>
      </c>
      <c r="H191" s="108">
        <v>184</v>
      </c>
      <c r="I191" s="108">
        <v>1265</v>
      </c>
      <c r="J191" s="107">
        <v>122.1</v>
      </c>
      <c r="K191" s="107">
        <v>0.63</v>
      </c>
      <c r="L191" s="107">
        <v>0.73</v>
      </c>
      <c r="M191" s="107"/>
      <c r="N191" s="107">
        <v>0</v>
      </c>
      <c r="O191" s="107">
        <v>0.99</v>
      </c>
      <c r="P191" s="107">
        <v>0.51</v>
      </c>
      <c r="Q191" s="107">
        <v>2.4900000000000002</v>
      </c>
      <c r="R191" s="107"/>
      <c r="S191" s="107">
        <v>31.93</v>
      </c>
      <c r="T191" s="107"/>
      <c r="U191" s="107">
        <v>944</v>
      </c>
      <c r="V191" s="107">
        <v>949</v>
      </c>
      <c r="W191" s="106">
        <v>-4.26</v>
      </c>
      <c r="X191" s="107"/>
    </row>
    <row r="192" spans="1:24" ht="15.75" customHeight="1">
      <c r="A192" s="109" t="s">
        <v>817</v>
      </c>
      <c r="B192" s="109">
        <v>190</v>
      </c>
      <c r="C192" s="107" t="s">
        <v>272</v>
      </c>
      <c r="D192" s="107"/>
      <c r="E192" s="107">
        <v>4.8</v>
      </c>
      <c r="F192" s="106">
        <v>-0.41</v>
      </c>
      <c r="G192" s="108">
        <v>2232000</v>
      </c>
      <c r="H192" s="108">
        <v>10729</v>
      </c>
      <c r="I192" s="108">
        <v>4424</v>
      </c>
      <c r="J192" s="107">
        <v>3.07</v>
      </c>
      <c r="K192" s="107">
        <v>1.18</v>
      </c>
      <c r="L192" s="107">
        <v>1.18</v>
      </c>
      <c r="M192" s="107">
        <v>0.2</v>
      </c>
      <c r="N192" s="107">
        <v>1.56</v>
      </c>
      <c r="O192" s="107">
        <v>21.08</v>
      </c>
      <c r="P192" s="107">
        <v>44.1</v>
      </c>
      <c r="Q192" s="107">
        <v>41.28</v>
      </c>
      <c r="R192" s="107">
        <v>4.1500000000000004</v>
      </c>
      <c r="S192" s="107">
        <v>38.01</v>
      </c>
      <c r="T192" s="107"/>
      <c r="U192" s="107">
        <v>9</v>
      </c>
      <c r="V192" s="107">
        <v>23</v>
      </c>
      <c r="W192" s="110">
        <v>7.0000000000000007E-2</v>
      </c>
      <c r="X192" s="107"/>
    </row>
    <row r="193" spans="1:24" ht="15.75" customHeight="1">
      <c r="A193" s="109" t="s">
        <v>816</v>
      </c>
      <c r="B193" s="109">
        <v>191</v>
      </c>
      <c r="C193" s="107" t="s">
        <v>272</v>
      </c>
      <c r="D193" s="107"/>
      <c r="E193" s="107">
        <v>6.35</v>
      </c>
      <c r="F193" s="106">
        <v>0</v>
      </c>
      <c r="G193" s="108">
        <v>4727300</v>
      </c>
      <c r="H193" s="108">
        <v>30145</v>
      </c>
      <c r="I193" s="108">
        <v>17780</v>
      </c>
      <c r="J193" s="107">
        <v>21.08</v>
      </c>
      <c r="K193" s="107">
        <v>1.71</v>
      </c>
      <c r="L193" s="107">
        <v>0.37</v>
      </c>
      <c r="M193" s="107">
        <v>0.09</v>
      </c>
      <c r="N193" s="107">
        <v>0.36</v>
      </c>
      <c r="O193" s="107">
        <v>6.58</v>
      </c>
      <c r="P193" s="107">
        <v>8.15</v>
      </c>
      <c r="Q193" s="107">
        <v>8.77</v>
      </c>
      <c r="R193" s="107">
        <v>3.46</v>
      </c>
      <c r="S193" s="107">
        <v>25.9</v>
      </c>
      <c r="T193" s="107"/>
      <c r="U193" s="107">
        <v>573</v>
      </c>
      <c r="V193" s="107">
        <v>545</v>
      </c>
      <c r="W193" s="110">
        <v>-1.61</v>
      </c>
      <c r="X193" s="107"/>
    </row>
    <row r="194" spans="1:24" ht="15.75" customHeight="1">
      <c r="A194" s="109" t="s">
        <v>815</v>
      </c>
      <c r="B194" s="109">
        <v>192</v>
      </c>
      <c r="C194" s="107" t="s">
        <v>272</v>
      </c>
      <c r="D194" s="107"/>
      <c r="E194" s="107">
        <v>3.58</v>
      </c>
      <c r="F194" s="107">
        <v>-0.56000000000000005</v>
      </c>
      <c r="G194" s="108">
        <v>13860000</v>
      </c>
      <c r="H194" s="108">
        <v>49795</v>
      </c>
      <c r="I194" s="108">
        <v>9013</v>
      </c>
      <c r="J194" s="107"/>
      <c r="K194" s="107">
        <v>2.0299999999999998</v>
      </c>
      <c r="L194" s="107">
        <v>3.76</v>
      </c>
      <c r="M194" s="107"/>
      <c r="N194" s="107">
        <v>0</v>
      </c>
      <c r="O194" s="107">
        <v>-2.9</v>
      </c>
      <c r="P194" s="107">
        <v>-21.3</v>
      </c>
      <c r="Q194" s="107">
        <v>-71.37</v>
      </c>
      <c r="R194" s="107">
        <v>1.94</v>
      </c>
      <c r="S194" s="107">
        <v>62.27</v>
      </c>
      <c r="T194" s="107"/>
      <c r="U194" s="107"/>
      <c r="V194" s="107"/>
      <c r="W194" s="111"/>
      <c r="X194" s="107"/>
    </row>
    <row r="195" spans="1:24" ht="15.75" customHeight="1">
      <c r="A195" s="109" t="s">
        <v>814</v>
      </c>
      <c r="B195" s="109">
        <v>193</v>
      </c>
      <c r="C195" s="107" t="s">
        <v>272</v>
      </c>
      <c r="D195" s="107"/>
      <c r="E195" s="107">
        <v>7.7</v>
      </c>
      <c r="F195" s="106">
        <v>0</v>
      </c>
      <c r="G195" s="108">
        <v>48054700</v>
      </c>
      <c r="H195" s="108">
        <v>369347</v>
      </c>
      <c r="I195" s="108">
        <v>26649</v>
      </c>
      <c r="J195" s="107"/>
      <c r="K195" s="107">
        <v>1.98</v>
      </c>
      <c r="L195" s="107">
        <v>3.42</v>
      </c>
      <c r="M195" s="107"/>
      <c r="N195" s="107">
        <v>0</v>
      </c>
      <c r="O195" s="107">
        <v>-21.57</v>
      </c>
      <c r="P195" s="107">
        <v>-54.16</v>
      </c>
      <c r="Q195" s="107">
        <v>-8.83</v>
      </c>
      <c r="R195" s="107"/>
      <c r="S195" s="107">
        <v>34.01</v>
      </c>
      <c r="T195" s="107"/>
      <c r="U195" s="107"/>
      <c r="V195" s="107"/>
      <c r="W195" s="110"/>
      <c r="X195" s="107"/>
    </row>
    <row r="196" spans="1:24" ht="15.75" customHeight="1">
      <c r="A196" s="109" t="s">
        <v>813</v>
      </c>
      <c r="B196" s="109">
        <v>194</v>
      </c>
      <c r="C196" s="107" t="s">
        <v>275</v>
      </c>
      <c r="D196" s="107"/>
      <c r="E196" s="107">
        <v>0.4</v>
      </c>
      <c r="F196" s="106">
        <v>0</v>
      </c>
      <c r="G196" s="108">
        <v>1035500</v>
      </c>
      <c r="H196" s="108">
        <v>410</v>
      </c>
      <c r="I196" s="108">
        <v>2009</v>
      </c>
      <c r="J196" s="107">
        <v>12.09</v>
      </c>
      <c r="K196" s="107">
        <v>0.42</v>
      </c>
      <c r="L196" s="107">
        <v>0.55000000000000004</v>
      </c>
      <c r="M196" s="107"/>
      <c r="N196" s="107">
        <v>0.03</v>
      </c>
      <c r="O196" s="107">
        <v>3.03</v>
      </c>
      <c r="P196" s="107">
        <v>3.56</v>
      </c>
      <c r="Q196" s="107">
        <v>7.63</v>
      </c>
      <c r="R196" s="107"/>
      <c r="S196" s="107">
        <v>39.65</v>
      </c>
      <c r="T196" s="107"/>
      <c r="U196" s="107">
        <v>553</v>
      </c>
      <c r="V196" s="107">
        <v>547</v>
      </c>
      <c r="W196" s="106">
        <v>1.78</v>
      </c>
      <c r="X196" s="107"/>
    </row>
    <row r="197" spans="1:24" ht="15.75" customHeight="1">
      <c r="A197" s="109" t="s">
        <v>812</v>
      </c>
      <c r="B197" s="109">
        <v>195</v>
      </c>
      <c r="C197" s="107" t="s">
        <v>275</v>
      </c>
      <c r="D197" s="107"/>
      <c r="E197" s="107">
        <v>1.91</v>
      </c>
      <c r="F197" s="107">
        <v>0.53</v>
      </c>
      <c r="G197" s="108">
        <v>16095500</v>
      </c>
      <c r="H197" s="108">
        <v>30938</v>
      </c>
      <c r="I197" s="108">
        <v>4278</v>
      </c>
      <c r="J197" s="107">
        <v>32.08</v>
      </c>
      <c r="K197" s="107">
        <v>1.72</v>
      </c>
      <c r="L197" s="107">
        <v>0.62</v>
      </c>
      <c r="M197" s="107"/>
      <c r="N197" s="107">
        <v>0.06</v>
      </c>
      <c r="O197" s="107">
        <v>5.47</v>
      </c>
      <c r="P197" s="107">
        <v>5.83</v>
      </c>
      <c r="Q197" s="107">
        <v>26.98</v>
      </c>
      <c r="R197" s="107"/>
      <c r="S197" s="107">
        <v>29.46</v>
      </c>
      <c r="T197" s="107"/>
      <c r="U197" s="107">
        <v>718</v>
      </c>
      <c r="V197" s="107">
        <v>663</v>
      </c>
      <c r="W197" s="111"/>
      <c r="X197" s="107"/>
    </row>
    <row r="198" spans="1:24" ht="15.75" customHeight="1">
      <c r="A198" s="109" t="s">
        <v>811</v>
      </c>
      <c r="B198" s="109">
        <v>196</v>
      </c>
      <c r="C198" s="107" t="s">
        <v>272</v>
      </c>
      <c r="D198" s="107"/>
      <c r="E198" s="107">
        <v>1</v>
      </c>
      <c r="F198" s="107">
        <v>0</v>
      </c>
      <c r="G198" s="108">
        <v>261600</v>
      </c>
      <c r="H198" s="107">
        <v>261</v>
      </c>
      <c r="I198" s="107">
        <v>560</v>
      </c>
      <c r="J198" s="107">
        <v>12.39</v>
      </c>
      <c r="K198" s="107">
        <v>0.65</v>
      </c>
      <c r="L198" s="107">
        <v>1.21</v>
      </c>
      <c r="M198" s="107"/>
      <c r="N198" s="107">
        <v>0.08</v>
      </c>
      <c r="O198" s="107">
        <v>3.98</v>
      </c>
      <c r="P198" s="107">
        <v>5.42</v>
      </c>
      <c r="Q198" s="107">
        <v>3.21</v>
      </c>
      <c r="R198" s="107"/>
      <c r="S198" s="107">
        <v>44.06</v>
      </c>
      <c r="T198" s="107"/>
      <c r="U198" s="107">
        <v>507</v>
      </c>
      <c r="V198" s="107">
        <v>511</v>
      </c>
      <c r="W198" s="106">
        <v>-0.17</v>
      </c>
      <c r="X198" s="107"/>
    </row>
    <row r="199" spans="1:24" ht="15.75" customHeight="1">
      <c r="A199" s="109" t="s">
        <v>810</v>
      </c>
      <c r="B199" s="109">
        <v>197</v>
      </c>
      <c r="C199" s="107" t="s">
        <v>272</v>
      </c>
      <c r="D199" s="107"/>
      <c r="E199" s="107">
        <v>0.23</v>
      </c>
      <c r="F199" s="106">
        <v>9.52</v>
      </c>
      <c r="G199" s="108">
        <v>23605100</v>
      </c>
      <c r="H199" s="108">
        <v>5306</v>
      </c>
      <c r="I199" s="108">
        <v>894</v>
      </c>
      <c r="J199" s="107"/>
      <c r="K199" s="107">
        <v>0.35</v>
      </c>
      <c r="L199" s="107">
        <v>3.11</v>
      </c>
      <c r="M199" s="107"/>
      <c r="N199" s="107">
        <v>0</v>
      </c>
      <c r="O199" s="107">
        <v>1.94</v>
      </c>
      <c r="P199" s="107">
        <v>-1.37</v>
      </c>
      <c r="Q199" s="107">
        <v>5.75</v>
      </c>
      <c r="R199" s="107"/>
      <c r="S199" s="107">
        <v>68.8</v>
      </c>
      <c r="T199" s="107"/>
      <c r="U199" s="107"/>
      <c r="V199" s="107"/>
      <c r="W199" s="110"/>
      <c r="X199" s="107"/>
    </row>
    <row r="200" spans="1:24" ht="15.75" customHeight="1">
      <c r="A200" s="109" t="s">
        <v>809</v>
      </c>
      <c r="B200" s="109">
        <v>198</v>
      </c>
      <c r="C200" s="107" t="s">
        <v>275</v>
      </c>
      <c r="D200" s="107"/>
      <c r="E200" s="107">
        <v>21.8</v>
      </c>
      <c r="F200" s="107">
        <v>7.92</v>
      </c>
      <c r="G200" s="108">
        <v>11100</v>
      </c>
      <c r="H200" s="107">
        <v>237</v>
      </c>
      <c r="I200" s="108">
        <v>384</v>
      </c>
      <c r="J200" s="107">
        <v>18.64</v>
      </c>
      <c r="K200" s="107">
        <v>0.36</v>
      </c>
      <c r="L200" s="107">
        <v>0.4</v>
      </c>
      <c r="M200" s="107"/>
      <c r="N200" s="107">
        <v>1.17</v>
      </c>
      <c r="O200" s="107">
        <v>2.37</v>
      </c>
      <c r="P200" s="107">
        <v>1.93</v>
      </c>
      <c r="Q200" s="107">
        <v>4.53</v>
      </c>
      <c r="R200" s="107"/>
      <c r="S200" s="107">
        <v>27.09</v>
      </c>
      <c r="T200" s="107"/>
      <c r="U200" s="107">
        <v>718</v>
      </c>
      <c r="V200" s="108">
        <v>694</v>
      </c>
      <c r="W200" s="106">
        <v>-0.31</v>
      </c>
      <c r="X200" s="107"/>
    </row>
    <row r="201" spans="1:24" ht="15.75" customHeight="1">
      <c r="A201" s="109" t="s">
        <v>808</v>
      </c>
      <c r="B201" s="109">
        <v>199</v>
      </c>
      <c r="C201" s="107" t="s">
        <v>275</v>
      </c>
      <c r="D201" s="107"/>
      <c r="E201" s="107">
        <v>0.5</v>
      </c>
      <c r="F201" s="110">
        <v>2.04</v>
      </c>
      <c r="G201" s="108">
        <v>324200</v>
      </c>
      <c r="H201" s="108">
        <v>160</v>
      </c>
      <c r="I201" s="107">
        <v>308</v>
      </c>
      <c r="J201" s="107"/>
      <c r="K201" s="107">
        <v>0.32</v>
      </c>
      <c r="L201" s="107">
        <v>0.1</v>
      </c>
      <c r="M201" s="107"/>
      <c r="N201" s="107">
        <v>0</v>
      </c>
      <c r="O201" s="107">
        <v>-4.57</v>
      </c>
      <c r="P201" s="107">
        <v>-5.3</v>
      </c>
      <c r="Q201" s="107">
        <v>-15.99</v>
      </c>
      <c r="R201" s="107"/>
      <c r="S201" s="107">
        <v>51.43</v>
      </c>
      <c r="T201" s="107"/>
      <c r="U201" s="107"/>
      <c r="V201" s="108"/>
      <c r="W201" s="111"/>
      <c r="X201" s="107"/>
    </row>
    <row r="202" spans="1:24" ht="15.75" customHeight="1">
      <c r="A202" s="109" t="s">
        <v>807</v>
      </c>
      <c r="B202" s="109">
        <v>200</v>
      </c>
      <c r="C202" s="107" t="s">
        <v>272</v>
      </c>
      <c r="D202" s="107"/>
      <c r="E202" s="107">
        <v>190</v>
      </c>
      <c r="F202" s="110">
        <v>0</v>
      </c>
      <c r="G202" s="108">
        <v>0</v>
      </c>
      <c r="H202" s="108">
        <v>0</v>
      </c>
      <c r="I202" s="108">
        <v>1495</v>
      </c>
      <c r="J202" s="107">
        <v>17.989999999999998</v>
      </c>
      <c r="K202" s="107">
        <v>1.1299999999999999</v>
      </c>
      <c r="L202" s="107">
        <v>0.22</v>
      </c>
      <c r="M202" s="107"/>
      <c r="N202" s="107">
        <v>10.56</v>
      </c>
      <c r="O202" s="107">
        <v>6.31</v>
      </c>
      <c r="P202" s="107">
        <v>6.6</v>
      </c>
      <c r="Q202" s="107">
        <v>3.26</v>
      </c>
      <c r="R202" s="107">
        <v>5.26</v>
      </c>
      <c r="S202" s="107">
        <v>21.79</v>
      </c>
      <c r="T202" s="107"/>
      <c r="U202" s="107">
        <v>582</v>
      </c>
      <c r="V202" s="107">
        <v>514</v>
      </c>
      <c r="W202" s="111">
        <v>-20.21</v>
      </c>
      <c r="X202" s="107"/>
    </row>
    <row r="203" spans="1:24" ht="15.75" customHeight="1">
      <c r="A203" s="109" t="s">
        <v>806</v>
      </c>
      <c r="B203" s="109">
        <v>201</v>
      </c>
      <c r="C203" s="107" t="s">
        <v>272</v>
      </c>
      <c r="D203" s="107"/>
      <c r="E203" s="107">
        <v>0.98</v>
      </c>
      <c r="F203" s="110">
        <v>0</v>
      </c>
      <c r="G203" s="108">
        <v>302800</v>
      </c>
      <c r="H203" s="108">
        <v>298</v>
      </c>
      <c r="I203" s="108">
        <v>353</v>
      </c>
      <c r="J203" s="107">
        <v>59.76</v>
      </c>
      <c r="K203" s="107">
        <v>0.88</v>
      </c>
      <c r="L203" s="107">
        <v>0.26</v>
      </c>
      <c r="M203" s="107">
        <v>0.09</v>
      </c>
      <c r="N203" s="107">
        <v>0.02</v>
      </c>
      <c r="O203" s="107">
        <v>1.31</v>
      </c>
      <c r="P203" s="107">
        <v>1.43</v>
      </c>
      <c r="Q203" s="107">
        <v>2.04</v>
      </c>
      <c r="R203" s="107">
        <v>9.18</v>
      </c>
      <c r="S203" s="107">
        <v>25.83</v>
      </c>
      <c r="T203" s="107"/>
      <c r="U203" s="107">
        <v>901</v>
      </c>
      <c r="V203" s="107">
        <v>908</v>
      </c>
      <c r="W203" s="106">
        <v>1.1100000000000001</v>
      </c>
      <c r="X203" s="107"/>
    </row>
    <row r="204" spans="1:24" ht="15.75" customHeight="1">
      <c r="A204" s="109" t="s">
        <v>805</v>
      </c>
      <c r="B204" s="109">
        <v>202</v>
      </c>
      <c r="C204" s="107" t="s">
        <v>272</v>
      </c>
      <c r="D204" s="107"/>
      <c r="E204" s="107">
        <v>19.7</v>
      </c>
      <c r="F204" s="106">
        <v>0</v>
      </c>
      <c r="G204" s="108">
        <v>200</v>
      </c>
      <c r="H204" s="108">
        <v>4</v>
      </c>
      <c r="I204" s="108">
        <v>946</v>
      </c>
      <c r="J204" s="107">
        <v>25.5</v>
      </c>
      <c r="K204" s="107">
        <v>0.62</v>
      </c>
      <c r="L204" s="107">
        <v>0.97</v>
      </c>
      <c r="M204" s="107"/>
      <c r="N204" s="107">
        <v>0.77</v>
      </c>
      <c r="O204" s="107">
        <v>1.85</v>
      </c>
      <c r="P204" s="107">
        <v>2.39</v>
      </c>
      <c r="Q204" s="107">
        <v>0.09</v>
      </c>
      <c r="R204" s="107">
        <v>8.25</v>
      </c>
      <c r="S204" s="107">
        <v>35.25</v>
      </c>
      <c r="T204" s="107"/>
      <c r="U204" s="107">
        <v>779</v>
      </c>
      <c r="V204" s="107">
        <v>784</v>
      </c>
      <c r="W204" s="110">
        <v>3.66</v>
      </c>
      <c r="X204" s="107"/>
    </row>
    <row r="205" spans="1:24" ht="15.75" customHeight="1">
      <c r="A205" s="109" t="s">
        <v>804</v>
      </c>
      <c r="B205" s="109">
        <v>203</v>
      </c>
      <c r="C205" s="107" t="s">
        <v>272</v>
      </c>
      <c r="D205" s="107"/>
      <c r="E205" s="107">
        <v>1.24</v>
      </c>
      <c r="F205" s="110">
        <v>-1.59</v>
      </c>
      <c r="G205" s="108">
        <v>1699200</v>
      </c>
      <c r="H205" s="108">
        <v>2125</v>
      </c>
      <c r="I205" s="108">
        <v>1240</v>
      </c>
      <c r="J205" s="107">
        <v>215.23</v>
      </c>
      <c r="K205" s="107">
        <v>0.84</v>
      </c>
      <c r="L205" s="107">
        <v>0.24</v>
      </c>
      <c r="M205" s="107"/>
      <c r="N205" s="107">
        <v>0.01</v>
      </c>
      <c r="O205" s="107">
        <v>0.73</v>
      </c>
      <c r="P205" s="107">
        <v>0.39</v>
      </c>
      <c r="Q205" s="107">
        <v>0.67</v>
      </c>
      <c r="R205" s="107">
        <v>0.28999999999999998</v>
      </c>
      <c r="S205" s="107">
        <v>32.82</v>
      </c>
      <c r="T205" s="107"/>
      <c r="U205" s="107">
        <v>952</v>
      </c>
      <c r="V205" s="107">
        <v>970</v>
      </c>
      <c r="W205" s="111">
        <v>-3.64</v>
      </c>
      <c r="X205" s="107"/>
    </row>
    <row r="206" spans="1:24" ht="15.75" customHeight="1">
      <c r="A206" s="109" t="s">
        <v>803</v>
      </c>
      <c r="B206" s="109">
        <v>204</v>
      </c>
      <c r="C206" s="107" t="s">
        <v>272</v>
      </c>
      <c r="D206" s="107"/>
      <c r="E206" s="107">
        <v>3.64</v>
      </c>
      <c r="F206" s="107">
        <v>-1.0900000000000001</v>
      </c>
      <c r="G206" s="108">
        <v>145700</v>
      </c>
      <c r="H206" s="107">
        <v>533</v>
      </c>
      <c r="I206" s="108">
        <v>1259</v>
      </c>
      <c r="J206" s="107">
        <v>6.18</v>
      </c>
      <c r="K206" s="107">
        <v>0.44</v>
      </c>
      <c r="L206" s="107">
        <v>0.51</v>
      </c>
      <c r="M206" s="107">
        <v>0.15</v>
      </c>
      <c r="N206" s="107">
        <v>0.59</v>
      </c>
      <c r="O206" s="107">
        <v>5.97</v>
      </c>
      <c r="P206" s="107">
        <v>7.29</v>
      </c>
      <c r="Q206" s="107">
        <v>39.11</v>
      </c>
      <c r="R206" s="107"/>
      <c r="S206" s="107">
        <v>46.28</v>
      </c>
      <c r="T206" s="107"/>
      <c r="U206" s="107">
        <v>308</v>
      </c>
      <c r="V206" s="107">
        <v>278</v>
      </c>
      <c r="W206" s="111">
        <v>-7.0000000000000007E-2</v>
      </c>
      <c r="X206" s="107"/>
    </row>
    <row r="207" spans="1:24" ht="15.75" customHeight="1">
      <c r="A207" s="109" t="s">
        <v>802</v>
      </c>
      <c r="B207" s="109">
        <v>205</v>
      </c>
      <c r="C207" s="107" t="s">
        <v>275</v>
      </c>
      <c r="D207" s="107"/>
      <c r="E207" s="107">
        <v>6.05</v>
      </c>
      <c r="F207" s="107">
        <v>0</v>
      </c>
      <c r="G207" s="108">
        <v>138800</v>
      </c>
      <c r="H207" s="108">
        <v>838</v>
      </c>
      <c r="I207" s="108">
        <v>5808</v>
      </c>
      <c r="J207" s="107">
        <v>17.760000000000002</v>
      </c>
      <c r="K207" s="107">
        <v>5.08</v>
      </c>
      <c r="L207" s="107">
        <v>5.13</v>
      </c>
      <c r="M207" s="107">
        <v>0.12</v>
      </c>
      <c r="N207" s="107">
        <v>0.34</v>
      </c>
      <c r="O207" s="107">
        <v>9.4499999999999993</v>
      </c>
      <c r="P207" s="107">
        <v>24.87</v>
      </c>
      <c r="Q207" s="107">
        <v>5.01</v>
      </c>
      <c r="R207" s="107">
        <v>6.99</v>
      </c>
      <c r="S207" s="107">
        <v>33.29</v>
      </c>
      <c r="T207" s="107"/>
      <c r="U207" s="107">
        <v>306</v>
      </c>
      <c r="V207" s="107">
        <v>412</v>
      </c>
      <c r="W207" s="110">
        <v>6.75</v>
      </c>
      <c r="X207" s="107"/>
    </row>
    <row r="208" spans="1:24" ht="15.75" customHeight="1">
      <c r="A208" s="109" t="s">
        <v>801</v>
      </c>
      <c r="B208" s="109">
        <v>206</v>
      </c>
      <c r="C208" s="107" t="s">
        <v>272</v>
      </c>
      <c r="D208" s="107"/>
      <c r="E208" s="107">
        <v>1.45</v>
      </c>
      <c r="F208" s="106">
        <v>0.69</v>
      </c>
      <c r="G208" s="108">
        <v>409200</v>
      </c>
      <c r="H208" s="108">
        <v>591</v>
      </c>
      <c r="I208" s="108">
        <v>2194</v>
      </c>
      <c r="J208" s="107">
        <v>55.12</v>
      </c>
      <c r="K208" s="107">
        <v>1.36</v>
      </c>
      <c r="L208" s="107">
        <v>0.92</v>
      </c>
      <c r="M208" s="107"/>
      <c r="N208" s="107">
        <v>0.03</v>
      </c>
      <c r="O208" s="107">
        <v>3.03</v>
      </c>
      <c r="P208" s="107">
        <v>2.46</v>
      </c>
      <c r="Q208" s="107">
        <v>-0.6</v>
      </c>
      <c r="R208" s="107">
        <v>6.6</v>
      </c>
      <c r="S208" s="107">
        <v>22.18</v>
      </c>
      <c r="T208" s="107"/>
      <c r="U208" s="107">
        <v>873</v>
      </c>
      <c r="V208" s="107">
        <v>837</v>
      </c>
      <c r="W208" s="110">
        <v>7.29</v>
      </c>
      <c r="X208" s="107"/>
    </row>
    <row r="209" spans="1:24" ht="15.75" customHeight="1">
      <c r="A209" s="109" t="s">
        <v>800</v>
      </c>
      <c r="B209" s="109">
        <v>207</v>
      </c>
      <c r="C209" s="107" t="s">
        <v>272</v>
      </c>
      <c r="D209" s="107"/>
      <c r="E209" s="107">
        <v>13.7</v>
      </c>
      <c r="F209" s="106">
        <v>5.38</v>
      </c>
      <c r="G209" s="108">
        <v>1124500</v>
      </c>
      <c r="H209" s="108">
        <v>14965</v>
      </c>
      <c r="I209" s="108">
        <v>31774</v>
      </c>
      <c r="J209" s="107">
        <v>11.38</v>
      </c>
      <c r="K209" s="107">
        <v>0.99</v>
      </c>
      <c r="L209" s="107">
        <v>1.89</v>
      </c>
      <c r="M209" s="107">
        <v>0.6</v>
      </c>
      <c r="N209" s="107">
        <v>1.34</v>
      </c>
      <c r="O209" s="107">
        <v>4.96</v>
      </c>
      <c r="P209" s="107">
        <v>9.39</v>
      </c>
      <c r="Q209" s="107">
        <v>13.62</v>
      </c>
      <c r="R209" s="107">
        <v>4.62</v>
      </c>
      <c r="S209" s="107">
        <v>17.63</v>
      </c>
      <c r="T209" s="107"/>
      <c r="U209" s="107">
        <v>369</v>
      </c>
      <c r="V209" s="107">
        <v>441</v>
      </c>
      <c r="W209" s="110">
        <v>0.21</v>
      </c>
      <c r="X209" s="107"/>
    </row>
    <row r="210" spans="1:24" ht="15.75" customHeight="1">
      <c r="A210" s="109" t="s">
        <v>799</v>
      </c>
      <c r="B210" s="109">
        <v>208</v>
      </c>
      <c r="C210" s="107" t="s">
        <v>272</v>
      </c>
      <c r="D210" s="107"/>
      <c r="E210" s="107">
        <v>7.15</v>
      </c>
      <c r="F210" s="106">
        <v>-1.38</v>
      </c>
      <c r="G210" s="108">
        <v>1068900</v>
      </c>
      <c r="H210" s="108">
        <v>7673</v>
      </c>
      <c r="I210" s="108">
        <v>5720</v>
      </c>
      <c r="J210" s="107">
        <v>10.78</v>
      </c>
      <c r="K210" s="107">
        <v>5.26</v>
      </c>
      <c r="L210" s="107">
        <v>2.15</v>
      </c>
      <c r="M210" s="107">
        <v>0.3</v>
      </c>
      <c r="N210" s="107">
        <v>0.66</v>
      </c>
      <c r="O210" s="107">
        <v>17.399999999999999</v>
      </c>
      <c r="P210" s="107">
        <v>45.15</v>
      </c>
      <c r="Q210" s="107">
        <v>15.18</v>
      </c>
      <c r="R210" s="107">
        <v>9.3800000000000008</v>
      </c>
      <c r="S210" s="107">
        <v>35.020000000000003</v>
      </c>
      <c r="T210" s="107"/>
      <c r="U210" s="107">
        <v>116</v>
      </c>
      <c r="V210" s="107">
        <v>149</v>
      </c>
      <c r="W210" s="110">
        <v>0.47</v>
      </c>
      <c r="X210" s="107"/>
    </row>
    <row r="211" spans="1:24" ht="15.75" customHeight="1">
      <c r="A211" s="109" t="s">
        <v>798</v>
      </c>
      <c r="B211" s="109">
        <v>209</v>
      </c>
      <c r="C211" s="107" t="s">
        <v>272</v>
      </c>
      <c r="D211" s="107"/>
      <c r="E211" s="107">
        <v>1.69</v>
      </c>
      <c r="F211" s="106">
        <v>0</v>
      </c>
      <c r="G211" s="108">
        <v>108800</v>
      </c>
      <c r="H211" s="107">
        <v>185</v>
      </c>
      <c r="I211" s="107">
        <v>983</v>
      </c>
      <c r="J211" s="107"/>
      <c r="K211" s="107">
        <v>0.41</v>
      </c>
      <c r="L211" s="107">
        <v>0.99</v>
      </c>
      <c r="M211" s="107"/>
      <c r="N211" s="107">
        <v>0</v>
      </c>
      <c r="O211" s="107">
        <v>-0.11</v>
      </c>
      <c r="P211" s="107">
        <v>-0.31</v>
      </c>
      <c r="Q211" s="107">
        <v>4.0199999999999996</v>
      </c>
      <c r="R211" s="107"/>
      <c r="S211" s="107">
        <v>36.15</v>
      </c>
      <c r="T211" s="107"/>
      <c r="U211" s="107"/>
      <c r="V211" s="107"/>
      <c r="W211" s="110"/>
      <c r="X211" s="107"/>
    </row>
    <row r="212" spans="1:24" ht="15.75" customHeight="1">
      <c r="A212" s="109" t="s">
        <v>797</v>
      </c>
      <c r="B212" s="109">
        <v>210</v>
      </c>
      <c r="C212" s="107" t="s">
        <v>272</v>
      </c>
      <c r="D212" s="107"/>
      <c r="E212" s="107">
        <v>1.56</v>
      </c>
      <c r="F212" s="107">
        <v>-1.89</v>
      </c>
      <c r="G212" s="108">
        <v>90100</v>
      </c>
      <c r="H212" s="107">
        <v>143</v>
      </c>
      <c r="I212" s="108">
        <v>936</v>
      </c>
      <c r="J212" s="107">
        <v>12.35</v>
      </c>
      <c r="K212" s="107">
        <v>1.32</v>
      </c>
      <c r="L212" s="107">
        <v>0.43</v>
      </c>
      <c r="M212" s="107">
        <v>0.02</v>
      </c>
      <c r="N212" s="107">
        <v>0.13</v>
      </c>
      <c r="O212" s="107">
        <v>9.9600000000000009</v>
      </c>
      <c r="P212" s="107">
        <v>10.78</v>
      </c>
      <c r="Q212" s="107">
        <v>5.91</v>
      </c>
      <c r="R212" s="107">
        <v>10.06</v>
      </c>
      <c r="S212" s="107">
        <v>35.18</v>
      </c>
      <c r="T212" s="107"/>
      <c r="U212" s="107">
        <v>363</v>
      </c>
      <c r="V212" s="107">
        <v>294</v>
      </c>
      <c r="W212" s="110">
        <v>0.98</v>
      </c>
      <c r="X212" s="107"/>
    </row>
    <row r="213" spans="1:24" ht="15.75" customHeight="1">
      <c r="A213" s="109" t="s">
        <v>796</v>
      </c>
      <c r="B213" s="109">
        <v>211</v>
      </c>
      <c r="C213" s="107" t="s">
        <v>272</v>
      </c>
      <c r="D213" s="107"/>
      <c r="E213" s="107">
        <v>0.39</v>
      </c>
      <c r="F213" s="106">
        <v>0</v>
      </c>
      <c r="G213" s="108">
        <v>511200</v>
      </c>
      <c r="H213" s="107">
        <v>197</v>
      </c>
      <c r="I213" s="108">
        <v>220</v>
      </c>
      <c r="J213" s="107"/>
      <c r="K213" s="107">
        <v>0.63</v>
      </c>
      <c r="L213" s="107">
        <v>1.24</v>
      </c>
      <c r="M213" s="107"/>
      <c r="N213" s="107">
        <v>0</v>
      </c>
      <c r="O213" s="107">
        <v>-25.43</v>
      </c>
      <c r="P213" s="107">
        <v>-54.6</v>
      </c>
      <c r="Q213" s="107">
        <v>-9.44</v>
      </c>
      <c r="R213" s="107"/>
      <c r="S213" s="107">
        <v>74.05</v>
      </c>
      <c r="T213" s="107"/>
      <c r="U213" s="107"/>
      <c r="V213" s="107"/>
      <c r="W213" s="110"/>
      <c r="X213" s="107"/>
    </row>
    <row r="214" spans="1:24" ht="15.75" customHeight="1">
      <c r="A214" s="109" t="s">
        <v>795</v>
      </c>
      <c r="B214" s="109">
        <v>212</v>
      </c>
      <c r="C214" s="107" t="s">
        <v>272</v>
      </c>
      <c r="D214" s="107"/>
      <c r="E214" s="107">
        <v>0.44</v>
      </c>
      <c r="F214" s="110">
        <v>0</v>
      </c>
      <c r="G214" s="108">
        <v>746100</v>
      </c>
      <c r="H214" s="108">
        <v>328</v>
      </c>
      <c r="I214" s="107">
        <v>479</v>
      </c>
      <c r="J214" s="107">
        <v>34.1</v>
      </c>
      <c r="K214" s="107">
        <v>0.34</v>
      </c>
      <c r="L214" s="107">
        <v>1.04</v>
      </c>
      <c r="M214" s="107"/>
      <c r="N214" s="107">
        <v>0.01</v>
      </c>
      <c r="O214" s="107">
        <v>0.53</v>
      </c>
      <c r="P214" s="107">
        <v>1</v>
      </c>
      <c r="Q214" s="107">
        <v>0.04</v>
      </c>
      <c r="R214" s="107"/>
      <c r="S214" s="107">
        <v>58.69</v>
      </c>
      <c r="T214" s="107"/>
      <c r="U214" s="107">
        <v>848</v>
      </c>
      <c r="V214" s="107">
        <v>888</v>
      </c>
      <c r="W214" s="111">
        <v>0.21</v>
      </c>
      <c r="X214" s="107"/>
    </row>
    <row r="215" spans="1:24" ht="15.75" customHeight="1">
      <c r="A215" s="109" t="s">
        <v>794</v>
      </c>
      <c r="B215" s="109">
        <v>213</v>
      </c>
      <c r="C215" s="107" t="s">
        <v>272</v>
      </c>
      <c r="D215" s="107"/>
      <c r="E215" s="107">
        <v>5.75</v>
      </c>
      <c r="F215" s="106">
        <v>0.88</v>
      </c>
      <c r="G215" s="108">
        <v>67300</v>
      </c>
      <c r="H215" s="108">
        <v>382</v>
      </c>
      <c r="I215" s="108">
        <v>1150</v>
      </c>
      <c r="J215" s="107">
        <v>9.6</v>
      </c>
      <c r="K215" s="107">
        <v>2.41</v>
      </c>
      <c r="L215" s="107">
        <v>1.76</v>
      </c>
      <c r="M215" s="107">
        <v>0.18</v>
      </c>
      <c r="N215" s="107">
        <v>0.6</v>
      </c>
      <c r="O215" s="107">
        <v>11.91</v>
      </c>
      <c r="P215" s="107">
        <v>25.87</v>
      </c>
      <c r="Q215" s="107">
        <v>3.54</v>
      </c>
      <c r="R215" s="107">
        <v>8.77</v>
      </c>
      <c r="S215" s="107">
        <v>33.61</v>
      </c>
      <c r="T215" s="107"/>
      <c r="U215" s="107">
        <v>115</v>
      </c>
      <c r="V215" s="107">
        <v>177</v>
      </c>
      <c r="W215" s="110">
        <v>0.89</v>
      </c>
      <c r="X215" s="107"/>
    </row>
    <row r="216" spans="1:24" ht="15.75" customHeight="1">
      <c r="A216" s="109" t="s">
        <v>793</v>
      </c>
      <c r="B216" s="109">
        <v>214</v>
      </c>
      <c r="C216" s="107" t="s">
        <v>272</v>
      </c>
      <c r="D216" s="107"/>
      <c r="E216" s="107">
        <v>1.42</v>
      </c>
      <c r="F216" s="106">
        <v>2.9</v>
      </c>
      <c r="G216" s="108">
        <v>3110500</v>
      </c>
      <c r="H216" s="108">
        <v>4401</v>
      </c>
      <c r="I216" s="108">
        <v>426</v>
      </c>
      <c r="J216" s="107">
        <v>33.49</v>
      </c>
      <c r="K216" s="107">
        <v>0.82</v>
      </c>
      <c r="L216" s="107">
        <v>3.72</v>
      </c>
      <c r="M216" s="107">
        <v>0.1</v>
      </c>
      <c r="N216" s="107">
        <v>0.04</v>
      </c>
      <c r="O216" s="107">
        <v>0.65</v>
      </c>
      <c r="P216" s="107">
        <v>2.41</v>
      </c>
      <c r="Q216" s="107">
        <v>0.38</v>
      </c>
      <c r="R216" s="107">
        <v>12.32</v>
      </c>
      <c r="S216" s="107">
        <v>74.739999999999995</v>
      </c>
      <c r="T216" s="107"/>
      <c r="U216" s="107">
        <v>817</v>
      </c>
      <c r="V216" s="107">
        <v>881</v>
      </c>
      <c r="W216" s="110">
        <v>3.34</v>
      </c>
      <c r="X216" s="107"/>
    </row>
    <row r="217" spans="1:24" ht="15.75" customHeight="1">
      <c r="A217" s="109" t="s">
        <v>792</v>
      </c>
      <c r="B217" s="109">
        <v>215</v>
      </c>
      <c r="C217" s="107" t="s">
        <v>272</v>
      </c>
      <c r="D217" s="107"/>
      <c r="E217" s="107">
        <v>0.2</v>
      </c>
      <c r="F217" s="106">
        <v>-4.76</v>
      </c>
      <c r="G217" s="108">
        <v>2283700</v>
      </c>
      <c r="H217" s="108">
        <v>457</v>
      </c>
      <c r="I217" s="108">
        <v>1080</v>
      </c>
      <c r="J217" s="107"/>
      <c r="K217" s="107">
        <v>0.3</v>
      </c>
      <c r="L217" s="107">
        <v>0.63</v>
      </c>
      <c r="M217" s="107"/>
      <c r="N217" s="107">
        <v>0</v>
      </c>
      <c r="O217" s="107">
        <v>-3.92</v>
      </c>
      <c r="P217" s="107">
        <v>-7.73</v>
      </c>
      <c r="Q217" s="107">
        <v>-13.86</v>
      </c>
      <c r="R217" s="107"/>
      <c r="S217" s="107">
        <v>82.96</v>
      </c>
      <c r="T217" s="107"/>
      <c r="U217" s="107"/>
      <c r="V217" s="107"/>
      <c r="W217" s="111"/>
      <c r="X217" s="107"/>
    </row>
    <row r="218" spans="1:24" ht="15.75" customHeight="1">
      <c r="A218" s="109" t="s">
        <v>791</v>
      </c>
      <c r="B218" s="109">
        <v>216</v>
      </c>
      <c r="C218" s="107" t="s">
        <v>275</v>
      </c>
      <c r="D218" s="107"/>
      <c r="E218" s="107">
        <v>0.5</v>
      </c>
      <c r="F218" s="106">
        <v>-3.85</v>
      </c>
      <c r="G218" s="108">
        <v>2660900</v>
      </c>
      <c r="H218" s="108">
        <v>1360</v>
      </c>
      <c r="I218" s="108">
        <v>561</v>
      </c>
      <c r="J218" s="107"/>
      <c r="K218" s="107">
        <v>0.42</v>
      </c>
      <c r="L218" s="107">
        <v>0.16</v>
      </c>
      <c r="M218" s="107"/>
      <c r="N218" s="107">
        <v>0</v>
      </c>
      <c r="O218" s="107">
        <v>-2.67</v>
      </c>
      <c r="P218" s="107">
        <v>-3.58</v>
      </c>
      <c r="Q218" s="107">
        <v>-12.01</v>
      </c>
      <c r="R218" s="107"/>
      <c r="S218" s="107">
        <v>71.81</v>
      </c>
      <c r="T218" s="107"/>
      <c r="U218" s="107"/>
      <c r="V218" s="107"/>
      <c r="W218" s="110"/>
      <c r="X218" s="107"/>
    </row>
    <row r="219" spans="1:24" ht="15.75" customHeight="1">
      <c r="A219" s="109" t="s">
        <v>790</v>
      </c>
      <c r="B219" s="109">
        <v>217</v>
      </c>
      <c r="C219" s="107" t="s">
        <v>272</v>
      </c>
      <c r="D219" s="107"/>
      <c r="E219" s="107">
        <v>13.4</v>
      </c>
      <c r="F219" s="106">
        <v>-2.19</v>
      </c>
      <c r="G219" s="108">
        <v>4345700</v>
      </c>
      <c r="H219" s="108">
        <v>58860</v>
      </c>
      <c r="I219" s="108">
        <v>16801</v>
      </c>
      <c r="J219" s="107">
        <v>14.74</v>
      </c>
      <c r="K219" s="107">
        <v>1.19</v>
      </c>
      <c r="L219" s="107">
        <v>0.4</v>
      </c>
      <c r="M219" s="107">
        <v>0.2</v>
      </c>
      <c r="N219" s="107">
        <v>0.91</v>
      </c>
      <c r="O219" s="107">
        <v>7.62</v>
      </c>
      <c r="P219" s="107">
        <v>8.34</v>
      </c>
      <c r="Q219" s="107">
        <v>7.99</v>
      </c>
      <c r="R219" s="107">
        <v>1.46</v>
      </c>
      <c r="S219" s="107">
        <v>57.84</v>
      </c>
      <c r="T219" s="107"/>
      <c r="U219" s="107">
        <v>478</v>
      </c>
      <c r="V219" s="107">
        <v>413</v>
      </c>
      <c r="W219" s="111">
        <v>3.19</v>
      </c>
      <c r="X219" s="107"/>
    </row>
    <row r="220" spans="1:24" ht="15.75" customHeight="1">
      <c r="A220" s="109" t="s">
        <v>789</v>
      </c>
      <c r="B220" s="109">
        <v>218</v>
      </c>
      <c r="C220" s="107" t="s">
        <v>272</v>
      </c>
      <c r="D220" s="107"/>
      <c r="E220" s="107">
        <v>9.6999999999999993</v>
      </c>
      <c r="F220" s="107">
        <v>3.19</v>
      </c>
      <c r="G220" s="108">
        <v>4545500</v>
      </c>
      <c r="H220" s="108">
        <v>43865</v>
      </c>
      <c r="I220" s="108">
        <v>9930</v>
      </c>
      <c r="J220" s="107">
        <v>53.43</v>
      </c>
      <c r="K220" s="107">
        <v>1.05</v>
      </c>
      <c r="L220" s="107">
        <v>0.34</v>
      </c>
      <c r="M220" s="107">
        <v>0.2</v>
      </c>
      <c r="N220" s="107">
        <v>0.18</v>
      </c>
      <c r="O220" s="107">
        <v>3.19</v>
      </c>
      <c r="P220" s="107">
        <v>1.97</v>
      </c>
      <c r="Q220" s="107">
        <v>-0.04</v>
      </c>
      <c r="R220" s="107">
        <v>3.72</v>
      </c>
      <c r="S220" s="107">
        <v>27.69</v>
      </c>
      <c r="T220" s="107"/>
      <c r="U220" s="107">
        <v>880</v>
      </c>
      <c r="V220" s="107">
        <v>822</v>
      </c>
      <c r="W220" s="110">
        <v>-0.34</v>
      </c>
      <c r="X220" s="107"/>
    </row>
    <row r="221" spans="1:24" ht="15.75" customHeight="1">
      <c r="A221" s="109" t="s">
        <v>788</v>
      </c>
      <c r="B221" s="109">
        <v>219</v>
      </c>
      <c r="C221" s="107" t="s">
        <v>272</v>
      </c>
      <c r="D221" s="107"/>
      <c r="E221" s="107">
        <v>1.9</v>
      </c>
      <c r="F221" s="106">
        <v>0</v>
      </c>
      <c r="G221" s="108">
        <v>253400</v>
      </c>
      <c r="H221" s="108">
        <v>480</v>
      </c>
      <c r="I221" s="108">
        <v>784</v>
      </c>
      <c r="J221" s="107">
        <v>12.47</v>
      </c>
      <c r="K221" s="107">
        <v>1.03</v>
      </c>
      <c r="L221" s="107">
        <v>0.15</v>
      </c>
      <c r="M221" s="107"/>
      <c r="N221" s="107">
        <v>0.15</v>
      </c>
      <c r="O221" s="107">
        <v>7.58</v>
      </c>
      <c r="P221" s="107">
        <v>7.22</v>
      </c>
      <c r="Q221" s="107">
        <v>6.42</v>
      </c>
      <c r="R221" s="107"/>
      <c r="S221" s="107">
        <v>40.54</v>
      </c>
      <c r="T221" s="107"/>
      <c r="U221" s="107">
        <v>459</v>
      </c>
      <c r="V221" s="107">
        <v>365</v>
      </c>
      <c r="W221" s="110">
        <v>2.2999999999999998</v>
      </c>
      <c r="X221" s="107"/>
    </row>
    <row r="222" spans="1:24" ht="15.75" customHeight="1">
      <c r="A222" s="109" t="s">
        <v>787</v>
      </c>
      <c r="B222" s="109">
        <v>220</v>
      </c>
      <c r="C222" s="107" t="s">
        <v>272</v>
      </c>
      <c r="D222" s="107"/>
      <c r="E222" s="107">
        <v>0.15</v>
      </c>
      <c r="F222" s="110">
        <v>7.14</v>
      </c>
      <c r="G222" s="108">
        <v>6589500</v>
      </c>
      <c r="H222" s="108">
        <v>961</v>
      </c>
      <c r="I222" s="108">
        <v>3823</v>
      </c>
      <c r="J222" s="107"/>
      <c r="K222" s="107">
        <v>0.31</v>
      </c>
      <c r="L222" s="107">
        <v>0.2</v>
      </c>
      <c r="M222" s="107"/>
      <c r="N222" s="107">
        <v>0</v>
      </c>
      <c r="O222" s="107">
        <v>-5.38</v>
      </c>
      <c r="P222" s="107">
        <v>-8.3699999999999992</v>
      </c>
      <c r="Q222" s="107">
        <v>-7.89</v>
      </c>
      <c r="R222" s="107"/>
      <c r="S222" s="107">
        <v>30.91</v>
      </c>
      <c r="T222" s="107"/>
      <c r="U222" s="107"/>
      <c r="V222" s="107"/>
      <c r="W222" s="110"/>
      <c r="X222" s="107"/>
    </row>
    <row r="223" spans="1:24" ht="15.75" customHeight="1">
      <c r="A223" s="109" t="s">
        <v>786</v>
      </c>
      <c r="B223" s="109">
        <v>221</v>
      </c>
      <c r="C223" s="107" t="s">
        <v>272</v>
      </c>
      <c r="D223" s="107" t="s">
        <v>1250</v>
      </c>
      <c r="E223" s="107">
        <v>1.2</v>
      </c>
      <c r="F223" s="106">
        <v>0</v>
      </c>
      <c r="G223" s="108">
        <v>0</v>
      </c>
      <c r="H223" s="108">
        <v>0</v>
      </c>
      <c r="I223" s="108">
        <v>1831</v>
      </c>
      <c r="J223" s="107"/>
      <c r="K223" s="107">
        <v>0.34</v>
      </c>
      <c r="L223" s="107">
        <v>1.27</v>
      </c>
      <c r="M223" s="107"/>
      <c r="N223" s="107">
        <v>0</v>
      </c>
      <c r="O223" s="107">
        <v>-0.87</v>
      </c>
      <c r="P223" s="107">
        <v>-3.57</v>
      </c>
      <c r="Q223" s="107">
        <v>-5.59</v>
      </c>
      <c r="R223" s="107"/>
      <c r="S223" s="107">
        <v>35.590000000000003</v>
      </c>
      <c r="T223" s="107"/>
      <c r="U223" s="107"/>
      <c r="V223" s="107"/>
      <c r="W223" s="111"/>
      <c r="X223" s="107"/>
    </row>
    <row r="224" spans="1:24" ht="15.75" customHeight="1">
      <c r="A224" s="109" t="s">
        <v>785</v>
      </c>
      <c r="B224" s="109">
        <v>222</v>
      </c>
      <c r="C224" s="107" t="s">
        <v>272</v>
      </c>
      <c r="D224" s="107"/>
      <c r="E224" s="107">
        <v>2.2000000000000002</v>
      </c>
      <c r="F224" s="110">
        <v>-2.65</v>
      </c>
      <c r="G224" s="108">
        <v>350000</v>
      </c>
      <c r="H224" s="108">
        <v>780</v>
      </c>
      <c r="I224" s="108">
        <v>14300</v>
      </c>
      <c r="J224" s="107">
        <v>9.25</v>
      </c>
      <c r="K224" s="107">
        <v>1.03</v>
      </c>
      <c r="L224" s="107">
        <v>1.05</v>
      </c>
      <c r="M224" s="107"/>
      <c r="N224" s="107">
        <v>0.24</v>
      </c>
      <c r="O224" s="107">
        <v>7.86</v>
      </c>
      <c r="P224" s="107">
        <v>11.98</v>
      </c>
      <c r="Q224" s="107">
        <v>53.19</v>
      </c>
      <c r="R224" s="107"/>
      <c r="S224" s="107">
        <v>5.09</v>
      </c>
      <c r="T224" s="107"/>
      <c r="U224" s="107">
        <v>258</v>
      </c>
      <c r="V224" s="107">
        <v>260</v>
      </c>
      <c r="W224" s="110">
        <v>0.41</v>
      </c>
      <c r="X224" s="107"/>
    </row>
    <row r="225" spans="1:24" ht="15.75" customHeight="1">
      <c r="A225" s="109" t="s">
        <v>784</v>
      </c>
      <c r="B225" s="109">
        <v>223</v>
      </c>
      <c r="C225" s="107" t="s">
        <v>272</v>
      </c>
      <c r="D225" s="107"/>
      <c r="E225" s="107">
        <v>17.899999999999999</v>
      </c>
      <c r="F225" s="106">
        <v>0</v>
      </c>
      <c r="G225" s="108">
        <v>11544300</v>
      </c>
      <c r="H225" s="108">
        <v>207216</v>
      </c>
      <c r="I225" s="108">
        <v>78789</v>
      </c>
      <c r="J225" s="107">
        <v>36.270000000000003</v>
      </c>
      <c r="K225" s="107">
        <v>4.74</v>
      </c>
      <c r="L225" s="107">
        <v>1.1399999999999999</v>
      </c>
      <c r="M225" s="107">
        <v>0.21</v>
      </c>
      <c r="N225" s="107">
        <v>0.49</v>
      </c>
      <c r="O225" s="107">
        <v>8.57</v>
      </c>
      <c r="P225" s="107">
        <v>13.59</v>
      </c>
      <c r="Q225" s="107">
        <v>7.65</v>
      </c>
      <c r="R225" s="107">
        <v>1.0900000000000001</v>
      </c>
      <c r="S225" s="107">
        <v>30.96</v>
      </c>
      <c r="T225" s="107"/>
      <c r="U225" s="107">
        <v>553</v>
      </c>
      <c r="V225" s="107">
        <v>569</v>
      </c>
      <c r="W225" s="110">
        <v>1.36</v>
      </c>
      <c r="X225" s="107"/>
    </row>
    <row r="226" spans="1:24" ht="15.75" customHeight="1">
      <c r="A226" s="109" t="s">
        <v>783</v>
      </c>
      <c r="B226" s="109">
        <v>224</v>
      </c>
      <c r="C226" s="107" t="s">
        <v>272</v>
      </c>
      <c r="D226" s="107"/>
      <c r="E226" s="107">
        <v>0.95</v>
      </c>
      <c r="F226" s="106">
        <v>0</v>
      </c>
      <c r="G226" s="108">
        <v>3548300</v>
      </c>
      <c r="H226" s="108">
        <v>3352</v>
      </c>
      <c r="I226" s="108">
        <v>1817</v>
      </c>
      <c r="J226" s="107"/>
      <c r="K226" s="107">
        <v>1.73</v>
      </c>
      <c r="L226" s="107">
        <v>0.54</v>
      </c>
      <c r="M226" s="107"/>
      <c r="N226" s="107">
        <v>0</v>
      </c>
      <c r="O226" s="107">
        <v>-0.88</v>
      </c>
      <c r="P226" s="107">
        <v>-3.61</v>
      </c>
      <c r="Q226" s="107">
        <v>-1.35</v>
      </c>
      <c r="R226" s="107"/>
      <c r="S226" s="107">
        <v>58.16</v>
      </c>
      <c r="T226" s="107"/>
      <c r="U226" s="107"/>
      <c r="V226" s="107"/>
      <c r="W226" s="110"/>
      <c r="X226" s="107"/>
    </row>
    <row r="227" spans="1:24" ht="15.75" customHeight="1">
      <c r="A227" s="109" t="s">
        <v>782</v>
      </c>
      <c r="B227" s="109">
        <v>225</v>
      </c>
      <c r="C227" s="107" t="s">
        <v>275</v>
      </c>
      <c r="D227" s="107"/>
      <c r="E227" s="107">
        <v>6.55</v>
      </c>
      <c r="F227" s="110">
        <v>-9.66</v>
      </c>
      <c r="G227" s="108">
        <v>148000</v>
      </c>
      <c r="H227" s="108">
        <v>976</v>
      </c>
      <c r="I227" s="108">
        <v>15220</v>
      </c>
      <c r="J227" s="107">
        <v>8.69</v>
      </c>
      <c r="K227" s="107">
        <v>0.88</v>
      </c>
      <c r="L227" s="107">
        <v>1.82</v>
      </c>
      <c r="M227" s="107">
        <v>0.48</v>
      </c>
      <c r="N227" s="107">
        <v>0.75</v>
      </c>
      <c r="O227" s="107"/>
      <c r="P227" s="107"/>
      <c r="Q227" s="107"/>
      <c r="R227" s="107">
        <v>6.62</v>
      </c>
      <c r="S227" s="107"/>
      <c r="T227" s="107"/>
      <c r="U227" s="107"/>
      <c r="V227" s="107"/>
      <c r="W227" s="111">
        <v>0.22</v>
      </c>
      <c r="X227" s="107"/>
    </row>
    <row r="228" spans="1:24" ht="15.75" customHeight="1">
      <c r="A228" s="109" t="s">
        <v>781</v>
      </c>
      <c r="B228" s="109">
        <v>226</v>
      </c>
      <c r="C228" s="107" t="s">
        <v>272</v>
      </c>
      <c r="D228" s="107"/>
      <c r="E228" s="107">
        <v>1.38</v>
      </c>
      <c r="F228" s="106">
        <v>0</v>
      </c>
      <c r="G228" s="108">
        <v>1093700</v>
      </c>
      <c r="H228" s="108">
        <v>1495</v>
      </c>
      <c r="I228" s="108">
        <v>828</v>
      </c>
      <c r="J228" s="107">
        <v>34.020000000000003</v>
      </c>
      <c r="K228" s="107">
        <v>1.04</v>
      </c>
      <c r="L228" s="107">
        <v>0.1</v>
      </c>
      <c r="M228" s="107">
        <v>0.03</v>
      </c>
      <c r="N228" s="107">
        <v>0.04</v>
      </c>
      <c r="O228" s="107">
        <v>3.77</v>
      </c>
      <c r="P228" s="107">
        <v>3</v>
      </c>
      <c r="Q228" s="107">
        <v>14.22</v>
      </c>
      <c r="R228" s="107">
        <v>13.04</v>
      </c>
      <c r="S228" s="107">
        <v>40.15</v>
      </c>
      <c r="T228" s="107"/>
      <c r="U228" s="107">
        <v>801</v>
      </c>
      <c r="V228" s="107">
        <v>748</v>
      </c>
      <c r="W228" s="110">
        <v>-2.42</v>
      </c>
      <c r="X228" s="107"/>
    </row>
    <row r="229" spans="1:24" ht="15.75" customHeight="1">
      <c r="A229" s="109" t="s">
        <v>780</v>
      </c>
      <c r="B229" s="109">
        <v>227</v>
      </c>
      <c r="C229" s="107" t="s">
        <v>272</v>
      </c>
      <c r="D229" s="107"/>
      <c r="E229" s="107">
        <v>70.75</v>
      </c>
      <c r="F229" s="110">
        <v>0</v>
      </c>
      <c r="G229" s="108">
        <v>12642100</v>
      </c>
      <c r="H229" s="108">
        <v>896850</v>
      </c>
      <c r="I229" s="108">
        <v>199496</v>
      </c>
      <c r="J229" s="107">
        <v>27.73</v>
      </c>
      <c r="K229" s="107">
        <v>1.97</v>
      </c>
      <c r="L229" s="107">
        <v>1.43</v>
      </c>
      <c r="M229" s="107">
        <v>0.5</v>
      </c>
      <c r="N229" s="107">
        <v>2.5499999999999998</v>
      </c>
      <c r="O229" s="107">
        <v>5.23</v>
      </c>
      <c r="P229" s="107">
        <v>11.14</v>
      </c>
      <c r="Q229" s="107">
        <v>11.03</v>
      </c>
      <c r="R229" s="107">
        <v>1.51</v>
      </c>
      <c r="S229" s="107">
        <v>24.74</v>
      </c>
      <c r="T229" s="107"/>
      <c r="U229" s="107">
        <v>558</v>
      </c>
      <c r="V229" s="107">
        <v>651</v>
      </c>
      <c r="W229" s="110">
        <v>1.29</v>
      </c>
      <c r="X229" s="107"/>
    </row>
    <row r="230" spans="1:24" ht="15.75" customHeight="1">
      <c r="A230" s="109" t="s">
        <v>779</v>
      </c>
      <c r="B230" s="109">
        <v>228</v>
      </c>
      <c r="C230" s="107" t="s">
        <v>272</v>
      </c>
      <c r="D230" s="107"/>
      <c r="E230" s="107">
        <v>9.1</v>
      </c>
      <c r="F230" s="106">
        <v>0</v>
      </c>
      <c r="G230" s="108">
        <v>55100</v>
      </c>
      <c r="H230" s="108">
        <v>501</v>
      </c>
      <c r="I230" s="108">
        <v>7462</v>
      </c>
      <c r="J230" s="107">
        <v>31.43</v>
      </c>
      <c r="K230" s="107">
        <v>6.84</v>
      </c>
      <c r="L230" s="107">
        <v>2.39</v>
      </c>
      <c r="M230" s="107"/>
      <c r="N230" s="107">
        <v>0.28999999999999998</v>
      </c>
      <c r="O230" s="107">
        <v>9.14</v>
      </c>
      <c r="P230" s="107">
        <v>22.36</v>
      </c>
      <c r="Q230" s="107">
        <v>2.4900000000000002</v>
      </c>
      <c r="R230" s="107">
        <v>3.3</v>
      </c>
      <c r="S230" s="107">
        <v>20.57</v>
      </c>
      <c r="T230" s="107"/>
      <c r="U230" s="107">
        <v>429</v>
      </c>
      <c r="V230" s="107">
        <v>530</v>
      </c>
      <c r="W230" s="106">
        <v>7.0000000000000007E-2</v>
      </c>
      <c r="X230" s="107"/>
    </row>
    <row r="231" spans="1:24" ht="15.75" customHeight="1">
      <c r="A231" s="109" t="s">
        <v>778</v>
      </c>
      <c r="B231" s="109">
        <v>229</v>
      </c>
      <c r="C231" s="107" t="s">
        <v>272</v>
      </c>
      <c r="D231" s="107"/>
      <c r="E231" s="107">
        <v>0.61</v>
      </c>
      <c r="F231" s="106">
        <v>1.67</v>
      </c>
      <c r="G231" s="108">
        <v>129000</v>
      </c>
      <c r="H231" s="107">
        <v>79</v>
      </c>
      <c r="I231" s="108">
        <v>2206</v>
      </c>
      <c r="J231" s="107"/>
      <c r="K231" s="107">
        <v>0.66</v>
      </c>
      <c r="L231" s="107">
        <v>3.15</v>
      </c>
      <c r="M231" s="107"/>
      <c r="N231" s="107">
        <v>0</v>
      </c>
      <c r="O231" s="107">
        <v>-3.17</v>
      </c>
      <c r="P231" s="107">
        <v>-20.51</v>
      </c>
      <c r="Q231" s="107">
        <v>-83.95</v>
      </c>
      <c r="R231" s="107"/>
      <c r="S231" s="107">
        <v>36.35</v>
      </c>
      <c r="T231" s="107"/>
      <c r="U231" s="107"/>
      <c r="V231" s="107"/>
      <c r="W231" s="106"/>
      <c r="X231" s="107"/>
    </row>
    <row r="232" spans="1:24" ht="15.75" customHeight="1">
      <c r="A232" s="109" t="s">
        <v>777</v>
      </c>
      <c r="B232" s="109">
        <v>230</v>
      </c>
      <c r="C232" s="107" t="s">
        <v>272</v>
      </c>
      <c r="D232" s="107"/>
      <c r="E232" s="107">
        <v>1.0900000000000001</v>
      </c>
      <c r="F232" s="107">
        <v>-0.91</v>
      </c>
      <c r="G232" s="108">
        <v>136800</v>
      </c>
      <c r="H232" s="107">
        <v>150</v>
      </c>
      <c r="I232" s="107">
        <v>892</v>
      </c>
      <c r="J232" s="107">
        <v>67.7</v>
      </c>
      <c r="K232" s="107">
        <v>1.17</v>
      </c>
      <c r="L232" s="107">
        <v>0.38</v>
      </c>
      <c r="M232" s="107"/>
      <c r="N232" s="107">
        <v>0.02</v>
      </c>
      <c r="O232" s="107">
        <v>2.85</v>
      </c>
      <c r="P232" s="107">
        <v>1.75</v>
      </c>
      <c r="Q232" s="107">
        <v>6.14</v>
      </c>
      <c r="R232" s="107"/>
      <c r="S232" s="107">
        <v>48.66</v>
      </c>
      <c r="T232" s="107"/>
      <c r="U232" s="107">
        <v>902</v>
      </c>
      <c r="V232" s="107">
        <v>852</v>
      </c>
      <c r="W232" s="110">
        <v>-0.67</v>
      </c>
      <c r="X232" s="107"/>
    </row>
    <row r="233" spans="1:24" ht="15.75" customHeight="1">
      <c r="A233" s="109" t="s">
        <v>776</v>
      </c>
      <c r="B233" s="109">
        <v>231</v>
      </c>
      <c r="C233" s="107" t="s">
        <v>275</v>
      </c>
      <c r="D233" s="107"/>
      <c r="E233" s="107">
        <v>1.22</v>
      </c>
      <c r="F233" s="107">
        <v>-1.61</v>
      </c>
      <c r="G233" s="108">
        <v>226500</v>
      </c>
      <c r="H233" s="108">
        <v>278</v>
      </c>
      <c r="I233" s="108">
        <v>305</v>
      </c>
      <c r="J233" s="107"/>
      <c r="K233" s="107">
        <v>1.34</v>
      </c>
      <c r="L233" s="107">
        <v>0.16</v>
      </c>
      <c r="M233" s="107"/>
      <c r="N233" s="107">
        <v>0</v>
      </c>
      <c r="O233" s="107">
        <v>-0.8</v>
      </c>
      <c r="P233" s="107">
        <v>-1.24</v>
      </c>
      <c r="Q233" s="107">
        <v>-4.07</v>
      </c>
      <c r="R233" s="107">
        <v>2.9</v>
      </c>
      <c r="S233" s="107">
        <v>36</v>
      </c>
      <c r="T233" s="107"/>
      <c r="U233" s="107"/>
      <c r="V233" s="107"/>
      <c r="W233" s="110"/>
      <c r="X233" s="107"/>
    </row>
    <row r="234" spans="1:24" ht="15.75" customHeight="1">
      <c r="A234" s="109" t="s">
        <v>775</v>
      </c>
      <c r="B234" s="109">
        <v>232</v>
      </c>
      <c r="C234" s="107" t="s">
        <v>272</v>
      </c>
      <c r="D234" s="107" t="s">
        <v>279</v>
      </c>
      <c r="E234" s="107">
        <v>0.09</v>
      </c>
      <c r="F234" s="106">
        <v>0</v>
      </c>
      <c r="G234" s="108">
        <v>0</v>
      </c>
      <c r="H234" s="108">
        <v>0</v>
      </c>
      <c r="I234" s="108">
        <v>617</v>
      </c>
      <c r="J234" s="107"/>
      <c r="K234" s="107"/>
      <c r="L234" s="107">
        <v>1.78</v>
      </c>
      <c r="M234" s="107"/>
      <c r="N234" s="107">
        <v>0</v>
      </c>
      <c r="O234" s="107">
        <v>9.24</v>
      </c>
      <c r="P234" s="107">
        <v>104.16</v>
      </c>
      <c r="Q234" s="107">
        <v>-7.45</v>
      </c>
      <c r="R234" s="107"/>
      <c r="S234" s="107">
        <v>26.08</v>
      </c>
      <c r="T234" s="107"/>
      <c r="U234" s="107"/>
      <c r="V234" s="107"/>
      <c r="W234" s="111"/>
      <c r="X234" s="107"/>
    </row>
    <row r="235" spans="1:24" ht="15.75" customHeight="1">
      <c r="A235" s="109" t="s">
        <v>774</v>
      </c>
      <c r="B235" s="109">
        <v>233</v>
      </c>
      <c r="C235" s="107" t="s">
        <v>272</v>
      </c>
      <c r="D235" s="107"/>
      <c r="E235" s="107">
        <v>0.74</v>
      </c>
      <c r="F235" s="106">
        <v>0</v>
      </c>
      <c r="G235" s="108">
        <v>81100</v>
      </c>
      <c r="H235" s="108">
        <v>59</v>
      </c>
      <c r="I235" s="108">
        <v>710</v>
      </c>
      <c r="J235" s="107">
        <v>12.34</v>
      </c>
      <c r="K235" s="107">
        <v>0.97</v>
      </c>
      <c r="L235" s="107">
        <v>0.39</v>
      </c>
      <c r="M235" s="107"/>
      <c r="N235" s="107">
        <v>0.06</v>
      </c>
      <c r="O235" s="107">
        <v>7.26</v>
      </c>
      <c r="P235" s="107">
        <v>7.95</v>
      </c>
      <c r="Q235" s="107">
        <v>3.48</v>
      </c>
      <c r="R235" s="107">
        <v>6.76</v>
      </c>
      <c r="S235" s="107">
        <v>24.75</v>
      </c>
      <c r="T235" s="107"/>
      <c r="U235" s="107">
        <v>430</v>
      </c>
      <c r="V235" s="107">
        <v>374</v>
      </c>
      <c r="W235" s="110"/>
      <c r="X235" s="107"/>
    </row>
    <row r="236" spans="1:24" ht="15.75" customHeight="1">
      <c r="A236" s="109" t="s">
        <v>773</v>
      </c>
      <c r="B236" s="109">
        <v>234</v>
      </c>
      <c r="C236" s="107" t="s">
        <v>272</v>
      </c>
      <c r="D236" s="107"/>
      <c r="E236" s="107">
        <v>35.25</v>
      </c>
      <c r="F236" s="107">
        <v>-0.7</v>
      </c>
      <c r="G236" s="108">
        <v>17340400</v>
      </c>
      <c r="H236" s="108">
        <v>613164</v>
      </c>
      <c r="I236" s="108">
        <v>413594</v>
      </c>
      <c r="J236" s="107">
        <v>123.73</v>
      </c>
      <c r="K236" s="107">
        <v>7.08</v>
      </c>
      <c r="L236" s="107">
        <v>2.67</v>
      </c>
      <c r="M236" s="107">
        <v>1.3</v>
      </c>
      <c r="N236" s="107">
        <v>0.28000000000000003</v>
      </c>
      <c r="O236" s="107">
        <v>4.66</v>
      </c>
      <c r="P236" s="107">
        <v>6.95</v>
      </c>
      <c r="Q236" s="107">
        <v>9.5500000000000007</v>
      </c>
      <c r="R236" s="107">
        <v>0.67</v>
      </c>
      <c r="S236" s="107">
        <v>26.71</v>
      </c>
      <c r="T236" s="107"/>
      <c r="U236" s="107">
        <v>775</v>
      </c>
      <c r="V236" s="107">
        <v>795</v>
      </c>
      <c r="W236" s="110">
        <v>5.04</v>
      </c>
      <c r="X236" s="107"/>
    </row>
    <row r="237" spans="1:24" ht="15.75" customHeight="1">
      <c r="A237" s="109" t="s">
        <v>772</v>
      </c>
      <c r="B237" s="109">
        <v>235</v>
      </c>
      <c r="C237" s="107" t="s">
        <v>272</v>
      </c>
      <c r="D237" s="107"/>
      <c r="E237" s="107">
        <v>2.48</v>
      </c>
      <c r="F237" s="106">
        <v>-0.8</v>
      </c>
      <c r="G237" s="108">
        <v>26523900</v>
      </c>
      <c r="H237" s="108">
        <v>66436</v>
      </c>
      <c r="I237" s="108">
        <v>22029</v>
      </c>
      <c r="J237" s="107">
        <v>9.69</v>
      </c>
      <c r="K237" s="107">
        <v>2</v>
      </c>
      <c r="L237" s="107">
        <v>2.82</v>
      </c>
      <c r="M237" s="107">
        <v>0.14000000000000001</v>
      </c>
      <c r="N237" s="107">
        <v>0.26</v>
      </c>
      <c r="O237" s="107">
        <v>8.06</v>
      </c>
      <c r="P237" s="107">
        <v>21.23</v>
      </c>
      <c r="Q237" s="107">
        <v>24.53</v>
      </c>
      <c r="R237" s="107">
        <v>5.44</v>
      </c>
      <c r="S237" s="107">
        <v>44.03</v>
      </c>
      <c r="T237" s="107"/>
      <c r="U237" s="107">
        <v>144</v>
      </c>
      <c r="V237" s="107">
        <v>265</v>
      </c>
      <c r="W237" s="106">
        <v>0.23</v>
      </c>
      <c r="X237" s="107"/>
    </row>
    <row r="238" spans="1:24" ht="15.75" customHeight="1">
      <c r="A238" s="109" t="s">
        <v>771</v>
      </c>
      <c r="B238" s="109">
        <v>236</v>
      </c>
      <c r="C238" s="107" t="s">
        <v>275</v>
      </c>
      <c r="D238" s="107"/>
      <c r="E238" s="107">
        <v>228</v>
      </c>
      <c r="F238" s="106">
        <v>5.56</v>
      </c>
      <c r="G238" s="108">
        <v>100</v>
      </c>
      <c r="H238" s="108">
        <v>23</v>
      </c>
      <c r="I238" s="108">
        <v>1687</v>
      </c>
      <c r="J238" s="107"/>
      <c r="K238" s="107">
        <v>0.48</v>
      </c>
      <c r="L238" s="107">
        <v>0.82</v>
      </c>
      <c r="M238" s="107"/>
      <c r="N238" s="107">
        <v>0</v>
      </c>
      <c r="O238" s="107">
        <v>-1.32</v>
      </c>
      <c r="P238" s="107">
        <v>-4.24</v>
      </c>
      <c r="Q238" s="107">
        <v>-8.89</v>
      </c>
      <c r="R238" s="107"/>
      <c r="S238" s="107">
        <v>25.59</v>
      </c>
      <c r="T238" s="107"/>
      <c r="U238" s="107"/>
      <c r="V238" s="107"/>
      <c r="W238" s="110"/>
      <c r="X238" s="107"/>
    </row>
    <row r="239" spans="1:24" ht="15.75" customHeight="1">
      <c r="A239" s="109" t="s">
        <v>770</v>
      </c>
      <c r="B239" s="109">
        <v>237</v>
      </c>
      <c r="C239" s="107" t="s">
        <v>272</v>
      </c>
      <c r="D239" s="107"/>
      <c r="E239" s="107">
        <v>42.25</v>
      </c>
      <c r="F239" s="106">
        <v>0</v>
      </c>
      <c r="G239" s="108">
        <v>8755400</v>
      </c>
      <c r="H239" s="108">
        <v>372271</v>
      </c>
      <c r="I239" s="108">
        <v>34006</v>
      </c>
      <c r="J239" s="107">
        <v>19.27</v>
      </c>
      <c r="K239" s="107">
        <v>1.55</v>
      </c>
      <c r="L239" s="107">
        <v>0.17</v>
      </c>
      <c r="M239" s="107">
        <v>0.65</v>
      </c>
      <c r="N239" s="107">
        <v>2.19</v>
      </c>
      <c r="O239" s="107">
        <v>7.69</v>
      </c>
      <c r="P239" s="107">
        <v>8.25</v>
      </c>
      <c r="Q239" s="107">
        <v>8.3699999999999992</v>
      </c>
      <c r="R239" s="107">
        <v>3.08</v>
      </c>
      <c r="S239" s="107">
        <v>50.46</v>
      </c>
      <c r="T239" s="107"/>
      <c r="U239" s="107">
        <v>549</v>
      </c>
      <c r="V239" s="107">
        <v>480</v>
      </c>
      <c r="W239" s="106">
        <v>-28.34</v>
      </c>
      <c r="X239" s="107"/>
    </row>
    <row r="240" spans="1:24" ht="15.75" customHeight="1">
      <c r="A240" s="109" t="s">
        <v>769</v>
      </c>
      <c r="B240" s="109">
        <v>238</v>
      </c>
      <c r="C240" s="107" t="s">
        <v>272</v>
      </c>
      <c r="D240" s="107"/>
      <c r="E240" s="107">
        <v>2.14</v>
      </c>
      <c r="F240" s="106">
        <v>-0.93</v>
      </c>
      <c r="G240" s="108">
        <v>463000</v>
      </c>
      <c r="H240" s="108">
        <v>991</v>
      </c>
      <c r="I240" s="108">
        <v>1251</v>
      </c>
      <c r="J240" s="107">
        <v>10.01</v>
      </c>
      <c r="K240" s="107">
        <v>0.96</v>
      </c>
      <c r="L240" s="107">
        <v>0.17</v>
      </c>
      <c r="M240" s="107">
        <v>0.18</v>
      </c>
      <c r="N240" s="107">
        <v>0.21</v>
      </c>
      <c r="O240" s="107">
        <v>10.26</v>
      </c>
      <c r="P240" s="107">
        <v>9.7100000000000009</v>
      </c>
      <c r="Q240" s="107">
        <v>8.8699999999999992</v>
      </c>
      <c r="R240" s="107">
        <v>8.33</v>
      </c>
      <c r="S240" s="107">
        <v>32.83</v>
      </c>
      <c r="T240" s="107"/>
      <c r="U240" s="107">
        <v>313</v>
      </c>
      <c r="V240" s="107">
        <v>217</v>
      </c>
      <c r="W240" s="111">
        <v>0.18</v>
      </c>
      <c r="X240" s="107"/>
    </row>
    <row r="241" spans="1:24" ht="15.75" customHeight="1">
      <c r="A241" s="109" t="s">
        <v>768</v>
      </c>
      <c r="B241" s="109">
        <v>239</v>
      </c>
      <c r="C241" s="107" t="s">
        <v>272</v>
      </c>
      <c r="D241" s="107"/>
      <c r="E241" s="107">
        <v>4.58</v>
      </c>
      <c r="F241" s="110">
        <v>0.88</v>
      </c>
      <c r="G241" s="108">
        <v>2580700</v>
      </c>
      <c r="H241" s="108">
        <v>11865</v>
      </c>
      <c r="I241" s="108">
        <v>3016</v>
      </c>
      <c r="J241" s="107">
        <v>8.24</v>
      </c>
      <c r="K241" s="107">
        <v>0.97</v>
      </c>
      <c r="L241" s="107">
        <v>0.19</v>
      </c>
      <c r="M241" s="107">
        <v>0.15</v>
      </c>
      <c r="N241" s="107">
        <v>0.56000000000000005</v>
      </c>
      <c r="O241" s="107">
        <v>12.37</v>
      </c>
      <c r="P241" s="107">
        <v>12.26</v>
      </c>
      <c r="Q241" s="107">
        <v>14.37</v>
      </c>
      <c r="R241" s="107">
        <v>3.19</v>
      </c>
      <c r="S241" s="107">
        <v>47.18</v>
      </c>
      <c r="T241" s="107"/>
      <c r="U241" s="107">
        <v>223</v>
      </c>
      <c r="V241" s="107">
        <v>139</v>
      </c>
      <c r="W241" s="111">
        <v>-1.08</v>
      </c>
      <c r="X241" s="107"/>
    </row>
    <row r="242" spans="1:24" ht="15.75" customHeight="1">
      <c r="A242" s="109" t="s">
        <v>767</v>
      </c>
      <c r="B242" s="109">
        <v>240</v>
      </c>
      <c r="C242" s="107" t="s">
        <v>272</v>
      </c>
      <c r="D242" s="107"/>
      <c r="E242" s="107">
        <v>14.9</v>
      </c>
      <c r="F242" s="106">
        <v>0</v>
      </c>
      <c r="G242" s="108">
        <v>15802300</v>
      </c>
      <c r="H242" s="108">
        <v>234185</v>
      </c>
      <c r="I242" s="108">
        <v>195953</v>
      </c>
      <c r="J242" s="107">
        <v>36.57</v>
      </c>
      <c r="K242" s="107">
        <v>9.8000000000000007</v>
      </c>
      <c r="L242" s="107">
        <v>1.73</v>
      </c>
      <c r="M242" s="107">
        <v>0.1</v>
      </c>
      <c r="N242" s="107">
        <v>0.41</v>
      </c>
      <c r="O242" s="107">
        <v>13.27</v>
      </c>
      <c r="P242" s="107">
        <v>27.13</v>
      </c>
      <c r="Q242" s="107">
        <v>7.89</v>
      </c>
      <c r="R242" s="107">
        <v>2.5499999999999998</v>
      </c>
      <c r="S242" s="107">
        <v>45.87</v>
      </c>
      <c r="T242" s="107"/>
      <c r="U242" s="107">
        <v>431</v>
      </c>
      <c r="V242" s="107">
        <v>472</v>
      </c>
      <c r="W242" s="110">
        <v>2.39</v>
      </c>
      <c r="X242" s="107"/>
    </row>
    <row r="243" spans="1:24" ht="15.75" customHeight="1">
      <c r="A243" s="109" t="s">
        <v>766</v>
      </c>
      <c r="B243" s="109">
        <v>241</v>
      </c>
      <c r="C243" s="107" t="s">
        <v>272</v>
      </c>
      <c r="D243" s="107"/>
      <c r="E243" s="107">
        <v>0.7</v>
      </c>
      <c r="F243" s="106">
        <v>-2.78</v>
      </c>
      <c r="G243" s="108">
        <v>248900</v>
      </c>
      <c r="H243" s="108">
        <v>177</v>
      </c>
      <c r="I243" s="108">
        <v>387</v>
      </c>
      <c r="J243" s="107">
        <v>483.59</v>
      </c>
      <c r="K243" s="107">
        <v>1.56</v>
      </c>
      <c r="L243" s="107">
        <v>0.13</v>
      </c>
      <c r="M243" s="107"/>
      <c r="N243" s="107">
        <v>0</v>
      </c>
      <c r="O243" s="107">
        <v>0.34</v>
      </c>
      <c r="P243" s="107">
        <v>0.32</v>
      </c>
      <c r="Q243" s="107">
        <v>-5.45</v>
      </c>
      <c r="R243" s="107">
        <v>2.5099999999999998</v>
      </c>
      <c r="S243" s="107">
        <v>22.98</v>
      </c>
      <c r="T243" s="107"/>
      <c r="U243" s="107">
        <v>963</v>
      </c>
      <c r="V243" s="107">
        <v>996</v>
      </c>
      <c r="W243" s="111">
        <v>26.94</v>
      </c>
      <c r="X243" s="107"/>
    </row>
    <row r="244" spans="1:24" ht="15.75" customHeight="1">
      <c r="A244" s="109" t="s">
        <v>765</v>
      </c>
      <c r="B244" s="109">
        <v>242</v>
      </c>
      <c r="C244" s="107" t="s">
        <v>272</v>
      </c>
      <c r="D244" s="107"/>
      <c r="E244" s="107">
        <v>36</v>
      </c>
      <c r="F244" s="106">
        <v>5.1100000000000003</v>
      </c>
      <c r="G244" s="108">
        <v>1424200</v>
      </c>
      <c r="H244" s="108">
        <v>50252</v>
      </c>
      <c r="I244" s="108">
        <v>7235</v>
      </c>
      <c r="J244" s="107">
        <v>14.21</v>
      </c>
      <c r="K244" s="107">
        <v>2.38</v>
      </c>
      <c r="L244" s="107">
        <v>0.61</v>
      </c>
      <c r="M244" s="107">
        <v>0.78</v>
      </c>
      <c r="N244" s="107">
        <v>2.5299999999999998</v>
      </c>
      <c r="O244" s="107">
        <v>12.01</v>
      </c>
      <c r="P244" s="107">
        <v>17.18</v>
      </c>
      <c r="Q244" s="107">
        <v>9.66</v>
      </c>
      <c r="R244" s="107">
        <v>5.12</v>
      </c>
      <c r="S244" s="107">
        <v>31.49</v>
      </c>
      <c r="T244" s="107"/>
      <c r="U244" s="107">
        <v>313</v>
      </c>
      <c r="V244" s="107">
        <v>300</v>
      </c>
      <c r="W244" s="111">
        <v>0.26</v>
      </c>
      <c r="X244" s="107"/>
    </row>
    <row r="245" spans="1:24" ht="15.75" customHeight="1">
      <c r="A245" s="109" t="s">
        <v>764</v>
      </c>
      <c r="B245" s="109">
        <v>243</v>
      </c>
      <c r="C245" s="107" t="s">
        <v>272</v>
      </c>
      <c r="D245" s="107"/>
      <c r="E245" s="107">
        <v>3.3</v>
      </c>
      <c r="F245" s="107">
        <v>2.48</v>
      </c>
      <c r="G245" s="108">
        <v>9605200</v>
      </c>
      <c r="H245" s="108">
        <v>32497</v>
      </c>
      <c r="I245" s="108">
        <v>990</v>
      </c>
      <c r="J245" s="107">
        <v>18.579999999999998</v>
      </c>
      <c r="K245" s="107">
        <v>0.9</v>
      </c>
      <c r="L245" s="107">
        <v>0.42</v>
      </c>
      <c r="M245" s="107">
        <v>0.04</v>
      </c>
      <c r="N245" s="107">
        <v>0.18</v>
      </c>
      <c r="O245" s="107">
        <v>4.8899999999999997</v>
      </c>
      <c r="P245" s="107">
        <v>4.9000000000000004</v>
      </c>
      <c r="Q245" s="107">
        <v>6.94</v>
      </c>
      <c r="R245" s="107">
        <v>2.48</v>
      </c>
      <c r="S245" s="107">
        <v>74.930000000000007</v>
      </c>
      <c r="T245" s="107"/>
      <c r="U245" s="107">
        <v>635</v>
      </c>
      <c r="V245" s="107">
        <v>585</v>
      </c>
      <c r="W245" s="110">
        <v>1.26</v>
      </c>
      <c r="X245" s="107"/>
    </row>
    <row r="246" spans="1:24" ht="15.75" customHeight="1">
      <c r="A246" s="109" t="s">
        <v>763</v>
      </c>
      <c r="B246" s="109">
        <v>244</v>
      </c>
      <c r="C246" s="107" t="s">
        <v>272</v>
      </c>
      <c r="D246" s="107"/>
      <c r="E246" s="107">
        <v>9</v>
      </c>
      <c r="F246" s="110">
        <v>-2.7</v>
      </c>
      <c r="G246" s="108">
        <v>1929500</v>
      </c>
      <c r="H246" s="108">
        <v>17553</v>
      </c>
      <c r="I246" s="108">
        <v>6120</v>
      </c>
      <c r="J246" s="107">
        <v>37.79</v>
      </c>
      <c r="K246" s="107">
        <v>5.03</v>
      </c>
      <c r="L246" s="107">
        <v>0.26</v>
      </c>
      <c r="M246" s="107">
        <v>0.06</v>
      </c>
      <c r="N246" s="107">
        <v>0.24</v>
      </c>
      <c r="O246" s="107">
        <v>12.92</v>
      </c>
      <c r="P246" s="107">
        <v>13.59</v>
      </c>
      <c r="Q246" s="107">
        <v>22.39</v>
      </c>
      <c r="R246" s="107">
        <v>1.3</v>
      </c>
      <c r="S246" s="107">
        <v>46.68</v>
      </c>
      <c r="T246" s="107"/>
      <c r="U246" s="107">
        <v>562</v>
      </c>
      <c r="V246" s="107">
        <v>486</v>
      </c>
      <c r="W246" s="111">
        <v>1.55</v>
      </c>
      <c r="X246" s="107"/>
    </row>
    <row r="247" spans="1:24" ht="15.75" customHeight="1">
      <c r="A247" s="109" t="s">
        <v>762</v>
      </c>
      <c r="B247" s="109">
        <v>245</v>
      </c>
      <c r="C247" s="107" t="s">
        <v>272</v>
      </c>
      <c r="D247" s="107" t="s">
        <v>295</v>
      </c>
      <c r="E247" s="107">
        <v>0.24</v>
      </c>
      <c r="F247" s="106">
        <v>0</v>
      </c>
      <c r="G247" s="108">
        <v>39000</v>
      </c>
      <c r="H247" s="108">
        <v>9</v>
      </c>
      <c r="I247" s="108">
        <v>307</v>
      </c>
      <c r="J247" s="107"/>
      <c r="K247" s="107"/>
      <c r="L247" s="107">
        <v>-18.100000000000001</v>
      </c>
      <c r="M247" s="107"/>
      <c r="N247" s="107">
        <v>0</v>
      </c>
      <c r="O247" s="107">
        <v>-28.28</v>
      </c>
      <c r="P247" s="112">
        <v>-1345.24</v>
      </c>
      <c r="Q247" s="107">
        <v>-59.49</v>
      </c>
      <c r="R247" s="107"/>
      <c r="S247" s="107">
        <v>35.020000000000003</v>
      </c>
      <c r="T247" s="107"/>
      <c r="U247" s="107"/>
      <c r="V247" s="107"/>
      <c r="W247" s="110"/>
      <c r="X247" s="107"/>
    </row>
    <row r="248" spans="1:24" ht="15.75" customHeight="1">
      <c r="A248" s="109" t="s">
        <v>761</v>
      </c>
      <c r="B248" s="109">
        <v>246</v>
      </c>
      <c r="C248" s="107" t="s">
        <v>272</v>
      </c>
      <c r="D248" s="107"/>
      <c r="E248" s="107">
        <v>28.5</v>
      </c>
      <c r="F248" s="106">
        <v>0</v>
      </c>
      <c r="G248" s="108">
        <v>600</v>
      </c>
      <c r="H248" s="108">
        <v>17</v>
      </c>
      <c r="I248" s="108">
        <v>8283</v>
      </c>
      <c r="J248" s="107"/>
      <c r="K248" s="107">
        <v>0.31</v>
      </c>
      <c r="L248" s="107">
        <v>0.19</v>
      </c>
      <c r="M248" s="107">
        <v>0.7</v>
      </c>
      <c r="N248" s="107">
        <v>0</v>
      </c>
      <c r="O248" s="107">
        <v>0.23</v>
      </c>
      <c r="P248" s="107">
        <v>-0.22</v>
      </c>
      <c r="Q248" s="107">
        <v>-1.5</v>
      </c>
      <c r="R248" s="107">
        <v>2.46</v>
      </c>
      <c r="S248" s="107">
        <v>27.39</v>
      </c>
      <c r="T248" s="107"/>
      <c r="U248" s="107"/>
      <c r="V248" s="107"/>
      <c r="W248" s="110"/>
      <c r="X248" s="107"/>
    </row>
    <row r="249" spans="1:24" ht="15.75" customHeight="1">
      <c r="A249" s="109" t="s">
        <v>760</v>
      </c>
      <c r="B249" s="109">
        <v>247</v>
      </c>
      <c r="C249" s="107" t="s">
        <v>272</v>
      </c>
      <c r="D249" s="107"/>
      <c r="E249" s="107">
        <v>11.1</v>
      </c>
      <c r="F249" s="107">
        <v>0</v>
      </c>
      <c r="G249" s="108">
        <v>5047600</v>
      </c>
      <c r="H249" s="108">
        <v>55664</v>
      </c>
      <c r="I249" s="108">
        <v>14430</v>
      </c>
      <c r="J249" s="107">
        <v>28</v>
      </c>
      <c r="K249" s="107">
        <v>2.33</v>
      </c>
      <c r="L249" s="107">
        <v>0.19</v>
      </c>
      <c r="M249" s="107">
        <v>0.35</v>
      </c>
      <c r="N249" s="107">
        <v>0.4</v>
      </c>
      <c r="O249" s="107">
        <v>7.28</v>
      </c>
      <c r="P249" s="107">
        <v>8.36</v>
      </c>
      <c r="Q249" s="107">
        <v>11.05</v>
      </c>
      <c r="R249" s="107">
        <v>3.15</v>
      </c>
      <c r="S249" s="107">
        <v>41.89</v>
      </c>
      <c r="T249" s="107"/>
      <c r="U249" s="107">
        <v>621</v>
      </c>
      <c r="V249" s="107">
        <v>576</v>
      </c>
      <c r="W249" s="110">
        <v>0.17</v>
      </c>
      <c r="X249" s="107"/>
    </row>
    <row r="250" spans="1:24" ht="15.75" customHeight="1">
      <c r="A250" s="109" t="s">
        <v>759</v>
      </c>
      <c r="B250" s="109">
        <v>248</v>
      </c>
      <c r="C250" s="107" t="s">
        <v>272</v>
      </c>
      <c r="D250" s="107"/>
      <c r="E250" s="107">
        <v>2.2999999999999998</v>
      </c>
      <c r="F250" s="106">
        <v>3.6</v>
      </c>
      <c r="G250" s="108">
        <v>3166400</v>
      </c>
      <c r="H250" s="108">
        <v>7121</v>
      </c>
      <c r="I250" s="108">
        <v>1035</v>
      </c>
      <c r="J250" s="107">
        <v>9.01</v>
      </c>
      <c r="K250" s="107">
        <v>1.77</v>
      </c>
      <c r="L250" s="107">
        <v>1.36</v>
      </c>
      <c r="M250" s="107">
        <v>0.1</v>
      </c>
      <c r="N250" s="107">
        <v>0.26</v>
      </c>
      <c r="O250" s="107">
        <v>12.63</v>
      </c>
      <c r="P250" s="107">
        <v>20.51</v>
      </c>
      <c r="Q250" s="107">
        <v>7.6</v>
      </c>
      <c r="R250" s="107">
        <v>6.76</v>
      </c>
      <c r="S250" s="107">
        <v>56.53</v>
      </c>
      <c r="T250" s="107"/>
      <c r="U250" s="107">
        <v>144</v>
      </c>
      <c r="V250" s="107">
        <v>151</v>
      </c>
      <c r="W250" s="110">
        <v>0.15</v>
      </c>
      <c r="X250" s="107"/>
    </row>
    <row r="251" spans="1:24" ht="15.75" customHeight="1">
      <c r="A251" s="109" t="s">
        <v>758</v>
      </c>
      <c r="B251" s="109">
        <v>249</v>
      </c>
      <c r="C251" s="107" t="s">
        <v>272</v>
      </c>
      <c r="D251" s="107" t="s">
        <v>441</v>
      </c>
      <c r="E251" s="107">
        <v>0.35</v>
      </c>
      <c r="F251" s="110">
        <v>0</v>
      </c>
      <c r="G251" s="108">
        <v>0</v>
      </c>
      <c r="H251" s="108">
        <v>0</v>
      </c>
      <c r="I251" s="108">
        <v>707</v>
      </c>
      <c r="J251" s="107"/>
      <c r="K251" s="107">
        <v>0.21</v>
      </c>
      <c r="L251" s="107">
        <v>2.9</v>
      </c>
      <c r="M251" s="107">
        <v>0.12</v>
      </c>
      <c r="N251" s="107">
        <v>0</v>
      </c>
      <c r="O251" s="107">
        <v>-10.9</v>
      </c>
      <c r="P251" s="107">
        <v>-43.89</v>
      </c>
      <c r="Q251" s="107">
        <v>-98</v>
      </c>
      <c r="R251" s="107"/>
      <c r="S251" s="107">
        <v>88.18</v>
      </c>
      <c r="T251" s="107"/>
      <c r="U251" s="107"/>
      <c r="V251" s="107"/>
      <c r="W251" s="106"/>
      <c r="X251" s="107"/>
    </row>
    <row r="252" spans="1:24" ht="15.75" customHeight="1">
      <c r="A252" s="109" t="s">
        <v>757</v>
      </c>
      <c r="B252" s="109">
        <v>250</v>
      </c>
      <c r="C252" s="109" t="s">
        <v>275</v>
      </c>
      <c r="D252" s="107"/>
      <c r="E252" s="107">
        <v>2.36</v>
      </c>
      <c r="F252" s="106">
        <v>0.85</v>
      </c>
      <c r="G252" s="108">
        <v>1549500</v>
      </c>
      <c r="H252" s="108">
        <v>3647</v>
      </c>
      <c r="I252" s="108">
        <v>1165</v>
      </c>
      <c r="J252" s="107">
        <v>7.75</v>
      </c>
      <c r="K252" s="107">
        <v>0.78</v>
      </c>
      <c r="L252" s="107">
        <v>1.03</v>
      </c>
      <c r="M252" s="107">
        <v>0.24</v>
      </c>
      <c r="N252" s="107">
        <v>0.3</v>
      </c>
      <c r="O252" s="107">
        <v>5.41</v>
      </c>
      <c r="P252" s="107">
        <v>10.18</v>
      </c>
      <c r="Q252" s="107">
        <v>34.49</v>
      </c>
      <c r="R252" s="107">
        <v>10.039999999999999</v>
      </c>
      <c r="S252" s="107">
        <v>26.81</v>
      </c>
      <c r="T252" s="107"/>
      <c r="U252" s="107">
        <v>256</v>
      </c>
      <c r="V252" s="107">
        <v>329</v>
      </c>
      <c r="W252" s="110">
        <v>0.41</v>
      </c>
      <c r="X252" s="107"/>
    </row>
    <row r="253" spans="1:24" ht="15.75" customHeight="1">
      <c r="A253" s="109" t="s">
        <v>756</v>
      </c>
      <c r="B253" s="109">
        <v>251</v>
      </c>
      <c r="C253" s="107" t="s">
        <v>272</v>
      </c>
      <c r="D253" s="107"/>
      <c r="E253" s="107">
        <v>3.42</v>
      </c>
      <c r="F253" s="106">
        <v>-0.57999999999999996</v>
      </c>
      <c r="G253" s="108">
        <v>1595500</v>
      </c>
      <c r="H253" s="108">
        <v>5523</v>
      </c>
      <c r="I253" s="108">
        <v>2027</v>
      </c>
      <c r="J253" s="107"/>
      <c r="K253" s="107">
        <v>1.33</v>
      </c>
      <c r="L253" s="107">
        <v>1.39</v>
      </c>
      <c r="M253" s="107">
        <v>0.1</v>
      </c>
      <c r="N253" s="107">
        <v>0</v>
      </c>
      <c r="O253" s="107">
        <v>-0.48</v>
      </c>
      <c r="P253" s="107">
        <v>-2.92</v>
      </c>
      <c r="Q253" s="107">
        <v>-6.09</v>
      </c>
      <c r="R253" s="107">
        <v>7.19</v>
      </c>
      <c r="S253" s="107">
        <v>44.81</v>
      </c>
      <c r="T253" s="107"/>
      <c r="U253" s="107"/>
      <c r="V253" s="107"/>
      <c r="W253" s="110"/>
      <c r="X253" s="107"/>
    </row>
    <row r="254" spans="1:24" ht="15.75" customHeight="1">
      <c r="A254" s="109" t="s">
        <v>755</v>
      </c>
      <c r="B254" s="109">
        <v>252</v>
      </c>
      <c r="C254" s="107" t="s">
        <v>443</v>
      </c>
      <c r="D254" s="107"/>
      <c r="E254" s="107">
        <v>24.8</v>
      </c>
      <c r="F254" s="110">
        <v>1.64</v>
      </c>
      <c r="G254" s="108">
        <v>4149400</v>
      </c>
      <c r="H254" s="108">
        <v>103048</v>
      </c>
      <c r="I254" s="108">
        <v>2480</v>
      </c>
      <c r="J254" s="107">
        <v>40.26</v>
      </c>
      <c r="K254" s="107">
        <v>5.36</v>
      </c>
      <c r="L254" s="107">
        <v>0.39</v>
      </c>
      <c r="M254" s="107"/>
      <c r="N254" s="107">
        <v>0.62</v>
      </c>
      <c r="O254" s="107">
        <v>9.58</v>
      </c>
      <c r="P254" s="107">
        <v>10.57</v>
      </c>
      <c r="Q254" s="107">
        <v>9.59</v>
      </c>
      <c r="R254" s="107"/>
      <c r="S254" s="107">
        <v>31.13</v>
      </c>
      <c r="T254" s="107"/>
      <c r="U254" s="107">
        <v>627</v>
      </c>
      <c r="V254" s="107">
        <v>560</v>
      </c>
      <c r="W254" s="110"/>
      <c r="X254" s="107"/>
    </row>
    <row r="255" spans="1:24" ht="15.75" customHeight="1">
      <c r="A255" s="109" t="s">
        <v>754</v>
      </c>
      <c r="B255" s="109">
        <v>253</v>
      </c>
      <c r="C255" s="107" t="s">
        <v>272</v>
      </c>
      <c r="D255" s="107"/>
      <c r="E255" s="107">
        <v>6</v>
      </c>
      <c r="F255" s="106">
        <v>5.26</v>
      </c>
      <c r="G255" s="108">
        <v>24999800</v>
      </c>
      <c r="H255" s="108">
        <v>153277</v>
      </c>
      <c r="I255" s="108">
        <v>3656</v>
      </c>
      <c r="J255" s="107">
        <v>25.29</v>
      </c>
      <c r="K255" s="107">
        <v>2.9</v>
      </c>
      <c r="L255" s="107">
        <v>0.92</v>
      </c>
      <c r="M255" s="107">
        <v>0.15</v>
      </c>
      <c r="N255" s="107">
        <v>0.24</v>
      </c>
      <c r="O255" s="107">
        <v>6.9</v>
      </c>
      <c r="P255" s="107">
        <v>11.4</v>
      </c>
      <c r="Q255" s="107">
        <v>9.2799999999999994</v>
      </c>
      <c r="R255" s="107">
        <v>2.67</v>
      </c>
      <c r="S255" s="107">
        <v>35.86</v>
      </c>
      <c r="T255" s="107"/>
      <c r="U255" s="107">
        <v>535</v>
      </c>
      <c r="V255" s="107">
        <v>574</v>
      </c>
      <c r="W255" s="111">
        <v>1.08</v>
      </c>
      <c r="X255" s="107"/>
    </row>
    <row r="256" spans="1:24" ht="15.75" customHeight="1">
      <c r="A256" s="109" t="s">
        <v>753</v>
      </c>
      <c r="B256" s="109">
        <v>254</v>
      </c>
      <c r="C256" s="107" t="s">
        <v>272</v>
      </c>
      <c r="D256" s="107"/>
      <c r="E256" s="107">
        <v>4.7</v>
      </c>
      <c r="F256" s="106">
        <v>-1.67</v>
      </c>
      <c r="G256" s="108">
        <v>2052100</v>
      </c>
      <c r="H256" s="108">
        <v>9722</v>
      </c>
      <c r="I256" s="108">
        <v>2555</v>
      </c>
      <c r="J256" s="107">
        <v>11.01</v>
      </c>
      <c r="K256" s="107">
        <v>0.88</v>
      </c>
      <c r="L256" s="107">
        <v>2.17</v>
      </c>
      <c r="M256" s="107">
        <v>0.01</v>
      </c>
      <c r="N256" s="107">
        <v>0.43</v>
      </c>
      <c r="O256" s="107">
        <v>5.44</v>
      </c>
      <c r="P256" s="107">
        <v>8.1199999999999992</v>
      </c>
      <c r="Q256" s="107">
        <v>4.5599999999999996</v>
      </c>
      <c r="R256" s="107">
        <v>0.81</v>
      </c>
      <c r="S256" s="107">
        <v>48.25</v>
      </c>
      <c r="T256" s="107"/>
      <c r="U256" s="107">
        <v>390</v>
      </c>
      <c r="V256" s="107">
        <v>409</v>
      </c>
      <c r="W256" s="110">
        <v>7.0000000000000007E-2</v>
      </c>
      <c r="X256" s="107"/>
    </row>
    <row r="257" spans="1:24" ht="15.75" customHeight="1">
      <c r="A257" s="109" t="s">
        <v>752</v>
      </c>
      <c r="B257" s="109">
        <v>255</v>
      </c>
      <c r="C257" s="107" t="s">
        <v>275</v>
      </c>
      <c r="D257" s="107"/>
      <c r="E257" s="107">
        <v>13.9</v>
      </c>
      <c r="F257" s="106">
        <v>-1.42</v>
      </c>
      <c r="G257" s="108">
        <v>775400</v>
      </c>
      <c r="H257" s="108">
        <v>10731</v>
      </c>
      <c r="I257" s="108">
        <v>7020</v>
      </c>
      <c r="J257" s="107">
        <v>16.760000000000002</v>
      </c>
      <c r="K257" s="107">
        <v>1.42</v>
      </c>
      <c r="L257" s="107">
        <v>1.67</v>
      </c>
      <c r="M257" s="107">
        <v>0.15</v>
      </c>
      <c r="N257" s="107">
        <v>0.83</v>
      </c>
      <c r="O257" s="107">
        <v>6.02</v>
      </c>
      <c r="P257" s="107">
        <v>8.58</v>
      </c>
      <c r="Q257" s="107">
        <v>4.58</v>
      </c>
      <c r="R257" s="107">
        <v>3.26</v>
      </c>
      <c r="S257" s="107">
        <v>25.07</v>
      </c>
      <c r="T257" s="107"/>
      <c r="U257" s="107">
        <v>500</v>
      </c>
      <c r="V257" s="107">
        <v>503</v>
      </c>
      <c r="W257" s="110">
        <v>1.71</v>
      </c>
      <c r="X257" s="107"/>
    </row>
    <row r="258" spans="1:24" ht="15.75" customHeight="1">
      <c r="A258" s="109" t="s">
        <v>751</v>
      </c>
      <c r="B258" s="109">
        <v>256</v>
      </c>
      <c r="C258" s="107" t="s">
        <v>275</v>
      </c>
      <c r="D258" s="107"/>
      <c r="E258" s="107">
        <v>2.2000000000000002</v>
      </c>
      <c r="F258" s="110">
        <v>0.92</v>
      </c>
      <c r="G258" s="108">
        <v>222000</v>
      </c>
      <c r="H258" s="108">
        <v>484</v>
      </c>
      <c r="I258" s="108">
        <v>473</v>
      </c>
      <c r="J258" s="107"/>
      <c r="K258" s="107">
        <v>1.1100000000000001</v>
      </c>
      <c r="L258" s="107">
        <v>0.14000000000000001</v>
      </c>
      <c r="M258" s="107"/>
      <c r="N258" s="107">
        <v>0</v>
      </c>
      <c r="O258" s="107">
        <v>-5.12</v>
      </c>
      <c r="P258" s="107">
        <v>-6.84</v>
      </c>
      <c r="Q258" s="107">
        <v>-15.24</v>
      </c>
      <c r="R258" s="107"/>
      <c r="S258" s="107">
        <v>27.22</v>
      </c>
      <c r="T258" s="107"/>
      <c r="U258" s="107"/>
      <c r="V258" s="107"/>
      <c r="W258" s="110"/>
      <c r="X258" s="107"/>
    </row>
    <row r="259" spans="1:24" ht="15.75" customHeight="1">
      <c r="A259" s="109" t="s">
        <v>750</v>
      </c>
      <c r="B259" s="109">
        <v>257</v>
      </c>
      <c r="C259" s="107" t="s">
        <v>272</v>
      </c>
      <c r="D259" s="107"/>
      <c r="E259" s="107">
        <v>3.64</v>
      </c>
      <c r="F259" s="110">
        <v>1.1100000000000001</v>
      </c>
      <c r="G259" s="108">
        <v>12749900</v>
      </c>
      <c r="H259" s="108">
        <v>46724</v>
      </c>
      <c r="I259" s="108">
        <v>1820</v>
      </c>
      <c r="J259" s="107">
        <v>11.97</v>
      </c>
      <c r="K259" s="107">
        <v>0.93</v>
      </c>
      <c r="L259" s="107">
        <v>2.63</v>
      </c>
      <c r="M259" s="107"/>
      <c r="N259" s="107">
        <v>0.3</v>
      </c>
      <c r="O259" s="107">
        <v>5.41</v>
      </c>
      <c r="P259" s="107">
        <v>8.0500000000000007</v>
      </c>
      <c r="Q259" s="107">
        <v>4.7</v>
      </c>
      <c r="R259" s="107"/>
      <c r="S259" s="107">
        <v>50.51</v>
      </c>
      <c r="T259" s="107"/>
      <c r="U259" s="107">
        <v>419</v>
      </c>
      <c r="V259" s="107">
        <v>439</v>
      </c>
      <c r="W259" s="110">
        <v>0.12</v>
      </c>
      <c r="X259" s="107"/>
    </row>
    <row r="260" spans="1:24" ht="15.75" customHeight="1">
      <c r="A260" s="109" t="s">
        <v>749</v>
      </c>
      <c r="B260" s="109">
        <v>258</v>
      </c>
      <c r="C260" s="107" t="s">
        <v>272</v>
      </c>
      <c r="D260" s="107"/>
      <c r="E260" s="107">
        <v>0.44</v>
      </c>
      <c r="F260" s="106">
        <v>-2.2200000000000002</v>
      </c>
      <c r="G260" s="108">
        <v>2477300</v>
      </c>
      <c r="H260" s="108">
        <v>1106</v>
      </c>
      <c r="I260" s="108">
        <v>637</v>
      </c>
      <c r="J260" s="107"/>
      <c r="K260" s="107">
        <v>0.45</v>
      </c>
      <c r="L260" s="107">
        <v>1.47</v>
      </c>
      <c r="M260" s="107"/>
      <c r="N260" s="107">
        <v>0</v>
      </c>
      <c r="O260" s="107">
        <v>-3.12</v>
      </c>
      <c r="P260" s="107">
        <v>-15.78</v>
      </c>
      <c r="Q260" s="107">
        <v>-17.73</v>
      </c>
      <c r="R260" s="107">
        <v>5.78</v>
      </c>
      <c r="S260" s="107">
        <v>39.43</v>
      </c>
      <c r="T260" s="107"/>
      <c r="U260" s="107"/>
      <c r="V260" s="107"/>
      <c r="W260" s="110"/>
      <c r="X260" s="107"/>
    </row>
    <row r="261" spans="1:24" ht="15.75" customHeight="1">
      <c r="A261" s="109" t="s">
        <v>748</v>
      </c>
      <c r="B261" s="109">
        <v>259</v>
      </c>
      <c r="C261" s="107" t="s">
        <v>275</v>
      </c>
      <c r="D261" s="107"/>
      <c r="E261" s="107">
        <v>0.44</v>
      </c>
      <c r="F261" s="107">
        <v>0</v>
      </c>
      <c r="G261" s="108">
        <v>60700</v>
      </c>
      <c r="H261" s="108">
        <v>27</v>
      </c>
      <c r="I261" s="108">
        <v>3430</v>
      </c>
      <c r="J261" s="107"/>
      <c r="K261" s="107">
        <v>0.39</v>
      </c>
      <c r="L261" s="107">
        <v>0.33</v>
      </c>
      <c r="M261" s="107"/>
      <c r="N261" s="107">
        <v>0</v>
      </c>
      <c r="O261" s="107">
        <v>-1.05</v>
      </c>
      <c r="P261" s="107">
        <v>-1.1200000000000001</v>
      </c>
      <c r="Q261" s="107">
        <v>-0.59</v>
      </c>
      <c r="R261" s="107"/>
      <c r="S261" s="107">
        <v>15.31</v>
      </c>
      <c r="T261" s="107"/>
      <c r="U261" s="107"/>
      <c r="V261" s="107"/>
      <c r="W261" s="110"/>
      <c r="X261" s="107"/>
    </row>
    <row r="262" spans="1:24" ht="15.75" customHeight="1">
      <c r="A262" s="109" t="s">
        <v>747</v>
      </c>
      <c r="B262" s="109">
        <v>260</v>
      </c>
      <c r="C262" s="107" t="s">
        <v>275</v>
      </c>
      <c r="D262" s="107"/>
      <c r="E262" s="107">
        <v>3.6</v>
      </c>
      <c r="F262" s="107">
        <v>-1.1000000000000001</v>
      </c>
      <c r="G262" s="108">
        <v>7128300</v>
      </c>
      <c r="H262" s="108">
        <v>25890</v>
      </c>
      <c r="I262" s="108">
        <v>2016</v>
      </c>
      <c r="J262" s="107">
        <v>16.07</v>
      </c>
      <c r="K262" s="107">
        <v>2.54</v>
      </c>
      <c r="L262" s="107">
        <v>0.64</v>
      </c>
      <c r="M262" s="107">
        <v>0.04</v>
      </c>
      <c r="N262" s="107">
        <v>0.22</v>
      </c>
      <c r="O262" s="107">
        <v>14.75</v>
      </c>
      <c r="P262" s="107">
        <v>21.03</v>
      </c>
      <c r="Q262" s="107">
        <v>9.64</v>
      </c>
      <c r="R262" s="107">
        <v>4.12</v>
      </c>
      <c r="S262" s="107">
        <v>39.06</v>
      </c>
      <c r="T262" s="107"/>
      <c r="U262" s="107">
        <v>300</v>
      </c>
      <c r="V262" s="107">
        <v>293</v>
      </c>
      <c r="W262" s="106"/>
      <c r="X262" s="107"/>
    </row>
    <row r="263" spans="1:24" ht="15.75" customHeight="1">
      <c r="A263" s="109" t="s">
        <v>746</v>
      </c>
      <c r="B263" s="109">
        <v>261</v>
      </c>
      <c r="C263" s="107" t="s">
        <v>275</v>
      </c>
      <c r="D263" s="107"/>
      <c r="E263" s="107">
        <v>31</v>
      </c>
      <c r="F263" s="106">
        <v>0</v>
      </c>
      <c r="G263" s="108">
        <v>0</v>
      </c>
      <c r="H263" s="108">
        <v>0</v>
      </c>
      <c r="I263" s="108">
        <v>310</v>
      </c>
      <c r="J263" s="107"/>
      <c r="K263" s="107">
        <v>1.86</v>
      </c>
      <c r="L263" s="107">
        <v>3.68</v>
      </c>
      <c r="M263" s="107"/>
      <c r="N263" s="107">
        <v>0</v>
      </c>
      <c r="O263" s="107">
        <v>-3.53</v>
      </c>
      <c r="P263" s="107">
        <v>-16.2</v>
      </c>
      <c r="Q263" s="107">
        <v>-13.4</v>
      </c>
      <c r="R263" s="107"/>
      <c r="S263" s="107">
        <v>24.92</v>
      </c>
      <c r="T263" s="107"/>
      <c r="U263" s="107"/>
      <c r="V263" s="107"/>
      <c r="W263" s="110"/>
      <c r="X263" s="107"/>
    </row>
    <row r="264" spans="1:24" ht="15.75" customHeight="1">
      <c r="A264" s="109" t="s">
        <v>745</v>
      </c>
      <c r="B264" s="109">
        <v>262</v>
      </c>
      <c r="C264" s="107" t="s">
        <v>272</v>
      </c>
      <c r="D264" s="107"/>
      <c r="E264" s="107">
        <v>56</v>
      </c>
      <c r="F264" s="106">
        <v>0.9</v>
      </c>
      <c r="G264" s="108">
        <v>7465500</v>
      </c>
      <c r="H264" s="108">
        <v>417227</v>
      </c>
      <c r="I264" s="108">
        <v>179565</v>
      </c>
      <c r="J264" s="107">
        <v>17.48</v>
      </c>
      <c r="K264" s="107">
        <v>5.0599999999999996</v>
      </c>
      <c r="L264" s="107">
        <v>0.25</v>
      </c>
      <c r="M264" s="107">
        <v>1.1499999999999999</v>
      </c>
      <c r="N264" s="107">
        <v>3.2</v>
      </c>
      <c r="O264" s="107">
        <v>19.66</v>
      </c>
      <c r="P264" s="107">
        <v>30.25</v>
      </c>
      <c r="Q264" s="107">
        <v>69.37</v>
      </c>
      <c r="R264" s="107">
        <v>4.7699999999999996</v>
      </c>
      <c r="S264" s="107">
        <v>78.989999999999995</v>
      </c>
      <c r="T264" s="107"/>
      <c r="U264" s="107">
        <v>280</v>
      </c>
      <c r="V264" s="107">
        <v>286</v>
      </c>
      <c r="W264" s="106">
        <v>-2.4300000000000002</v>
      </c>
      <c r="X264" s="107"/>
    </row>
    <row r="265" spans="1:24" ht="15.75" customHeight="1">
      <c r="A265" s="109" t="s">
        <v>744</v>
      </c>
      <c r="B265" s="109">
        <v>263</v>
      </c>
      <c r="C265" s="107" t="s">
        <v>275</v>
      </c>
      <c r="D265" s="107"/>
      <c r="E265" s="107">
        <v>13.5</v>
      </c>
      <c r="F265" s="110">
        <v>-2.17</v>
      </c>
      <c r="G265" s="108">
        <v>2420200</v>
      </c>
      <c r="H265" s="108">
        <v>33072</v>
      </c>
      <c r="I265" s="108">
        <v>2781</v>
      </c>
      <c r="J265" s="107">
        <v>44.89</v>
      </c>
      <c r="K265" s="107">
        <v>5.97</v>
      </c>
      <c r="L265" s="107">
        <v>0.18</v>
      </c>
      <c r="M265" s="107">
        <v>0.19</v>
      </c>
      <c r="N265" s="107">
        <v>0.3</v>
      </c>
      <c r="O265" s="107">
        <v>22.31</v>
      </c>
      <c r="P265" s="107">
        <v>20.61</v>
      </c>
      <c r="Q265" s="107">
        <v>15.85</v>
      </c>
      <c r="R265" s="107">
        <v>1.34</v>
      </c>
      <c r="S265" s="107">
        <v>42.66</v>
      </c>
      <c r="T265" s="107"/>
      <c r="U265" s="107">
        <v>497</v>
      </c>
      <c r="V265" s="107">
        <v>442</v>
      </c>
      <c r="W265" s="110"/>
      <c r="X265" s="107"/>
    </row>
    <row r="266" spans="1:24" ht="15.75" customHeight="1">
      <c r="A266" s="109" t="s">
        <v>743</v>
      </c>
      <c r="B266" s="109">
        <v>264</v>
      </c>
      <c r="C266" s="107" t="s">
        <v>272</v>
      </c>
      <c r="D266" s="107"/>
      <c r="E266" s="107">
        <v>13.9</v>
      </c>
      <c r="F266" s="106">
        <v>1.46</v>
      </c>
      <c r="G266" s="108">
        <v>185700</v>
      </c>
      <c r="H266" s="108">
        <v>2566</v>
      </c>
      <c r="I266" s="108">
        <v>2780</v>
      </c>
      <c r="J266" s="107">
        <v>12.2</v>
      </c>
      <c r="K266" s="107">
        <v>0.75</v>
      </c>
      <c r="L266" s="107">
        <v>0.28999999999999998</v>
      </c>
      <c r="M266" s="107">
        <v>0.56999999999999995</v>
      </c>
      <c r="N266" s="107">
        <v>1.1200000000000001</v>
      </c>
      <c r="O266" s="107">
        <v>5.6</v>
      </c>
      <c r="P266" s="107">
        <v>6.14</v>
      </c>
      <c r="Q266" s="107">
        <v>4.9400000000000004</v>
      </c>
      <c r="R266" s="107">
        <v>4.16</v>
      </c>
      <c r="S266" s="107">
        <v>27.55</v>
      </c>
      <c r="T266" s="107"/>
      <c r="U266" s="107">
        <v>484</v>
      </c>
      <c r="V266" s="107">
        <v>434</v>
      </c>
      <c r="W266" s="110">
        <v>-0.7</v>
      </c>
      <c r="X266" s="107"/>
    </row>
    <row r="267" spans="1:24" ht="15.75" customHeight="1">
      <c r="A267" s="109" t="s">
        <v>742</v>
      </c>
      <c r="B267" s="109">
        <v>265</v>
      </c>
      <c r="C267" s="107" t="s">
        <v>272</v>
      </c>
      <c r="D267" s="107"/>
      <c r="E267" s="107">
        <v>0.72</v>
      </c>
      <c r="F267" s="106">
        <v>0</v>
      </c>
      <c r="G267" s="108">
        <v>67700</v>
      </c>
      <c r="H267" s="108">
        <v>49</v>
      </c>
      <c r="I267" s="108">
        <v>183</v>
      </c>
      <c r="J267" s="107"/>
      <c r="K267" s="107">
        <v>1.0900000000000001</v>
      </c>
      <c r="L267" s="107">
        <v>5.86</v>
      </c>
      <c r="M267" s="107"/>
      <c r="N267" s="107">
        <v>0</v>
      </c>
      <c r="O267" s="107">
        <v>-3.32</v>
      </c>
      <c r="P267" s="107">
        <v>-42.12</v>
      </c>
      <c r="Q267" s="107">
        <v>-1.93</v>
      </c>
      <c r="R267" s="107"/>
      <c r="S267" s="107">
        <v>80.790000000000006</v>
      </c>
      <c r="T267" s="107"/>
      <c r="U267" s="107"/>
      <c r="V267" s="107"/>
      <c r="W267" s="110"/>
      <c r="X267" s="107"/>
    </row>
    <row r="268" spans="1:24" ht="15.75" customHeight="1">
      <c r="A268" s="109" t="s">
        <v>741</v>
      </c>
      <c r="B268" s="109">
        <v>266</v>
      </c>
      <c r="C268" s="107" t="s">
        <v>272</v>
      </c>
      <c r="D268" s="107"/>
      <c r="E268" s="107">
        <v>3.16</v>
      </c>
      <c r="F268" s="106">
        <v>3.27</v>
      </c>
      <c r="G268" s="108">
        <v>538077900</v>
      </c>
      <c r="H268" s="108">
        <v>1682032</v>
      </c>
      <c r="I268" s="108">
        <v>64573</v>
      </c>
      <c r="J268" s="107"/>
      <c r="K268" s="107">
        <v>0.87</v>
      </c>
      <c r="L268" s="107">
        <v>1.45</v>
      </c>
      <c r="M268" s="107">
        <v>0.1</v>
      </c>
      <c r="N268" s="107">
        <v>0</v>
      </c>
      <c r="O268" s="107">
        <v>-4.8600000000000003</v>
      </c>
      <c r="P268" s="107">
        <v>-10.42</v>
      </c>
      <c r="Q268" s="107">
        <v>-6.03</v>
      </c>
      <c r="R268" s="107">
        <v>3.27</v>
      </c>
      <c r="S268" s="107">
        <v>52.44</v>
      </c>
      <c r="T268" s="107"/>
      <c r="U268" s="107"/>
      <c r="V268" s="107"/>
      <c r="W268" s="110"/>
      <c r="X268" s="107"/>
    </row>
    <row r="269" spans="1:24" ht="15.75" customHeight="1">
      <c r="A269" s="109" t="s">
        <v>740</v>
      </c>
      <c r="B269" s="109">
        <v>267</v>
      </c>
      <c r="C269" s="107" t="s">
        <v>272</v>
      </c>
      <c r="D269" s="107"/>
      <c r="E269" s="107">
        <v>2.5</v>
      </c>
      <c r="F269" s="106">
        <v>0</v>
      </c>
      <c r="G269" s="108">
        <v>40800</v>
      </c>
      <c r="H269" s="108">
        <v>101</v>
      </c>
      <c r="I269" s="108">
        <v>916</v>
      </c>
      <c r="J269" s="112">
        <v>30.44</v>
      </c>
      <c r="K269" s="107">
        <v>0.88</v>
      </c>
      <c r="L269" s="107">
        <v>2.73</v>
      </c>
      <c r="M269" s="107">
        <v>0.03</v>
      </c>
      <c r="N269" s="107">
        <v>0.08</v>
      </c>
      <c r="O269" s="107">
        <v>2.79</v>
      </c>
      <c r="P269" s="107">
        <v>3.25</v>
      </c>
      <c r="Q269" s="107">
        <v>0.27</v>
      </c>
      <c r="R269" s="107">
        <v>1.2</v>
      </c>
      <c r="S269" s="107">
        <v>40.5</v>
      </c>
      <c r="T269" s="107"/>
      <c r="U269" s="107">
        <v>778</v>
      </c>
      <c r="V269" s="107">
        <v>773</v>
      </c>
      <c r="W269" s="110">
        <v>0.59</v>
      </c>
      <c r="X269" s="107"/>
    </row>
    <row r="270" spans="1:24" ht="15.75" customHeight="1">
      <c r="A270" s="109" t="s">
        <v>739</v>
      </c>
      <c r="B270" s="109">
        <v>268</v>
      </c>
      <c r="C270" s="107" t="s">
        <v>272</v>
      </c>
      <c r="D270" s="107"/>
      <c r="E270" s="107">
        <v>1.19</v>
      </c>
      <c r="F270" s="106">
        <v>-0.83</v>
      </c>
      <c r="G270" s="108">
        <v>49533100</v>
      </c>
      <c r="H270" s="108">
        <v>59606</v>
      </c>
      <c r="I270" s="108">
        <v>6283</v>
      </c>
      <c r="J270" s="112"/>
      <c r="K270" s="107">
        <v>0.51</v>
      </c>
      <c r="L270" s="107">
        <v>7.45</v>
      </c>
      <c r="M270" s="107"/>
      <c r="N270" s="107">
        <v>0</v>
      </c>
      <c r="O270" s="107">
        <v>2.2999999999999998</v>
      </c>
      <c r="P270" s="107">
        <v>-4.55</v>
      </c>
      <c r="Q270" s="107">
        <v>-2.41</v>
      </c>
      <c r="R270" s="107"/>
      <c r="S270" s="107">
        <v>77.06</v>
      </c>
      <c r="T270" s="107"/>
      <c r="U270" s="107"/>
      <c r="V270" s="107"/>
      <c r="W270" s="111"/>
      <c r="X270" s="107"/>
    </row>
    <row r="271" spans="1:24" ht="15.75" customHeight="1">
      <c r="A271" s="109" t="s">
        <v>738</v>
      </c>
      <c r="B271" s="109">
        <v>269</v>
      </c>
      <c r="C271" s="107" t="s">
        <v>275</v>
      </c>
      <c r="D271" s="107"/>
      <c r="E271" s="107">
        <v>2.82</v>
      </c>
      <c r="F271" s="106">
        <v>-1.4</v>
      </c>
      <c r="G271" s="108">
        <v>4103900</v>
      </c>
      <c r="H271" s="108">
        <v>11607</v>
      </c>
      <c r="I271" s="108">
        <v>2820</v>
      </c>
      <c r="J271" s="107">
        <v>14.49</v>
      </c>
      <c r="K271" s="107">
        <v>1.52</v>
      </c>
      <c r="L271" s="107">
        <v>2.64</v>
      </c>
      <c r="M271" s="107"/>
      <c r="N271" s="107">
        <v>0.19</v>
      </c>
      <c r="O271" s="107">
        <v>5.98</v>
      </c>
      <c r="P271" s="107">
        <v>11.04</v>
      </c>
      <c r="Q271" s="107">
        <v>10.57</v>
      </c>
      <c r="R271" s="107"/>
      <c r="S271" s="107">
        <v>36.590000000000003</v>
      </c>
      <c r="T271" s="107"/>
      <c r="U271" s="107">
        <v>411</v>
      </c>
      <c r="V271" s="107">
        <v>469</v>
      </c>
      <c r="W271" s="106">
        <v>0.24</v>
      </c>
      <c r="X271" s="107"/>
    </row>
    <row r="272" spans="1:24" ht="15.75" customHeight="1">
      <c r="A272" s="109" t="s">
        <v>737</v>
      </c>
      <c r="B272" s="109">
        <v>270</v>
      </c>
      <c r="C272" s="107" t="s">
        <v>272</v>
      </c>
      <c r="D272" s="107"/>
      <c r="E272" s="107">
        <v>35.25</v>
      </c>
      <c r="F272" s="106">
        <v>2.92</v>
      </c>
      <c r="G272" s="108">
        <v>67335100</v>
      </c>
      <c r="H272" s="108">
        <v>2354093</v>
      </c>
      <c r="I272" s="108">
        <v>197913</v>
      </c>
      <c r="J272" s="107"/>
      <c r="K272" s="107">
        <v>1.53</v>
      </c>
      <c r="L272" s="107">
        <v>2.5</v>
      </c>
      <c r="M272" s="107">
        <v>0.18</v>
      </c>
      <c r="N272" s="107">
        <v>0</v>
      </c>
      <c r="O272" s="107">
        <v>1.7</v>
      </c>
      <c r="P272" s="107">
        <v>-0.31</v>
      </c>
      <c r="Q272" s="107">
        <v>0.44</v>
      </c>
      <c r="R272" s="107">
        <v>3.58</v>
      </c>
      <c r="S272" s="107">
        <v>35.11</v>
      </c>
      <c r="T272" s="107"/>
      <c r="U272" s="107"/>
      <c r="V272" s="107"/>
      <c r="W272" s="110"/>
      <c r="X272" s="107"/>
    </row>
    <row r="273" spans="1:24" ht="15.75" customHeight="1">
      <c r="A273" s="109" t="s">
        <v>736</v>
      </c>
      <c r="B273" s="109">
        <v>271</v>
      </c>
      <c r="C273" s="107" t="s">
        <v>275</v>
      </c>
      <c r="D273" s="107"/>
      <c r="E273" s="107">
        <v>1.31</v>
      </c>
      <c r="F273" s="106">
        <v>0</v>
      </c>
      <c r="G273" s="108">
        <v>837000</v>
      </c>
      <c r="H273" s="108">
        <v>1099</v>
      </c>
      <c r="I273" s="108">
        <v>1040</v>
      </c>
      <c r="J273" s="107">
        <v>10.53</v>
      </c>
      <c r="K273" s="107">
        <v>0.78</v>
      </c>
      <c r="L273" s="107">
        <v>1.35</v>
      </c>
      <c r="M273" s="107"/>
      <c r="N273" s="107">
        <v>0.12</v>
      </c>
      <c r="O273" s="107">
        <v>5.59</v>
      </c>
      <c r="P273" s="107">
        <v>7.71</v>
      </c>
      <c r="Q273" s="107">
        <v>12.09</v>
      </c>
      <c r="R273" s="107"/>
      <c r="S273" s="107">
        <v>22.56</v>
      </c>
      <c r="T273" s="107"/>
      <c r="U273" s="107">
        <v>379</v>
      </c>
      <c r="V273" s="107">
        <v>378</v>
      </c>
      <c r="W273" s="110">
        <v>-0.06</v>
      </c>
      <c r="X273" s="107"/>
    </row>
    <row r="274" spans="1:24" ht="15.75" customHeight="1">
      <c r="A274" s="109" t="s">
        <v>735</v>
      </c>
      <c r="B274" s="109">
        <v>272</v>
      </c>
      <c r="C274" s="107" t="s">
        <v>272</v>
      </c>
      <c r="D274" s="107" t="s">
        <v>1251</v>
      </c>
      <c r="E274" s="107">
        <v>3.18</v>
      </c>
      <c r="F274" s="110">
        <v>0.63</v>
      </c>
      <c r="G274" s="108">
        <v>70094700</v>
      </c>
      <c r="H274" s="108">
        <v>223175</v>
      </c>
      <c r="I274" s="108">
        <v>27325</v>
      </c>
      <c r="J274" s="107">
        <v>14.07</v>
      </c>
      <c r="K274" s="107">
        <v>4.18</v>
      </c>
      <c r="L274" s="107">
        <v>14.5</v>
      </c>
      <c r="M274" s="107">
        <v>0.2</v>
      </c>
      <c r="N274" s="107">
        <v>0.23</v>
      </c>
      <c r="O274" s="107">
        <v>18.91</v>
      </c>
      <c r="P274" s="107">
        <v>15.55</v>
      </c>
      <c r="Q274" s="107">
        <v>-14.43</v>
      </c>
      <c r="R274" s="107">
        <v>54.34</v>
      </c>
      <c r="S274" s="107">
        <v>44.61</v>
      </c>
      <c r="T274" s="107"/>
      <c r="U274" s="107">
        <v>328</v>
      </c>
      <c r="V274" s="107">
        <v>233</v>
      </c>
      <c r="W274" s="110">
        <v>1.44</v>
      </c>
      <c r="X274" s="107"/>
    </row>
    <row r="275" spans="1:24" ht="15.75" customHeight="1">
      <c r="A275" s="109" t="s">
        <v>734</v>
      </c>
      <c r="B275" s="109">
        <v>273</v>
      </c>
      <c r="C275" s="107" t="s">
        <v>272</v>
      </c>
      <c r="D275" s="107"/>
      <c r="E275" s="107">
        <v>1.4</v>
      </c>
      <c r="F275" s="106">
        <v>-1.41</v>
      </c>
      <c r="G275" s="108">
        <v>9767700</v>
      </c>
      <c r="H275" s="108">
        <v>13668</v>
      </c>
      <c r="I275" s="108">
        <v>3006</v>
      </c>
      <c r="J275" s="107"/>
      <c r="K275" s="107">
        <v>1.54</v>
      </c>
      <c r="L275" s="107">
        <v>3.24</v>
      </c>
      <c r="M275" s="107"/>
      <c r="N275" s="107">
        <v>0</v>
      </c>
      <c r="O275" s="107">
        <v>0.36</v>
      </c>
      <c r="P275" s="107">
        <v>-18.87</v>
      </c>
      <c r="Q275" s="107">
        <v>-86.26</v>
      </c>
      <c r="R275" s="107"/>
      <c r="S275" s="107">
        <v>44.17</v>
      </c>
      <c r="T275" s="107"/>
      <c r="U275" s="107"/>
      <c r="V275" s="107"/>
      <c r="W275" s="106"/>
      <c r="X275" s="107"/>
    </row>
    <row r="276" spans="1:24" ht="15.75" customHeight="1">
      <c r="A276" s="109" t="s">
        <v>733</v>
      </c>
      <c r="B276" s="109">
        <v>274</v>
      </c>
      <c r="C276" s="107" t="s">
        <v>272</v>
      </c>
      <c r="D276" s="107" t="s">
        <v>295</v>
      </c>
      <c r="E276" s="107">
        <v>0.28000000000000003</v>
      </c>
      <c r="F276" s="110">
        <v>-6.67</v>
      </c>
      <c r="G276" s="108">
        <v>689300</v>
      </c>
      <c r="H276" s="108">
        <v>200</v>
      </c>
      <c r="I276" s="108">
        <v>216</v>
      </c>
      <c r="J276" s="107"/>
      <c r="K276" s="107">
        <v>7</v>
      </c>
      <c r="L276" s="107">
        <v>32.049999999999997</v>
      </c>
      <c r="M276" s="107"/>
      <c r="N276" s="107">
        <v>0</v>
      </c>
      <c r="O276" s="107">
        <v>-10.6</v>
      </c>
      <c r="P276" s="107">
        <v>-557.92999999999995</v>
      </c>
      <c r="Q276" s="107">
        <v>-20.09</v>
      </c>
      <c r="R276" s="107"/>
      <c r="S276" s="107">
        <v>55.06</v>
      </c>
      <c r="T276" s="107"/>
      <c r="U276" s="107"/>
      <c r="V276" s="107"/>
      <c r="W276" s="111"/>
      <c r="X276" s="107"/>
    </row>
    <row r="277" spans="1:24" ht="15.75" customHeight="1">
      <c r="A277" s="109" t="s">
        <v>732</v>
      </c>
      <c r="B277" s="109">
        <v>275</v>
      </c>
      <c r="C277" s="107" t="s">
        <v>272</v>
      </c>
      <c r="D277" s="107"/>
      <c r="E277" s="107">
        <v>79</v>
      </c>
      <c r="F277" s="106">
        <v>0</v>
      </c>
      <c r="G277" s="108">
        <v>0</v>
      </c>
      <c r="H277" s="108">
        <v>0</v>
      </c>
      <c r="I277" s="108">
        <v>1067</v>
      </c>
      <c r="J277" s="107">
        <v>15.47</v>
      </c>
      <c r="K277" s="107">
        <v>0.91</v>
      </c>
      <c r="L277" s="107">
        <v>0.15</v>
      </c>
      <c r="M277" s="107">
        <v>4.2</v>
      </c>
      <c r="N277" s="107">
        <v>5.1100000000000003</v>
      </c>
      <c r="O277" s="107">
        <v>6.12</v>
      </c>
      <c r="P277" s="107">
        <v>5.86</v>
      </c>
      <c r="Q277" s="107">
        <v>8.06</v>
      </c>
      <c r="R277" s="107">
        <v>5.32</v>
      </c>
      <c r="S277" s="107">
        <v>25.51</v>
      </c>
      <c r="T277" s="107"/>
      <c r="U277" s="107">
        <v>565</v>
      </c>
      <c r="V277" s="107">
        <v>482</v>
      </c>
      <c r="W277" s="106">
        <v>-24.56</v>
      </c>
      <c r="X277" s="107"/>
    </row>
    <row r="278" spans="1:24" ht="15.75" customHeight="1">
      <c r="A278" s="109" t="s">
        <v>731</v>
      </c>
      <c r="B278" s="109">
        <v>276</v>
      </c>
      <c r="C278" s="107" t="s">
        <v>272</v>
      </c>
      <c r="D278" s="107"/>
      <c r="E278" s="107">
        <v>8.6999999999999993</v>
      </c>
      <c r="F278" s="106">
        <v>-1.1399999999999999</v>
      </c>
      <c r="G278" s="108">
        <v>8022200</v>
      </c>
      <c r="H278" s="108">
        <v>70188</v>
      </c>
      <c r="I278" s="108">
        <v>5285</v>
      </c>
      <c r="J278" s="107">
        <v>16.809999999999999</v>
      </c>
      <c r="K278" s="107">
        <v>2.0499999999999998</v>
      </c>
      <c r="L278" s="107">
        <v>1.1399999999999999</v>
      </c>
      <c r="M278" s="107">
        <v>0.14000000000000001</v>
      </c>
      <c r="N278" s="107">
        <v>0.52</v>
      </c>
      <c r="O278" s="107">
        <v>11.74</v>
      </c>
      <c r="P278" s="107">
        <v>13.27</v>
      </c>
      <c r="Q278" s="107">
        <v>19.899999999999999</v>
      </c>
      <c r="R278" s="107">
        <v>1.41</v>
      </c>
      <c r="S278" s="107">
        <v>35.14</v>
      </c>
      <c r="T278" s="107"/>
      <c r="U278" s="107">
        <v>406</v>
      </c>
      <c r="V278" s="107">
        <v>351</v>
      </c>
      <c r="W278" s="110">
        <v>1.04</v>
      </c>
      <c r="X278" s="107"/>
    </row>
    <row r="279" spans="1:24" ht="15.75" customHeight="1">
      <c r="A279" s="109" t="s">
        <v>730</v>
      </c>
      <c r="B279" s="109">
        <v>277</v>
      </c>
      <c r="C279" s="107" t="s">
        <v>272</v>
      </c>
      <c r="D279" s="107"/>
      <c r="E279" s="107">
        <v>17.399999999999999</v>
      </c>
      <c r="F279" s="107">
        <v>-1.1399999999999999</v>
      </c>
      <c r="G279" s="108">
        <v>9089100</v>
      </c>
      <c r="H279" s="108">
        <v>158862</v>
      </c>
      <c r="I279" s="108">
        <v>16033</v>
      </c>
      <c r="J279" s="107">
        <v>23.55</v>
      </c>
      <c r="K279" s="107">
        <v>4.62</v>
      </c>
      <c r="L279" s="107">
        <v>5.86</v>
      </c>
      <c r="M279" s="107">
        <v>0.45</v>
      </c>
      <c r="N279" s="107">
        <v>0.74</v>
      </c>
      <c r="O279" s="107">
        <v>8.09</v>
      </c>
      <c r="P279" s="107">
        <v>20.39</v>
      </c>
      <c r="Q279" s="107">
        <v>6.33</v>
      </c>
      <c r="R279" s="107">
        <v>1.46</v>
      </c>
      <c r="S279" s="107">
        <v>53.92</v>
      </c>
      <c r="T279" s="107"/>
      <c r="U279" s="107">
        <v>407</v>
      </c>
      <c r="V279" s="107">
        <v>510</v>
      </c>
      <c r="W279" s="110">
        <v>-0.23</v>
      </c>
      <c r="X279" s="107"/>
    </row>
    <row r="280" spans="1:24" ht="15.75" customHeight="1">
      <c r="A280" s="109" t="s">
        <v>729</v>
      </c>
      <c r="B280" s="109">
        <v>278</v>
      </c>
      <c r="C280" s="107" t="s">
        <v>272</v>
      </c>
      <c r="D280" s="107"/>
      <c r="E280" s="107">
        <v>33.25</v>
      </c>
      <c r="F280" s="106">
        <v>-0.75</v>
      </c>
      <c r="G280" s="108">
        <v>5378000</v>
      </c>
      <c r="H280" s="108">
        <v>181523</v>
      </c>
      <c r="I280" s="108">
        <v>32455</v>
      </c>
      <c r="J280" s="107">
        <v>35.44</v>
      </c>
      <c r="K280" s="107">
        <v>5.91</v>
      </c>
      <c r="L280" s="107">
        <v>1.95</v>
      </c>
      <c r="M280" s="107">
        <v>0.45</v>
      </c>
      <c r="N280" s="107">
        <v>0.94</v>
      </c>
      <c r="O280" s="107">
        <v>8.9600000000000009</v>
      </c>
      <c r="P280" s="107">
        <v>22.31</v>
      </c>
      <c r="Q280" s="107">
        <v>30.96</v>
      </c>
      <c r="R280" s="107">
        <v>1.58</v>
      </c>
      <c r="S280" s="107">
        <v>47.09</v>
      </c>
      <c r="T280" s="107"/>
      <c r="U280" s="107">
        <v>447</v>
      </c>
      <c r="V280" s="107">
        <v>549</v>
      </c>
      <c r="W280" s="106">
        <v>0.46</v>
      </c>
      <c r="X280" s="107"/>
    </row>
    <row r="281" spans="1:24" ht="15.75" customHeight="1">
      <c r="A281" s="109" t="s">
        <v>1252</v>
      </c>
      <c r="B281" s="109">
        <v>279</v>
      </c>
      <c r="C281" s="107" t="s">
        <v>443</v>
      </c>
      <c r="D281" s="107"/>
      <c r="E281" s="107">
        <v>8.35</v>
      </c>
      <c r="F281" s="106">
        <v>1.83</v>
      </c>
      <c r="G281" s="108">
        <v>69770300</v>
      </c>
      <c r="H281" s="108">
        <v>583672</v>
      </c>
      <c r="I281" s="108">
        <v>6346</v>
      </c>
      <c r="J281" s="107">
        <v>75.84</v>
      </c>
      <c r="K281" s="107"/>
      <c r="L281" s="107">
        <v>2.4700000000000002</v>
      </c>
      <c r="M281" s="107"/>
      <c r="N281" s="107">
        <v>0</v>
      </c>
      <c r="O281" s="107"/>
      <c r="P281" s="107"/>
      <c r="Q281" s="107"/>
      <c r="R281" s="107"/>
      <c r="S281" s="107">
        <v>42.93</v>
      </c>
      <c r="T281" s="107"/>
      <c r="U281" s="107"/>
      <c r="V281" s="107"/>
      <c r="W281" s="110"/>
      <c r="X281" s="107"/>
    </row>
    <row r="282" spans="1:24" ht="15.75" customHeight="1">
      <c r="A282" s="109" t="s">
        <v>728</v>
      </c>
      <c r="B282" s="109">
        <v>280</v>
      </c>
      <c r="C282" s="107" t="s">
        <v>272</v>
      </c>
      <c r="D282" s="107"/>
      <c r="E282" s="107">
        <v>0.22</v>
      </c>
      <c r="F282" s="110">
        <v>0</v>
      </c>
      <c r="G282" s="108">
        <v>1188800</v>
      </c>
      <c r="H282" s="108">
        <v>264</v>
      </c>
      <c r="I282" s="108">
        <v>924</v>
      </c>
      <c r="J282" s="107"/>
      <c r="K282" s="107">
        <v>0.21</v>
      </c>
      <c r="L282" s="107">
        <v>0.78</v>
      </c>
      <c r="M282" s="107">
        <v>0.01</v>
      </c>
      <c r="N282" s="107">
        <v>0</v>
      </c>
      <c r="O282" s="107">
        <v>-5.79</v>
      </c>
      <c r="P282" s="107">
        <v>-13.19</v>
      </c>
      <c r="Q282" s="107">
        <v>-82.28</v>
      </c>
      <c r="R282" s="107"/>
      <c r="S282" s="107">
        <v>56.68</v>
      </c>
      <c r="T282" s="107"/>
      <c r="U282" s="107"/>
      <c r="V282" s="107"/>
      <c r="W282" s="110"/>
      <c r="X282" s="107"/>
    </row>
    <row r="283" spans="1:24" ht="15.75" customHeight="1">
      <c r="A283" s="109" t="s">
        <v>727</v>
      </c>
      <c r="B283" s="109">
        <v>281</v>
      </c>
      <c r="C283" s="107" t="s">
        <v>275</v>
      </c>
      <c r="D283" s="107"/>
      <c r="E283" s="107">
        <v>2.2200000000000002</v>
      </c>
      <c r="F283" s="106">
        <v>0</v>
      </c>
      <c r="G283" s="108">
        <v>151000</v>
      </c>
      <c r="H283" s="108">
        <v>335</v>
      </c>
      <c r="I283" s="108">
        <v>1568</v>
      </c>
      <c r="J283" s="107">
        <v>54.03</v>
      </c>
      <c r="K283" s="107">
        <v>1.56</v>
      </c>
      <c r="L283" s="107">
        <v>0.4</v>
      </c>
      <c r="M283" s="107"/>
      <c r="N283" s="107">
        <v>0.04</v>
      </c>
      <c r="O283" s="107">
        <v>2.52</v>
      </c>
      <c r="P283" s="107">
        <v>2.93</v>
      </c>
      <c r="Q283" s="107">
        <v>11.31</v>
      </c>
      <c r="R283" s="107"/>
      <c r="S283" s="107">
        <v>34.15</v>
      </c>
      <c r="T283" s="107"/>
      <c r="U283" s="107">
        <v>857</v>
      </c>
      <c r="V283" s="107">
        <v>854</v>
      </c>
      <c r="W283" s="106">
        <v>-1.68</v>
      </c>
      <c r="X283" s="107"/>
    </row>
    <row r="284" spans="1:24" ht="15.75" customHeight="1">
      <c r="A284" s="109" t="s">
        <v>726</v>
      </c>
      <c r="B284" s="109">
        <v>282</v>
      </c>
      <c r="C284" s="107" t="s">
        <v>272</v>
      </c>
      <c r="D284" s="107"/>
      <c r="E284" s="107">
        <v>20.9</v>
      </c>
      <c r="F284" s="106">
        <v>-1.42</v>
      </c>
      <c r="G284" s="108">
        <v>188600</v>
      </c>
      <c r="H284" s="108">
        <v>3962</v>
      </c>
      <c r="I284" s="108">
        <v>3642</v>
      </c>
      <c r="J284" s="107">
        <v>14.05</v>
      </c>
      <c r="K284" s="107">
        <v>3.25</v>
      </c>
      <c r="L284" s="107">
        <v>0.71</v>
      </c>
      <c r="M284" s="107">
        <v>0.18</v>
      </c>
      <c r="N284" s="107">
        <v>1.49</v>
      </c>
      <c r="O284" s="107">
        <v>20.45</v>
      </c>
      <c r="P284" s="107">
        <v>24.69</v>
      </c>
      <c r="Q284" s="107">
        <v>15.7</v>
      </c>
      <c r="R284" s="107">
        <v>4.29</v>
      </c>
      <c r="S284" s="107">
        <v>45</v>
      </c>
      <c r="T284" s="107"/>
      <c r="U284" s="107">
        <v>245</v>
      </c>
      <c r="V284" s="107">
        <v>225</v>
      </c>
      <c r="W284" s="110">
        <v>0.72</v>
      </c>
      <c r="X284" s="107"/>
    </row>
    <row r="285" spans="1:24" ht="15.75" customHeight="1">
      <c r="A285" s="109" t="s">
        <v>725</v>
      </c>
      <c r="B285" s="109">
        <v>283</v>
      </c>
      <c r="C285" s="107" t="s">
        <v>272</v>
      </c>
      <c r="D285" s="107" t="s">
        <v>295</v>
      </c>
      <c r="E285" s="107">
        <v>0.45</v>
      </c>
      <c r="F285" s="106">
        <v>-2.17</v>
      </c>
      <c r="G285" s="108">
        <v>5700</v>
      </c>
      <c r="H285" s="108">
        <v>3</v>
      </c>
      <c r="I285" s="108">
        <v>62</v>
      </c>
      <c r="J285" s="107"/>
      <c r="K285" s="107">
        <v>1.29</v>
      </c>
      <c r="L285" s="107">
        <v>29.14</v>
      </c>
      <c r="M285" s="107"/>
      <c r="N285" s="107">
        <v>0</v>
      </c>
      <c r="O285" s="107">
        <v>-0.06</v>
      </c>
      <c r="P285" s="107">
        <v>-56.59</v>
      </c>
      <c r="Q285" s="107">
        <v>-50.76</v>
      </c>
      <c r="R285" s="107"/>
      <c r="S285" s="107">
        <v>52.52</v>
      </c>
      <c r="T285" s="107"/>
      <c r="U285" s="107"/>
      <c r="V285" s="107"/>
      <c r="W285" s="111"/>
      <c r="X285" s="107"/>
    </row>
    <row r="286" spans="1:24" ht="15.75" customHeight="1">
      <c r="A286" s="109" t="s">
        <v>724</v>
      </c>
      <c r="B286" s="109">
        <v>284</v>
      </c>
      <c r="C286" s="107" t="s">
        <v>272</v>
      </c>
      <c r="D286" s="107"/>
      <c r="E286" s="107">
        <v>9.0500000000000007</v>
      </c>
      <c r="F286" s="106">
        <v>1.1200000000000001</v>
      </c>
      <c r="G286" s="108">
        <v>8735400</v>
      </c>
      <c r="H286" s="108">
        <v>79083</v>
      </c>
      <c r="I286" s="108">
        <v>9231</v>
      </c>
      <c r="J286" s="107">
        <v>27.73</v>
      </c>
      <c r="K286" s="107">
        <v>2.98</v>
      </c>
      <c r="L286" s="107">
        <v>1.95</v>
      </c>
      <c r="M286" s="107">
        <v>0.25</v>
      </c>
      <c r="N286" s="107">
        <v>0.33</v>
      </c>
      <c r="O286" s="107">
        <v>6.44</v>
      </c>
      <c r="P286" s="107">
        <v>10.77</v>
      </c>
      <c r="Q286" s="107">
        <v>7.3</v>
      </c>
      <c r="R286" s="107">
        <v>2.79</v>
      </c>
      <c r="S286" s="107">
        <v>41.21</v>
      </c>
      <c r="T286" s="107"/>
      <c r="U286" s="107">
        <v>563</v>
      </c>
      <c r="V286" s="107">
        <v>601</v>
      </c>
      <c r="W286" s="110">
        <v>-0.02</v>
      </c>
      <c r="X286" s="107"/>
    </row>
    <row r="287" spans="1:24" ht="15.75" customHeight="1">
      <c r="A287" s="109" t="s">
        <v>723</v>
      </c>
      <c r="B287" s="109">
        <v>285</v>
      </c>
      <c r="C287" s="107" t="s">
        <v>272</v>
      </c>
      <c r="D287" s="107"/>
      <c r="E287" s="107">
        <v>0.77</v>
      </c>
      <c r="F287" s="106">
        <v>-2.5299999999999998</v>
      </c>
      <c r="G287" s="108">
        <v>68100</v>
      </c>
      <c r="H287" s="108">
        <v>53</v>
      </c>
      <c r="I287" s="108">
        <v>185</v>
      </c>
      <c r="J287" s="107"/>
      <c r="K287" s="107">
        <v>0.97</v>
      </c>
      <c r="L287" s="107">
        <v>3.03</v>
      </c>
      <c r="M287" s="107"/>
      <c r="N287" s="107">
        <v>0</v>
      </c>
      <c r="O287" s="107">
        <v>-11.71</v>
      </c>
      <c r="P287" s="107">
        <v>-30.61</v>
      </c>
      <c r="Q287" s="107">
        <v>-23.77</v>
      </c>
      <c r="R287" s="107"/>
      <c r="S287" s="107">
        <v>45.71</v>
      </c>
      <c r="T287" s="107"/>
      <c r="U287" s="107"/>
      <c r="V287" s="107"/>
      <c r="W287" s="106"/>
      <c r="X287" s="107"/>
    </row>
    <row r="288" spans="1:24" ht="15.75" customHeight="1">
      <c r="A288" s="109" t="s">
        <v>722</v>
      </c>
      <c r="B288" s="109">
        <v>286</v>
      </c>
      <c r="C288" s="107" t="s">
        <v>272</v>
      </c>
      <c r="D288" s="107"/>
      <c r="E288" s="107">
        <v>4</v>
      </c>
      <c r="F288" s="106">
        <v>-0.5</v>
      </c>
      <c r="G288" s="108">
        <v>4969600</v>
      </c>
      <c r="H288" s="108">
        <v>19974</v>
      </c>
      <c r="I288" s="108">
        <v>3520</v>
      </c>
      <c r="J288" s="107">
        <v>21.7</v>
      </c>
      <c r="K288" s="107">
        <v>3.54</v>
      </c>
      <c r="L288" s="107">
        <v>0.59</v>
      </c>
      <c r="M288" s="107">
        <v>0.04</v>
      </c>
      <c r="N288" s="107">
        <v>0.18</v>
      </c>
      <c r="O288" s="107">
        <v>13.73</v>
      </c>
      <c r="P288" s="107">
        <v>16.41</v>
      </c>
      <c r="Q288" s="107">
        <v>9.9499999999999993</v>
      </c>
      <c r="R288" s="107">
        <v>6.97</v>
      </c>
      <c r="S288" s="107">
        <v>72.61</v>
      </c>
      <c r="T288" s="107"/>
      <c r="U288" s="107">
        <v>429</v>
      </c>
      <c r="V288" s="107">
        <v>380</v>
      </c>
      <c r="W288" s="110">
        <v>2.63</v>
      </c>
      <c r="X288" s="107"/>
    </row>
    <row r="289" spans="1:24" ht="15.75" customHeight="1">
      <c r="A289" s="109" t="s">
        <v>721</v>
      </c>
      <c r="B289" s="109">
        <v>287</v>
      </c>
      <c r="C289" s="107" t="s">
        <v>272</v>
      </c>
      <c r="D289" s="107"/>
      <c r="E289" s="107">
        <v>1.23</v>
      </c>
      <c r="F289" s="107">
        <v>-1.6</v>
      </c>
      <c r="G289" s="108">
        <v>934600</v>
      </c>
      <c r="H289" s="108">
        <v>1165</v>
      </c>
      <c r="I289" s="108">
        <v>342</v>
      </c>
      <c r="J289" s="107"/>
      <c r="K289" s="107">
        <v>1.0900000000000001</v>
      </c>
      <c r="L289" s="107">
        <v>0.83</v>
      </c>
      <c r="M289" s="107"/>
      <c r="N289" s="107">
        <v>0</v>
      </c>
      <c r="O289" s="107">
        <v>-4.49</v>
      </c>
      <c r="P289" s="107">
        <v>-8.92</v>
      </c>
      <c r="Q289" s="107">
        <v>-2.21</v>
      </c>
      <c r="R289" s="107"/>
      <c r="S289" s="107">
        <v>27.09</v>
      </c>
      <c r="T289" s="107"/>
      <c r="U289" s="107"/>
      <c r="V289" s="107"/>
      <c r="W289" s="110"/>
      <c r="X289" s="107"/>
    </row>
    <row r="290" spans="1:24" ht="15.75" customHeight="1">
      <c r="A290" s="109" t="s">
        <v>720</v>
      </c>
      <c r="B290" s="109">
        <v>288</v>
      </c>
      <c r="C290" s="107" t="s">
        <v>275</v>
      </c>
      <c r="D290" s="107"/>
      <c r="E290" s="107">
        <v>116.5</v>
      </c>
      <c r="F290" s="107">
        <v>0.87</v>
      </c>
      <c r="G290" s="108">
        <v>23449100</v>
      </c>
      <c r="H290" s="108">
        <v>2735529</v>
      </c>
      <c r="I290" s="108">
        <v>276027</v>
      </c>
      <c r="J290" s="107">
        <v>11.02</v>
      </c>
      <c r="K290" s="107">
        <v>0.68</v>
      </c>
      <c r="L290" s="107">
        <v>7.56</v>
      </c>
      <c r="M290" s="107"/>
      <c r="N290" s="107">
        <v>10.57</v>
      </c>
      <c r="O290" s="107">
        <v>1.03</v>
      </c>
      <c r="P290" s="107">
        <v>6.18</v>
      </c>
      <c r="Q290" s="107">
        <v>12.07</v>
      </c>
      <c r="R290" s="107">
        <v>4.33</v>
      </c>
      <c r="S290" s="107">
        <v>74.48</v>
      </c>
      <c r="T290" s="107"/>
      <c r="U290" s="107">
        <v>447</v>
      </c>
      <c r="V290" s="107">
        <v>596</v>
      </c>
      <c r="W290" s="111">
        <v>-734.67</v>
      </c>
      <c r="X290" s="107"/>
    </row>
    <row r="291" spans="1:24" ht="15.75" customHeight="1">
      <c r="A291" s="109" t="s">
        <v>719</v>
      </c>
      <c r="B291" s="109">
        <v>289</v>
      </c>
      <c r="C291" s="107" t="s">
        <v>272</v>
      </c>
      <c r="D291" s="107"/>
      <c r="E291" s="107">
        <v>3.04</v>
      </c>
      <c r="F291" s="106">
        <v>0</v>
      </c>
      <c r="G291" s="108">
        <v>40800</v>
      </c>
      <c r="H291" s="108">
        <v>124</v>
      </c>
      <c r="I291" s="108">
        <v>1824</v>
      </c>
      <c r="J291" s="107"/>
      <c r="K291" s="107">
        <v>0.57999999999999996</v>
      </c>
      <c r="L291" s="107">
        <v>2.33</v>
      </c>
      <c r="M291" s="107"/>
      <c r="N291" s="107">
        <v>0</v>
      </c>
      <c r="O291" s="107">
        <v>-2.76</v>
      </c>
      <c r="P291" s="107">
        <v>-12.76</v>
      </c>
      <c r="Q291" s="107">
        <v>-8.7200000000000006</v>
      </c>
      <c r="R291" s="107">
        <v>1.97</v>
      </c>
      <c r="S291" s="107">
        <v>40.07</v>
      </c>
      <c r="T291" s="107"/>
      <c r="U291" s="107"/>
      <c r="V291" s="107"/>
      <c r="W291" s="106"/>
      <c r="X291" s="107"/>
    </row>
    <row r="292" spans="1:24" ht="15.75" customHeight="1">
      <c r="A292" s="109" t="s">
        <v>718</v>
      </c>
      <c r="B292" s="109">
        <v>290</v>
      </c>
      <c r="C292" s="107" t="s">
        <v>272</v>
      </c>
      <c r="D292" s="107" t="s">
        <v>441</v>
      </c>
      <c r="E292" s="107">
        <v>0.18</v>
      </c>
      <c r="F292" s="107">
        <v>0</v>
      </c>
      <c r="G292" s="108">
        <v>0</v>
      </c>
      <c r="H292" s="107">
        <v>0</v>
      </c>
      <c r="I292" s="108">
        <v>158</v>
      </c>
      <c r="J292" s="107"/>
      <c r="K292" s="107">
        <v>0.24</v>
      </c>
      <c r="L292" s="107">
        <v>2.77</v>
      </c>
      <c r="M292" s="107"/>
      <c r="N292" s="107">
        <v>0</v>
      </c>
      <c r="O292" s="107">
        <v>-10.92</v>
      </c>
      <c r="P292" s="107">
        <v>-48.5</v>
      </c>
      <c r="Q292" s="107">
        <v>-54.75</v>
      </c>
      <c r="R292" s="107"/>
      <c r="S292" s="107">
        <v>62.46</v>
      </c>
      <c r="T292" s="107"/>
      <c r="U292" s="107"/>
      <c r="V292" s="107"/>
      <c r="W292" s="110"/>
      <c r="X292" s="107"/>
    </row>
    <row r="293" spans="1:24" ht="15.75" customHeight="1">
      <c r="A293" s="109" t="s">
        <v>717</v>
      </c>
      <c r="B293" s="109">
        <v>291</v>
      </c>
      <c r="C293" s="107" t="s">
        <v>272</v>
      </c>
      <c r="D293" s="107"/>
      <c r="E293" s="107">
        <v>8.8000000000000007</v>
      </c>
      <c r="F293" s="106">
        <v>-0.56000000000000005</v>
      </c>
      <c r="G293" s="108">
        <v>124800</v>
      </c>
      <c r="H293" s="108">
        <v>1092</v>
      </c>
      <c r="I293" s="108">
        <v>2200</v>
      </c>
      <c r="J293" s="107">
        <v>9.67</v>
      </c>
      <c r="K293" s="107">
        <v>1.06</v>
      </c>
      <c r="L293" s="107">
        <v>1.55</v>
      </c>
      <c r="M293" s="107">
        <v>0.22</v>
      </c>
      <c r="N293" s="107">
        <v>0.91</v>
      </c>
      <c r="O293" s="107">
        <v>3.35</v>
      </c>
      <c r="P293" s="107">
        <v>11.15</v>
      </c>
      <c r="Q293" s="107">
        <v>10.39</v>
      </c>
      <c r="R293" s="107">
        <v>7.91</v>
      </c>
      <c r="S293" s="107">
        <v>26.5</v>
      </c>
      <c r="T293" s="107"/>
      <c r="U293" s="107">
        <v>280</v>
      </c>
      <c r="V293" s="107">
        <v>456</v>
      </c>
      <c r="W293" s="106">
        <v>1.43</v>
      </c>
      <c r="X293" s="107"/>
    </row>
    <row r="294" spans="1:24" ht="15.75" customHeight="1">
      <c r="A294" s="109" t="s">
        <v>716</v>
      </c>
      <c r="B294" s="109">
        <v>292</v>
      </c>
      <c r="C294" s="107" t="s">
        <v>272</v>
      </c>
      <c r="D294" s="107"/>
      <c r="E294" s="107">
        <v>40.5</v>
      </c>
      <c r="F294" s="106">
        <v>1.25</v>
      </c>
      <c r="G294" s="108">
        <v>10916100</v>
      </c>
      <c r="H294" s="108">
        <v>441808</v>
      </c>
      <c r="I294" s="108">
        <v>47604</v>
      </c>
      <c r="J294" s="107">
        <v>47.7</v>
      </c>
      <c r="K294" s="107">
        <v>4.12</v>
      </c>
      <c r="L294" s="107">
        <v>0.45</v>
      </c>
      <c r="M294" s="107">
        <v>0.4</v>
      </c>
      <c r="N294" s="107">
        <v>0.85</v>
      </c>
      <c r="O294" s="107">
        <v>6.77</v>
      </c>
      <c r="P294" s="107">
        <v>8.65</v>
      </c>
      <c r="Q294" s="107">
        <v>8.9600000000000009</v>
      </c>
      <c r="R294" s="107">
        <v>2</v>
      </c>
      <c r="S294" s="107">
        <v>58.08</v>
      </c>
      <c r="T294" s="107"/>
      <c r="U294" s="107">
        <v>679</v>
      </c>
      <c r="V294" s="107">
        <v>665</v>
      </c>
      <c r="W294" s="111">
        <v>-3.47</v>
      </c>
      <c r="X294" s="107"/>
    </row>
    <row r="295" spans="1:24" ht="15.75" customHeight="1">
      <c r="A295" s="109" t="s">
        <v>715</v>
      </c>
      <c r="B295" s="109">
        <v>293</v>
      </c>
      <c r="C295" s="107" t="s">
        <v>275</v>
      </c>
      <c r="D295" s="107"/>
      <c r="E295" s="107">
        <v>0.47</v>
      </c>
      <c r="F295" s="106">
        <v>-2.08</v>
      </c>
      <c r="G295" s="108">
        <v>1006900</v>
      </c>
      <c r="H295" s="108">
        <v>474</v>
      </c>
      <c r="I295" s="108">
        <v>320</v>
      </c>
      <c r="J295" s="107">
        <v>94.35</v>
      </c>
      <c r="K295" s="107">
        <v>0.7</v>
      </c>
      <c r="L295" s="107">
        <v>0.3</v>
      </c>
      <c r="M295" s="107"/>
      <c r="N295" s="107">
        <v>0</v>
      </c>
      <c r="O295" s="107">
        <v>0.95</v>
      </c>
      <c r="P295" s="107">
        <v>0.74</v>
      </c>
      <c r="Q295" s="107">
        <v>3.82</v>
      </c>
      <c r="R295" s="107"/>
      <c r="S295" s="107">
        <v>29.38</v>
      </c>
      <c r="T295" s="107"/>
      <c r="U295" s="107">
        <v>932</v>
      </c>
      <c r="V295" s="107">
        <v>944</v>
      </c>
      <c r="W295" s="110">
        <v>-0.93</v>
      </c>
      <c r="X295" s="107"/>
    </row>
    <row r="296" spans="1:24" ht="15.75" customHeight="1">
      <c r="A296" s="109" t="s">
        <v>714</v>
      </c>
      <c r="B296" s="109">
        <v>294</v>
      </c>
      <c r="C296" s="107" t="s">
        <v>275</v>
      </c>
      <c r="D296" s="107"/>
      <c r="E296" s="107">
        <v>85.75</v>
      </c>
      <c r="F296" s="107">
        <v>0</v>
      </c>
      <c r="G296" s="108">
        <v>0</v>
      </c>
      <c r="H296" s="108">
        <v>0</v>
      </c>
      <c r="I296" s="108">
        <v>1662</v>
      </c>
      <c r="J296" s="107"/>
      <c r="K296" s="107">
        <v>3.59</v>
      </c>
      <c r="L296" s="107">
        <v>0.26</v>
      </c>
      <c r="M296" s="107"/>
      <c r="N296" s="107">
        <v>0</v>
      </c>
      <c r="O296" s="107">
        <v>-2.06</v>
      </c>
      <c r="P296" s="107">
        <v>-2.62</v>
      </c>
      <c r="Q296" s="107">
        <v>-2.61</v>
      </c>
      <c r="R296" s="107"/>
      <c r="S296" s="107">
        <v>35.94</v>
      </c>
      <c r="T296" s="107"/>
      <c r="U296" s="107"/>
      <c r="V296" s="107"/>
      <c r="W296" s="110"/>
      <c r="X296" s="107"/>
    </row>
    <row r="297" spans="1:24" ht="15.75" customHeight="1">
      <c r="A297" s="109" t="s">
        <v>713</v>
      </c>
      <c r="B297" s="109">
        <v>295</v>
      </c>
      <c r="C297" s="107" t="s">
        <v>272</v>
      </c>
      <c r="D297" s="107"/>
      <c r="E297" s="107">
        <v>3.88</v>
      </c>
      <c r="F297" s="107">
        <v>1.57</v>
      </c>
      <c r="G297" s="108">
        <v>9614100</v>
      </c>
      <c r="H297" s="108">
        <v>37209</v>
      </c>
      <c r="I297" s="108">
        <v>7728</v>
      </c>
      <c r="J297" s="107">
        <v>19.62</v>
      </c>
      <c r="K297" s="107">
        <v>1.35</v>
      </c>
      <c r="L297" s="107">
        <v>1.0900000000000001</v>
      </c>
      <c r="M297" s="107"/>
      <c r="N297" s="107">
        <v>0.2</v>
      </c>
      <c r="O297" s="107">
        <v>3.37</v>
      </c>
      <c r="P297" s="107">
        <v>6.71</v>
      </c>
      <c r="Q297" s="107">
        <v>9.8699999999999992</v>
      </c>
      <c r="R297" s="107">
        <v>8.93</v>
      </c>
      <c r="S297" s="107">
        <v>65.02</v>
      </c>
      <c r="T297" s="107"/>
      <c r="U297" s="107">
        <v>602</v>
      </c>
      <c r="V297" s="107">
        <v>668</v>
      </c>
      <c r="W297" s="110">
        <v>1.08</v>
      </c>
      <c r="X297" s="107"/>
    </row>
    <row r="298" spans="1:24" ht="15.75" customHeight="1">
      <c r="A298" s="109" t="s">
        <v>712</v>
      </c>
      <c r="B298" s="109">
        <v>296</v>
      </c>
      <c r="C298" s="107" t="s">
        <v>272</v>
      </c>
      <c r="D298" s="107"/>
      <c r="E298" s="107">
        <v>0.56999999999999995</v>
      </c>
      <c r="F298" s="107">
        <v>0</v>
      </c>
      <c r="G298" s="108">
        <v>10361800</v>
      </c>
      <c r="H298" s="108">
        <v>5910</v>
      </c>
      <c r="I298" s="108">
        <v>1601</v>
      </c>
      <c r="J298" s="107">
        <v>10.67</v>
      </c>
      <c r="K298" s="107">
        <v>1.58</v>
      </c>
      <c r="L298" s="107">
        <v>0.1</v>
      </c>
      <c r="M298" s="107">
        <v>0.01</v>
      </c>
      <c r="N298" s="107">
        <v>0.05</v>
      </c>
      <c r="O298" s="107">
        <v>16.96</v>
      </c>
      <c r="P298" s="107">
        <v>15.15</v>
      </c>
      <c r="Q298" s="107">
        <v>19.47</v>
      </c>
      <c r="R298" s="107">
        <v>6.38</v>
      </c>
      <c r="S298" s="107">
        <v>45.72</v>
      </c>
      <c r="T298" s="107"/>
      <c r="U298" s="107">
        <v>240</v>
      </c>
      <c r="V298" s="107">
        <v>147</v>
      </c>
      <c r="W298" s="110">
        <v>0.03</v>
      </c>
      <c r="X298" s="107"/>
    </row>
    <row r="299" spans="1:24" ht="15.75" customHeight="1">
      <c r="A299" s="109" t="s">
        <v>1253</v>
      </c>
      <c r="B299" s="109">
        <v>297</v>
      </c>
      <c r="C299" s="107" t="s">
        <v>443</v>
      </c>
      <c r="D299" s="107"/>
      <c r="E299" s="107">
        <v>1.61</v>
      </c>
      <c r="F299" s="110">
        <v>-1.83</v>
      </c>
      <c r="G299" s="108">
        <v>20521200</v>
      </c>
      <c r="H299" s="108">
        <v>33886</v>
      </c>
      <c r="I299" s="108">
        <v>370</v>
      </c>
      <c r="J299" s="107">
        <v>25</v>
      </c>
      <c r="K299" s="107"/>
      <c r="L299" s="107">
        <v>2.56</v>
      </c>
      <c r="M299" s="107"/>
      <c r="N299" s="107">
        <v>0</v>
      </c>
      <c r="O299" s="107"/>
      <c r="P299" s="107"/>
      <c r="Q299" s="107"/>
      <c r="R299" s="107"/>
      <c r="S299" s="107">
        <v>33.72</v>
      </c>
      <c r="T299" s="107"/>
      <c r="U299" s="107"/>
      <c r="V299" s="107"/>
      <c r="W299" s="110"/>
      <c r="X299" s="107"/>
    </row>
    <row r="300" spans="1:24" ht="15.75" customHeight="1">
      <c r="A300" s="109" t="s">
        <v>711</v>
      </c>
      <c r="B300" s="109">
        <v>298</v>
      </c>
      <c r="C300" s="107" t="s">
        <v>275</v>
      </c>
      <c r="D300" s="107"/>
      <c r="E300" s="107">
        <v>0.56999999999999995</v>
      </c>
      <c r="F300" s="106">
        <v>1.79</v>
      </c>
      <c r="G300" s="108">
        <v>92100</v>
      </c>
      <c r="H300" s="108">
        <v>52</v>
      </c>
      <c r="I300" s="108">
        <v>855</v>
      </c>
      <c r="J300" s="107"/>
      <c r="K300" s="107">
        <v>0.75</v>
      </c>
      <c r="L300" s="107">
        <v>4.88</v>
      </c>
      <c r="M300" s="107"/>
      <c r="N300" s="107">
        <v>0</v>
      </c>
      <c r="O300" s="107">
        <v>-8.74</v>
      </c>
      <c r="P300" s="107">
        <v>-74.17</v>
      </c>
      <c r="Q300" s="107">
        <v>-12.33</v>
      </c>
      <c r="R300" s="107"/>
      <c r="S300" s="107">
        <v>48.15</v>
      </c>
      <c r="T300" s="107"/>
      <c r="U300" s="107"/>
      <c r="V300" s="107"/>
      <c r="W300" s="111"/>
      <c r="X300" s="107"/>
    </row>
    <row r="301" spans="1:24" ht="15.75" customHeight="1">
      <c r="A301" s="109" t="s">
        <v>710</v>
      </c>
      <c r="B301" s="109">
        <v>299</v>
      </c>
      <c r="C301" s="107" t="s">
        <v>272</v>
      </c>
      <c r="D301" s="107"/>
      <c r="E301" s="107">
        <v>50.25</v>
      </c>
      <c r="F301" s="110">
        <v>2.0299999999999998</v>
      </c>
      <c r="G301" s="108">
        <v>8831800</v>
      </c>
      <c r="H301" s="108">
        <v>438648</v>
      </c>
      <c r="I301" s="108">
        <v>42549</v>
      </c>
      <c r="J301" s="107">
        <v>7.47</v>
      </c>
      <c r="K301" s="107">
        <v>0.95</v>
      </c>
      <c r="L301" s="107">
        <v>6.95</v>
      </c>
      <c r="M301" s="107"/>
      <c r="N301" s="107">
        <v>6.73</v>
      </c>
      <c r="O301" s="107">
        <v>2.13</v>
      </c>
      <c r="P301" s="107">
        <v>13.01</v>
      </c>
      <c r="Q301" s="107">
        <v>21.37</v>
      </c>
      <c r="R301" s="107">
        <v>8.6300000000000008</v>
      </c>
      <c r="S301" s="107">
        <v>86.89</v>
      </c>
      <c r="T301" s="107"/>
      <c r="U301" s="107">
        <v>197</v>
      </c>
      <c r="V301" s="107">
        <v>461</v>
      </c>
      <c r="W301" s="110">
        <v>0.4</v>
      </c>
      <c r="X301" s="107"/>
    </row>
    <row r="302" spans="1:24" ht="15.75" customHeight="1">
      <c r="A302" s="109" t="s">
        <v>709</v>
      </c>
      <c r="B302" s="109">
        <v>300</v>
      </c>
      <c r="C302" s="107" t="s">
        <v>272</v>
      </c>
      <c r="D302" s="107"/>
      <c r="E302" s="107">
        <v>0.85</v>
      </c>
      <c r="F302" s="107">
        <v>-1.1599999999999999</v>
      </c>
      <c r="G302" s="108">
        <v>331500</v>
      </c>
      <c r="H302" s="108">
        <v>283</v>
      </c>
      <c r="I302" s="108">
        <v>408</v>
      </c>
      <c r="J302" s="107">
        <v>73.89</v>
      </c>
      <c r="K302" s="107">
        <v>1.98</v>
      </c>
      <c r="L302" s="107">
        <v>1.3</v>
      </c>
      <c r="M302" s="107"/>
      <c r="N302" s="107">
        <v>0.01</v>
      </c>
      <c r="O302" s="107">
        <v>3.37</v>
      </c>
      <c r="P302" s="107">
        <v>2.67</v>
      </c>
      <c r="Q302" s="107">
        <v>1.91</v>
      </c>
      <c r="R302" s="107"/>
      <c r="S302" s="107">
        <v>47.87</v>
      </c>
      <c r="T302" s="107"/>
      <c r="U302" s="107">
        <v>884</v>
      </c>
      <c r="V302" s="107">
        <v>835</v>
      </c>
      <c r="W302" s="110">
        <v>0.43</v>
      </c>
      <c r="X302" s="107"/>
    </row>
    <row r="303" spans="1:24" ht="15.75" customHeight="1">
      <c r="A303" s="109" t="s">
        <v>708</v>
      </c>
      <c r="B303" s="109">
        <v>301</v>
      </c>
      <c r="C303" s="107" t="s">
        <v>272</v>
      </c>
      <c r="D303" s="107"/>
      <c r="E303" s="107">
        <v>2.2999999999999998</v>
      </c>
      <c r="F303" s="107">
        <v>0.88</v>
      </c>
      <c r="G303" s="108">
        <v>1685600</v>
      </c>
      <c r="H303" s="108">
        <v>3894</v>
      </c>
      <c r="I303" s="108">
        <v>10144</v>
      </c>
      <c r="J303" s="107"/>
      <c r="K303" s="107">
        <v>0.56000000000000005</v>
      </c>
      <c r="L303" s="107">
        <v>1.31</v>
      </c>
      <c r="M303" s="107">
        <v>0.05</v>
      </c>
      <c r="N303" s="107">
        <v>0</v>
      </c>
      <c r="O303" s="107">
        <v>0.86</v>
      </c>
      <c r="P303" s="107">
        <v>-0.45</v>
      </c>
      <c r="Q303" s="107">
        <v>-1.8</v>
      </c>
      <c r="R303" s="107">
        <v>2.19</v>
      </c>
      <c r="S303" s="107">
        <v>27.52</v>
      </c>
      <c r="T303" s="107"/>
      <c r="U303" s="107"/>
      <c r="V303" s="107"/>
      <c r="W303" s="106"/>
      <c r="X303" s="107"/>
    </row>
    <row r="304" spans="1:24" ht="15.75" customHeight="1">
      <c r="A304" s="109" t="s">
        <v>707</v>
      </c>
      <c r="B304" s="109">
        <v>302</v>
      </c>
      <c r="C304" s="107" t="s">
        <v>272</v>
      </c>
      <c r="D304" s="107"/>
      <c r="E304" s="107">
        <v>11.3</v>
      </c>
      <c r="F304" s="106">
        <v>0.89</v>
      </c>
      <c r="G304" s="108">
        <v>36271800</v>
      </c>
      <c r="H304" s="108">
        <v>409799</v>
      </c>
      <c r="I304" s="108">
        <v>157929</v>
      </c>
      <c r="J304" s="107">
        <v>7.62</v>
      </c>
      <c r="K304" s="107">
        <v>0.47</v>
      </c>
      <c r="L304" s="107">
        <v>8.1300000000000008</v>
      </c>
      <c r="M304" s="107">
        <v>0.75</v>
      </c>
      <c r="N304" s="107">
        <v>1.48</v>
      </c>
      <c r="O304" s="107">
        <v>0.95</v>
      </c>
      <c r="P304" s="107">
        <v>6.15</v>
      </c>
      <c r="Q304" s="107">
        <v>11.75</v>
      </c>
      <c r="R304" s="107">
        <v>6.72</v>
      </c>
      <c r="S304" s="107">
        <v>44.93</v>
      </c>
      <c r="T304" s="107"/>
      <c r="U304" s="107">
        <v>361</v>
      </c>
      <c r="V304" s="107">
        <v>510</v>
      </c>
      <c r="W304" s="106">
        <v>2.4300000000000002</v>
      </c>
      <c r="X304" s="107"/>
    </row>
    <row r="305" spans="1:24" ht="15.75" customHeight="1">
      <c r="A305" s="109" t="s">
        <v>706</v>
      </c>
      <c r="B305" s="109">
        <v>303</v>
      </c>
      <c r="C305" s="107" t="s">
        <v>272</v>
      </c>
      <c r="D305" s="107"/>
      <c r="E305" s="107">
        <v>53</v>
      </c>
      <c r="F305" s="107">
        <v>1.92</v>
      </c>
      <c r="G305" s="108">
        <v>13586400</v>
      </c>
      <c r="H305" s="108">
        <v>714030</v>
      </c>
      <c r="I305" s="108">
        <v>136652</v>
      </c>
      <c r="J305" s="107">
        <v>25.63</v>
      </c>
      <c r="K305" s="107">
        <v>6.37</v>
      </c>
      <c r="L305" s="107">
        <v>2.9</v>
      </c>
      <c r="M305" s="107"/>
      <c r="N305" s="107">
        <v>2.0699999999999998</v>
      </c>
      <c r="O305" s="107">
        <v>8.19</v>
      </c>
      <c r="P305" s="107">
        <v>26.72</v>
      </c>
      <c r="Q305" s="107">
        <v>28.31</v>
      </c>
      <c r="R305" s="107">
        <v>1.69</v>
      </c>
      <c r="S305" s="107">
        <v>35.630000000000003</v>
      </c>
      <c r="T305" s="107"/>
      <c r="U305" s="107">
        <v>380</v>
      </c>
      <c r="V305" s="107">
        <v>525</v>
      </c>
      <c r="W305" s="110">
        <v>0.89</v>
      </c>
      <c r="X305" s="107"/>
    </row>
    <row r="306" spans="1:24" ht="15.75" customHeight="1">
      <c r="A306" s="109" t="s">
        <v>705</v>
      </c>
      <c r="B306" s="109">
        <v>304</v>
      </c>
      <c r="C306" s="107" t="s">
        <v>272</v>
      </c>
      <c r="D306" s="107"/>
      <c r="E306" s="107">
        <v>0.02</v>
      </c>
      <c r="F306" s="107">
        <v>0</v>
      </c>
      <c r="G306" s="108">
        <v>79516400</v>
      </c>
      <c r="H306" s="108">
        <v>1413</v>
      </c>
      <c r="I306" s="108">
        <v>39</v>
      </c>
      <c r="J306" s="107"/>
      <c r="K306" s="107">
        <v>0.1</v>
      </c>
      <c r="L306" s="107">
        <v>1.1299999999999999</v>
      </c>
      <c r="M306" s="107"/>
      <c r="N306" s="107">
        <v>0</v>
      </c>
      <c r="O306" s="107"/>
      <c r="P306" s="107"/>
      <c r="Q306" s="107"/>
      <c r="R306" s="107"/>
      <c r="S306" s="107"/>
      <c r="T306" s="107"/>
      <c r="U306" s="107"/>
      <c r="V306" s="107"/>
      <c r="W306" s="110"/>
      <c r="X306" s="107"/>
    </row>
    <row r="307" spans="1:24" ht="15.75" customHeight="1">
      <c r="A307" s="109" t="s">
        <v>704</v>
      </c>
      <c r="B307" s="109">
        <v>305</v>
      </c>
      <c r="C307" s="107" t="s">
        <v>272</v>
      </c>
      <c r="D307" s="107"/>
      <c r="E307" s="107">
        <v>2.86</v>
      </c>
      <c r="F307" s="110">
        <v>0.7</v>
      </c>
      <c r="G307" s="108">
        <v>62000</v>
      </c>
      <c r="H307" s="107">
        <v>177</v>
      </c>
      <c r="I307" s="108">
        <v>11040</v>
      </c>
      <c r="J307" s="107">
        <v>19.420000000000002</v>
      </c>
      <c r="K307" s="107">
        <v>1.32</v>
      </c>
      <c r="L307" s="107">
        <v>0.84</v>
      </c>
      <c r="M307" s="107"/>
      <c r="N307" s="107">
        <v>0.15</v>
      </c>
      <c r="O307" s="107">
        <v>5</v>
      </c>
      <c r="P307" s="107">
        <v>6.8</v>
      </c>
      <c r="Q307" s="107">
        <v>4.0599999999999996</v>
      </c>
      <c r="R307" s="107"/>
      <c r="S307" s="107">
        <v>20.73</v>
      </c>
      <c r="T307" s="107"/>
      <c r="U307" s="107">
        <v>593</v>
      </c>
      <c r="V307" s="107">
        <v>591</v>
      </c>
      <c r="W307" s="110">
        <v>-0.2</v>
      </c>
      <c r="X307" s="107"/>
    </row>
    <row r="308" spans="1:24" ht="15.75" customHeight="1">
      <c r="A308" s="109" t="s">
        <v>703</v>
      </c>
      <c r="B308" s="109">
        <v>306</v>
      </c>
      <c r="C308" s="107" t="s">
        <v>275</v>
      </c>
      <c r="D308" s="107"/>
      <c r="E308" s="107">
        <v>1.1599999999999999</v>
      </c>
      <c r="F308" s="106">
        <v>2.65</v>
      </c>
      <c r="G308" s="108">
        <v>682200</v>
      </c>
      <c r="H308" s="107">
        <v>782</v>
      </c>
      <c r="I308" s="108">
        <v>499</v>
      </c>
      <c r="J308" s="107">
        <v>13.94</v>
      </c>
      <c r="K308" s="107">
        <v>1.03</v>
      </c>
      <c r="L308" s="107">
        <v>0.24</v>
      </c>
      <c r="M308" s="107"/>
      <c r="N308" s="107">
        <v>0.08</v>
      </c>
      <c r="O308" s="107">
        <v>8.2200000000000006</v>
      </c>
      <c r="P308" s="107">
        <v>7.37</v>
      </c>
      <c r="Q308" s="107">
        <v>10.210000000000001</v>
      </c>
      <c r="R308" s="107">
        <v>6.19</v>
      </c>
      <c r="S308" s="107">
        <v>33.090000000000003</v>
      </c>
      <c r="T308" s="107"/>
      <c r="U308" s="107">
        <v>489</v>
      </c>
      <c r="V308" s="107">
        <v>377</v>
      </c>
      <c r="W308" s="106">
        <v>-0.45</v>
      </c>
      <c r="X308" s="107"/>
    </row>
    <row r="309" spans="1:24" ht="15.75" customHeight="1">
      <c r="A309" s="109" t="s">
        <v>702</v>
      </c>
      <c r="B309" s="109">
        <v>307</v>
      </c>
      <c r="C309" s="107" t="s">
        <v>275</v>
      </c>
      <c r="D309" s="107"/>
      <c r="E309" s="107">
        <v>0.9</v>
      </c>
      <c r="F309" s="106">
        <v>0</v>
      </c>
      <c r="G309" s="108">
        <v>34200</v>
      </c>
      <c r="H309" s="107">
        <v>31</v>
      </c>
      <c r="I309" s="108">
        <v>562</v>
      </c>
      <c r="J309" s="107">
        <v>10.01</v>
      </c>
      <c r="K309" s="107">
        <v>1.2</v>
      </c>
      <c r="L309" s="107">
        <v>1.27</v>
      </c>
      <c r="M309" s="107">
        <v>0.03</v>
      </c>
      <c r="N309" s="107">
        <v>0.09</v>
      </c>
      <c r="O309" s="107">
        <v>7.14</v>
      </c>
      <c r="P309" s="107">
        <v>14.83</v>
      </c>
      <c r="Q309" s="107">
        <v>8.56</v>
      </c>
      <c r="R309" s="107">
        <v>2.14</v>
      </c>
      <c r="S309" s="107">
        <v>40.96</v>
      </c>
      <c r="T309" s="107"/>
      <c r="U309" s="107">
        <v>222</v>
      </c>
      <c r="V309" s="107">
        <v>308</v>
      </c>
      <c r="W309" s="106"/>
      <c r="X309" s="107"/>
    </row>
    <row r="310" spans="1:24" ht="15.75" customHeight="1">
      <c r="A310" s="109" t="s">
        <v>701</v>
      </c>
      <c r="B310" s="109">
        <v>308</v>
      </c>
      <c r="C310" s="107" t="s">
        <v>275</v>
      </c>
      <c r="D310" s="107"/>
      <c r="E310" s="107">
        <v>274</v>
      </c>
      <c r="F310" s="110">
        <v>0</v>
      </c>
      <c r="G310" s="108">
        <v>100</v>
      </c>
      <c r="H310" s="108">
        <v>27</v>
      </c>
      <c r="I310" s="108">
        <v>1644</v>
      </c>
      <c r="J310" s="107">
        <v>19</v>
      </c>
      <c r="K310" s="107">
        <v>2.48</v>
      </c>
      <c r="L310" s="107">
        <v>0.22</v>
      </c>
      <c r="M310" s="107"/>
      <c r="N310" s="107">
        <v>14.42</v>
      </c>
      <c r="O310" s="107">
        <v>14.37</v>
      </c>
      <c r="P310" s="107">
        <v>13.3</v>
      </c>
      <c r="Q310" s="107">
        <v>20.53</v>
      </c>
      <c r="R310" s="107">
        <v>3.47</v>
      </c>
      <c r="S310" s="107">
        <v>64.56</v>
      </c>
      <c r="T310" s="107"/>
      <c r="U310" s="107">
        <v>436</v>
      </c>
      <c r="V310" s="107">
        <v>343</v>
      </c>
      <c r="W310" s="110">
        <v>1.17</v>
      </c>
      <c r="X310" s="107"/>
    </row>
    <row r="311" spans="1:24" ht="15.75" customHeight="1">
      <c r="A311" s="109" t="s">
        <v>700</v>
      </c>
      <c r="B311" s="109">
        <v>309</v>
      </c>
      <c r="C311" s="107" t="s">
        <v>272</v>
      </c>
      <c r="D311" s="107"/>
      <c r="E311" s="107">
        <v>0.7</v>
      </c>
      <c r="F311" s="106">
        <v>-1.41</v>
      </c>
      <c r="G311" s="108">
        <v>170400</v>
      </c>
      <c r="H311" s="108">
        <v>120</v>
      </c>
      <c r="I311" s="108">
        <v>922</v>
      </c>
      <c r="J311" s="107"/>
      <c r="K311" s="107">
        <v>0.4</v>
      </c>
      <c r="L311" s="107">
        <v>2.21</v>
      </c>
      <c r="M311" s="107"/>
      <c r="N311" s="107">
        <v>0</v>
      </c>
      <c r="O311" s="107">
        <v>-3.58</v>
      </c>
      <c r="P311" s="107">
        <v>-12.97</v>
      </c>
      <c r="Q311" s="107">
        <v>-151.05000000000001</v>
      </c>
      <c r="R311" s="107"/>
      <c r="S311" s="107">
        <v>14.13</v>
      </c>
      <c r="T311" s="107"/>
      <c r="U311" s="107"/>
      <c r="V311" s="107"/>
      <c r="W311" s="110"/>
      <c r="X311" s="107"/>
    </row>
    <row r="312" spans="1:24" ht="15.75" customHeight="1">
      <c r="A312" s="109" t="s">
        <v>699</v>
      </c>
      <c r="B312" s="109">
        <v>310</v>
      </c>
      <c r="C312" s="107" t="s">
        <v>275</v>
      </c>
      <c r="D312" s="107"/>
      <c r="E312" s="107">
        <v>1.04</v>
      </c>
      <c r="F312" s="106">
        <v>-0.95</v>
      </c>
      <c r="G312" s="108">
        <v>304500</v>
      </c>
      <c r="H312" s="108">
        <v>317</v>
      </c>
      <c r="I312" s="108">
        <v>437</v>
      </c>
      <c r="J312" s="107">
        <v>11.24</v>
      </c>
      <c r="K312" s="107">
        <v>1.24</v>
      </c>
      <c r="L312" s="107">
        <v>0.24</v>
      </c>
      <c r="M312" s="107">
        <v>0.06</v>
      </c>
      <c r="N312" s="107">
        <v>0.09</v>
      </c>
      <c r="O312" s="107">
        <v>10.48</v>
      </c>
      <c r="P312" s="107">
        <v>11.18</v>
      </c>
      <c r="Q312" s="107">
        <v>12.8</v>
      </c>
      <c r="R312" s="107">
        <v>5.71</v>
      </c>
      <c r="S312" s="107">
        <v>26.4</v>
      </c>
      <c r="T312" s="107"/>
      <c r="U312" s="107">
        <v>328</v>
      </c>
      <c r="V312" s="107">
        <v>259</v>
      </c>
      <c r="W312" s="110">
        <v>-0.94</v>
      </c>
      <c r="X312" s="107"/>
    </row>
    <row r="313" spans="1:24" ht="15.75" customHeight="1">
      <c r="A313" s="109" t="s">
        <v>698</v>
      </c>
      <c r="B313" s="109">
        <v>311</v>
      </c>
      <c r="C313" s="107" t="s">
        <v>275</v>
      </c>
      <c r="D313" s="107"/>
      <c r="E313" s="107">
        <v>358</v>
      </c>
      <c r="F313" s="110">
        <v>0.56000000000000005</v>
      </c>
      <c r="G313" s="108">
        <v>1200</v>
      </c>
      <c r="H313" s="108">
        <v>429</v>
      </c>
      <c r="I313" s="108">
        <v>7088</v>
      </c>
      <c r="J313" s="107">
        <v>6.43</v>
      </c>
      <c r="K313" s="107">
        <v>1.17</v>
      </c>
      <c r="L313" s="107">
        <v>0.28000000000000003</v>
      </c>
      <c r="M313" s="107">
        <v>15.7</v>
      </c>
      <c r="N313" s="107">
        <v>31.38</v>
      </c>
      <c r="O313" s="107">
        <v>16.809999999999999</v>
      </c>
      <c r="P313" s="107">
        <v>19.489999999999998</v>
      </c>
      <c r="Q313" s="107">
        <v>14.17</v>
      </c>
      <c r="R313" s="107">
        <v>4.41</v>
      </c>
      <c r="S313" s="107">
        <v>29.5</v>
      </c>
      <c r="T313" s="107"/>
      <c r="U313" s="107">
        <v>100</v>
      </c>
      <c r="V313" s="107">
        <v>60</v>
      </c>
      <c r="W313" s="110">
        <v>-0.31</v>
      </c>
      <c r="X313" s="107"/>
    </row>
    <row r="314" spans="1:24" ht="15.75" customHeight="1">
      <c r="A314" s="109" t="s">
        <v>697</v>
      </c>
      <c r="B314" s="109">
        <v>312</v>
      </c>
      <c r="C314" s="107" t="s">
        <v>272</v>
      </c>
      <c r="D314" s="107"/>
      <c r="E314" s="107">
        <v>1.81</v>
      </c>
      <c r="F314" s="106">
        <v>-1.0900000000000001</v>
      </c>
      <c r="G314" s="108">
        <v>55400</v>
      </c>
      <c r="H314" s="108">
        <v>101</v>
      </c>
      <c r="I314" s="108">
        <v>891</v>
      </c>
      <c r="J314" s="107">
        <v>12.44</v>
      </c>
      <c r="K314" s="107">
        <v>0.77</v>
      </c>
      <c r="L314" s="107">
        <v>1.45</v>
      </c>
      <c r="M314" s="107">
        <v>0.14000000000000001</v>
      </c>
      <c r="N314" s="107">
        <v>0.15</v>
      </c>
      <c r="O314" s="107">
        <v>4.71</v>
      </c>
      <c r="P314" s="107">
        <v>6.15</v>
      </c>
      <c r="Q314" s="107">
        <v>1.24</v>
      </c>
      <c r="R314" s="107">
        <v>7.65</v>
      </c>
      <c r="S314" s="107">
        <v>31.39</v>
      </c>
      <c r="T314" s="107"/>
      <c r="U314" s="107">
        <v>488</v>
      </c>
      <c r="V314" s="107">
        <v>478</v>
      </c>
      <c r="W314" s="110">
        <v>0.92</v>
      </c>
      <c r="X314" s="107"/>
    </row>
    <row r="315" spans="1:24" ht="15.75" customHeight="1">
      <c r="A315" s="109" t="s">
        <v>696</v>
      </c>
      <c r="B315" s="109">
        <v>313</v>
      </c>
      <c r="C315" s="107" t="s">
        <v>272</v>
      </c>
      <c r="D315" s="107"/>
      <c r="E315" s="107">
        <v>6.65</v>
      </c>
      <c r="F315" s="106">
        <v>0</v>
      </c>
      <c r="G315" s="108">
        <v>1293300</v>
      </c>
      <c r="H315" s="108">
        <v>8599</v>
      </c>
      <c r="I315" s="108">
        <v>6151</v>
      </c>
      <c r="J315" s="107">
        <v>5.13</v>
      </c>
      <c r="K315" s="107">
        <v>0.87</v>
      </c>
      <c r="L315" s="107">
        <v>0.73</v>
      </c>
      <c r="M315" s="107">
        <v>0.25</v>
      </c>
      <c r="N315" s="107">
        <v>1.3</v>
      </c>
      <c r="O315" s="107">
        <v>12.75</v>
      </c>
      <c r="P315" s="107">
        <v>17.91</v>
      </c>
      <c r="Q315" s="107">
        <v>22.81</v>
      </c>
      <c r="R315" s="107">
        <v>5.79</v>
      </c>
      <c r="S315" s="107">
        <v>29.85</v>
      </c>
      <c r="T315" s="107"/>
      <c r="U315" s="107">
        <v>109</v>
      </c>
      <c r="V315" s="107">
        <v>91</v>
      </c>
      <c r="W315" s="111">
        <v>0.19</v>
      </c>
      <c r="X315" s="107"/>
    </row>
    <row r="316" spans="1:24" ht="15.75" customHeight="1">
      <c r="A316" s="109" t="s">
        <v>695</v>
      </c>
      <c r="B316" s="109">
        <v>314</v>
      </c>
      <c r="C316" s="107" t="s">
        <v>272</v>
      </c>
      <c r="D316" s="107"/>
      <c r="E316" s="107">
        <v>7.4</v>
      </c>
      <c r="F316" s="106">
        <v>2.0699999999999998</v>
      </c>
      <c r="G316" s="108">
        <v>524800</v>
      </c>
      <c r="H316" s="108">
        <v>3882</v>
      </c>
      <c r="I316" s="108">
        <v>3885</v>
      </c>
      <c r="J316" s="107">
        <v>14.53</v>
      </c>
      <c r="K316" s="107">
        <v>0.86</v>
      </c>
      <c r="L316" s="107">
        <v>0.74</v>
      </c>
      <c r="M316" s="107">
        <v>0.15</v>
      </c>
      <c r="N316" s="107">
        <v>0.51</v>
      </c>
      <c r="O316" s="107">
        <v>6.74</v>
      </c>
      <c r="P316" s="107">
        <v>5.94</v>
      </c>
      <c r="Q316" s="107">
        <v>3.21</v>
      </c>
      <c r="R316" s="107">
        <v>8.2799999999999994</v>
      </c>
      <c r="S316" s="107">
        <v>24.4</v>
      </c>
      <c r="T316" s="107"/>
      <c r="U316" s="107">
        <v>545</v>
      </c>
      <c r="V316" s="107">
        <v>448</v>
      </c>
      <c r="W316" s="110">
        <v>0.53</v>
      </c>
      <c r="X316" s="107"/>
    </row>
    <row r="317" spans="1:24" ht="15.75" customHeight="1">
      <c r="A317" s="109" t="s">
        <v>694</v>
      </c>
      <c r="B317" s="109">
        <v>315</v>
      </c>
      <c r="C317" s="107" t="s">
        <v>272</v>
      </c>
      <c r="D317" s="107"/>
      <c r="E317" s="107">
        <v>1.33</v>
      </c>
      <c r="F317" s="106">
        <v>0.76</v>
      </c>
      <c r="G317" s="108">
        <v>279200</v>
      </c>
      <c r="H317" s="108">
        <v>365</v>
      </c>
      <c r="I317" s="107">
        <v>798</v>
      </c>
      <c r="J317" s="107"/>
      <c r="K317" s="107">
        <v>3.41</v>
      </c>
      <c r="L317" s="107">
        <v>1.21</v>
      </c>
      <c r="M317" s="107"/>
      <c r="N317" s="107">
        <v>0</v>
      </c>
      <c r="O317" s="107">
        <v>-6.77</v>
      </c>
      <c r="P317" s="107">
        <v>-13.52</v>
      </c>
      <c r="Q317" s="107">
        <v>-5.6</v>
      </c>
      <c r="R317" s="107"/>
      <c r="S317" s="107">
        <v>37.97</v>
      </c>
      <c r="T317" s="107"/>
      <c r="U317" s="107"/>
      <c r="V317" s="107"/>
      <c r="W317" s="110"/>
      <c r="X317" s="107"/>
    </row>
    <row r="318" spans="1:24" ht="15.75" customHeight="1">
      <c r="A318" s="109" t="s">
        <v>693</v>
      </c>
      <c r="B318" s="109">
        <v>316</v>
      </c>
      <c r="C318" s="107" t="s">
        <v>272</v>
      </c>
      <c r="D318" s="107"/>
      <c r="E318" s="107">
        <v>2.34</v>
      </c>
      <c r="F318" s="110">
        <v>0</v>
      </c>
      <c r="G318" s="108">
        <v>327200</v>
      </c>
      <c r="H318" s="108">
        <v>766</v>
      </c>
      <c r="I318" s="108">
        <v>2158</v>
      </c>
      <c r="J318" s="107">
        <v>11.24</v>
      </c>
      <c r="K318" s="107">
        <v>0.82</v>
      </c>
      <c r="L318" s="107">
        <v>0.15</v>
      </c>
      <c r="M318" s="107"/>
      <c r="N318" s="107">
        <v>0.21</v>
      </c>
      <c r="O318" s="107">
        <v>8.1</v>
      </c>
      <c r="P318" s="107">
        <v>7.39</v>
      </c>
      <c r="Q318" s="107">
        <v>6.04</v>
      </c>
      <c r="R318" s="107">
        <v>5.13</v>
      </c>
      <c r="S318" s="107">
        <v>48.57</v>
      </c>
      <c r="T318" s="107"/>
      <c r="U318" s="107">
        <v>421</v>
      </c>
      <c r="V318" s="107">
        <v>312</v>
      </c>
      <c r="W318" s="110">
        <v>0.61</v>
      </c>
      <c r="X318" s="107"/>
    </row>
    <row r="319" spans="1:24" ht="15.75" customHeight="1">
      <c r="A319" s="109" t="s">
        <v>1254</v>
      </c>
      <c r="B319" s="109">
        <v>317</v>
      </c>
      <c r="C319" s="107" t="s">
        <v>443</v>
      </c>
      <c r="D319" s="107"/>
      <c r="E319" s="107">
        <v>6</v>
      </c>
      <c r="F319" s="106">
        <v>0</v>
      </c>
      <c r="G319" s="108">
        <v>33345600</v>
      </c>
      <c r="H319" s="108">
        <v>202703</v>
      </c>
      <c r="I319" s="108">
        <v>1920</v>
      </c>
      <c r="J319" s="107">
        <v>38.380000000000003</v>
      </c>
      <c r="K319" s="107"/>
      <c r="L319" s="107">
        <v>2</v>
      </c>
      <c r="M319" s="107"/>
      <c r="N319" s="107">
        <v>0</v>
      </c>
      <c r="O319" s="107"/>
      <c r="P319" s="107"/>
      <c r="Q319" s="107"/>
      <c r="R319" s="107"/>
      <c r="S319" s="107">
        <v>40.99</v>
      </c>
      <c r="T319" s="107"/>
      <c r="U319" s="107"/>
      <c r="V319" s="107"/>
      <c r="W319" s="110"/>
      <c r="X319" s="107"/>
    </row>
    <row r="320" spans="1:24" ht="15.75" customHeight="1">
      <c r="A320" s="109" t="s">
        <v>692</v>
      </c>
      <c r="B320" s="109">
        <v>318</v>
      </c>
      <c r="C320" s="107" t="s">
        <v>272</v>
      </c>
      <c r="D320" s="107"/>
      <c r="E320" s="107">
        <v>8.1999999999999993</v>
      </c>
      <c r="F320" s="110">
        <v>0</v>
      </c>
      <c r="G320" s="108">
        <v>47334200</v>
      </c>
      <c r="H320" s="108">
        <v>385473</v>
      </c>
      <c r="I320" s="108">
        <v>97988</v>
      </c>
      <c r="J320" s="107">
        <v>10.97</v>
      </c>
      <c r="K320" s="107">
        <v>2.06</v>
      </c>
      <c r="L320" s="107">
        <v>1.54</v>
      </c>
      <c r="M320" s="107">
        <v>0.2</v>
      </c>
      <c r="N320" s="107">
        <v>0.75</v>
      </c>
      <c r="O320" s="107">
        <v>9.5399999999999991</v>
      </c>
      <c r="P320" s="107">
        <v>18.5</v>
      </c>
      <c r="Q320" s="107">
        <v>19.37</v>
      </c>
      <c r="R320" s="107">
        <v>8.5399999999999991</v>
      </c>
      <c r="S320" s="107">
        <v>69.400000000000006</v>
      </c>
      <c r="T320" s="107"/>
      <c r="U320" s="107">
        <v>212</v>
      </c>
      <c r="V320" s="107">
        <v>264</v>
      </c>
      <c r="W320" s="111">
        <v>1.69</v>
      </c>
      <c r="X320" s="107"/>
    </row>
    <row r="321" spans="1:24" ht="15.75" customHeight="1">
      <c r="A321" s="109" t="s">
        <v>691</v>
      </c>
      <c r="B321" s="109">
        <v>319</v>
      </c>
      <c r="C321" s="107" t="s">
        <v>272</v>
      </c>
      <c r="D321" s="107"/>
      <c r="E321" s="107">
        <v>1.1000000000000001</v>
      </c>
      <c r="F321" s="106">
        <v>0</v>
      </c>
      <c r="G321" s="108">
        <v>1704400</v>
      </c>
      <c r="H321" s="108">
        <v>1872</v>
      </c>
      <c r="I321" s="108">
        <v>23302</v>
      </c>
      <c r="J321" s="107">
        <v>8.42</v>
      </c>
      <c r="K321" s="107">
        <v>0.59</v>
      </c>
      <c r="L321" s="107">
        <v>5.4</v>
      </c>
      <c r="M321" s="107"/>
      <c r="N321" s="107">
        <v>0.13</v>
      </c>
      <c r="O321" s="107">
        <v>1.36</v>
      </c>
      <c r="P321" s="107">
        <v>6.78</v>
      </c>
      <c r="Q321" s="107">
        <v>23.99</v>
      </c>
      <c r="R321" s="107">
        <v>7.31</v>
      </c>
      <c r="S321" s="107">
        <v>16.84</v>
      </c>
      <c r="T321" s="107"/>
      <c r="U321" s="107">
        <v>362</v>
      </c>
      <c r="V321" s="107">
        <v>511</v>
      </c>
      <c r="W321" s="106">
        <v>0.41</v>
      </c>
      <c r="X321" s="107"/>
    </row>
    <row r="322" spans="1:24" ht="15.75" customHeight="1">
      <c r="A322" s="109" t="s">
        <v>690</v>
      </c>
      <c r="B322" s="109">
        <v>320</v>
      </c>
      <c r="C322" s="107" t="s">
        <v>272</v>
      </c>
      <c r="D322" s="107"/>
      <c r="E322" s="107">
        <v>2.52</v>
      </c>
      <c r="F322" s="110">
        <v>0</v>
      </c>
      <c r="G322" s="108">
        <v>110500</v>
      </c>
      <c r="H322" s="108">
        <v>278</v>
      </c>
      <c r="I322" s="108">
        <v>965</v>
      </c>
      <c r="J322" s="107">
        <v>16.3</v>
      </c>
      <c r="K322" s="107">
        <v>0.69</v>
      </c>
      <c r="L322" s="107">
        <v>0.28999999999999998</v>
      </c>
      <c r="M322" s="107">
        <v>0.12</v>
      </c>
      <c r="N322" s="107">
        <v>0.23</v>
      </c>
      <c r="O322" s="107">
        <v>4.9400000000000004</v>
      </c>
      <c r="P322" s="107">
        <v>4.22</v>
      </c>
      <c r="Q322" s="107">
        <v>1.32</v>
      </c>
      <c r="R322" s="107">
        <v>8.73</v>
      </c>
      <c r="S322" s="107">
        <v>32.35</v>
      </c>
      <c r="T322" s="107"/>
      <c r="U322" s="107">
        <v>616</v>
      </c>
      <c r="V322" s="107">
        <v>544</v>
      </c>
      <c r="W322" s="110">
        <v>0.72</v>
      </c>
      <c r="X322" s="107"/>
    </row>
    <row r="323" spans="1:24" ht="15.75" customHeight="1">
      <c r="A323" s="109" t="s">
        <v>689</v>
      </c>
      <c r="B323" s="109">
        <v>321</v>
      </c>
      <c r="C323" s="107" t="s">
        <v>272</v>
      </c>
      <c r="D323" s="107"/>
      <c r="E323" s="107">
        <v>3.48</v>
      </c>
      <c r="F323" s="106">
        <v>2.96</v>
      </c>
      <c r="G323" s="108">
        <v>2055400</v>
      </c>
      <c r="H323" s="108">
        <v>7124</v>
      </c>
      <c r="I323" s="108">
        <v>771</v>
      </c>
      <c r="J323" s="107">
        <v>14.73</v>
      </c>
      <c r="K323" s="107">
        <v>0.73</v>
      </c>
      <c r="L323" s="107">
        <v>1.47</v>
      </c>
      <c r="M323" s="107"/>
      <c r="N323" s="107">
        <v>0.24</v>
      </c>
      <c r="O323" s="107">
        <v>3.29</v>
      </c>
      <c r="P323" s="107">
        <v>4.78</v>
      </c>
      <c r="Q323" s="107">
        <v>16.98</v>
      </c>
      <c r="R323" s="107">
        <v>7.1</v>
      </c>
      <c r="S323" s="107">
        <v>57.28</v>
      </c>
      <c r="T323" s="107"/>
      <c r="U323" s="107">
        <v>582</v>
      </c>
      <c r="V323" s="107">
        <v>597</v>
      </c>
      <c r="W323" s="110">
        <v>1</v>
      </c>
      <c r="X323" s="107"/>
    </row>
    <row r="324" spans="1:24" ht="15.75" customHeight="1">
      <c r="A324" s="109" t="s">
        <v>688</v>
      </c>
      <c r="B324" s="109">
        <v>322</v>
      </c>
      <c r="C324" s="107" t="s">
        <v>272</v>
      </c>
      <c r="D324" s="107"/>
      <c r="E324" s="107">
        <v>1.47</v>
      </c>
      <c r="F324" s="106">
        <v>-0.68</v>
      </c>
      <c r="G324" s="108">
        <v>1222000</v>
      </c>
      <c r="H324" s="108">
        <v>1790</v>
      </c>
      <c r="I324" s="108">
        <v>3329</v>
      </c>
      <c r="J324" s="107"/>
      <c r="K324" s="107">
        <v>0.68</v>
      </c>
      <c r="L324" s="107">
        <v>2.0099999999999998</v>
      </c>
      <c r="M324" s="107"/>
      <c r="N324" s="107">
        <v>0</v>
      </c>
      <c r="O324" s="107">
        <v>1.26</v>
      </c>
      <c r="P324" s="107">
        <v>-0.4</v>
      </c>
      <c r="Q324" s="107">
        <v>-0.86</v>
      </c>
      <c r="R324" s="107"/>
      <c r="S324" s="107">
        <v>62.77</v>
      </c>
      <c r="T324" s="107"/>
      <c r="U324" s="107"/>
      <c r="V324" s="107"/>
      <c r="W324" s="111"/>
      <c r="X324" s="107"/>
    </row>
    <row r="325" spans="1:24" ht="15.75" customHeight="1">
      <c r="A325" s="109" t="s">
        <v>687</v>
      </c>
      <c r="B325" s="109">
        <v>323</v>
      </c>
      <c r="C325" s="107" t="s">
        <v>272</v>
      </c>
      <c r="D325" s="107"/>
      <c r="E325" s="107">
        <v>4.68</v>
      </c>
      <c r="F325" s="107">
        <v>1.3</v>
      </c>
      <c r="G325" s="108">
        <v>159200</v>
      </c>
      <c r="H325" s="108">
        <v>740</v>
      </c>
      <c r="I325" s="108">
        <v>3510</v>
      </c>
      <c r="J325" s="107">
        <v>27.97</v>
      </c>
      <c r="K325" s="107">
        <v>2.42</v>
      </c>
      <c r="L325" s="107">
        <v>0.52</v>
      </c>
      <c r="M325" s="107">
        <v>0.05</v>
      </c>
      <c r="N325" s="107">
        <v>0.17</v>
      </c>
      <c r="O325" s="107">
        <v>7.33</v>
      </c>
      <c r="P325" s="107">
        <v>8.64</v>
      </c>
      <c r="Q325" s="107">
        <v>6.83</v>
      </c>
      <c r="R325" s="107">
        <v>2.71</v>
      </c>
      <c r="S325" s="107">
        <v>51.32</v>
      </c>
      <c r="T325" s="107"/>
      <c r="U325" s="107">
        <v>611</v>
      </c>
      <c r="V325" s="107">
        <v>569</v>
      </c>
      <c r="W325" s="106">
        <v>3.62</v>
      </c>
      <c r="X325" s="107"/>
    </row>
    <row r="326" spans="1:24" ht="15.75" customHeight="1">
      <c r="A326" s="109" t="s">
        <v>686</v>
      </c>
      <c r="B326" s="109">
        <v>324</v>
      </c>
      <c r="C326" s="107" t="s">
        <v>272</v>
      </c>
      <c r="D326" s="107"/>
      <c r="E326" s="107">
        <v>4.9400000000000004</v>
      </c>
      <c r="F326" s="106">
        <v>1.65</v>
      </c>
      <c r="G326" s="108">
        <v>21956200</v>
      </c>
      <c r="H326" s="108">
        <v>108962</v>
      </c>
      <c r="I326" s="108">
        <v>7290</v>
      </c>
      <c r="J326" s="107">
        <v>6.61</v>
      </c>
      <c r="K326" s="107">
        <v>0.62</v>
      </c>
      <c r="L326" s="107">
        <v>1.0900000000000001</v>
      </c>
      <c r="M326" s="107">
        <v>1</v>
      </c>
      <c r="N326" s="107">
        <v>0.75</v>
      </c>
      <c r="O326" s="107">
        <v>5.98</v>
      </c>
      <c r="P326" s="107">
        <v>9.01</v>
      </c>
      <c r="Q326" s="107">
        <v>9.8800000000000008</v>
      </c>
      <c r="R326" s="107">
        <v>12.35</v>
      </c>
      <c r="S326" s="107">
        <v>91.11</v>
      </c>
      <c r="T326" s="107"/>
      <c r="U326" s="107">
        <v>259</v>
      </c>
      <c r="V326" s="107">
        <v>279</v>
      </c>
      <c r="W326" s="110">
        <v>-0.65</v>
      </c>
      <c r="X326" s="107"/>
    </row>
    <row r="327" spans="1:24" ht="15.75" customHeight="1">
      <c r="A327" s="109" t="s">
        <v>685</v>
      </c>
      <c r="B327" s="109">
        <v>325</v>
      </c>
      <c r="C327" s="107" t="s">
        <v>275</v>
      </c>
      <c r="D327" s="107"/>
      <c r="E327" s="107">
        <v>27.75</v>
      </c>
      <c r="F327" s="106">
        <v>0.91</v>
      </c>
      <c r="G327" s="108">
        <v>8900</v>
      </c>
      <c r="H327" s="108">
        <v>241</v>
      </c>
      <c r="I327" s="108">
        <v>4625</v>
      </c>
      <c r="J327" s="107"/>
      <c r="K327" s="107">
        <v>0.42</v>
      </c>
      <c r="L327" s="107">
        <v>1.1000000000000001</v>
      </c>
      <c r="M327" s="107">
        <v>3</v>
      </c>
      <c r="N327" s="107">
        <v>0</v>
      </c>
      <c r="O327" s="107">
        <v>0.51</v>
      </c>
      <c r="P327" s="107">
        <v>-3.19</v>
      </c>
      <c r="Q327" s="107">
        <v>-55.67</v>
      </c>
      <c r="R327" s="107">
        <v>43.64</v>
      </c>
      <c r="S327" s="107">
        <v>12.16</v>
      </c>
      <c r="T327" s="107"/>
      <c r="U327" s="107"/>
      <c r="V327" s="107"/>
      <c r="W327" s="110"/>
      <c r="X327" s="107"/>
    </row>
    <row r="328" spans="1:24" ht="15.75" customHeight="1">
      <c r="A328" s="109" t="s">
        <v>684</v>
      </c>
      <c r="B328" s="109">
        <v>326</v>
      </c>
      <c r="C328" s="107" t="s">
        <v>275</v>
      </c>
      <c r="D328" s="107"/>
      <c r="E328" s="107">
        <v>4.5199999999999996</v>
      </c>
      <c r="F328" s="107">
        <v>1.35</v>
      </c>
      <c r="G328" s="108">
        <v>184900</v>
      </c>
      <c r="H328" s="108">
        <v>833</v>
      </c>
      <c r="I328" s="108">
        <v>3706</v>
      </c>
      <c r="J328" s="107">
        <v>10.220000000000001</v>
      </c>
      <c r="K328" s="107">
        <v>0.98</v>
      </c>
      <c r="L328" s="107">
        <v>0.42</v>
      </c>
      <c r="M328" s="107">
        <v>0.4</v>
      </c>
      <c r="N328" s="107">
        <v>0.44</v>
      </c>
      <c r="O328" s="107">
        <v>8.9600000000000009</v>
      </c>
      <c r="P328" s="107">
        <v>9.6300000000000008</v>
      </c>
      <c r="Q328" s="107">
        <v>4.53</v>
      </c>
      <c r="R328" s="107">
        <v>8.9700000000000006</v>
      </c>
      <c r="S328" s="107">
        <v>23.94</v>
      </c>
      <c r="T328" s="107"/>
      <c r="U328" s="107">
        <v>324</v>
      </c>
      <c r="V328" s="107">
        <v>251</v>
      </c>
      <c r="W328" s="111">
        <v>0.83</v>
      </c>
      <c r="X328" s="107"/>
    </row>
    <row r="329" spans="1:24" ht="15.75" customHeight="1">
      <c r="A329" s="109" t="s">
        <v>683</v>
      </c>
      <c r="B329" s="109">
        <v>327</v>
      </c>
      <c r="C329" s="107" t="s">
        <v>272</v>
      </c>
      <c r="D329" s="107"/>
      <c r="E329" s="107">
        <v>55.25</v>
      </c>
      <c r="F329" s="106">
        <v>0</v>
      </c>
      <c r="G329" s="108">
        <v>969000</v>
      </c>
      <c r="H329" s="108">
        <v>53261</v>
      </c>
      <c r="I329" s="108">
        <v>50879</v>
      </c>
      <c r="J329" s="107">
        <v>41.91</v>
      </c>
      <c r="K329" s="107">
        <v>3.85</v>
      </c>
      <c r="L329" s="107">
        <v>0.47</v>
      </c>
      <c r="M329" s="107">
        <v>0.5</v>
      </c>
      <c r="N329" s="107">
        <v>1.32</v>
      </c>
      <c r="O329" s="107">
        <v>8.5</v>
      </c>
      <c r="P329" s="107">
        <v>9.01</v>
      </c>
      <c r="Q329" s="107">
        <v>5.62</v>
      </c>
      <c r="R329" s="107">
        <v>4.71</v>
      </c>
      <c r="S329" s="107">
        <v>27.34</v>
      </c>
      <c r="T329" s="107"/>
      <c r="U329" s="107">
        <v>656</v>
      </c>
      <c r="V329" s="107">
        <v>591</v>
      </c>
      <c r="W329" s="110">
        <v>4.67</v>
      </c>
      <c r="X329" s="107"/>
    </row>
    <row r="330" spans="1:24" ht="15.75" customHeight="1">
      <c r="A330" s="109" t="s">
        <v>682</v>
      </c>
      <c r="B330" s="109">
        <v>328</v>
      </c>
      <c r="C330" s="107" t="s">
        <v>272</v>
      </c>
      <c r="D330" s="107"/>
      <c r="E330" s="107">
        <v>183</v>
      </c>
      <c r="F330" s="106">
        <v>0</v>
      </c>
      <c r="G330" s="108">
        <v>0</v>
      </c>
      <c r="H330" s="107">
        <v>0</v>
      </c>
      <c r="I330" s="108">
        <v>2928</v>
      </c>
      <c r="J330" s="107">
        <v>50.13</v>
      </c>
      <c r="K330" s="107">
        <v>2.15</v>
      </c>
      <c r="L330" s="107">
        <v>6</v>
      </c>
      <c r="M330" s="107">
        <v>3</v>
      </c>
      <c r="N330" s="107">
        <v>3.65</v>
      </c>
      <c r="O330" s="107">
        <v>0.05</v>
      </c>
      <c r="P330" s="107">
        <v>4.22</v>
      </c>
      <c r="Q330" s="107">
        <v>1.21</v>
      </c>
      <c r="R330" s="107">
        <v>1.62</v>
      </c>
      <c r="S330" s="107">
        <v>39.770000000000003</v>
      </c>
      <c r="T330" s="107"/>
      <c r="U330" s="107">
        <v>812</v>
      </c>
      <c r="V330" s="107">
        <v>951</v>
      </c>
      <c r="W330" s="110">
        <v>-5.84</v>
      </c>
      <c r="X330" s="107"/>
    </row>
    <row r="331" spans="1:24" ht="15.75" customHeight="1">
      <c r="A331" s="109" t="s">
        <v>681</v>
      </c>
      <c r="B331" s="109">
        <v>329</v>
      </c>
      <c r="C331" s="107" t="s">
        <v>272</v>
      </c>
      <c r="D331" s="107"/>
      <c r="E331" s="107">
        <v>0.62</v>
      </c>
      <c r="F331" s="106">
        <v>1.64</v>
      </c>
      <c r="G331" s="108">
        <v>7109300</v>
      </c>
      <c r="H331" s="108">
        <v>4387</v>
      </c>
      <c r="I331" s="108">
        <v>3355</v>
      </c>
      <c r="J331" s="107"/>
      <c r="K331" s="107">
        <v>0.9</v>
      </c>
      <c r="L331" s="107">
        <v>1.42</v>
      </c>
      <c r="M331" s="107"/>
      <c r="N331" s="107">
        <v>0</v>
      </c>
      <c r="O331" s="107">
        <v>-6.66</v>
      </c>
      <c r="P331" s="107">
        <v>-9.57</v>
      </c>
      <c r="Q331" s="107">
        <v>-32.99</v>
      </c>
      <c r="R331" s="107">
        <v>4.2</v>
      </c>
      <c r="S331" s="107">
        <v>30.13</v>
      </c>
      <c r="T331" s="107"/>
      <c r="U331" s="107"/>
      <c r="V331" s="107"/>
      <c r="W331" s="110"/>
      <c r="X331" s="107"/>
    </row>
    <row r="332" spans="1:24" ht="15.75" customHeight="1">
      <c r="A332" s="109" t="s">
        <v>680</v>
      </c>
      <c r="B332" s="109">
        <v>330</v>
      </c>
      <c r="C332" s="107" t="s">
        <v>272</v>
      </c>
      <c r="D332" s="107"/>
      <c r="E332" s="107">
        <v>19.7</v>
      </c>
      <c r="F332" s="107">
        <v>0</v>
      </c>
      <c r="G332" s="108">
        <v>7527600</v>
      </c>
      <c r="H332" s="108">
        <v>146139</v>
      </c>
      <c r="I332" s="108">
        <v>17625</v>
      </c>
      <c r="J332" s="107"/>
      <c r="K332" s="107">
        <v>2.86</v>
      </c>
      <c r="L332" s="107">
        <v>1.77</v>
      </c>
      <c r="M332" s="107">
        <v>0.35</v>
      </c>
      <c r="N332" s="107">
        <v>0</v>
      </c>
      <c r="O332" s="107">
        <v>-2.57</v>
      </c>
      <c r="P332" s="107">
        <v>-9.5500000000000007</v>
      </c>
      <c r="Q332" s="107">
        <v>-29.69</v>
      </c>
      <c r="R332" s="107">
        <v>5.08</v>
      </c>
      <c r="S332" s="107">
        <v>49.7</v>
      </c>
      <c r="T332" s="107"/>
      <c r="U332" s="107"/>
      <c r="V332" s="107"/>
      <c r="W332" s="110"/>
      <c r="X332" s="107"/>
    </row>
    <row r="333" spans="1:24" ht="15.75" customHeight="1">
      <c r="A333" s="109" t="s">
        <v>679</v>
      </c>
      <c r="B333" s="109">
        <v>331</v>
      </c>
      <c r="C333" s="107" t="s">
        <v>275</v>
      </c>
      <c r="D333" s="107"/>
      <c r="E333" s="107">
        <v>40.25</v>
      </c>
      <c r="F333" s="107">
        <v>-0.62</v>
      </c>
      <c r="G333" s="108">
        <v>996700</v>
      </c>
      <c r="H333" s="108">
        <v>40525</v>
      </c>
      <c r="I333" s="108">
        <v>193200</v>
      </c>
      <c r="J333" s="107">
        <v>29.77</v>
      </c>
      <c r="K333" s="107">
        <v>9.52</v>
      </c>
      <c r="L333" s="107">
        <v>2.3199999999999998</v>
      </c>
      <c r="M333" s="107">
        <v>0.4</v>
      </c>
      <c r="N333" s="107">
        <v>1.35</v>
      </c>
      <c r="O333" s="107">
        <v>13.97</v>
      </c>
      <c r="P333" s="107">
        <v>33.67</v>
      </c>
      <c r="Q333" s="107">
        <v>2.74</v>
      </c>
      <c r="R333" s="107">
        <v>2.37</v>
      </c>
      <c r="S333" s="107">
        <v>6.92</v>
      </c>
      <c r="T333" s="107"/>
      <c r="U333" s="107">
        <v>380</v>
      </c>
      <c r="V333" s="107">
        <v>435</v>
      </c>
      <c r="W333" s="106">
        <v>7.42</v>
      </c>
      <c r="X333" s="107"/>
    </row>
    <row r="334" spans="1:24" ht="15.75" customHeight="1">
      <c r="A334" s="109" t="s">
        <v>678</v>
      </c>
      <c r="B334" s="109">
        <v>332</v>
      </c>
      <c r="C334" s="107" t="s">
        <v>272</v>
      </c>
      <c r="D334" s="107"/>
      <c r="E334" s="107">
        <v>6.3</v>
      </c>
      <c r="F334" s="106">
        <v>1.61</v>
      </c>
      <c r="G334" s="108">
        <v>236600</v>
      </c>
      <c r="H334" s="108">
        <v>1472</v>
      </c>
      <c r="I334" s="108">
        <v>1764</v>
      </c>
      <c r="J334" s="107"/>
      <c r="K334" s="107">
        <v>2.09</v>
      </c>
      <c r="L334" s="107">
        <v>3.93</v>
      </c>
      <c r="M334" s="107"/>
      <c r="N334" s="107">
        <v>0</v>
      </c>
      <c r="O334" s="107">
        <v>-2.86</v>
      </c>
      <c r="P334" s="107">
        <v>-15.71</v>
      </c>
      <c r="Q334" s="107">
        <v>-2.42</v>
      </c>
      <c r="R334" s="107"/>
      <c r="S334" s="107">
        <v>48.48</v>
      </c>
      <c r="T334" s="107"/>
      <c r="U334" s="107"/>
      <c r="V334" s="107"/>
      <c r="W334" s="106"/>
      <c r="X334" s="107"/>
    </row>
    <row r="335" spans="1:24" ht="15.75" customHeight="1">
      <c r="A335" s="109" t="s">
        <v>677</v>
      </c>
      <c r="B335" s="109">
        <v>333</v>
      </c>
      <c r="C335" s="107" t="s">
        <v>275</v>
      </c>
      <c r="D335" s="107"/>
      <c r="E335" s="107">
        <v>30</v>
      </c>
      <c r="F335" s="106">
        <v>0</v>
      </c>
      <c r="G335" s="108">
        <v>4200</v>
      </c>
      <c r="H335" s="108">
        <v>132</v>
      </c>
      <c r="I335" s="108">
        <v>807</v>
      </c>
      <c r="J335" s="107"/>
      <c r="K335" s="107">
        <v>1.77</v>
      </c>
      <c r="L335" s="107">
        <v>0.86</v>
      </c>
      <c r="M335" s="107">
        <v>0.47</v>
      </c>
      <c r="N335" s="107">
        <v>0</v>
      </c>
      <c r="O335" s="107">
        <v>-6.37</v>
      </c>
      <c r="P335" s="107">
        <v>-10.96</v>
      </c>
      <c r="Q335" s="107">
        <v>-68.099999999999994</v>
      </c>
      <c r="R335" s="107">
        <v>1.57</v>
      </c>
      <c r="S335" s="107">
        <v>35.11</v>
      </c>
      <c r="T335" s="107"/>
      <c r="U335" s="107"/>
      <c r="V335" s="107"/>
      <c r="W335" s="110"/>
      <c r="X335" s="107"/>
    </row>
    <row r="336" spans="1:24" ht="15.75" customHeight="1">
      <c r="A336" s="109" t="s">
        <v>676</v>
      </c>
      <c r="B336" s="109">
        <v>334</v>
      </c>
      <c r="C336" s="107" t="s">
        <v>272</v>
      </c>
      <c r="D336" s="107"/>
      <c r="E336" s="107">
        <v>1.52</v>
      </c>
      <c r="F336" s="106">
        <v>0</v>
      </c>
      <c r="G336" s="108">
        <v>0</v>
      </c>
      <c r="H336" s="108">
        <v>0</v>
      </c>
      <c r="I336" s="108">
        <v>1188</v>
      </c>
      <c r="J336" s="107"/>
      <c r="K336" s="107">
        <v>0.87</v>
      </c>
      <c r="L336" s="107">
        <v>0.21</v>
      </c>
      <c r="M336" s="107"/>
      <c r="N336" s="107">
        <v>0</v>
      </c>
      <c r="O336" s="107">
        <v>-8.64</v>
      </c>
      <c r="P336" s="107">
        <v>-10.38</v>
      </c>
      <c r="Q336" s="107">
        <v>-71.22</v>
      </c>
      <c r="R336" s="107"/>
      <c r="S336" s="107">
        <v>12.39</v>
      </c>
      <c r="T336" s="107"/>
      <c r="U336" s="107"/>
      <c r="V336" s="107"/>
      <c r="W336" s="106"/>
      <c r="X336" s="107"/>
    </row>
    <row r="337" spans="1:24" ht="15.75" customHeight="1">
      <c r="A337" s="109" t="s">
        <v>675</v>
      </c>
      <c r="B337" s="109">
        <v>335</v>
      </c>
      <c r="C337" s="107" t="s">
        <v>272</v>
      </c>
      <c r="D337" s="107"/>
      <c r="E337" s="107">
        <v>4.4400000000000004</v>
      </c>
      <c r="F337" s="106">
        <v>0</v>
      </c>
      <c r="G337" s="108">
        <v>7000</v>
      </c>
      <c r="H337" s="108">
        <v>31</v>
      </c>
      <c r="I337" s="108">
        <v>823</v>
      </c>
      <c r="J337" s="107"/>
      <c r="K337" s="107">
        <v>0.62</v>
      </c>
      <c r="L337" s="107">
        <v>0.32</v>
      </c>
      <c r="M337" s="107"/>
      <c r="N337" s="107">
        <v>0</v>
      </c>
      <c r="O337" s="107">
        <v>-2.5</v>
      </c>
      <c r="P337" s="107">
        <v>-2.62</v>
      </c>
      <c r="Q337" s="107">
        <v>1.56</v>
      </c>
      <c r="R337" s="107">
        <v>2.25</v>
      </c>
      <c r="S337" s="107">
        <v>33.630000000000003</v>
      </c>
      <c r="T337" s="107"/>
      <c r="U337" s="107"/>
      <c r="V337" s="107"/>
      <c r="W337" s="106"/>
      <c r="X337" s="107"/>
    </row>
    <row r="338" spans="1:24" ht="15.75" customHeight="1">
      <c r="A338" s="109" t="s">
        <v>674</v>
      </c>
      <c r="B338" s="109">
        <v>336</v>
      </c>
      <c r="C338" s="107" t="s">
        <v>272</v>
      </c>
      <c r="D338" s="107"/>
      <c r="E338" s="107">
        <v>0.01</v>
      </c>
      <c r="F338" s="110">
        <v>-50</v>
      </c>
      <c r="G338" s="108">
        <v>65502800</v>
      </c>
      <c r="H338" s="108">
        <v>664</v>
      </c>
      <c r="I338" s="108">
        <v>857</v>
      </c>
      <c r="J338" s="107"/>
      <c r="K338" s="107">
        <v>0.5</v>
      </c>
      <c r="L338" s="107">
        <v>0.44</v>
      </c>
      <c r="M338" s="107"/>
      <c r="N338" s="107">
        <v>0</v>
      </c>
      <c r="O338" s="107">
        <v>-2.21</v>
      </c>
      <c r="P338" s="107">
        <v>-4.59</v>
      </c>
      <c r="Q338" s="107">
        <v>-5.23</v>
      </c>
      <c r="R338" s="107"/>
      <c r="S338" s="107">
        <v>86.88</v>
      </c>
      <c r="T338" s="107"/>
      <c r="U338" s="107"/>
      <c r="V338" s="107"/>
      <c r="W338" s="110"/>
      <c r="X338" s="107"/>
    </row>
    <row r="339" spans="1:24" ht="15.75" customHeight="1">
      <c r="A339" s="109" t="s">
        <v>673</v>
      </c>
      <c r="B339" s="109">
        <v>337</v>
      </c>
      <c r="C339" s="107" t="s">
        <v>272</v>
      </c>
      <c r="D339" s="107"/>
      <c r="E339" s="107">
        <v>7.05</v>
      </c>
      <c r="F339" s="106">
        <v>-0.7</v>
      </c>
      <c r="G339" s="108">
        <v>1587000</v>
      </c>
      <c r="H339" s="108">
        <v>11259</v>
      </c>
      <c r="I339" s="108">
        <v>1353</v>
      </c>
      <c r="J339" s="107">
        <v>7.44</v>
      </c>
      <c r="K339" s="107">
        <v>2.33</v>
      </c>
      <c r="L339" s="107">
        <v>1.41</v>
      </c>
      <c r="M339" s="107">
        <v>0.32</v>
      </c>
      <c r="N339" s="107">
        <v>0.95</v>
      </c>
      <c r="O339" s="107">
        <v>17.88</v>
      </c>
      <c r="P339" s="107">
        <v>34.25</v>
      </c>
      <c r="Q339" s="107">
        <v>10.82</v>
      </c>
      <c r="R339" s="107">
        <v>3.52</v>
      </c>
      <c r="S339" s="107">
        <v>53</v>
      </c>
      <c r="T339" s="107"/>
      <c r="U339" s="107">
        <v>42</v>
      </c>
      <c r="V339" s="107">
        <v>65</v>
      </c>
      <c r="W339" s="110">
        <v>-1.4</v>
      </c>
      <c r="X339" s="107"/>
    </row>
    <row r="340" spans="1:24" ht="15.75" customHeight="1">
      <c r="A340" s="109" t="s">
        <v>672</v>
      </c>
      <c r="B340" s="109">
        <v>338</v>
      </c>
      <c r="C340" s="107" t="s">
        <v>272</v>
      </c>
      <c r="D340" s="107"/>
      <c r="E340" s="107">
        <v>13.4</v>
      </c>
      <c r="F340" s="106">
        <v>-2.19</v>
      </c>
      <c r="G340" s="108">
        <v>2484900</v>
      </c>
      <c r="H340" s="108">
        <v>33782</v>
      </c>
      <c r="I340" s="108">
        <v>22712</v>
      </c>
      <c r="J340" s="107">
        <v>17.579999999999998</v>
      </c>
      <c r="K340" s="107">
        <v>1.0900000000000001</v>
      </c>
      <c r="L340" s="107">
        <v>1.78</v>
      </c>
      <c r="M340" s="107"/>
      <c r="N340" s="107">
        <v>0.76</v>
      </c>
      <c r="O340" s="107">
        <v>4.92</v>
      </c>
      <c r="P340" s="107">
        <v>5.95</v>
      </c>
      <c r="Q340" s="107">
        <v>1.42</v>
      </c>
      <c r="R340" s="107">
        <v>5.84</v>
      </c>
      <c r="S340" s="107">
        <v>45.61</v>
      </c>
      <c r="T340" s="107"/>
      <c r="U340" s="107">
        <v>594</v>
      </c>
      <c r="V340" s="107">
        <v>569</v>
      </c>
      <c r="W340" s="110">
        <v>1.25</v>
      </c>
      <c r="X340" s="107"/>
    </row>
    <row r="341" spans="1:24" ht="15.75" customHeight="1">
      <c r="A341" s="109" t="s">
        <v>671</v>
      </c>
      <c r="B341" s="109">
        <v>339</v>
      </c>
      <c r="C341" s="107" t="s">
        <v>275</v>
      </c>
      <c r="D341" s="107"/>
      <c r="E341" s="107">
        <v>8.6999999999999993</v>
      </c>
      <c r="F341" s="106">
        <v>0.57999999999999996</v>
      </c>
      <c r="G341" s="108">
        <v>67600</v>
      </c>
      <c r="H341" s="108">
        <v>583</v>
      </c>
      <c r="I341" s="108">
        <v>4966</v>
      </c>
      <c r="J341" s="107">
        <v>11.94</v>
      </c>
      <c r="K341" s="107">
        <v>1.1200000000000001</v>
      </c>
      <c r="L341" s="107">
        <v>2.33</v>
      </c>
      <c r="M341" s="107">
        <v>0.1</v>
      </c>
      <c r="N341" s="107">
        <v>0.73</v>
      </c>
      <c r="O341" s="107">
        <v>3.34</v>
      </c>
      <c r="P341" s="107">
        <v>9.68</v>
      </c>
      <c r="Q341" s="107">
        <v>15.41</v>
      </c>
      <c r="R341" s="107">
        <v>9.94</v>
      </c>
      <c r="S341" s="107">
        <v>16.75</v>
      </c>
      <c r="T341" s="107"/>
      <c r="U341" s="107">
        <v>377</v>
      </c>
      <c r="V341" s="107">
        <v>527</v>
      </c>
      <c r="W341" s="111">
        <v>-0.42</v>
      </c>
      <c r="X341" s="107"/>
    </row>
    <row r="342" spans="1:24" ht="15.75" customHeight="1">
      <c r="A342" s="109" t="s">
        <v>670</v>
      </c>
      <c r="B342" s="109">
        <v>340</v>
      </c>
      <c r="C342" s="107" t="s">
        <v>272</v>
      </c>
      <c r="D342" s="107"/>
      <c r="E342" s="107">
        <v>10.4</v>
      </c>
      <c r="F342" s="107">
        <v>-1.89</v>
      </c>
      <c r="G342" s="108">
        <v>2260800</v>
      </c>
      <c r="H342" s="108">
        <v>23580</v>
      </c>
      <c r="I342" s="108">
        <v>8320</v>
      </c>
      <c r="J342" s="107">
        <v>18.239999999999998</v>
      </c>
      <c r="K342" s="107">
        <v>2.23</v>
      </c>
      <c r="L342" s="107">
        <v>0.47</v>
      </c>
      <c r="M342" s="107">
        <v>0.2</v>
      </c>
      <c r="N342" s="107">
        <v>0.51</v>
      </c>
      <c r="O342" s="107">
        <v>10.6</v>
      </c>
      <c r="P342" s="107">
        <v>12.14</v>
      </c>
      <c r="Q342" s="107">
        <v>13.84</v>
      </c>
      <c r="R342" s="107">
        <v>5.19</v>
      </c>
      <c r="S342" s="107">
        <v>42.76</v>
      </c>
      <c r="T342" s="107"/>
      <c r="U342" s="107">
        <v>449</v>
      </c>
      <c r="V342" s="107">
        <v>394</v>
      </c>
      <c r="W342" s="110">
        <v>-0.66</v>
      </c>
      <c r="X342" s="107"/>
    </row>
    <row r="343" spans="1:24" ht="15.75" customHeight="1">
      <c r="A343" s="109" t="s">
        <v>669</v>
      </c>
      <c r="B343" s="109">
        <v>341</v>
      </c>
      <c r="C343" s="107" t="s">
        <v>275</v>
      </c>
      <c r="D343" s="107"/>
      <c r="E343" s="107">
        <v>4.82</v>
      </c>
      <c r="F343" s="107">
        <v>-0.82</v>
      </c>
      <c r="G343" s="108">
        <v>1846200</v>
      </c>
      <c r="H343" s="108">
        <v>8827</v>
      </c>
      <c r="I343" s="108">
        <v>3312</v>
      </c>
      <c r="J343" s="107"/>
      <c r="K343" s="107">
        <v>1.63</v>
      </c>
      <c r="L343" s="107">
        <v>0.84</v>
      </c>
      <c r="M343" s="107"/>
      <c r="N343" s="107">
        <v>0</v>
      </c>
      <c r="O343" s="107">
        <v>-26.3</v>
      </c>
      <c r="P343" s="107">
        <v>-59.47</v>
      </c>
      <c r="Q343" s="107">
        <v>-97.95</v>
      </c>
      <c r="R343" s="107"/>
      <c r="S343" s="107">
        <v>22.71</v>
      </c>
      <c r="T343" s="107"/>
      <c r="U343" s="107"/>
      <c r="V343" s="107"/>
      <c r="W343" s="106"/>
      <c r="X343" s="107"/>
    </row>
    <row r="344" spans="1:24" ht="15.75" customHeight="1">
      <c r="A344" s="109" t="s">
        <v>668</v>
      </c>
      <c r="B344" s="109">
        <v>342</v>
      </c>
      <c r="C344" s="107" t="s">
        <v>272</v>
      </c>
      <c r="D344" s="107"/>
      <c r="E344" s="107">
        <v>13.2</v>
      </c>
      <c r="F344" s="106">
        <v>0.76</v>
      </c>
      <c r="G344" s="108">
        <v>4498200</v>
      </c>
      <c r="H344" s="108">
        <v>59697</v>
      </c>
      <c r="I344" s="108">
        <v>6296</v>
      </c>
      <c r="J344" s="107">
        <v>6.62</v>
      </c>
      <c r="K344" s="107">
        <v>1.76</v>
      </c>
      <c r="L344" s="107">
        <v>0.64</v>
      </c>
      <c r="M344" s="107">
        <v>0.4</v>
      </c>
      <c r="N344" s="107">
        <v>1.99</v>
      </c>
      <c r="O344" s="107">
        <v>20.84</v>
      </c>
      <c r="P344" s="107">
        <v>29.08</v>
      </c>
      <c r="Q344" s="107">
        <v>20.75</v>
      </c>
      <c r="R344" s="107">
        <v>4.96</v>
      </c>
      <c r="S344" s="107">
        <v>76.63</v>
      </c>
      <c r="T344" s="107"/>
      <c r="U344" s="107">
        <v>48</v>
      </c>
      <c r="V344" s="107">
        <v>43</v>
      </c>
      <c r="W344" s="106">
        <v>0.38</v>
      </c>
      <c r="X344" s="107"/>
    </row>
    <row r="345" spans="1:24" ht="15.75" customHeight="1">
      <c r="A345" s="109" t="s">
        <v>667</v>
      </c>
      <c r="B345" s="109">
        <v>343</v>
      </c>
      <c r="C345" s="107" t="s">
        <v>275</v>
      </c>
      <c r="D345" s="107"/>
      <c r="E345" s="107">
        <v>2.82</v>
      </c>
      <c r="F345" s="106">
        <v>9.3000000000000007</v>
      </c>
      <c r="G345" s="108">
        <v>5378200</v>
      </c>
      <c r="H345" s="108">
        <v>14703</v>
      </c>
      <c r="I345" s="108">
        <v>1341</v>
      </c>
      <c r="J345" s="107">
        <v>19.5</v>
      </c>
      <c r="K345" s="107">
        <v>0.38</v>
      </c>
      <c r="L345" s="107">
        <v>0.18</v>
      </c>
      <c r="M345" s="107"/>
      <c r="N345" s="107">
        <v>0.14000000000000001</v>
      </c>
      <c r="O345" s="107">
        <v>1.89</v>
      </c>
      <c r="P345" s="107">
        <v>2.4</v>
      </c>
      <c r="Q345" s="107">
        <v>19.52</v>
      </c>
      <c r="R345" s="107"/>
      <c r="S345" s="107">
        <v>71.37</v>
      </c>
      <c r="T345" s="107"/>
      <c r="U345" s="107">
        <v>723</v>
      </c>
      <c r="V345" s="107">
        <v>727</v>
      </c>
      <c r="W345" s="106">
        <v>0.38</v>
      </c>
      <c r="X345" s="107"/>
    </row>
    <row r="346" spans="1:24" ht="15.75" customHeight="1">
      <c r="A346" s="109" t="s">
        <v>666</v>
      </c>
      <c r="B346" s="109">
        <v>344</v>
      </c>
      <c r="C346" s="107" t="s">
        <v>272</v>
      </c>
      <c r="D346" s="107"/>
      <c r="E346" s="107">
        <v>36.25</v>
      </c>
      <c r="F346" s="106">
        <v>-2.0299999999999998</v>
      </c>
      <c r="G346" s="108">
        <v>2502500</v>
      </c>
      <c r="H346" s="108">
        <v>92546</v>
      </c>
      <c r="I346" s="108">
        <v>31605</v>
      </c>
      <c r="J346" s="107">
        <v>23.45</v>
      </c>
      <c r="K346" s="107">
        <v>4.76</v>
      </c>
      <c r="L346" s="107">
        <v>0.76</v>
      </c>
      <c r="M346" s="107">
        <v>0.36</v>
      </c>
      <c r="N346" s="107">
        <v>1.55</v>
      </c>
      <c r="O346" s="107">
        <v>14.84</v>
      </c>
      <c r="P346" s="107">
        <v>21.69</v>
      </c>
      <c r="Q346" s="107">
        <v>10.54</v>
      </c>
      <c r="R346" s="107">
        <v>1.95</v>
      </c>
      <c r="S346" s="107">
        <v>38.75</v>
      </c>
      <c r="T346" s="107"/>
      <c r="U346" s="107">
        <v>389</v>
      </c>
      <c r="V346" s="107">
        <v>385</v>
      </c>
      <c r="W346" s="110">
        <v>1.65</v>
      </c>
      <c r="X346" s="107"/>
    </row>
    <row r="347" spans="1:24" ht="15.75" customHeight="1">
      <c r="A347" s="109" t="s">
        <v>665</v>
      </c>
      <c r="B347" s="109">
        <v>345</v>
      </c>
      <c r="C347" s="107" t="s">
        <v>272</v>
      </c>
      <c r="D347" s="107"/>
      <c r="E347" s="107">
        <v>0.45</v>
      </c>
      <c r="F347" s="110">
        <v>-2.17</v>
      </c>
      <c r="G347" s="108">
        <v>16878100</v>
      </c>
      <c r="H347" s="108">
        <v>7541</v>
      </c>
      <c r="I347" s="108">
        <v>574</v>
      </c>
      <c r="J347" s="107"/>
      <c r="K347" s="107">
        <v>0.31</v>
      </c>
      <c r="L347" s="107">
        <v>1.57</v>
      </c>
      <c r="M347" s="107"/>
      <c r="N347" s="107">
        <v>0</v>
      </c>
      <c r="O347" s="107">
        <v>-1.1200000000000001</v>
      </c>
      <c r="P347" s="107">
        <v>-4.93</v>
      </c>
      <c r="Q347" s="107">
        <v>-68.67</v>
      </c>
      <c r="R347" s="107"/>
      <c r="S347" s="107">
        <v>65.94</v>
      </c>
      <c r="T347" s="107"/>
      <c r="U347" s="107"/>
      <c r="V347" s="107"/>
      <c r="W347" s="110"/>
      <c r="X347" s="107"/>
    </row>
    <row r="348" spans="1:24" ht="15.75" customHeight="1">
      <c r="A348" s="109" t="s">
        <v>664</v>
      </c>
      <c r="B348" s="109">
        <v>346</v>
      </c>
      <c r="C348" s="107" t="s">
        <v>272</v>
      </c>
      <c r="D348" s="107"/>
      <c r="E348" s="107">
        <v>200</v>
      </c>
      <c r="F348" s="106">
        <v>-0.5</v>
      </c>
      <c r="G348" s="108">
        <v>10100</v>
      </c>
      <c r="H348" s="108">
        <v>2048</v>
      </c>
      <c r="I348" s="108">
        <v>4180</v>
      </c>
      <c r="J348" s="107">
        <v>16.71</v>
      </c>
      <c r="K348" s="107">
        <v>0.76</v>
      </c>
      <c r="L348" s="107">
        <v>0.42</v>
      </c>
      <c r="M348" s="107">
        <v>10</v>
      </c>
      <c r="N348" s="107">
        <v>11.97</v>
      </c>
      <c r="O348" s="107">
        <v>3.79</v>
      </c>
      <c r="P348" s="107">
        <v>4.55</v>
      </c>
      <c r="Q348" s="107">
        <v>2.13</v>
      </c>
      <c r="R348" s="107">
        <v>4.9800000000000004</v>
      </c>
      <c r="S348" s="107">
        <v>22.81</v>
      </c>
      <c r="T348" s="107"/>
      <c r="U348" s="107">
        <v>615</v>
      </c>
      <c r="V348" s="107">
        <v>605</v>
      </c>
      <c r="W348" s="106">
        <v>-0.19</v>
      </c>
      <c r="X348" s="107"/>
    </row>
    <row r="349" spans="1:24" ht="15.75" customHeight="1">
      <c r="A349" s="109" t="s">
        <v>663</v>
      </c>
      <c r="B349" s="109">
        <v>347</v>
      </c>
      <c r="C349" s="107" t="s">
        <v>275</v>
      </c>
      <c r="D349" s="107"/>
      <c r="E349" s="107">
        <v>14.2</v>
      </c>
      <c r="F349" s="106">
        <v>-0.7</v>
      </c>
      <c r="G349" s="108">
        <v>34900</v>
      </c>
      <c r="H349" s="108">
        <v>496</v>
      </c>
      <c r="I349" s="108">
        <v>1784</v>
      </c>
      <c r="J349" s="107">
        <v>13.49</v>
      </c>
      <c r="K349" s="107">
        <v>1.76</v>
      </c>
      <c r="L349" s="107">
        <v>0.36</v>
      </c>
      <c r="M349" s="107">
        <v>1</v>
      </c>
      <c r="N349" s="107">
        <v>1.05</v>
      </c>
      <c r="O349" s="107">
        <v>12.32</v>
      </c>
      <c r="P349" s="107">
        <v>12.58</v>
      </c>
      <c r="Q349" s="107">
        <v>16.079999999999998</v>
      </c>
      <c r="R349" s="107">
        <v>6.99</v>
      </c>
      <c r="S349" s="107">
        <v>34.119999999999997</v>
      </c>
      <c r="T349" s="107"/>
      <c r="U349" s="107">
        <v>355</v>
      </c>
      <c r="V349" s="107">
        <v>277</v>
      </c>
      <c r="W349" s="110">
        <v>-1.86</v>
      </c>
      <c r="X349" s="107"/>
    </row>
    <row r="350" spans="1:24" ht="15.75" customHeight="1">
      <c r="A350" s="109" t="s">
        <v>662</v>
      </c>
      <c r="B350" s="109">
        <v>348</v>
      </c>
      <c r="C350" s="107" t="s">
        <v>272</v>
      </c>
      <c r="D350" s="107"/>
      <c r="E350" s="107">
        <v>4.96</v>
      </c>
      <c r="F350" s="110">
        <v>0</v>
      </c>
      <c r="G350" s="108">
        <v>109700</v>
      </c>
      <c r="H350" s="107">
        <v>541</v>
      </c>
      <c r="I350" s="108">
        <v>2190</v>
      </c>
      <c r="J350" s="107">
        <v>8.66</v>
      </c>
      <c r="K350" s="107">
        <v>1.21</v>
      </c>
      <c r="L350" s="107">
        <v>1.17</v>
      </c>
      <c r="M350" s="107">
        <v>0.35</v>
      </c>
      <c r="N350" s="107">
        <v>0.56999999999999995</v>
      </c>
      <c r="O350" s="107">
        <v>8.91</v>
      </c>
      <c r="P350" s="107">
        <v>14.33</v>
      </c>
      <c r="Q350" s="107">
        <v>4.7</v>
      </c>
      <c r="R350" s="107">
        <v>7.06</v>
      </c>
      <c r="S350" s="107">
        <v>68.459999999999994</v>
      </c>
      <c r="T350" s="107"/>
      <c r="U350" s="107">
        <v>201</v>
      </c>
      <c r="V350" s="107">
        <v>216</v>
      </c>
      <c r="W350" s="111">
        <v>-0.08</v>
      </c>
      <c r="X350" s="107"/>
    </row>
    <row r="351" spans="1:24" ht="15.75" customHeight="1">
      <c r="A351" s="109" t="s">
        <v>661</v>
      </c>
      <c r="B351" s="109">
        <v>349</v>
      </c>
      <c r="C351" s="107" t="s">
        <v>275</v>
      </c>
      <c r="D351" s="107"/>
      <c r="E351" s="107">
        <v>2.2799999999999998</v>
      </c>
      <c r="F351" s="110">
        <v>1.79</v>
      </c>
      <c r="G351" s="108">
        <v>1884700</v>
      </c>
      <c r="H351" s="108">
        <v>4276</v>
      </c>
      <c r="I351" s="108">
        <v>912</v>
      </c>
      <c r="J351" s="107">
        <v>8.81</v>
      </c>
      <c r="K351" s="107">
        <v>1.98</v>
      </c>
      <c r="L351" s="107">
        <v>0.17</v>
      </c>
      <c r="M351" s="107">
        <v>0.03</v>
      </c>
      <c r="N351" s="107">
        <v>0.26</v>
      </c>
      <c r="O351" s="107">
        <v>23.99</v>
      </c>
      <c r="P351" s="107">
        <v>24.03</v>
      </c>
      <c r="Q351" s="107">
        <v>13.74</v>
      </c>
      <c r="R351" s="107">
        <v>4.0199999999999996</v>
      </c>
      <c r="S351" s="107">
        <v>24.95</v>
      </c>
      <c r="T351" s="107"/>
      <c r="U351" s="107">
        <v>111</v>
      </c>
      <c r="V351" s="107">
        <v>74</v>
      </c>
      <c r="W351" s="106">
        <v>0.28000000000000003</v>
      </c>
      <c r="X351" s="107"/>
    </row>
    <row r="352" spans="1:24" ht="15.75" customHeight="1">
      <c r="A352" s="109" t="s">
        <v>1255</v>
      </c>
      <c r="B352" s="109">
        <v>350</v>
      </c>
      <c r="C352" s="107" t="s">
        <v>443</v>
      </c>
      <c r="D352" s="107"/>
      <c r="E352" s="107">
        <v>5.75</v>
      </c>
      <c r="F352" s="110">
        <v>3.6</v>
      </c>
      <c r="G352" s="108">
        <v>69759500</v>
      </c>
      <c r="H352" s="108">
        <v>403305</v>
      </c>
      <c r="I352" s="108">
        <v>5376</v>
      </c>
      <c r="J352" s="107">
        <v>42.18</v>
      </c>
      <c r="K352" s="107"/>
      <c r="L352" s="107">
        <v>0.68</v>
      </c>
      <c r="M352" s="107"/>
      <c r="N352" s="107">
        <v>0</v>
      </c>
      <c r="O352" s="107"/>
      <c r="P352" s="107"/>
      <c r="Q352" s="107"/>
      <c r="R352" s="107"/>
      <c r="S352" s="107">
        <v>34.229999999999997</v>
      </c>
      <c r="T352" s="107"/>
      <c r="U352" s="107"/>
      <c r="V352" s="107"/>
      <c r="W352" s="110"/>
      <c r="X352" s="107"/>
    </row>
    <row r="353" spans="1:24" ht="15.75" customHeight="1">
      <c r="A353" s="109" t="s">
        <v>660</v>
      </c>
      <c r="B353" s="109">
        <v>351</v>
      </c>
      <c r="C353" s="107" t="s">
        <v>272</v>
      </c>
      <c r="D353" s="107"/>
      <c r="E353" s="107">
        <v>0.5</v>
      </c>
      <c r="F353" s="106">
        <v>0</v>
      </c>
      <c r="G353" s="108">
        <v>382500</v>
      </c>
      <c r="H353" s="108">
        <v>189</v>
      </c>
      <c r="I353" s="108">
        <v>1252</v>
      </c>
      <c r="J353" s="107"/>
      <c r="K353" s="107">
        <v>0.32</v>
      </c>
      <c r="L353" s="107">
        <v>1.46</v>
      </c>
      <c r="M353" s="107"/>
      <c r="N353" s="107">
        <v>0</v>
      </c>
      <c r="O353" s="107">
        <v>2.72</v>
      </c>
      <c r="P353" s="107">
        <v>-2.37</v>
      </c>
      <c r="Q353" s="107">
        <v>-4.93</v>
      </c>
      <c r="R353" s="107"/>
      <c r="S353" s="107">
        <v>54.52</v>
      </c>
      <c r="T353" s="107"/>
      <c r="U353" s="107"/>
      <c r="V353" s="107"/>
      <c r="W353" s="106"/>
      <c r="X353" s="107"/>
    </row>
    <row r="354" spans="1:24" ht="15.75" customHeight="1">
      <c r="A354" s="109" t="s">
        <v>659</v>
      </c>
      <c r="B354" s="109">
        <v>352</v>
      </c>
      <c r="C354" s="107" t="s">
        <v>272</v>
      </c>
      <c r="D354" s="107"/>
      <c r="E354" s="107">
        <v>0.72</v>
      </c>
      <c r="F354" s="110">
        <v>1.41</v>
      </c>
      <c r="G354" s="108">
        <v>316200</v>
      </c>
      <c r="H354" s="108">
        <v>225</v>
      </c>
      <c r="I354" s="108">
        <v>3258</v>
      </c>
      <c r="J354" s="107">
        <v>22.03</v>
      </c>
      <c r="K354" s="107">
        <v>0.54</v>
      </c>
      <c r="L354" s="107">
        <v>2.95</v>
      </c>
      <c r="M354" s="107">
        <v>0.02</v>
      </c>
      <c r="N354" s="107">
        <v>0.03</v>
      </c>
      <c r="O354" s="107">
        <v>3.46</v>
      </c>
      <c r="P354" s="107">
        <v>2.48</v>
      </c>
      <c r="Q354" s="107">
        <v>0.64</v>
      </c>
      <c r="R354" s="107">
        <v>2.82</v>
      </c>
      <c r="S354" s="107">
        <v>29.38</v>
      </c>
      <c r="T354" s="107"/>
      <c r="U354" s="107">
        <v>740</v>
      </c>
      <c r="V354" s="107">
        <v>684</v>
      </c>
      <c r="W354" s="110">
        <v>-0.15</v>
      </c>
      <c r="X354" s="107"/>
    </row>
    <row r="355" spans="1:24" ht="15.75" customHeight="1">
      <c r="A355" s="109" t="s">
        <v>658</v>
      </c>
      <c r="B355" s="109">
        <v>353</v>
      </c>
      <c r="C355" s="107" t="s">
        <v>272</v>
      </c>
      <c r="D355" s="107"/>
      <c r="E355" s="107">
        <v>26.25</v>
      </c>
      <c r="F355" s="110">
        <v>0</v>
      </c>
      <c r="G355" s="108">
        <v>29483200</v>
      </c>
      <c r="H355" s="108">
        <v>772835</v>
      </c>
      <c r="I355" s="108">
        <v>136036</v>
      </c>
      <c r="J355" s="107"/>
      <c r="K355" s="107">
        <v>1.86</v>
      </c>
      <c r="L355" s="107">
        <v>4.03</v>
      </c>
      <c r="M355" s="107"/>
      <c r="N355" s="107">
        <v>0</v>
      </c>
      <c r="O355" s="107">
        <v>-2.2599999999999998</v>
      </c>
      <c r="P355" s="107">
        <v>-16.54</v>
      </c>
      <c r="Q355" s="107">
        <v>-35.229999999999997</v>
      </c>
      <c r="R355" s="107"/>
      <c r="S355" s="107">
        <v>61.55</v>
      </c>
      <c r="T355" s="107"/>
      <c r="U355" s="107"/>
      <c r="V355" s="107"/>
      <c r="W355" s="106"/>
      <c r="X355" s="107"/>
    </row>
    <row r="356" spans="1:24" ht="15.75" customHeight="1">
      <c r="A356" s="109" t="s">
        <v>657</v>
      </c>
      <c r="B356" s="109">
        <v>354</v>
      </c>
      <c r="C356" s="107" t="s">
        <v>275</v>
      </c>
      <c r="D356" s="107"/>
      <c r="E356" s="107">
        <v>1.02</v>
      </c>
      <c r="F356" s="107">
        <v>0.99</v>
      </c>
      <c r="G356" s="108">
        <v>49800</v>
      </c>
      <c r="H356" s="108">
        <v>50</v>
      </c>
      <c r="I356" s="108">
        <v>729</v>
      </c>
      <c r="J356" s="107">
        <v>37.79</v>
      </c>
      <c r="K356" s="107">
        <v>1</v>
      </c>
      <c r="L356" s="107">
        <v>1.02</v>
      </c>
      <c r="M356" s="107"/>
      <c r="N356" s="107">
        <v>0.03</v>
      </c>
      <c r="O356" s="107">
        <v>2.17</v>
      </c>
      <c r="P356" s="107">
        <v>2.67</v>
      </c>
      <c r="Q356" s="107">
        <v>2.21</v>
      </c>
      <c r="R356" s="107">
        <v>0.37</v>
      </c>
      <c r="S356" s="107">
        <v>81.93</v>
      </c>
      <c r="T356" s="107"/>
      <c r="U356" s="107">
        <v>832</v>
      </c>
      <c r="V356" s="107">
        <v>836</v>
      </c>
      <c r="W356" s="110">
        <v>2.33</v>
      </c>
      <c r="X356" s="107"/>
    </row>
    <row r="357" spans="1:24" ht="15.75" customHeight="1">
      <c r="A357" s="109" t="s">
        <v>656</v>
      </c>
      <c r="B357" s="109">
        <v>355</v>
      </c>
      <c r="C357" s="107" t="s">
        <v>272</v>
      </c>
      <c r="D357" s="107"/>
      <c r="E357" s="107">
        <v>1.7</v>
      </c>
      <c r="F357" s="107">
        <v>0</v>
      </c>
      <c r="G357" s="108">
        <v>682700</v>
      </c>
      <c r="H357" s="108">
        <v>1153</v>
      </c>
      <c r="I357" s="108">
        <v>1463</v>
      </c>
      <c r="J357" s="107">
        <v>15.56</v>
      </c>
      <c r="K357" s="107">
        <v>0.26</v>
      </c>
      <c r="L357" s="107">
        <v>2.21</v>
      </c>
      <c r="M357" s="107"/>
      <c r="N357" s="107">
        <v>0.11</v>
      </c>
      <c r="O357" s="107">
        <v>3.4</v>
      </c>
      <c r="P357" s="107">
        <v>1.71</v>
      </c>
      <c r="Q357" s="107">
        <v>2.0499999999999998</v>
      </c>
      <c r="R357" s="107"/>
      <c r="S357" s="107">
        <v>32.54</v>
      </c>
      <c r="T357" s="107"/>
      <c r="U357" s="107">
        <v>683</v>
      </c>
      <c r="V357" s="107">
        <v>605</v>
      </c>
      <c r="W357" s="110">
        <v>-0.13</v>
      </c>
      <c r="X357" s="107"/>
    </row>
    <row r="358" spans="1:24" ht="15.75" customHeight="1">
      <c r="A358" s="109" t="s">
        <v>655</v>
      </c>
      <c r="B358" s="109">
        <v>356</v>
      </c>
      <c r="C358" s="107" t="s">
        <v>272</v>
      </c>
      <c r="D358" s="107"/>
      <c r="E358" s="107">
        <v>3.08</v>
      </c>
      <c r="F358" s="106">
        <v>-0.65</v>
      </c>
      <c r="G358" s="108">
        <v>397600</v>
      </c>
      <c r="H358" s="108">
        <v>1225</v>
      </c>
      <c r="I358" s="108">
        <v>3361</v>
      </c>
      <c r="J358" s="107"/>
      <c r="K358" s="107">
        <v>0.49</v>
      </c>
      <c r="L358" s="107">
        <v>1.51</v>
      </c>
      <c r="M358" s="107">
        <v>0.11</v>
      </c>
      <c r="N358" s="107">
        <v>0</v>
      </c>
      <c r="O358" s="107">
        <v>2.46</v>
      </c>
      <c r="P358" s="112">
        <v>-0.37</v>
      </c>
      <c r="Q358" s="107">
        <v>1.17</v>
      </c>
      <c r="R358" s="107"/>
      <c r="S358" s="107">
        <v>57.75</v>
      </c>
      <c r="T358" s="107"/>
      <c r="U358" s="107"/>
      <c r="V358" s="107"/>
      <c r="W358" s="110"/>
      <c r="X358" s="107"/>
    </row>
    <row r="359" spans="1:24" ht="15.75" customHeight="1">
      <c r="A359" s="109" t="s">
        <v>654</v>
      </c>
      <c r="B359" s="109">
        <v>357</v>
      </c>
      <c r="C359" s="107" t="s">
        <v>272</v>
      </c>
      <c r="D359" s="107"/>
      <c r="E359" s="107">
        <v>0.86</v>
      </c>
      <c r="F359" s="110">
        <v>1.18</v>
      </c>
      <c r="G359" s="108">
        <v>762500</v>
      </c>
      <c r="H359" s="107">
        <v>648</v>
      </c>
      <c r="I359" s="108">
        <v>916</v>
      </c>
      <c r="J359" s="107">
        <v>8.01</v>
      </c>
      <c r="K359" s="107">
        <v>0.47</v>
      </c>
      <c r="L359" s="107">
        <v>0.95</v>
      </c>
      <c r="M359" s="107">
        <v>0.03</v>
      </c>
      <c r="N359" s="107">
        <v>0.11</v>
      </c>
      <c r="O359" s="107">
        <v>3.87</v>
      </c>
      <c r="P359" s="112">
        <v>5.98</v>
      </c>
      <c r="Q359" s="107">
        <v>18.350000000000001</v>
      </c>
      <c r="R359" s="107">
        <v>3.53</v>
      </c>
      <c r="S359" s="107">
        <v>44.64</v>
      </c>
      <c r="T359" s="107"/>
      <c r="U359" s="107">
        <v>377</v>
      </c>
      <c r="V359" s="107">
        <v>400</v>
      </c>
      <c r="W359" s="110">
        <v>-19.66</v>
      </c>
      <c r="X359" s="107"/>
    </row>
    <row r="360" spans="1:24" ht="15.75" customHeight="1">
      <c r="A360" s="109" t="s">
        <v>653</v>
      </c>
      <c r="B360" s="109">
        <v>358</v>
      </c>
      <c r="C360" s="107" t="s">
        <v>275</v>
      </c>
      <c r="D360" s="107"/>
      <c r="E360" s="107">
        <v>2.08</v>
      </c>
      <c r="F360" s="110">
        <v>2.97</v>
      </c>
      <c r="G360" s="108">
        <v>42500</v>
      </c>
      <c r="H360" s="108">
        <v>86</v>
      </c>
      <c r="I360" s="108">
        <v>2194</v>
      </c>
      <c r="J360" s="107"/>
      <c r="K360" s="107">
        <v>0.87</v>
      </c>
      <c r="L360" s="107">
        <v>1.04</v>
      </c>
      <c r="M360" s="107">
        <v>0.06</v>
      </c>
      <c r="N360" s="107">
        <v>0</v>
      </c>
      <c r="O360" s="107">
        <v>-1.1499999999999999</v>
      </c>
      <c r="P360" s="107">
        <v>-3.98</v>
      </c>
      <c r="Q360" s="107">
        <v>-6.97</v>
      </c>
      <c r="R360" s="107">
        <v>2.87</v>
      </c>
      <c r="S360" s="107">
        <v>19.84</v>
      </c>
      <c r="T360" s="107"/>
      <c r="U360" s="107"/>
      <c r="V360" s="107"/>
      <c r="W360" s="110"/>
      <c r="X360" s="107"/>
    </row>
    <row r="361" spans="1:24" ht="15.75" customHeight="1">
      <c r="A361" s="109" t="s">
        <v>652</v>
      </c>
      <c r="B361" s="109">
        <v>359</v>
      </c>
      <c r="C361" s="107" t="s">
        <v>272</v>
      </c>
      <c r="D361" s="107"/>
      <c r="E361" s="107">
        <v>2.84</v>
      </c>
      <c r="F361" s="110">
        <v>2.9</v>
      </c>
      <c r="G361" s="108">
        <v>969400</v>
      </c>
      <c r="H361" s="108">
        <v>2728</v>
      </c>
      <c r="I361" s="108">
        <v>2130</v>
      </c>
      <c r="J361" s="107">
        <v>16.2</v>
      </c>
      <c r="K361" s="107">
        <v>0.94</v>
      </c>
      <c r="L361" s="107">
        <v>0.51</v>
      </c>
      <c r="M361" s="107">
        <v>0.05</v>
      </c>
      <c r="N361" s="107">
        <v>0.18</v>
      </c>
      <c r="O361" s="107">
        <v>5.19</v>
      </c>
      <c r="P361" s="107">
        <v>5.76</v>
      </c>
      <c r="Q361" s="107">
        <v>4.1900000000000004</v>
      </c>
      <c r="R361" s="107">
        <v>6.16</v>
      </c>
      <c r="S361" s="107">
        <v>70.7</v>
      </c>
      <c r="T361" s="107"/>
      <c r="U361" s="107">
        <v>576</v>
      </c>
      <c r="V361" s="107">
        <v>532</v>
      </c>
      <c r="W361" s="111">
        <v>-0.69</v>
      </c>
      <c r="X361" s="107"/>
    </row>
    <row r="362" spans="1:24" ht="15.75" customHeight="1">
      <c r="A362" s="109" t="s">
        <v>651</v>
      </c>
      <c r="B362" s="109">
        <v>360</v>
      </c>
      <c r="C362" s="107" t="s">
        <v>272</v>
      </c>
      <c r="D362" s="107"/>
      <c r="E362" s="107">
        <v>2.5</v>
      </c>
      <c r="F362" s="106">
        <v>0</v>
      </c>
      <c r="G362" s="108">
        <v>6308100</v>
      </c>
      <c r="H362" s="108">
        <v>15476</v>
      </c>
      <c r="I362" s="108">
        <v>8678</v>
      </c>
      <c r="J362" s="107"/>
      <c r="K362" s="107">
        <v>6.41</v>
      </c>
      <c r="L362" s="107">
        <v>2.2200000000000002</v>
      </c>
      <c r="M362" s="107"/>
      <c r="N362" s="107">
        <v>0</v>
      </c>
      <c r="O362" s="107">
        <v>-18.53</v>
      </c>
      <c r="P362" s="107">
        <v>-50.28</v>
      </c>
      <c r="Q362" s="107">
        <v>-58.34</v>
      </c>
      <c r="R362" s="107"/>
      <c r="S362" s="107">
        <v>27.3</v>
      </c>
      <c r="T362" s="107"/>
      <c r="U362" s="107"/>
      <c r="V362" s="107"/>
      <c r="W362" s="110"/>
      <c r="X362" s="107"/>
    </row>
    <row r="363" spans="1:24" ht="15.75" customHeight="1">
      <c r="A363" s="109" t="s">
        <v>650</v>
      </c>
      <c r="B363" s="109">
        <v>361</v>
      </c>
      <c r="C363" s="107" t="s">
        <v>272</v>
      </c>
      <c r="D363" s="107"/>
      <c r="E363" s="107">
        <v>4.2</v>
      </c>
      <c r="F363" s="110">
        <v>0.96</v>
      </c>
      <c r="G363" s="108">
        <v>143700</v>
      </c>
      <c r="H363" s="107">
        <v>601</v>
      </c>
      <c r="I363" s="108">
        <v>709</v>
      </c>
      <c r="J363" s="107">
        <v>10.4</v>
      </c>
      <c r="K363" s="107">
        <v>0.91</v>
      </c>
      <c r="L363" s="107">
        <v>0.3</v>
      </c>
      <c r="M363" s="107">
        <v>0.26</v>
      </c>
      <c r="N363" s="107">
        <v>0.4</v>
      </c>
      <c r="O363" s="107">
        <v>7.24</v>
      </c>
      <c r="P363" s="107">
        <v>8.8800000000000008</v>
      </c>
      <c r="Q363" s="107">
        <v>6.78</v>
      </c>
      <c r="R363" s="107">
        <v>6.25</v>
      </c>
      <c r="S363" s="107">
        <v>31.47</v>
      </c>
      <c r="T363" s="107"/>
      <c r="U363" s="107">
        <v>338</v>
      </c>
      <c r="V363" s="107">
        <v>314</v>
      </c>
      <c r="W363" s="106">
        <v>1.1000000000000001</v>
      </c>
      <c r="X363" s="107"/>
    </row>
    <row r="364" spans="1:24" ht="15.75" customHeight="1">
      <c r="A364" s="109" t="s">
        <v>649</v>
      </c>
      <c r="B364" s="109">
        <v>362</v>
      </c>
      <c r="C364" s="107" t="s">
        <v>272</v>
      </c>
      <c r="D364" s="107"/>
      <c r="E364" s="107">
        <v>0.77</v>
      </c>
      <c r="F364" s="110">
        <v>-1.28</v>
      </c>
      <c r="G364" s="108">
        <v>10554400</v>
      </c>
      <c r="H364" s="108">
        <v>8122</v>
      </c>
      <c r="I364" s="108">
        <v>5029</v>
      </c>
      <c r="J364" s="107"/>
      <c r="K364" s="107">
        <v>19.25</v>
      </c>
      <c r="L364" s="107">
        <v>0.64</v>
      </c>
      <c r="M364" s="107"/>
      <c r="N364" s="107">
        <v>0</v>
      </c>
      <c r="O364" s="107">
        <v>-7.39</v>
      </c>
      <c r="P364" s="107">
        <v>-11.91</v>
      </c>
      <c r="Q364" s="107">
        <v>-125.39</v>
      </c>
      <c r="R364" s="107"/>
      <c r="S364" s="107">
        <v>50.74</v>
      </c>
      <c r="T364" s="107"/>
      <c r="U364" s="107"/>
      <c r="V364" s="107"/>
      <c r="W364" s="110"/>
      <c r="X364" s="107"/>
    </row>
    <row r="365" spans="1:24" ht="15.75" customHeight="1">
      <c r="A365" s="109" t="s">
        <v>648</v>
      </c>
      <c r="B365" s="109">
        <v>363</v>
      </c>
      <c r="C365" s="107" t="s">
        <v>272</v>
      </c>
      <c r="D365" s="107" t="s">
        <v>295</v>
      </c>
      <c r="E365" s="107">
        <v>0.3</v>
      </c>
      <c r="F365" s="110">
        <v>0</v>
      </c>
      <c r="G365" s="108">
        <v>5000900</v>
      </c>
      <c r="H365" s="108">
        <v>1451</v>
      </c>
      <c r="I365" s="107">
        <v>293</v>
      </c>
      <c r="J365" s="107"/>
      <c r="K365" s="107"/>
      <c r="L365" s="107">
        <v>-5.0599999999999996</v>
      </c>
      <c r="M365" s="107"/>
      <c r="N365" s="107">
        <v>0</v>
      </c>
      <c r="O365" s="107">
        <v>-26.16</v>
      </c>
      <c r="P365" s="107"/>
      <c r="Q365" s="107">
        <v>-29.93</v>
      </c>
      <c r="R365" s="107"/>
      <c r="S365" s="107">
        <v>53.79</v>
      </c>
      <c r="T365" s="107"/>
      <c r="U365" s="107"/>
      <c r="V365" s="107"/>
      <c r="W365" s="110"/>
      <c r="X365" s="107"/>
    </row>
    <row r="366" spans="1:24" ht="15.75" customHeight="1">
      <c r="A366" s="109" t="s">
        <v>647</v>
      </c>
      <c r="B366" s="109">
        <v>364</v>
      </c>
      <c r="C366" s="107" t="s">
        <v>272</v>
      </c>
      <c r="D366" s="107"/>
      <c r="E366" s="107">
        <v>1.71</v>
      </c>
      <c r="F366" s="107">
        <v>0.59</v>
      </c>
      <c r="G366" s="108">
        <v>13500</v>
      </c>
      <c r="H366" s="107">
        <v>23</v>
      </c>
      <c r="I366" s="108">
        <v>2223</v>
      </c>
      <c r="J366" s="107"/>
      <c r="K366" s="107">
        <v>5.34</v>
      </c>
      <c r="L366" s="107">
        <v>0.43</v>
      </c>
      <c r="M366" s="107"/>
      <c r="N366" s="107">
        <v>0</v>
      </c>
      <c r="O366" s="107">
        <v>-13.28</v>
      </c>
      <c r="P366" s="107">
        <v>-20.54</v>
      </c>
      <c r="Q366" s="107">
        <v>-76.14</v>
      </c>
      <c r="R366" s="107"/>
      <c r="S366" s="107">
        <v>7.54</v>
      </c>
      <c r="T366" s="107"/>
      <c r="U366" s="107"/>
      <c r="V366" s="107"/>
      <c r="W366" s="110"/>
      <c r="X366" s="107"/>
    </row>
    <row r="367" spans="1:24" ht="15.75" customHeight="1">
      <c r="A367" s="109" t="s">
        <v>646</v>
      </c>
      <c r="B367" s="109">
        <v>365</v>
      </c>
      <c r="C367" s="107" t="s">
        <v>275</v>
      </c>
      <c r="D367" s="107"/>
      <c r="E367" s="107">
        <v>6.35</v>
      </c>
      <c r="F367" s="110">
        <v>0.79</v>
      </c>
      <c r="G367" s="108">
        <v>75500</v>
      </c>
      <c r="H367" s="107">
        <v>478</v>
      </c>
      <c r="I367" s="108">
        <v>2286</v>
      </c>
      <c r="J367" s="107">
        <v>10.98</v>
      </c>
      <c r="K367" s="107">
        <v>1.23</v>
      </c>
      <c r="L367" s="107">
        <v>0.69</v>
      </c>
      <c r="M367" s="107">
        <v>0.45</v>
      </c>
      <c r="N367" s="107">
        <v>0.57999999999999996</v>
      </c>
      <c r="O367" s="107">
        <v>8.4499999999999993</v>
      </c>
      <c r="P367" s="107">
        <v>11.26</v>
      </c>
      <c r="Q367" s="107">
        <v>2.3199999999999998</v>
      </c>
      <c r="R367" s="107">
        <v>7.14</v>
      </c>
      <c r="S367" s="107">
        <v>35.590000000000003</v>
      </c>
      <c r="T367" s="107"/>
      <c r="U367" s="107">
        <v>315</v>
      </c>
      <c r="V367" s="107">
        <v>294</v>
      </c>
      <c r="W367" s="110">
        <v>3.03</v>
      </c>
      <c r="X367" s="107"/>
    </row>
    <row r="368" spans="1:24" ht="15.75" customHeight="1">
      <c r="A368" s="109" t="s">
        <v>645</v>
      </c>
      <c r="B368" s="109">
        <v>366</v>
      </c>
      <c r="C368" s="107" t="s">
        <v>272</v>
      </c>
      <c r="D368" s="107"/>
      <c r="E368" s="107">
        <v>55.25</v>
      </c>
      <c r="F368" s="107">
        <v>1.84</v>
      </c>
      <c r="G368" s="108">
        <v>10310400</v>
      </c>
      <c r="H368" s="108">
        <v>568815</v>
      </c>
      <c r="I368" s="108">
        <v>117130</v>
      </c>
      <c r="J368" s="107">
        <v>23.55</v>
      </c>
      <c r="K368" s="107">
        <v>6.06</v>
      </c>
      <c r="L368" s="107">
        <v>2.77</v>
      </c>
      <c r="M368" s="107">
        <v>0.3</v>
      </c>
      <c r="N368" s="107">
        <v>2.35</v>
      </c>
      <c r="O368" s="107">
        <v>9.4</v>
      </c>
      <c r="P368" s="107">
        <v>29.12</v>
      </c>
      <c r="Q368" s="107">
        <v>35.450000000000003</v>
      </c>
      <c r="R368" s="107">
        <v>0.55000000000000004</v>
      </c>
      <c r="S368" s="107">
        <v>32.11</v>
      </c>
      <c r="T368" s="107"/>
      <c r="U368" s="107">
        <v>356</v>
      </c>
      <c r="V368" s="107">
        <v>480</v>
      </c>
      <c r="W368" s="110">
        <v>0.45</v>
      </c>
      <c r="X368" s="107"/>
    </row>
    <row r="369" spans="1:24" ht="15.75" customHeight="1">
      <c r="A369" s="109" t="s">
        <v>644</v>
      </c>
      <c r="B369" s="109">
        <v>367</v>
      </c>
      <c r="C369" s="107" t="s">
        <v>272</v>
      </c>
      <c r="D369" s="107"/>
      <c r="E369" s="107">
        <v>82.5</v>
      </c>
      <c r="F369" s="110">
        <v>-0.9</v>
      </c>
      <c r="G369" s="108">
        <v>54000</v>
      </c>
      <c r="H369" s="108">
        <v>4453</v>
      </c>
      <c r="I369" s="108">
        <v>4868</v>
      </c>
      <c r="J369" s="107">
        <v>7.63</v>
      </c>
      <c r="K369" s="107">
        <v>0.98</v>
      </c>
      <c r="L369" s="107">
        <v>3.91</v>
      </c>
      <c r="M369" s="107">
        <v>2.9</v>
      </c>
      <c r="N369" s="107">
        <v>10.81</v>
      </c>
      <c r="O369" s="107">
        <v>3.42</v>
      </c>
      <c r="P369" s="107">
        <v>12.14</v>
      </c>
      <c r="Q369" s="107">
        <v>8.3800000000000008</v>
      </c>
      <c r="R369" s="107">
        <v>3.48</v>
      </c>
      <c r="S369" s="107">
        <v>47.5</v>
      </c>
      <c r="T369" s="107"/>
      <c r="U369" s="107">
        <v>213</v>
      </c>
      <c r="V369" s="107">
        <v>408</v>
      </c>
      <c r="W369" s="110">
        <v>-0.47</v>
      </c>
      <c r="X369" s="107"/>
    </row>
    <row r="370" spans="1:24" ht="15.75" customHeight="1">
      <c r="A370" s="109" t="s">
        <v>643</v>
      </c>
      <c r="B370" s="109">
        <v>368</v>
      </c>
      <c r="C370" s="107" t="s">
        <v>272</v>
      </c>
      <c r="D370" s="107"/>
      <c r="E370" s="107">
        <v>1.19</v>
      </c>
      <c r="F370" s="106">
        <v>1.71</v>
      </c>
      <c r="G370" s="108">
        <v>10500</v>
      </c>
      <c r="H370" s="108">
        <v>12</v>
      </c>
      <c r="I370" s="108">
        <v>238</v>
      </c>
      <c r="J370" s="107"/>
      <c r="K370" s="107">
        <v>1.61</v>
      </c>
      <c r="L370" s="107">
        <v>1.1200000000000001</v>
      </c>
      <c r="M370" s="107"/>
      <c r="N370" s="107">
        <v>0</v>
      </c>
      <c r="O370" s="107">
        <v>-1.37</v>
      </c>
      <c r="P370" s="107">
        <v>-7.45</v>
      </c>
      <c r="Q370" s="107">
        <v>-12.37</v>
      </c>
      <c r="R370" s="107"/>
      <c r="S370" s="107">
        <v>30.07</v>
      </c>
      <c r="T370" s="107"/>
      <c r="U370" s="107"/>
      <c r="V370" s="107"/>
      <c r="W370" s="110"/>
      <c r="X370" s="107"/>
    </row>
    <row r="371" spans="1:24" ht="15.75" customHeight="1">
      <c r="A371" s="109" t="s">
        <v>642</v>
      </c>
      <c r="B371" s="109">
        <v>369</v>
      </c>
      <c r="C371" s="107" t="s">
        <v>272</v>
      </c>
      <c r="D371" s="107"/>
      <c r="E371" s="107">
        <v>0.51</v>
      </c>
      <c r="F371" s="106">
        <v>2</v>
      </c>
      <c r="G371" s="108">
        <v>286600</v>
      </c>
      <c r="H371" s="108">
        <v>144</v>
      </c>
      <c r="I371" s="108">
        <v>410</v>
      </c>
      <c r="J371" s="107"/>
      <c r="K371" s="107">
        <v>0.72</v>
      </c>
      <c r="L371" s="107">
        <v>0.77</v>
      </c>
      <c r="M371" s="107"/>
      <c r="N371" s="107">
        <v>0</v>
      </c>
      <c r="O371" s="107">
        <v>-3.24</v>
      </c>
      <c r="P371" s="107">
        <v>-6.39</v>
      </c>
      <c r="Q371" s="107">
        <v>-0.83</v>
      </c>
      <c r="R371" s="107"/>
      <c r="S371" s="107">
        <v>28.55</v>
      </c>
      <c r="T371" s="107"/>
      <c r="U371" s="107"/>
      <c r="V371" s="107"/>
      <c r="W371" s="110"/>
      <c r="X371" s="107"/>
    </row>
    <row r="372" spans="1:24" ht="15.75" customHeight="1">
      <c r="A372" s="109" t="s">
        <v>641</v>
      </c>
      <c r="B372" s="109">
        <v>370</v>
      </c>
      <c r="C372" s="107" t="s">
        <v>272</v>
      </c>
      <c r="D372" s="107"/>
      <c r="E372" s="107">
        <v>11.4</v>
      </c>
      <c r="F372" s="106">
        <v>9.6199999999999992</v>
      </c>
      <c r="G372" s="108">
        <v>300</v>
      </c>
      <c r="H372" s="108">
        <v>3</v>
      </c>
      <c r="I372" s="108">
        <v>170</v>
      </c>
      <c r="J372" s="107"/>
      <c r="K372" s="107">
        <v>0.36</v>
      </c>
      <c r="L372" s="107">
        <v>0.89</v>
      </c>
      <c r="M372" s="107">
        <v>0.1</v>
      </c>
      <c r="N372" s="107">
        <v>0</v>
      </c>
      <c r="O372" s="107">
        <v>0.82</v>
      </c>
      <c r="P372" s="107">
        <v>-0.9</v>
      </c>
      <c r="Q372" s="107">
        <v>-2.91</v>
      </c>
      <c r="R372" s="107">
        <v>0.96</v>
      </c>
      <c r="S372" s="107">
        <v>28.07</v>
      </c>
      <c r="T372" s="107"/>
      <c r="U372" s="107"/>
      <c r="V372" s="107"/>
      <c r="W372" s="111"/>
      <c r="X372" s="107"/>
    </row>
    <row r="373" spans="1:24" ht="15.75" customHeight="1">
      <c r="A373" s="109" t="s">
        <v>1256</v>
      </c>
      <c r="B373" s="109">
        <v>371</v>
      </c>
      <c r="C373" s="107" t="s">
        <v>443</v>
      </c>
      <c r="D373" s="107"/>
      <c r="E373" s="107">
        <v>5.95</v>
      </c>
      <c r="F373" s="107">
        <v>11.21</v>
      </c>
      <c r="G373" s="108">
        <v>106787600</v>
      </c>
      <c r="H373" s="108">
        <v>603123</v>
      </c>
      <c r="I373" s="108">
        <v>5355</v>
      </c>
      <c r="J373" s="107">
        <v>30.12</v>
      </c>
      <c r="K373" s="107"/>
      <c r="L373" s="107">
        <v>3.01</v>
      </c>
      <c r="M373" s="107"/>
      <c r="N373" s="107">
        <v>0</v>
      </c>
      <c r="O373" s="107"/>
      <c r="P373" s="107"/>
      <c r="Q373" s="107"/>
      <c r="R373" s="107"/>
      <c r="S373" s="107">
        <v>33.57</v>
      </c>
      <c r="T373" s="107"/>
      <c r="U373" s="107"/>
      <c r="V373" s="107"/>
      <c r="W373" s="111"/>
      <c r="X373" s="107"/>
    </row>
    <row r="374" spans="1:24" ht="15.75" customHeight="1">
      <c r="A374" s="109" t="s">
        <v>640</v>
      </c>
      <c r="B374" s="109">
        <v>372</v>
      </c>
      <c r="C374" s="107" t="s">
        <v>275</v>
      </c>
      <c r="D374" s="107"/>
      <c r="E374" s="107">
        <v>0.81</v>
      </c>
      <c r="F374" s="107">
        <v>0</v>
      </c>
      <c r="G374" s="108">
        <v>552200</v>
      </c>
      <c r="H374" s="108">
        <v>450</v>
      </c>
      <c r="I374" s="108">
        <v>1009</v>
      </c>
      <c r="J374" s="107">
        <v>19.47</v>
      </c>
      <c r="K374" s="107">
        <v>0.38</v>
      </c>
      <c r="L374" s="107">
        <v>0.48</v>
      </c>
      <c r="M374" s="107"/>
      <c r="N374" s="107">
        <v>0.04</v>
      </c>
      <c r="O374" s="107">
        <v>2.41</v>
      </c>
      <c r="P374" s="107">
        <v>1.98</v>
      </c>
      <c r="Q374" s="107">
        <v>5.68</v>
      </c>
      <c r="R374" s="107"/>
      <c r="S374" s="107">
        <v>37.99</v>
      </c>
      <c r="T374" s="107"/>
      <c r="U374" s="107">
        <v>731</v>
      </c>
      <c r="V374" s="107">
        <v>708</v>
      </c>
      <c r="W374" s="110">
        <v>0.32</v>
      </c>
      <c r="X374" s="107"/>
    </row>
    <row r="375" spans="1:24" ht="15.75" customHeight="1">
      <c r="A375" s="109" t="s">
        <v>639</v>
      </c>
      <c r="B375" s="109">
        <v>373</v>
      </c>
      <c r="C375" s="107" t="s">
        <v>272</v>
      </c>
      <c r="D375" s="107"/>
      <c r="E375" s="107">
        <v>0.77</v>
      </c>
      <c r="F375" s="110">
        <v>26.23</v>
      </c>
      <c r="G375" s="108">
        <v>12642700</v>
      </c>
      <c r="H375" s="108">
        <v>9456</v>
      </c>
      <c r="I375" s="108">
        <v>350</v>
      </c>
      <c r="J375" s="107"/>
      <c r="K375" s="107">
        <v>1.33</v>
      </c>
      <c r="L375" s="107">
        <v>2.11</v>
      </c>
      <c r="M375" s="107"/>
      <c r="N375" s="107">
        <v>0</v>
      </c>
      <c r="O375" s="107">
        <v>0.15</v>
      </c>
      <c r="P375" s="107">
        <v>-5.76</v>
      </c>
      <c r="Q375" s="107">
        <v>-2.76</v>
      </c>
      <c r="R375" s="107"/>
      <c r="S375" s="107">
        <v>34.909999999999997</v>
      </c>
      <c r="T375" s="107"/>
      <c r="U375" s="107"/>
      <c r="V375" s="107"/>
      <c r="W375" s="110"/>
      <c r="X375" s="107"/>
    </row>
    <row r="376" spans="1:24" ht="15.75" customHeight="1">
      <c r="A376" s="109" t="s">
        <v>638</v>
      </c>
      <c r="B376" s="109">
        <v>374</v>
      </c>
      <c r="C376" s="107" t="s">
        <v>272</v>
      </c>
      <c r="D376" s="107"/>
      <c r="E376" s="107">
        <v>1.49</v>
      </c>
      <c r="F376" s="107">
        <v>-1.97</v>
      </c>
      <c r="G376" s="108">
        <v>116600</v>
      </c>
      <c r="H376" s="107">
        <v>175</v>
      </c>
      <c r="I376" s="108">
        <v>470</v>
      </c>
      <c r="J376" s="107">
        <v>36.799999999999997</v>
      </c>
      <c r="K376" s="107">
        <v>0.63</v>
      </c>
      <c r="L376" s="107">
        <v>0.44</v>
      </c>
      <c r="M376" s="107"/>
      <c r="N376" s="107">
        <v>0.04</v>
      </c>
      <c r="O376" s="107">
        <v>2.06</v>
      </c>
      <c r="P376" s="107">
        <v>1.74</v>
      </c>
      <c r="Q376" s="107">
        <v>4.4000000000000004</v>
      </c>
      <c r="R376" s="107"/>
      <c r="S376" s="107">
        <v>23.1</v>
      </c>
      <c r="T376" s="107"/>
      <c r="U376" s="107">
        <v>852</v>
      </c>
      <c r="V376" s="107">
        <v>837</v>
      </c>
      <c r="W376" s="110">
        <v>-1.42</v>
      </c>
      <c r="X376" s="107"/>
    </row>
    <row r="377" spans="1:24" ht="15.75" customHeight="1">
      <c r="A377" s="109" t="s">
        <v>637</v>
      </c>
      <c r="B377" s="109">
        <v>375</v>
      </c>
      <c r="C377" s="107" t="s">
        <v>272</v>
      </c>
      <c r="D377" s="107" t="s">
        <v>295</v>
      </c>
      <c r="E377" s="107">
        <v>0.24</v>
      </c>
      <c r="F377" s="107">
        <v>-4</v>
      </c>
      <c r="G377" s="108">
        <v>703500</v>
      </c>
      <c r="H377" s="107">
        <v>169</v>
      </c>
      <c r="I377" s="108">
        <v>558</v>
      </c>
      <c r="J377" s="107"/>
      <c r="K377" s="107">
        <v>0.77</v>
      </c>
      <c r="L377" s="107">
        <v>0.12</v>
      </c>
      <c r="M377" s="107"/>
      <c r="N377" s="107">
        <v>0</v>
      </c>
      <c r="O377" s="107">
        <v>-3.71</v>
      </c>
      <c r="P377" s="107">
        <v>-4.25</v>
      </c>
      <c r="Q377" s="107">
        <v>-4.63</v>
      </c>
      <c r="R377" s="107"/>
      <c r="S377" s="107">
        <v>41.49</v>
      </c>
      <c r="T377" s="107"/>
      <c r="U377" s="107"/>
      <c r="V377" s="107"/>
      <c r="W377" s="110"/>
      <c r="X377" s="107"/>
    </row>
    <row r="378" spans="1:24" ht="15.75" customHeight="1">
      <c r="A378" s="109" t="s">
        <v>636</v>
      </c>
      <c r="B378" s="109">
        <v>376</v>
      </c>
      <c r="C378" s="107" t="s">
        <v>275</v>
      </c>
      <c r="D378" s="107"/>
      <c r="E378" s="107">
        <v>4.5</v>
      </c>
      <c r="F378" s="110">
        <v>0.9</v>
      </c>
      <c r="G378" s="108">
        <v>211886700</v>
      </c>
      <c r="H378" s="108">
        <v>972089</v>
      </c>
      <c r="I378" s="108">
        <v>6930</v>
      </c>
      <c r="J378" s="107">
        <v>12.35</v>
      </c>
      <c r="K378" s="107">
        <v>2.14</v>
      </c>
      <c r="L378" s="107">
        <v>1.79</v>
      </c>
      <c r="M378" s="107">
        <v>0.14000000000000001</v>
      </c>
      <c r="N378" s="107">
        <v>0.36</v>
      </c>
      <c r="O378" s="107">
        <v>9.58</v>
      </c>
      <c r="P378" s="107">
        <v>18.34</v>
      </c>
      <c r="Q378" s="107">
        <v>4.37</v>
      </c>
      <c r="R378" s="107">
        <v>3.14</v>
      </c>
      <c r="S378" s="107">
        <v>38.19</v>
      </c>
      <c r="T378" s="107"/>
      <c r="U378" s="107">
        <v>255</v>
      </c>
      <c r="V378" s="107">
        <v>303</v>
      </c>
      <c r="W378" s="111">
        <v>1.1499999999999999</v>
      </c>
      <c r="X378" s="107"/>
    </row>
    <row r="379" spans="1:24" ht="15.75" customHeight="1">
      <c r="A379" s="109" t="s">
        <v>635</v>
      </c>
      <c r="B379" s="109">
        <v>377</v>
      </c>
      <c r="C379" s="107" t="s">
        <v>272</v>
      </c>
      <c r="D379" s="107"/>
      <c r="E379" s="107">
        <v>28</v>
      </c>
      <c r="F379" s="107">
        <v>0.9</v>
      </c>
      <c r="G379" s="108">
        <v>1735100</v>
      </c>
      <c r="H379" s="108">
        <v>49446</v>
      </c>
      <c r="I379" s="108">
        <v>5600</v>
      </c>
      <c r="J379" s="107">
        <v>35.869999999999997</v>
      </c>
      <c r="K379" s="107">
        <v>13.59</v>
      </c>
      <c r="L379" s="107">
        <v>0.36</v>
      </c>
      <c r="M379" s="107"/>
      <c r="N379" s="107">
        <v>0.78</v>
      </c>
      <c r="O379" s="107">
        <v>27.17</v>
      </c>
      <c r="P379" s="107">
        <v>35.85</v>
      </c>
      <c r="Q379" s="107">
        <v>38.299999999999997</v>
      </c>
      <c r="R379" s="107">
        <v>3.51</v>
      </c>
      <c r="S379" s="107">
        <v>49</v>
      </c>
      <c r="T379" s="107"/>
      <c r="U379" s="107">
        <v>407</v>
      </c>
      <c r="V379" s="107">
        <v>402</v>
      </c>
      <c r="W379" s="110">
        <v>1.24</v>
      </c>
      <c r="X379" s="107"/>
    </row>
    <row r="380" spans="1:24" ht="15.75" customHeight="1">
      <c r="A380" s="109" t="s">
        <v>634</v>
      </c>
      <c r="B380" s="109">
        <v>378</v>
      </c>
      <c r="C380" s="107" t="s">
        <v>275</v>
      </c>
      <c r="D380" s="107"/>
      <c r="E380" s="107">
        <v>48</v>
      </c>
      <c r="F380" s="106">
        <v>0</v>
      </c>
      <c r="G380" s="108">
        <v>0</v>
      </c>
      <c r="H380" s="108">
        <v>0</v>
      </c>
      <c r="I380" s="108">
        <v>480</v>
      </c>
      <c r="J380" s="107">
        <v>36.200000000000003</v>
      </c>
      <c r="K380" s="107">
        <v>1.37</v>
      </c>
      <c r="L380" s="107">
        <v>0.54</v>
      </c>
      <c r="M380" s="107">
        <v>0.2</v>
      </c>
      <c r="N380" s="107">
        <v>1.33</v>
      </c>
      <c r="O380" s="107">
        <v>2.15</v>
      </c>
      <c r="P380" s="107">
        <v>1.71</v>
      </c>
      <c r="Q380" s="107">
        <v>-0.28000000000000003</v>
      </c>
      <c r="R380" s="107">
        <v>0.43</v>
      </c>
      <c r="S380" s="107">
        <v>18.309999999999999</v>
      </c>
      <c r="T380" s="107"/>
      <c r="U380" s="107">
        <v>847</v>
      </c>
      <c r="V380" s="107">
        <v>825</v>
      </c>
      <c r="W380" s="106">
        <v>3.1</v>
      </c>
      <c r="X380" s="107"/>
    </row>
    <row r="381" spans="1:24" ht="15.75" customHeight="1">
      <c r="A381" s="109" t="s">
        <v>633</v>
      </c>
      <c r="B381" s="109">
        <v>379</v>
      </c>
      <c r="C381" s="107" t="s">
        <v>272</v>
      </c>
      <c r="D381" s="107" t="s">
        <v>295</v>
      </c>
      <c r="E381" s="107">
        <v>0.01</v>
      </c>
      <c r="F381" s="106">
        <v>0</v>
      </c>
      <c r="G381" s="108">
        <v>876200</v>
      </c>
      <c r="H381" s="108">
        <v>9</v>
      </c>
      <c r="I381" s="108">
        <v>746</v>
      </c>
      <c r="J381" s="107"/>
      <c r="K381" s="107">
        <v>1</v>
      </c>
      <c r="L381" s="107">
        <v>0.17</v>
      </c>
      <c r="M381" s="107"/>
      <c r="N381" s="107">
        <v>0</v>
      </c>
      <c r="O381" s="107">
        <v>-12.76</v>
      </c>
      <c r="P381" s="107">
        <v>-15.89</v>
      </c>
      <c r="Q381" s="107">
        <v>-35.44</v>
      </c>
      <c r="R381" s="107"/>
      <c r="S381" s="107">
        <v>53.81</v>
      </c>
      <c r="T381" s="107"/>
      <c r="U381" s="107"/>
      <c r="V381" s="107"/>
      <c r="W381" s="110"/>
      <c r="X381" s="107"/>
    </row>
    <row r="382" spans="1:24" ht="15.75" customHeight="1">
      <c r="A382" s="109" t="s">
        <v>632</v>
      </c>
      <c r="B382" s="109">
        <v>380</v>
      </c>
      <c r="C382" s="107" t="s">
        <v>272</v>
      </c>
      <c r="D382" s="107"/>
      <c r="E382" s="107">
        <v>4.4800000000000004</v>
      </c>
      <c r="F382" s="107">
        <v>0</v>
      </c>
      <c r="G382" s="108">
        <v>4756300</v>
      </c>
      <c r="H382" s="108">
        <v>21446</v>
      </c>
      <c r="I382" s="108">
        <v>7502</v>
      </c>
      <c r="J382" s="107"/>
      <c r="K382" s="107">
        <v>2.42</v>
      </c>
      <c r="L382" s="107">
        <v>0.14000000000000001</v>
      </c>
      <c r="M382" s="107"/>
      <c r="N382" s="107">
        <v>0</v>
      </c>
      <c r="O382" s="107">
        <v>-5</v>
      </c>
      <c r="P382" s="107">
        <v>-8.5399999999999991</v>
      </c>
      <c r="Q382" s="107">
        <v>-5.43</v>
      </c>
      <c r="R382" s="107"/>
      <c r="S382" s="107">
        <v>71.459999999999994</v>
      </c>
      <c r="T382" s="107"/>
      <c r="U382" s="107"/>
      <c r="V382" s="107"/>
      <c r="W382" s="110"/>
      <c r="X382" s="107"/>
    </row>
    <row r="383" spans="1:24" ht="15.75" customHeight="1">
      <c r="A383" s="109" t="s">
        <v>631</v>
      </c>
      <c r="B383" s="109">
        <v>381</v>
      </c>
      <c r="C383" s="107" t="s">
        <v>272</v>
      </c>
      <c r="D383" s="107"/>
      <c r="E383" s="107">
        <v>3.44</v>
      </c>
      <c r="F383" s="106">
        <v>0.57999999999999996</v>
      </c>
      <c r="G383" s="108">
        <v>609900</v>
      </c>
      <c r="H383" s="108">
        <v>2104</v>
      </c>
      <c r="I383" s="108">
        <v>3742</v>
      </c>
      <c r="J383" s="107"/>
      <c r="K383" s="107">
        <v>4.0999999999999996</v>
      </c>
      <c r="L383" s="107">
        <v>1.1299999999999999</v>
      </c>
      <c r="M383" s="107"/>
      <c r="N383" s="107">
        <v>0</v>
      </c>
      <c r="O383" s="107">
        <v>-0.6</v>
      </c>
      <c r="P383" s="107">
        <v>-1.56</v>
      </c>
      <c r="Q383" s="107">
        <v>-2.97</v>
      </c>
      <c r="R383" s="107"/>
      <c r="S383" s="107">
        <v>11.92</v>
      </c>
      <c r="T383" s="107"/>
      <c r="U383" s="107"/>
      <c r="V383" s="107"/>
      <c r="W383" s="106"/>
      <c r="X383" s="107"/>
    </row>
    <row r="384" spans="1:24" ht="15.75" customHeight="1">
      <c r="A384" s="109" t="s">
        <v>630</v>
      </c>
      <c r="B384" s="109">
        <v>382</v>
      </c>
      <c r="C384" s="107" t="s">
        <v>272</v>
      </c>
      <c r="D384" s="107"/>
      <c r="E384" s="107">
        <v>1.55</v>
      </c>
      <c r="F384" s="106">
        <v>0</v>
      </c>
      <c r="G384" s="108">
        <v>4700</v>
      </c>
      <c r="H384" s="107">
        <v>7</v>
      </c>
      <c r="I384" s="108">
        <v>567</v>
      </c>
      <c r="J384" s="107"/>
      <c r="K384" s="107">
        <v>2.12</v>
      </c>
      <c r="L384" s="107">
        <v>0.25</v>
      </c>
      <c r="M384" s="107"/>
      <c r="N384" s="107">
        <v>0</v>
      </c>
      <c r="O384" s="107">
        <v>12.41</v>
      </c>
      <c r="P384" s="107">
        <v>-21.11</v>
      </c>
      <c r="Q384" s="107">
        <v>-45.9</v>
      </c>
      <c r="R384" s="107"/>
      <c r="S384" s="107">
        <v>19.079999999999998</v>
      </c>
      <c r="T384" s="107"/>
      <c r="U384" s="107"/>
      <c r="V384" s="107"/>
      <c r="W384" s="106"/>
      <c r="X384" s="107"/>
    </row>
    <row r="385" spans="1:24" ht="15.75" customHeight="1">
      <c r="A385" s="109" t="s">
        <v>629</v>
      </c>
      <c r="B385" s="109">
        <v>383</v>
      </c>
      <c r="C385" s="107" t="s">
        <v>272</v>
      </c>
      <c r="D385" s="107"/>
      <c r="E385" s="107">
        <v>46.5</v>
      </c>
      <c r="F385" s="107">
        <v>-1.06</v>
      </c>
      <c r="G385" s="108">
        <v>3900</v>
      </c>
      <c r="H385" s="107">
        <v>183</v>
      </c>
      <c r="I385" s="108">
        <v>1628</v>
      </c>
      <c r="J385" s="107">
        <v>32.33</v>
      </c>
      <c r="K385" s="107">
        <v>0.79</v>
      </c>
      <c r="L385" s="107">
        <v>1.89</v>
      </c>
      <c r="M385" s="107">
        <v>1.29</v>
      </c>
      <c r="N385" s="107">
        <v>1.44</v>
      </c>
      <c r="O385" s="107">
        <v>1.01</v>
      </c>
      <c r="P385" s="107">
        <v>2.42</v>
      </c>
      <c r="Q385" s="107">
        <v>1.78</v>
      </c>
      <c r="R385" s="107">
        <v>2.74</v>
      </c>
      <c r="S385" s="107">
        <v>56.9</v>
      </c>
      <c r="T385" s="107"/>
      <c r="U385" s="107">
        <v>812</v>
      </c>
      <c r="V385" s="107">
        <v>855</v>
      </c>
      <c r="W385" s="111">
        <v>1.22</v>
      </c>
      <c r="X385" s="107"/>
    </row>
    <row r="386" spans="1:24" ht="15.75" customHeight="1">
      <c r="A386" s="109" t="s">
        <v>628</v>
      </c>
      <c r="B386" s="109">
        <v>384</v>
      </c>
      <c r="C386" s="107" t="s">
        <v>272</v>
      </c>
      <c r="D386" s="107" t="s">
        <v>465</v>
      </c>
      <c r="E386" s="107">
        <v>0.17</v>
      </c>
      <c r="F386" s="107">
        <v>0</v>
      </c>
      <c r="G386" s="108">
        <v>0</v>
      </c>
      <c r="H386" s="108">
        <v>0</v>
      </c>
      <c r="I386" s="108">
        <v>692</v>
      </c>
      <c r="J386" s="107"/>
      <c r="K386" s="107"/>
      <c r="L386" s="107">
        <v>8.36</v>
      </c>
      <c r="M386" s="107"/>
      <c r="N386" s="107">
        <v>0</v>
      </c>
      <c r="O386" s="107">
        <v>3.04</v>
      </c>
      <c r="P386" s="107">
        <v>33.200000000000003</v>
      </c>
      <c r="Q386" s="107">
        <v>-23.39</v>
      </c>
      <c r="R386" s="107"/>
      <c r="S386" s="107">
        <v>52.97</v>
      </c>
      <c r="T386" s="107"/>
      <c r="U386" s="107"/>
      <c r="V386" s="107"/>
      <c r="W386" s="110"/>
      <c r="X386" s="107"/>
    </row>
    <row r="387" spans="1:24" ht="15.75" customHeight="1">
      <c r="A387" s="109" t="s">
        <v>627</v>
      </c>
      <c r="B387" s="109">
        <v>385</v>
      </c>
      <c r="C387" s="107" t="s">
        <v>272</v>
      </c>
      <c r="D387" s="107"/>
      <c r="E387" s="107">
        <v>1.93</v>
      </c>
      <c r="F387" s="106">
        <v>0.52</v>
      </c>
      <c r="G387" s="108">
        <v>633200</v>
      </c>
      <c r="H387" s="108">
        <v>1222</v>
      </c>
      <c r="I387" s="108">
        <v>3953</v>
      </c>
      <c r="J387" s="107">
        <v>11</v>
      </c>
      <c r="K387" s="107">
        <v>1.24</v>
      </c>
      <c r="L387" s="107">
        <v>0.37</v>
      </c>
      <c r="M387" s="107"/>
      <c r="N387" s="107">
        <v>0.18</v>
      </c>
      <c r="O387" s="107">
        <v>8.5</v>
      </c>
      <c r="P387" s="107">
        <v>11.3</v>
      </c>
      <c r="Q387" s="107">
        <v>29.91</v>
      </c>
      <c r="R387" s="107">
        <v>4.17</v>
      </c>
      <c r="S387" s="107">
        <v>27.55</v>
      </c>
      <c r="T387" s="107"/>
      <c r="U387" s="107">
        <v>316</v>
      </c>
      <c r="V387" s="107">
        <v>293</v>
      </c>
      <c r="W387" s="110">
        <v>-0.32</v>
      </c>
      <c r="X387" s="107"/>
    </row>
    <row r="388" spans="1:24" ht="15.75" customHeight="1">
      <c r="A388" s="109" t="s">
        <v>626</v>
      </c>
      <c r="B388" s="109">
        <v>386</v>
      </c>
      <c r="C388" s="107" t="s">
        <v>272</v>
      </c>
      <c r="D388" s="107"/>
      <c r="E388" s="107">
        <v>22.3</v>
      </c>
      <c r="F388" s="110">
        <v>0</v>
      </c>
      <c r="G388" s="108">
        <v>5366200</v>
      </c>
      <c r="H388" s="108">
        <v>119924</v>
      </c>
      <c r="I388" s="108">
        <v>10179</v>
      </c>
      <c r="J388" s="107">
        <v>6.04</v>
      </c>
      <c r="K388" s="107">
        <v>1.95</v>
      </c>
      <c r="L388" s="107">
        <v>2.87</v>
      </c>
      <c r="M388" s="107">
        <v>1.1000000000000001</v>
      </c>
      <c r="N388" s="107">
        <v>3.69</v>
      </c>
      <c r="O388" s="107">
        <v>10.32</v>
      </c>
      <c r="P388" s="107">
        <v>32.81</v>
      </c>
      <c r="Q388" s="107">
        <v>16.5</v>
      </c>
      <c r="R388" s="107">
        <v>33.18</v>
      </c>
      <c r="S388" s="107">
        <v>31.22</v>
      </c>
      <c r="T388" s="107"/>
      <c r="U388" s="107">
        <v>31</v>
      </c>
      <c r="V388" s="107">
        <v>146</v>
      </c>
      <c r="W388" s="110">
        <v>0.21</v>
      </c>
      <c r="X388" s="107"/>
    </row>
    <row r="389" spans="1:24" ht="15.75" customHeight="1">
      <c r="A389" s="109" t="s">
        <v>625</v>
      </c>
      <c r="B389" s="109">
        <v>387</v>
      </c>
      <c r="C389" s="107" t="s">
        <v>272</v>
      </c>
      <c r="D389" s="107" t="s">
        <v>404</v>
      </c>
      <c r="E389" s="107">
        <v>0.66</v>
      </c>
      <c r="F389" s="110">
        <v>0</v>
      </c>
      <c r="G389" s="108">
        <v>199200</v>
      </c>
      <c r="H389" s="108">
        <v>131</v>
      </c>
      <c r="I389" s="108">
        <v>2461</v>
      </c>
      <c r="J389" s="107"/>
      <c r="K389" s="107"/>
      <c r="L389" s="107">
        <v>-5.81</v>
      </c>
      <c r="M389" s="107"/>
      <c r="N389" s="107">
        <v>0</v>
      </c>
      <c r="O389" s="107">
        <v>-25.68</v>
      </c>
      <c r="P389" s="107"/>
      <c r="Q389" s="107">
        <v>-81.53</v>
      </c>
      <c r="R389" s="107"/>
      <c r="S389" s="107">
        <v>11.75</v>
      </c>
      <c r="T389" s="107"/>
      <c r="U389" s="107"/>
      <c r="V389" s="107"/>
      <c r="W389" s="106"/>
      <c r="X389" s="107"/>
    </row>
    <row r="390" spans="1:24" ht="15.75" customHeight="1">
      <c r="A390" s="109" t="s">
        <v>624</v>
      </c>
      <c r="B390" s="109">
        <v>388</v>
      </c>
      <c r="C390" s="107" t="s">
        <v>275</v>
      </c>
      <c r="D390" s="107"/>
      <c r="E390" s="107">
        <v>15.2</v>
      </c>
      <c r="F390" s="107">
        <v>-1.94</v>
      </c>
      <c r="G390" s="108">
        <v>500</v>
      </c>
      <c r="H390" s="107">
        <v>8</v>
      </c>
      <c r="I390" s="107">
        <v>152</v>
      </c>
      <c r="J390" s="107">
        <v>19.170000000000002</v>
      </c>
      <c r="K390" s="107">
        <v>0.35</v>
      </c>
      <c r="L390" s="107">
        <v>0.14000000000000001</v>
      </c>
      <c r="M390" s="107">
        <v>0.2</v>
      </c>
      <c r="N390" s="107">
        <v>0.79</v>
      </c>
      <c r="O390" s="107">
        <v>2.12</v>
      </c>
      <c r="P390" s="107">
        <v>1.85</v>
      </c>
      <c r="Q390" s="107">
        <v>2.3199999999999998</v>
      </c>
      <c r="R390" s="107">
        <v>1.29</v>
      </c>
      <c r="S390" s="107">
        <v>23.98</v>
      </c>
      <c r="T390" s="107"/>
      <c r="U390" s="107">
        <v>730</v>
      </c>
      <c r="V390" s="107">
        <v>715</v>
      </c>
      <c r="W390" s="111">
        <v>-3.83</v>
      </c>
      <c r="X390" s="107"/>
    </row>
    <row r="391" spans="1:24" ht="15.75" customHeight="1">
      <c r="A391" s="109" t="s">
        <v>1257</v>
      </c>
      <c r="B391" s="109">
        <v>389</v>
      </c>
      <c r="C391" s="107" t="s">
        <v>443</v>
      </c>
      <c r="D391" s="107"/>
      <c r="E391" s="107">
        <v>6.9</v>
      </c>
      <c r="F391" s="107">
        <v>-2.13</v>
      </c>
      <c r="G391" s="108">
        <v>13727900</v>
      </c>
      <c r="H391" s="108">
        <v>95287</v>
      </c>
      <c r="I391" s="108">
        <v>9355</v>
      </c>
      <c r="J391" s="107">
        <v>96.73</v>
      </c>
      <c r="K391" s="107"/>
      <c r="L391" s="107">
        <v>1.28</v>
      </c>
      <c r="M391" s="107"/>
      <c r="N391" s="107">
        <v>0</v>
      </c>
      <c r="O391" s="107"/>
      <c r="P391" s="107"/>
      <c r="Q391" s="107"/>
      <c r="R391" s="107"/>
      <c r="S391" s="107">
        <v>27.54</v>
      </c>
      <c r="T391" s="107"/>
      <c r="U391" s="107"/>
      <c r="V391" s="107"/>
      <c r="W391" s="110"/>
      <c r="X391" s="107"/>
    </row>
    <row r="392" spans="1:24" ht="15.75" customHeight="1">
      <c r="A392" s="109" t="s">
        <v>623</v>
      </c>
      <c r="B392" s="109">
        <v>390</v>
      </c>
      <c r="C392" s="107" t="s">
        <v>272</v>
      </c>
      <c r="D392" s="107"/>
      <c r="E392" s="107">
        <v>75.5</v>
      </c>
      <c r="F392" s="106">
        <v>1.34</v>
      </c>
      <c r="G392" s="107">
        <v>800</v>
      </c>
      <c r="H392" s="107">
        <v>60</v>
      </c>
      <c r="I392" s="108">
        <v>1049</v>
      </c>
      <c r="J392" s="107">
        <v>7.18</v>
      </c>
      <c r="K392" s="107">
        <v>0.76</v>
      </c>
      <c r="L392" s="107">
        <v>1.8</v>
      </c>
      <c r="M392" s="107">
        <v>4.5</v>
      </c>
      <c r="N392" s="107">
        <v>10.52</v>
      </c>
      <c r="O392" s="107">
        <v>4.6100000000000003</v>
      </c>
      <c r="P392" s="107">
        <v>10.71</v>
      </c>
      <c r="Q392" s="107">
        <v>8.69</v>
      </c>
      <c r="R392" s="107">
        <v>9.66</v>
      </c>
      <c r="S392" s="107">
        <v>37.5</v>
      </c>
      <c r="T392" s="107"/>
      <c r="U392" s="107">
        <v>234</v>
      </c>
      <c r="V392" s="107">
        <v>348</v>
      </c>
      <c r="W392" s="110">
        <v>-0.73</v>
      </c>
      <c r="X392" s="107"/>
    </row>
    <row r="393" spans="1:24" ht="15.75" customHeight="1">
      <c r="A393" s="109" t="s">
        <v>622</v>
      </c>
      <c r="B393" s="109">
        <v>391</v>
      </c>
      <c r="C393" s="107" t="s">
        <v>272</v>
      </c>
      <c r="D393" s="107"/>
      <c r="E393" s="107">
        <v>44</v>
      </c>
      <c r="F393" s="107">
        <v>0.56999999999999995</v>
      </c>
      <c r="G393" s="108">
        <v>7200</v>
      </c>
      <c r="H393" s="107">
        <v>316</v>
      </c>
      <c r="I393" s="108">
        <v>7040</v>
      </c>
      <c r="J393" s="107">
        <v>27.5</v>
      </c>
      <c r="K393" s="107">
        <v>3.31</v>
      </c>
      <c r="L393" s="107">
        <v>0.12</v>
      </c>
      <c r="M393" s="107">
        <v>1.58</v>
      </c>
      <c r="N393" s="107">
        <v>1.6</v>
      </c>
      <c r="O393" s="107">
        <v>12.85</v>
      </c>
      <c r="P393" s="107">
        <v>12.04</v>
      </c>
      <c r="Q393" s="107">
        <v>11.4</v>
      </c>
      <c r="R393" s="107">
        <v>3.61</v>
      </c>
      <c r="S393" s="107">
        <v>36.08</v>
      </c>
      <c r="T393" s="107"/>
      <c r="U393" s="107">
        <v>537</v>
      </c>
      <c r="V393" s="107">
        <v>434</v>
      </c>
      <c r="W393" s="110">
        <v>3.06</v>
      </c>
      <c r="X393" s="107"/>
    </row>
    <row r="394" spans="1:24" ht="15.75" customHeight="1">
      <c r="A394" s="109" t="s">
        <v>621</v>
      </c>
      <c r="B394" s="109">
        <v>392</v>
      </c>
      <c r="C394" s="107" t="s">
        <v>272</v>
      </c>
      <c r="D394" s="107"/>
      <c r="E394" s="107">
        <v>0.24</v>
      </c>
      <c r="F394" s="106">
        <v>0</v>
      </c>
      <c r="G394" s="108">
        <v>36944700</v>
      </c>
      <c r="H394" s="108">
        <v>9192</v>
      </c>
      <c r="I394" s="108">
        <v>1834</v>
      </c>
      <c r="J394" s="107"/>
      <c r="K394" s="107">
        <v>0.36</v>
      </c>
      <c r="L394" s="107">
        <v>1.0900000000000001</v>
      </c>
      <c r="M394" s="107"/>
      <c r="N394" s="107">
        <v>0</v>
      </c>
      <c r="O394" s="107">
        <v>-5.6</v>
      </c>
      <c r="P394" s="107">
        <v>-17.2</v>
      </c>
      <c r="Q394" s="107">
        <v>-162.88</v>
      </c>
      <c r="R394" s="107"/>
      <c r="S394" s="107">
        <v>70.239999999999995</v>
      </c>
      <c r="T394" s="107"/>
      <c r="U394" s="107"/>
      <c r="V394" s="107"/>
      <c r="W394" s="110"/>
      <c r="X394" s="107"/>
    </row>
    <row r="395" spans="1:24" ht="15.75" customHeight="1">
      <c r="A395" s="109" t="s">
        <v>620</v>
      </c>
      <c r="B395" s="109">
        <v>393</v>
      </c>
      <c r="C395" s="107" t="s">
        <v>272</v>
      </c>
      <c r="D395" s="107"/>
      <c r="E395" s="107">
        <v>2.46</v>
      </c>
      <c r="F395" s="106">
        <v>9.82</v>
      </c>
      <c r="G395" s="108">
        <v>29401500</v>
      </c>
      <c r="H395" s="108">
        <v>68734</v>
      </c>
      <c r="I395" s="108">
        <v>3396</v>
      </c>
      <c r="J395" s="107"/>
      <c r="K395" s="107">
        <v>0.75</v>
      </c>
      <c r="L395" s="107">
        <v>1.79</v>
      </c>
      <c r="M395" s="107">
        <v>0.04</v>
      </c>
      <c r="N395" s="107">
        <v>0</v>
      </c>
      <c r="O395" s="107">
        <v>1.1000000000000001</v>
      </c>
      <c r="P395" s="107">
        <v>-0.67</v>
      </c>
      <c r="Q395" s="107">
        <v>1.3</v>
      </c>
      <c r="R395" s="107">
        <v>1.79</v>
      </c>
      <c r="S395" s="107">
        <v>32.840000000000003</v>
      </c>
      <c r="T395" s="107"/>
      <c r="U395" s="107"/>
      <c r="V395" s="107"/>
      <c r="W395" s="110"/>
      <c r="X395" s="107"/>
    </row>
    <row r="396" spans="1:24" ht="15.75" customHeight="1">
      <c r="A396" s="109" t="s">
        <v>619</v>
      </c>
      <c r="B396" s="109">
        <v>394</v>
      </c>
      <c r="C396" s="107" t="s">
        <v>272</v>
      </c>
      <c r="D396" s="107"/>
      <c r="E396" s="107">
        <v>0.62</v>
      </c>
      <c r="F396" s="106">
        <v>0</v>
      </c>
      <c r="G396" s="108">
        <v>12389100</v>
      </c>
      <c r="H396" s="108">
        <v>7650</v>
      </c>
      <c r="I396" s="108">
        <v>1603</v>
      </c>
      <c r="J396" s="107"/>
      <c r="K396" s="107">
        <v>0.49</v>
      </c>
      <c r="L396" s="107">
        <v>3.38</v>
      </c>
      <c r="M396" s="107"/>
      <c r="N396" s="107">
        <v>0</v>
      </c>
      <c r="O396" s="107">
        <v>0.37</v>
      </c>
      <c r="P396" s="107">
        <v>-6.46</v>
      </c>
      <c r="Q396" s="107">
        <v>0.71</v>
      </c>
      <c r="R396" s="107"/>
      <c r="S396" s="107">
        <v>89.34</v>
      </c>
      <c r="T396" s="107"/>
      <c r="U396" s="107"/>
      <c r="V396" s="107"/>
      <c r="W396" s="111"/>
      <c r="X396" s="107"/>
    </row>
    <row r="397" spans="1:24" ht="15.75" customHeight="1">
      <c r="A397" s="109" t="s">
        <v>618</v>
      </c>
      <c r="B397" s="109">
        <v>395</v>
      </c>
      <c r="C397" s="107" t="s">
        <v>272</v>
      </c>
      <c r="D397" s="107"/>
      <c r="E397" s="107">
        <v>3.6</v>
      </c>
      <c r="F397" s="110">
        <v>0</v>
      </c>
      <c r="G397" s="108">
        <v>2492000</v>
      </c>
      <c r="H397" s="108">
        <v>9041</v>
      </c>
      <c r="I397" s="108">
        <v>4464</v>
      </c>
      <c r="J397" s="107">
        <v>20.66</v>
      </c>
      <c r="K397" s="107">
        <v>1.41</v>
      </c>
      <c r="L397" s="107">
        <v>0.72</v>
      </c>
      <c r="M397" s="107">
        <v>0.5</v>
      </c>
      <c r="N397" s="107">
        <v>0.17</v>
      </c>
      <c r="O397" s="107">
        <v>7.12</v>
      </c>
      <c r="P397" s="107">
        <v>6.28</v>
      </c>
      <c r="Q397" s="107">
        <v>15.25</v>
      </c>
      <c r="R397" s="107">
        <v>13.89</v>
      </c>
      <c r="S397" s="107">
        <v>40.67</v>
      </c>
      <c r="T397" s="107"/>
      <c r="U397" s="107">
        <v>626</v>
      </c>
      <c r="V397" s="107">
        <v>528</v>
      </c>
      <c r="W397" s="106">
        <v>-5.35</v>
      </c>
      <c r="X397" s="107"/>
    </row>
    <row r="398" spans="1:24" ht="15.75" customHeight="1">
      <c r="A398" s="109" t="s">
        <v>617</v>
      </c>
      <c r="B398" s="109">
        <v>396</v>
      </c>
      <c r="C398" s="107" t="s">
        <v>272</v>
      </c>
      <c r="D398" s="107"/>
      <c r="E398" s="107">
        <v>9.5</v>
      </c>
      <c r="F398" s="107">
        <v>2.15</v>
      </c>
      <c r="G398" s="107">
        <v>400</v>
      </c>
      <c r="H398" s="107">
        <v>4</v>
      </c>
      <c r="I398" s="107">
        <v>570</v>
      </c>
      <c r="J398" s="107">
        <v>320.62</v>
      </c>
      <c r="K398" s="107">
        <v>0.59</v>
      </c>
      <c r="L398" s="107">
        <v>0.24</v>
      </c>
      <c r="M398" s="107">
        <v>0.25</v>
      </c>
      <c r="N398" s="107">
        <v>0.03</v>
      </c>
      <c r="O398" s="107">
        <v>0.2</v>
      </c>
      <c r="P398" s="107">
        <v>0.18</v>
      </c>
      <c r="Q398" s="107">
        <v>-1.55</v>
      </c>
      <c r="R398" s="107">
        <v>2.69</v>
      </c>
      <c r="S398" s="107">
        <v>36.9</v>
      </c>
      <c r="T398" s="107"/>
      <c r="U398" s="107">
        <v>962</v>
      </c>
      <c r="V398" s="107">
        <v>996</v>
      </c>
      <c r="W398" s="110">
        <v>21.11</v>
      </c>
      <c r="X398" s="107"/>
    </row>
    <row r="399" spans="1:24" ht="15.75" customHeight="1">
      <c r="A399" s="109" t="s">
        <v>616</v>
      </c>
      <c r="B399" s="109">
        <v>397</v>
      </c>
      <c r="C399" s="107" t="s">
        <v>272</v>
      </c>
      <c r="D399" s="107"/>
      <c r="E399" s="107">
        <v>0.73</v>
      </c>
      <c r="F399" s="107">
        <v>1.39</v>
      </c>
      <c r="G399" s="108">
        <v>255900</v>
      </c>
      <c r="H399" s="107">
        <v>187</v>
      </c>
      <c r="I399" s="107">
        <v>881</v>
      </c>
      <c r="J399" s="107"/>
      <c r="K399" s="107">
        <v>1.87</v>
      </c>
      <c r="L399" s="107">
        <v>1.45</v>
      </c>
      <c r="M399" s="107"/>
      <c r="N399" s="107">
        <v>0</v>
      </c>
      <c r="O399" s="107">
        <v>-7.52</v>
      </c>
      <c r="P399" s="107">
        <v>-7.09</v>
      </c>
      <c r="Q399" s="107">
        <v>0.28000000000000003</v>
      </c>
      <c r="R399" s="107"/>
      <c r="S399" s="107">
        <v>46.22</v>
      </c>
      <c r="T399" s="107"/>
      <c r="U399" s="107"/>
      <c r="V399" s="107"/>
      <c r="W399" s="110"/>
      <c r="X399" s="107"/>
    </row>
    <row r="400" spans="1:24" ht="15.75" customHeight="1">
      <c r="A400" s="109" t="s">
        <v>615</v>
      </c>
      <c r="B400" s="109">
        <v>398</v>
      </c>
      <c r="C400" s="107" t="s">
        <v>272</v>
      </c>
      <c r="D400" s="107"/>
      <c r="E400" s="107">
        <v>23.2</v>
      </c>
      <c r="F400" s="110">
        <v>1.75</v>
      </c>
      <c r="G400" s="108">
        <v>100</v>
      </c>
      <c r="H400" s="107">
        <v>2</v>
      </c>
      <c r="I400" s="108">
        <v>495</v>
      </c>
      <c r="J400" s="107"/>
      <c r="K400" s="107">
        <v>0.27</v>
      </c>
      <c r="L400" s="107">
        <v>0.96</v>
      </c>
      <c r="M400" s="107"/>
      <c r="N400" s="107">
        <v>0</v>
      </c>
      <c r="O400" s="107">
        <v>-4.8899999999999997</v>
      </c>
      <c r="P400" s="107">
        <v>-8.23</v>
      </c>
      <c r="Q400" s="107">
        <v>-27.79</v>
      </c>
      <c r="R400" s="107">
        <v>2.5</v>
      </c>
      <c r="S400" s="107">
        <v>36.51</v>
      </c>
      <c r="T400" s="107"/>
      <c r="U400" s="107"/>
      <c r="V400" s="107"/>
      <c r="W400" s="106"/>
      <c r="X400" s="107"/>
    </row>
    <row r="401" spans="1:24" ht="15.75" customHeight="1">
      <c r="A401" s="109" t="s">
        <v>614</v>
      </c>
      <c r="B401" s="109">
        <v>399</v>
      </c>
      <c r="C401" s="107" t="s">
        <v>272</v>
      </c>
      <c r="D401" s="107"/>
      <c r="E401" s="107">
        <v>330</v>
      </c>
      <c r="F401" s="110">
        <v>0</v>
      </c>
      <c r="G401" s="108">
        <v>500</v>
      </c>
      <c r="H401" s="107">
        <v>165</v>
      </c>
      <c r="I401" s="108">
        <v>4982</v>
      </c>
      <c r="J401" s="107"/>
      <c r="K401" s="107">
        <v>2.2599999999999998</v>
      </c>
      <c r="L401" s="107">
        <v>2.04</v>
      </c>
      <c r="M401" s="107"/>
      <c r="N401" s="107">
        <v>0</v>
      </c>
      <c r="O401" s="107">
        <v>-11.2</v>
      </c>
      <c r="P401" s="107">
        <v>-34.97</v>
      </c>
      <c r="Q401" s="107">
        <v>-60.4</v>
      </c>
      <c r="R401" s="107"/>
      <c r="S401" s="107">
        <v>21.1</v>
      </c>
      <c r="T401" s="107"/>
      <c r="U401" s="107"/>
      <c r="V401" s="107"/>
      <c r="W401" s="106"/>
      <c r="X401" s="107"/>
    </row>
    <row r="402" spans="1:24" ht="15.75" customHeight="1">
      <c r="A402" s="109" t="s">
        <v>613</v>
      </c>
      <c r="B402" s="109">
        <v>400</v>
      </c>
      <c r="C402" s="107" t="s">
        <v>275</v>
      </c>
      <c r="D402" s="107"/>
      <c r="E402" s="107">
        <v>43.25</v>
      </c>
      <c r="F402" s="106">
        <v>0</v>
      </c>
      <c r="G402" s="108">
        <v>21000</v>
      </c>
      <c r="H402" s="107">
        <v>904</v>
      </c>
      <c r="I402" s="108">
        <v>16219</v>
      </c>
      <c r="J402" s="107">
        <v>15.16</v>
      </c>
      <c r="K402" s="107">
        <v>2.33</v>
      </c>
      <c r="L402" s="107">
        <v>0.23</v>
      </c>
      <c r="M402" s="107">
        <v>0.94</v>
      </c>
      <c r="N402" s="107">
        <v>2.85</v>
      </c>
      <c r="O402" s="107">
        <v>11.94</v>
      </c>
      <c r="P402" s="107">
        <v>15.73</v>
      </c>
      <c r="Q402" s="107">
        <v>9.41</v>
      </c>
      <c r="R402" s="107">
        <v>3.35</v>
      </c>
      <c r="S402" s="107">
        <v>20.34</v>
      </c>
      <c r="T402" s="107"/>
      <c r="U402" s="107">
        <v>348</v>
      </c>
      <c r="V402" s="107">
        <v>324</v>
      </c>
      <c r="W402" s="111">
        <v>0.76</v>
      </c>
      <c r="X402" s="107"/>
    </row>
    <row r="403" spans="1:24" ht="15.75" customHeight="1">
      <c r="A403" s="109" t="s">
        <v>612</v>
      </c>
      <c r="B403" s="109">
        <v>401</v>
      </c>
      <c r="C403" s="107" t="s">
        <v>272</v>
      </c>
      <c r="D403" s="107"/>
      <c r="E403" s="107">
        <v>7.9</v>
      </c>
      <c r="F403" s="107">
        <v>0</v>
      </c>
      <c r="G403" s="108">
        <v>22013500</v>
      </c>
      <c r="H403" s="108">
        <v>175963</v>
      </c>
      <c r="I403" s="108">
        <v>19378</v>
      </c>
      <c r="J403" s="107">
        <v>6.68</v>
      </c>
      <c r="K403" s="107">
        <v>1.77</v>
      </c>
      <c r="L403" s="107">
        <v>2.02</v>
      </c>
      <c r="M403" s="107">
        <v>0.28999999999999998</v>
      </c>
      <c r="N403" s="107">
        <v>1.18</v>
      </c>
      <c r="O403" s="107">
        <v>12.43</v>
      </c>
      <c r="P403" s="107">
        <v>29.4</v>
      </c>
      <c r="Q403" s="107">
        <v>23.24</v>
      </c>
      <c r="R403" s="107">
        <v>6.26</v>
      </c>
      <c r="S403" s="107">
        <v>30.8</v>
      </c>
      <c r="T403" s="107"/>
      <c r="U403" s="107">
        <v>48</v>
      </c>
      <c r="V403" s="107">
        <v>109</v>
      </c>
      <c r="W403" s="111">
        <v>0.08</v>
      </c>
      <c r="X403" s="107"/>
    </row>
    <row r="404" spans="1:24" ht="15.75" customHeight="1">
      <c r="A404" s="109" t="s">
        <v>611</v>
      </c>
      <c r="B404" s="109">
        <v>402</v>
      </c>
      <c r="C404" s="107" t="s">
        <v>275</v>
      </c>
      <c r="D404" s="107"/>
      <c r="E404" s="107">
        <v>36.75</v>
      </c>
      <c r="F404" s="107">
        <v>0</v>
      </c>
      <c r="G404" s="108">
        <v>8626100</v>
      </c>
      <c r="H404" s="108">
        <v>316880</v>
      </c>
      <c r="I404" s="108">
        <v>110388</v>
      </c>
      <c r="J404" s="107">
        <v>31.75</v>
      </c>
      <c r="K404" s="107">
        <v>5.97</v>
      </c>
      <c r="L404" s="107">
        <v>0.37</v>
      </c>
      <c r="M404" s="107">
        <v>0.45</v>
      </c>
      <c r="N404" s="107">
        <v>1.1599999999999999</v>
      </c>
      <c r="O404" s="107">
        <v>17.04</v>
      </c>
      <c r="P404" s="107">
        <v>19.39</v>
      </c>
      <c r="Q404" s="107">
        <v>13.31</v>
      </c>
      <c r="R404" s="107">
        <v>2.72</v>
      </c>
      <c r="S404" s="107">
        <v>45.1</v>
      </c>
      <c r="T404" s="107"/>
      <c r="U404" s="107">
        <v>461</v>
      </c>
      <c r="V404" s="107">
        <v>417</v>
      </c>
      <c r="W404" s="106">
        <v>3.76</v>
      </c>
      <c r="X404" s="107"/>
    </row>
    <row r="405" spans="1:24" ht="15.75" customHeight="1">
      <c r="A405" s="109" t="s">
        <v>610</v>
      </c>
      <c r="B405" s="109">
        <v>403</v>
      </c>
      <c r="C405" s="107" t="s">
        <v>272</v>
      </c>
      <c r="D405" s="107" t="s">
        <v>1251</v>
      </c>
      <c r="E405" s="107">
        <v>5.2</v>
      </c>
      <c r="F405" s="106">
        <v>-9.57</v>
      </c>
      <c r="G405" s="108">
        <v>8381300</v>
      </c>
      <c r="H405" s="108">
        <v>42806</v>
      </c>
      <c r="I405" s="108">
        <v>1456</v>
      </c>
      <c r="J405" s="112">
        <v>2510.9499999999998</v>
      </c>
      <c r="K405" s="107">
        <v>1.74</v>
      </c>
      <c r="L405" s="107">
        <v>0.18</v>
      </c>
      <c r="M405" s="107">
        <v>0.8</v>
      </c>
      <c r="N405" s="107">
        <v>0</v>
      </c>
      <c r="O405" s="107">
        <v>0.32</v>
      </c>
      <c r="P405" s="107">
        <v>7.0000000000000007E-2</v>
      </c>
      <c r="Q405" s="107">
        <v>0.38</v>
      </c>
      <c r="R405" s="107">
        <v>2.2599999999999998</v>
      </c>
      <c r="S405" s="107">
        <v>30.37</v>
      </c>
      <c r="T405" s="107"/>
      <c r="U405" s="107">
        <v>971</v>
      </c>
      <c r="V405" s="107">
        <v>999</v>
      </c>
      <c r="W405" s="106">
        <v>-797.76</v>
      </c>
      <c r="X405" s="107"/>
    </row>
    <row r="406" spans="1:24" ht="15.75" customHeight="1">
      <c r="A406" s="109" t="s">
        <v>609</v>
      </c>
      <c r="B406" s="109">
        <v>404</v>
      </c>
      <c r="C406" s="107" t="s">
        <v>272</v>
      </c>
      <c r="D406" s="107" t="s">
        <v>441</v>
      </c>
      <c r="E406" s="107">
        <v>0.03</v>
      </c>
      <c r="F406" s="106">
        <v>0</v>
      </c>
      <c r="G406" s="108">
        <v>0</v>
      </c>
      <c r="H406" s="108">
        <v>0</v>
      </c>
      <c r="I406" s="108">
        <v>431</v>
      </c>
      <c r="J406" s="107"/>
      <c r="K406" s="107">
        <v>1.5</v>
      </c>
      <c r="L406" s="107">
        <v>-15.97</v>
      </c>
      <c r="M406" s="107"/>
      <c r="N406" s="107">
        <v>0</v>
      </c>
      <c r="O406" s="107">
        <v>-8.6</v>
      </c>
      <c r="P406" s="107"/>
      <c r="Q406" s="107">
        <v>-330.27</v>
      </c>
      <c r="R406" s="107"/>
      <c r="S406" s="107">
        <v>51.31</v>
      </c>
      <c r="T406" s="107"/>
      <c r="U406" s="107"/>
      <c r="V406" s="107"/>
      <c r="W406" s="111"/>
      <c r="X406" s="107"/>
    </row>
    <row r="407" spans="1:24" ht="15.75" customHeight="1">
      <c r="A407" s="109" t="s">
        <v>608</v>
      </c>
      <c r="B407" s="109">
        <v>405</v>
      </c>
      <c r="C407" s="107" t="s">
        <v>272</v>
      </c>
      <c r="D407" s="107" t="s">
        <v>441</v>
      </c>
      <c r="E407" s="107">
        <v>7.0000000000000007E-2</v>
      </c>
      <c r="F407" s="106">
        <v>0</v>
      </c>
      <c r="G407" s="108">
        <v>0</v>
      </c>
      <c r="H407" s="107">
        <v>0</v>
      </c>
      <c r="I407" s="107">
        <v>194</v>
      </c>
      <c r="J407" s="107"/>
      <c r="K407" s="107"/>
      <c r="L407" s="107">
        <v>-1.73</v>
      </c>
      <c r="M407" s="107"/>
      <c r="N407" s="107">
        <v>0</v>
      </c>
      <c r="O407" s="107">
        <v>-2.7</v>
      </c>
      <c r="P407" s="107"/>
      <c r="Q407" s="107">
        <v>-14.11</v>
      </c>
      <c r="R407" s="107"/>
      <c r="S407" s="107">
        <v>100</v>
      </c>
      <c r="T407" s="107"/>
      <c r="U407" s="107"/>
      <c r="V407" s="107"/>
      <c r="W407" s="110"/>
      <c r="X407" s="107"/>
    </row>
    <row r="408" spans="1:24" ht="15.75" customHeight="1">
      <c r="A408" s="109" t="s">
        <v>607</v>
      </c>
      <c r="B408" s="109">
        <v>406</v>
      </c>
      <c r="C408" s="107" t="s">
        <v>272</v>
      </c>
      <c r="D408" s="107"/>
      <c r="E408" s="107">
        <v>0.52</v>
      </c>
      <c r="F408" s="107">
        <v>0</v>
      </c>
      <c r="G408" s="108">
        <v>93200</v>
      </c>
      <c r="H408" s="107">
        <v>48</v>
      </c>
      <c r="I408" s="107">
        <v>281</v>
      </c>
      <c r="J408" s="107"/>
      <c r="K408" s="107">
        <v>0.56999999999999995</v>
      </c>
      <c r="L408" s="107">
        <v>0.51</v>
      </c>
      <c r="M408" s="107">
        <v>0.01</v>
      </c>
      <c r="N408" s="107">
        <v>0</v>
      </c>
      <c r="O408" s="107">
        <v>0.11</v>
      </c>
      <c r="P408" s="107">
        <v>-1.87</v>
      </c>
      <c r="Q408" s="107">
        <v>-1.1499999999999999</v>
      </c>
      <c r="R408" s="107">
        <v>1.96</v>
      </c>
      <c r="S408" s="107">
        <v>57.25</v>
      </c>
      <c r="T408" s="107"/>
      <c r="U408" s="107"/>
      <c r="V408" s="107"/>
      <c r="W408" s="106"/>
      <c r="X408" s="107"/>
    </row>
    <row r="409" spans="1:24" ht="15.75" customHeight="1">
      <c r="A409" s="109" t="s">
        <v>606</v>
      </c>
      <c r="B409" s="109">
        <v>407</v>
      </c>
      <c r="C409" s="107" t="s">
        <v>272</v>
      </c>
      <c r="D409" s="107"/>
      <c r="E409" s="107">
        <v>3.2</v>
      </c>
      <c r="F409" s="107">
        <v>8.84</v>
      </c>
      <c r="G409" s="108">
        <v>2054900</v>
      </c>
      <c r="H409" s="108">
        <v>6455</v>
      </c>
      <c r="I409" s="108">
        <v>2112</v>
      </c>
      <c r="J409" s="107">
        <v>13.5</v>
      </c>
      <c r="K409" s="107">
        <v>0.87</v>
      </c>
      <c r="L409" s="107">
        <v>0.81</v>
      </c>
      <c r="M409" s="107">
        <v>0.27</v>
      </c>
      <c r="N409" s="107">
        <v>0.24</v>
      </c>
      <c r="O409" s="107">
        <v>5.21</v>
      </c>
      <c r="P409" s="107">
        <v>6.46</v>
      </c>
      <c r="Q409" s="107">
        <v>2.27</v>
      </c>
      <c r="R409" s="107">
        <v>9.18</v>
      </c>
      <c r="S409" s="107">
        <v>25.57</v>
      </c>
      <c r="T409" s="107"/>
      <c r="U409" s="107">
        <v>504</v>
      </c>
      <c r="V409" s="107">
        <v>483</v>
      </c>
      <c r="W409" s="110">
        <v>-0.04</v>
      </c>
      <c r="X409" s="107"/>
    </row>
    <row r="410" spans="1:24" ht="15.75" customHeight="1">
      <c r="A410" s="109" t="s">
        <v>605</v>
      </c>
      <c r="B410" s="109">
        <v>408</v>
      </c>
      <c r="C410" s="107" t="s">
        <v>272</v>
      </c>
      <c r="D410" s="107"/>
      <c r="E410" s="107">
        <v>10.8</v>
      </c>
      <c r="F410" s="107">
        <v>1.89</v>
      </c>
      <c r="G410" s="108">
        <v>28100</v>
      </c>
      <c r="H410" s="108">
        <v>301</v>
      </c>
      <c r="I410" s="108">
        <v>1538</v>
      </c>
      <c r="J410" s="107">
        <v>19.39</v>
      </c>
      <c r="K410" s="107">
        <v>3.07</v>
      </c>
      <c r="L410" s="107">
        <v>0.24</v>
      </c>
      <c r="M410" s="107">
        <v>0.6</v>
      </c>
      <c r="N410" s="107">
        <v>0.56000000000000005</v>
      </c>
      <c r="O410" s="107">
        <v>15.96</v>
      </c>
      <c r="P410" s="107">
        <v>15.54</v>
      </c>
      <c r="Q410" s="107">
        <v>14.56</v>
      </c>
      <c r="R410" s="107">
        <v>5.66</v>
      </c>
      <c r="S410" s="107">
        <v>47.46</v>
      </c>
      <c r="T410" s="107"/>
      <c r="U410" s="107">
        <v>414</v>
      </c>
      <c r="V410" s="107">
        <v>335</v>
      </c>
      <c r="W410" s="110">
        <v>5.03</v>
      </c>
      <c r="X410" s="107"/>
    </row>
    <row r="411" spans="1:24" ht="15.75" customHeight="1">
      <c r="A411" s="109" t="s">
        <v>604</v>
      </c>
      <c r="B411" s="109">
        <v>409</v>
      </c>
      <c r="C411" s="107" t="s">
        <v>272</v>
      </c>
      <c r="D411" s="107"/>
      <c r="E411" s="107">
        <v>70.25</v>
      </c>
      <c r="F411" s="107">
        <v>0</v>
      </c>
      <c r="G411" s="108">
        <v>6900</v>
      </c>
      <c r="H411" s="108">
        <v>483</v>
      </c>
      <c r="I411" s="108">
        <v>31613</v>
      </c>
      <c r="J411" s="107">
        <v>18.059999999999999</v>
      </c>
      <c r="K411" s="107">
        <v>3.58</v>
      </c>
      <c r="L411" s="107">
        <v>0.11</v>
      </c>
      <c r="M411" s="107">
        <v>0.96</v>
      </c>
      <c r="N411" s="107">
        <v>3.89</v>
      </c>
      <c r="O411" s="107">
        <v>20.83</v>
      </c>
      <c r="P411" s="107">
        <v>20.89</v>
      </c>
      <c r="Q411" s="107">
        <v>23.46</v>
      </c>
      <c r="R411" s="107">
        <v>2.7</v>
      </c>
      <c r="S411" s="107">
        <v>18.37</v>
      </c>
      <c r="T411" s="107"/>
      <c r="U411" s="107">
        <v>335</v>
      </c>
      <c r="V411" s="107">
        <v>291</v>
      </c>
      <c r="W411" s="110">
        <v>2.46</v>
      </c>
      <c r="X411" s="107"/>
    </row>
    <row r="412" spans="1:24" ht="15.75" customHeight="1">
      <c r="A412" s="109" t="s">
        <v>603</v>
      </c>
      <c r="B412" s="109">
        <v>410</v>
      </c>
      <c r="C412" s="107" t="s">
        <v>272</v>
      </c>
      <c r="D412" s="107"/>
      <c r="E412" s="107">
        <v>4.82</v>
      </c>
      <c r="F412" s="106">
        <v>0.84</v>
      </c>
      <c r="G412" s="108">
        <v>12800</v>
      </c>
      <c r="H412" s="108">
        <v>61</v>
      </c>
      <c r="I412" s="108">
        <v>7351</v>
      </c>
      <c r="J412" s="107">
        <v>66.52</v>
      </c>
      <c r="K412" s="107">
        <v>1.61</v>
      </c>
      <c r="L412" s="107">
        <v>0.21</v>
      </c>
      <c r="M412" s="107"/>
      <c r="N412" s="107">
        <v>7.0000000000000007E-2</v>
      </c>
      <c r="O412" s="107">
        <v>2.35</v>
      </c>
      <c r="P412" s="107">
        <v>2.37</v>
      </c>
      <c r="Q412" s="107">
        <v>3.38</v>
      </c>
      <c r="R412" s="107">
        <v>8.3699999999999992</v>
      </c>
      <c r="S412" s="107">
        <v>20.14</v>
      </c>
      <c r="T412" s="107"/>
      <c r="U412" s="107">
        <v>888</v>
      </c>
      <c r="V412" s="107">
        <v>874</v>
      </c>
      <c r="W412" s="110">
        <v>-3.09</v>
      </c>
      <c r="X412" s="107"/>
    </row>
    <row r="413" spans="1:24" ht="15.75" customHeight="1">
      <c r="A413" s="109" t="s">
        <v>602</v>
      </c>
      <c r="B413" s="109">
        <v>411</v>
      </c>
      <c r="C413" s="107" t="s">
        <v>275</v>
      </c>
      <c r="D413" s="107"/>
      <c r="E413" s="107">
        <v>3.4</v>
      </c>
      <c r="F413" s="110">
        <v>0</v>
      </c>
      <c r="G413" s="108">
        <v>707500</v>
      </c>
      <c r="H413" s="108">
        <v>2403</v>
      </c>
      <c r="I413" s="108">
        <v>918</v>
      </c>
      <c r="J413" s="107">
        <v>10.67</v>
      </c>
      <c r="K413" s="107">
        <v>1.54</v>
      </c>
      <c r="L413" s="107">
        <v>0.13</v>
      </c>
      <c r="M413" s="107">
        <v>0.1</v>
      </c>
      <c r="N413" s="107">
        <v>0.32</v>
      </c>
      <c r="O413" s="107">
        <v>15.88</v>
      </c>
      <c r="P413" s="107">
        <v>14.8</v>
      </c>
      <c r="Q413" s="107">
        <v>15.99</v>
      </c>
      <c r="R413" s="107">
        <v>5.88</v>
      </c>
      <c r="S413" s="107">
        <v>45.68</v>
      </c>
      <c r="T413" s="107"/>
      <c r="U413" s="107">
        <v>244</v>
      </c>
      <c r="V413" s="107">
        <v>158</v>
      </c>
      <c r="W413" s="110">
        <v>-2.82</v>
      </c>
      <c r="X413" s="107"/>
    </row>
    <row r="414" spans="1:24" ht="15.75" customHeight="1">
      <c r="A414" s="109" t="s">
        <v>601</v>
      </c>
      <c r="B414" s="109">
        <v>412</v>
      </c>
      <c r="C414" s="107" t="s">
        <v>275</v>
      </c>
      <c r="D414" s="107"/>
      <c r="E414" s="107">
        <v>8.85</v>
      </c>
      <c r="F414" s="106">
        <v>-2.75</v>
      </c>
      <c r="G414" s="108">
        <v>4521400</v>
      </c>
      <c r="H414" s="108">
        <v>39967</v>
      </c>
      <c r="I414" s="108">
        <v>2000</v>
      </c>
      <c r="J414" s="107">
        <v>16.920000000000002</v>
      </c>
      <c r="K414" s="107">
        <v>0.42</v>
      </c>
      <c r="L414" s="107">
        <v>0.54</v>
      </c>
      <c r="M414" s="107"/>
      <c r="N414" s="107">
        <v>0.52</v>
      </c>
      <c r="O414" s="107">
        <v>1.71</v>
      </c>
      <c r="P414" s="107">
        <v>2.5099999999999998</v>
      </c>
      <c r="Q414" s="107">
        <v>22.11</v>
      </c>
      <c r="R414" s="107"/>
      <c r="S414" s="107">
        <v>61.19</v>
      </c>
      <c r="T414" s="107"/>
      <c r="U414" s="107">
        <v>673</v>
      </c>
      <c r="V414" s="107">
        <v>695</v>
      </c>
      <c r="W414" s="111">
        <v>0.59</v>
      </c>
      <c r="X414" s="107"/>
    </row>
    <row r="415" spans="1:24" ht="15.75" customHeight="1">
      <c r="A415" s="109" t="s">
        <v>600</v>
      </c>
      <c r="B415" s="109">
        <v>413</v>
      </c>
      <c r="C415" s="107" t="s">
        <v>272</v>
      </c>
      <c r="D415" s="107"/>
      <c r="E415" s="107">
        <v>1.42</v>
      </c>
      <c r="F415" s="106">
        <v>0</v>
      </c>
      <c r="G415" s="108">
        <v>1400</v>
      </c>
      <c r="H415" s="108">
        <v>2</v>
      </c>
      <c r="I415" s="107">
        <v>697</v>
      </c>
      <c r="J415" s="107"/>
      <c r="K415" s="107">
        <v>0.32</v>
      </c>
      <c r="L415" s="107">
        <v>1.03</v>
      </c>
      <c r="M415" s="107"/>
      <c r="N415" s="107">
        <v>0</v>
      </c>
      <c r="O415" s="107">
        <v>0.65</v>
      </c>
      <c r="P415" s="107">
        <v>-2.3199999999999998</v>
      </c>
      <c r="Q415" s="107">
        <v>-5.5</v>
      </c>
      <c r="R415" s="107"/>
      <c r="S415" s="107">
        <v>58.92</v>
      </c>
      <c r="T415" s="107"/>
      <c r="U415" s="107"/>
      <c r="V415" s="107"/>
      <c r="W415" s="106"/>
      <c r="X415" s="107"/>
    </row>
    <row r="416" spans="1:24" ht="15.75" customHeight="1">
      <c r="A416" s="109" t="s">
        <v>599</v>
      </c>
      <c r="B416" s="109">
        <v>414</v>
      </c>
      <c r="C416" s="107" t="s">
        <v>272</v>
      </c>
      <c r="D416" s="107" t="s">
        <v>441</v>
      </c>
      <c r="E416" s="107">
        <v>0.03</v>
      </c>
      <c r="F416" s="110">
        <v>0</v>
      </c>
      <c r="G416" s="108">
        <v>0</v>
      </c>
      <c r="H416" s="107">
        <v>0</v>
      </c>
      <c r="I416" s="108">
        <v>24</v>
      </c>
      <c r="J416" s="107">
        <v>0.86</v>
      </c>
      <c r="K416" s="107">
        <v>0.18</v>
      </c>
      <c r="L416" s="107">
        <v>8.51</v>
      </c>
      <c r="M416" s="107"/>
      <c r="N416" s="107">
        <v>0.04</v>
      </c>
      <c r="O416" s="107">
        <v>1.32</v>
      </c>
      <c r="P416" s="107">
        <v>14.29</v>
      </c>
      <c r="Q416" s="107">
        <v>1.85</v>
      </c>
      <c r="R416" s="107"/>
      <c r="S416" s="107">
        <v>40.06</v>
      </c>
      <c r="T416" s="107"/>
      <c r="U416" s="107">
        <v>144</v>
      </c>
      <c r="V416" s="107">
        <v>457</v>
      </c>
      <c r="W416" s="110">
        <v>-0.02</v>
      </c>
      <c r="X416" s="107"/>
    </row>
    <row r="417" spans="1:24" ht="15.75" customHeight="1">
      <c r="A417" s="109" t="s">
        <v>598</v>
      </c>
      <c r="B417" s="109">
        <v>415</v>
      </c>
      <c r="C417" s="107" t="s">
        <v>272</v>
      </c>
      <c r="D417" s="107"/>
      <c r="E417" s="107">
        <v>0.8</v>
      </c>
      <c r="F417" s="107">
        <v>1.27</v>
      </c>
      <c r="G417" s="108">
        <v>1954100</v>
      </c>
      <c r="H417" s="108">
        <v>1557</v>
      </c>
      <c r="I417" s="108">
        <v>600</v>
      </c>
      <c r="J417" s="107"/>
      <c r="K417" s="107">
        <v>0.57999999999999996</v>
      </c>
      <c r="L417" s="107">
        <v>2.12</v>
      </c>
      <c r="M417" s="107"/>
      <c r="N417" s="107">
        <v>0</v>
      </c>
      <c r="O417" s="107">
        <v>1.04</v>
      </c>
      <c r="P417" s="107">
        <v>-6.89</v>
      </c>
      <c r="Q417" s="107">
        <v>-1.1399999999999999</v>
      </c>
      <c r="R417" s="107"/>
      <c r="S417" s="107">
        <v>48.21</v>
      </c>
      <c r="T417" s="107"/>
      <c r="U417" s="107"/>
      <c r="V417" s="107"/>
      <c r="W417" s="111"/>
      <c r="X417" s="107"/>
    </row>
    <row r="418" spans="1:24" ht="15.75" customHeight="1">
      <c r="A418" s="109" t="s">
        <v>597</v>
      </c>
      <c r="B418" s="109">
        <v>416</v>
      </c>
      <c r="C418" s="107" t="s">
        <v>272</v>
      </c>
      <c r="D418" s="107"/>
      <c r="E418" s="107">
        <v>0.4</v>
      </c>
      <c r="F418" s="106">
        <v>5.26</v>
      </c>
      <c r="G418" s="108">
        <v>112186900</v>
      </c>
      <c r="H418" s="108">
        <v>44719</v>
      </c>
      <c r="I418" s="108">
        <v>3814</v>
      </c>
      <c r="J418" s="107"/>
      <c r="K418" s="107">
        <v>0.3</v>
      </c>
      <c r="L418" s="107">
        <v>3.17</v>
      </c>
      <c r="M418" s="107">
        <v>0.01</v>
      </c>
      <c r="N418" s="107">
        <v>0</v>
      </c>
      <c r="O418" s="107">
        <v>-0.12</v>
      </c>
      <c r="P418" s="107">
        <v>-6</v>
      </c>
      <c r="Q418" s="107">
        <v>-4.5599999999999996</v>
      </c>
      <c r="R418" s="107">
        <v>2.66</v>
      </c>
      <c r="S418" s="107">
        <v>74.88</v>
      </c>
      <c r="T418" s="107"/>
      <c r="U418" s="107"/>
      <c r="V418" s="107"/>
      <c r="W418" s="111"/>
      <c r="X418" s="107"/>
    </row>
    <row r="419" spans="1:24" ht="15.75" customHeight="1">
      <c r="A419" s="109" t="s">
        <v>596</v>
      </c>
      <c r="B419" s="109">
        <v>417</v>
      </c>
      <c r="C419" s="107" t="s">
        <v>272</v>
      </c>
      <c r="D419" s="107"/>
      <c r="E419" s="107">
        <v>4.8600000000000003</v>
      </c>
      <c r="F419" s="106">
        <v>3.4</v>
      </c>
      <c r="G419" s="108">
        <v>19700</v>
      </c>
      <c r="H419" s="108">
        <v>93</v>
      </c>
      <c r="I419" s="108">
        <v>467</v>
      </c>
      <c r="J419" s="107"/>
      <c r="K419" s="107">
        <v>0.34</v>
      </c>
      <c r="L419" s="107">
        <v>0.15</v>
      </c>
      <c r="M419" s="107"/>
      <c r="N419" s="107">
        <v>0</v>
      </c>
      <c r="O419" s="107">
        <v>-2.79</v>
      </c>
      <c r="P419" s="107">
        <v>-3.46</v>
      </c>
      <c r="Q419" s="107">
        <v>-11.19</v>
      </c>
      <c r="R419" s="107">
        <v>4.26</v>
      </c>
      <c r="S419" s="107">
        <v>33.72</v>
      </c>
      <c r="T419" s="107"/>
      <c r="U419" s="107"/>
      <c r="V419" s="107"/>
      <c r="W419" s="110"/>
      <c r="X419" s="107"/>
    </row>
    <row r="420" spans="1:24" ht="15.75" customHeight="1">
      <c r="A420" s="109" t="s">
        <v>595</v>
      </c>
      <c r="B420" s="109">
        <v>418</v>
      </c>
      <c r="C420" s="107" t="s">
        <v>272</v>
      </c>
      <c r="D420" s="107"/>
      <c r="E420" s="107">
        <v>2.48</v>
      </c>
      <c r="F420" s="106">
        <v>0</v>
      </c>
      <c r="G420" s="108">
        <v>635800</v>
      </c>
      <c r="H420" s="108">
        <v>1573</v>
      </c>
      <c r="I420" s="108">
        <v>502</v>
      </c>
      <c r="J420" s="107">
        <v>6.62</v>
      </c>
      <c r="K420" s="107">
        <v>1.59</v>
      </c>
      <c r="L420" s="107">
        <v>0.91</v>
      </c>
      <c r="M420" s="107">
        <v>0.15</v>
      </c>
      <c r="N420" s="107">
        <v>0.37</v>
      </c>
      <c r="O420" s="107">
        <v>16.22</v>
      </c>
      <c r="P420" s="107">
        <v>25.05</v>
      </c>
      <c r="Q420" s="107">
        <v>7.66</v>
      </c>
      <c r="R420" s="107">
        <v>6.05</v>
      </c>
      <c r="S420" s="107">
        <v>44.88</v>
      </c>
      <c r="T420" s="107"/>
      <c r="U420" s="107">
        <v>63</v>
      </c>
      <c r="V420" s="107">
        <v>67</v>
      </c>
      <c r="W420" s="111">
        <v>0.06</v>
      </c>
      <c r="X420" s="107"/>
    </row>
    <row r="421" spans="1:24" ht="15.75" customHeight="1">
      <c r="A421" s="109" t="s">
        <v>594</v>
      </c>
      <c r="B421" s="109">
        <v>419</v>
      </c>
      <c r="C421" s="107" t="s">
        <v>272</v>
      </c>
      <c r="D421" s="107"/>
      <c r="E421" s="107">
        <v>3.68</v>
      </c>
      <c r="F421" s="110">
        <v>2.2200000000000002</v>
      </c>
      <c r="G421" s="108">
        <v>400</v>
      </c>
      <c r="H421" s="108">
        <v>1</v>
      </c>
      <c r="I421" s="108">
        <v>792</v>
      </c>
      <c r="J421" s="107"/>
      <c r="K421" s="107">
        <v>2.0699999999999998</v>
      </c>
      <c r="L421" s="107">
        <v>0.74</v>
      </c>
      <c r="M421" s="107">
        <v>0.25</v>
      </c>
      <c r="N421" s="107">
        <v>0</v>
      </c>
      <c r="O421" s="107">
        <v>-3.13</v>
      </c>
      <c r="P421" s="107">
        <v>-5.78</v>
      </c>
      <c r="Q421" s="107">
        <v>-7.83</v>
      </c>
      <c r="R421" s="107">
        <v>6.94</v>
      </c>
      <c r="S421" s="107">
        <v>13.81</v>
      </c>
      <c r="T421" s="107"/>
      <c r="U421" s="107"/>
      <c r="V421" s="107"/>
      <c r="W421" s="110"/>
      <c r="X421" s="107"/>
    </row>
    <row r="422" spans="1:24" ht="15.75" customHeight="1">
      <c r="A422" s="109" t="s">
        <v>593</v>
      </c>
      <c r="B422" s="109">
        <v>420</v>
      </c>
      <c r="C422" s="107" t="s">
        <v>272</v>
      </c>
      <c r="D422" s="107"/>
      <c r="E422" s="107">
        <v>2.5</v>
      </c>
      <c r="F422" s="106">
        <v>0.81</v>
      </c>
      <c r="G422" s="108">
        <v>2258100</v>
      </c>
      <c r="H422" s="108">
        <v>5625</v>
      </c>
      <c r="I422" s="108">
        <v>1541</v>
      </c>
      <c r="J422" s="107">
        <v>22.51</v>
      </c>
      <c r="K422" s="107">
        <v>3.13</v>
      </c>
      <c r="L422" s="107">
        <v>0.5</v>
      </c>
      <c r="M422" s="107">
        <v>0.02</v>
      </c>
      <c r="N422" s="107">
        <v>0.11</v>
      </c>
      <c r="O422" s="107">
        <v>9.86</v>
      </c>
      <c r="P422" s="107">
        <v>14.46</v>
      </c>
      <c r="Q422" s="107">
        <v>10.67</v>
      </c>
      <c r="R422" s="107">
        <v>0.73</v>
      </c>
      <c r="S422" s="107">
        <v>27.66</v>
      </c>
      <c r="T422" s="107"/>
      <c r="U422" s="107">
        <v>460</v>
      </c>
      <c r="V422" s="107">
        <v>458</v>
      </c>
      <c r="W422" s="106">
        <v>1.32</v>
      </c>
      <c r="X422" s="107"/>
    </row>
    <row r="423" spans="1:24" ht="15.75" customHeight="1">
      <c r="A423" s="109" t="s">
        <v>592</v>
      </c>
      <c r="B423" s="109">
        <v>421</v>
      </c>
      <c r="C423" s="107" t="s">
        <v>272</v>
      </c>
      <c r="D423" s="107"/>
      <c r="E423" s="107">
        <v>1.4</v>
      </c>
      <c r="F423" s="110">
        <v>0.72</v>
      </c>
      <c r="G423" s="108">
        <v>633900</v>
      </c>
      <c r="H423" s="107">
        <v>884</v>
      </c>
      <c r="I423" s="107">
        <v>804</v>
      </c>
      <c r="J423" s="107">
        <v>7.87</v>
      </c>
      <c r="K423" s="107">
        <v>0.77</v>
      </c>
      <c r="L423" s="107">
        <v>1.77</v>
      </c>
      <c r="M423" s="107">
        <v>7.0000000000000007E-2</v>
      </c>
      <c r="N423" s="107">
        <v>0.18</v>
      </c>
      <c r="O423" s="107">
        <v>5.72</v>
      </c>
      <c r="P423" s="107">
        <v>10.14</v>
      </c>
      <c r="Q423" s="107">
        <v>2.7</v>
      </c>
      <c r="R423" s="107">
        <v>5.04</v>
      </c>
      <c r="S423" s="107">
        <v>41.14</v>
      </c>
      <c r="T423" s="107"/>
      <c r="U423" s="107">
        <v>262</v>
      </c>
      <c r="V423" s="107">
        <v>314</v>
      </c>
      <c r="W423" s="106">
        <v>-0.04</v>
      </c>
      <c r="X423" s="107"/>
    </row>
    <row r="424" spans="1:24" ht="15.75" customHeight="1">
      <c r="A424" s="109" t="s">
        <v>591</v>
      </c>
      <c r="B424" s="109">
        <v>422</v>
      </c>
      <c r="C424" s="107" t="s">
        <v>272</v>
      </c>
      <c r="D424" s="107"/>
      <c r="E424" s="107">
        <v>1.75</v>
      </c>
      <c r="F424" s="107">
        <v>0.56999999999999995</v>
      </c>
      <c r="G424" s="108">
        <v>205500</v>
      </c>
      <c r="H424" s="108">
        <v>351</v>
      </c>
      <c r="I424" s="108">
        <v>726</v>
      </c>
      <c r="J424" s="107">
        <v>225.42</v>
      </c>
      <c r="K424" s="107">
        <v>0.59</v>
      </c>
      <c r="L424" s="107">
        <v>1.42</v>
      </c>
      <c r="M424" s="107"/>
      <c r="N424" s="107">
        <v>0.01</v>
      </c>
      <c r="O424" s="107">
        <v>1.41</v>
      </c>
      <c r="P424" s="107">
        <v>0.28000000000000003</v>
      </c>
      <c r="Q424" s="107">
        <v>0.48</v>
      </c>
      <c r="R424" s="107"/>
      <c r="S424" s="107">
        <v>34.17</v>
      </c>
      <c r="T424" s="107"/>
      <c r="U424" s="107">
        <v>958</v>
      </c>
      <c r="V424" s="107">
        <v>936</v>
      </c>
      <c r="W424" s="110">
        <v>0.89</v>
      </c>
      <c r="X424" s="107"/>
    </row>
    <row r="425" spans="1:24" ht="15.75" customHeight="1">
      <c r="A425" s="109" t="s">
        <v>590</v>
      </c>
      <c r="B425" s="109">
        <v>423</v>
      </c>
      <c r="C425" s="107" t="s">
        <v>272</v>
      </c>
      <c r="D425" s="107"/>
      <c r="E425" s="107">
        <v>2.12</v>
      </c>
      <c r="F425" s="106">
        <v>0.95</v>
      </c>
      <c r="G425" s="108">
        <v>219800</v>
      </c>
      <c r="H425" s="108">
        <v>466</v>
      </c>
      <c r="I425" s="108">
        <v>1265</v>
      </c>
      <c r="J425" s="107">
        <v>13.59</v>
      </c>
      <c r="K425" s="107">
        <v>0.42</v>
      </c>
      <c r="L425" s="107">
        <v>3.24</v>
      </c>
      <c r="M425" s="107">
        <v>0.15</v>
      </c>
      <c r="N425" s="107">
        <v>0.16</v>
      </c>
      <c r="O425" s="107">
        <v>0.42</v>
      </c>
      <c r="P425" s="107">
        <v>3.11</v>
      </c>
      <c r="Q425" s="107">
        <v>1.93</v>
      </c>
      <c r="R425" s="107">
        <v>7.14</v>
      </c>
      <c r="S425" s="107">
        <v>62.45</v>
      </c>
      <c r="T425" s="107"/>
      <c r="U425" s="107">
        <v>601</v>
      </c>
      <c r="V425" s="107">
        <v>694</v>
      </c>
      <c r="W425" s="110">
        <v>8.34</v>
      </c>
      <c r="X425" s="107"/>
    </row>
    <row r="426" spans="1:24" ht="15.75" customHeight="1">
      <c r="A426" s="109" t="s">
        <v>589</v>
      </c>
      <c r="B426" s="109">
        <v>424</v>
      </c>
      <c r="C426" s="107" t="s">
        <v>272</v>
      </c>
      <c r="D426" s="107"/>
      <c r="E426" s="107">
        <v>6.8</v>
      </c>
      <c r="F426" s="110">
        <v>3.82</v>
      </c>
      <c r="G426" s="108">
        <v>41159700</v>
      </c>
      <c r="H426" s="108">
        <v>276702</v>
      </c>
      <c r="I426" s="108">
        <v>26401</v>
      </c>
      <c r="J426" s="107">
        <v>118.34</v>
      </c>
      <c r="K426" s="107">
        <v>4.8600000000000003</v>
      </c>
      <c r="L426" s="107">
        <v>1.21</v>
      </c>
      <c r="M426" s="107">
        <v>0.08</v>
      </c>
      <c r="N426" s="107">
        <v>0.06</v>
      </c>
      <c r="O426" s="107">
        <v>3.59</v>
      </c>
      <c r="P426" s="107">
        <v>3.85</v>
      </c>
      <c r="Q426" s="107"/>
      <c r="R426" s="107">
        <v>2.33</v>
      </c>
      <c r="S426" s="107">
        <v>48.29</v>
      </c>
      <c r="T426" s="107"/>
      <c r="U426" s="107">
        <v>863</v>
      </c>
      <c r="V426" s="107">
        <v>839</v>
      </c>
      <c r="W426" s="110">
        <v>6.39</v>
      </c>
      <c r="X426" s="107"/>
    </row>
    <row r="427" spans="1:24" ht="15.75" customHeight="1">
      <c r="A427" s="109" t="s">
        <v>588</v>
      </c>
      <c r="B427" s="109">
        <v>425</v>
      </c>
      <c r="C427" s="107" t="s">
        <v>272</v>
      </c>
      <c r="D427" s="107"/>
      <c r="E427" s="107">
        <v>1.2</v>
      </c>
      <c r="F427" s="106">
        <v>0.84</v>
      </c>
      <c r="G427" s="108">
        <v>621900</v>
      </c>
      <c r="H427" s="107">
        <v>748</v>
      </c>
      <c r="I427" s="107">
        <v>300</v>
      </c>
      <c r="J427" s="107"/>
      <c r="K427" s="107">
        <v>0.73</v>
      </c>
      <c r="L427" s="107">
        <v>1.27</v>
      </c>
      <c r="M427" s="107"/>
      <c r="N427" s="107">
        <v>0</v>
      </c>
      <c r="O427" s="107">
        <v>1.79</v>
      </c>
      <c r="P427" s="107">
        <v>-2.33</v>
      </c>
      <c r="Q427" s="107">
        <v>0.15</v>
      </c>
      <c r="R427" s="107"/>
      <c r="S427" s="107">
        <v>34.69</v>
      </c>
      <c r="T427" s="107"/>
      <c r="U427" s="107"/>
      <c r="V427" s="107"/>
      <c r="W427" s="110"/>
      <c r="X427" s="107"/>
    </row>
    <row r="428" spans="1:24" ht="15.75" customHeight="1">
      <c r="A428" s="109" t="s">
        <v>587</v>
      </c>
      <c r="B428" s="109">
        <v>426</v>
      </c>
      <c r="C428" s="107" t="s">
        <v>272</v>
      </c>
      <c r="D428" s="107"/>
      <c r="E428" s="107">
        <v>2.4</v>
      </c>
      <c r="F428" s="106">
        <v>-0.83</v>
      </c>
      <c r="G428" s="108">
        <v>4189700</v>
      </c>
      <c r="H428" s="108">
        <v>10220</v>
      </c>
      <c r="I428" s="108">
        <v>6720</v>
      </c>
      <c r="J428" s="107">
        <v>138.49</v>
      </c>
      <c r="K428" s="107">
        <v>0.8</v>
      </c>
      <c r="L428" s="107">
        <v>0.4</v>
      </c>
      <c r="M428" s="107"/>
      <c r="N428" s="107">
        <v>0.02</v>
      </c>
      <c r="O428" s="107">
        <v>1.75</v>
      </c>
      <c r="P428" s="107">
        <v>0.56000000000000005</v>
      </c>
      <c r="Q428" s="107">
        <v>-16.3</v>
      </c>
      <c r="R428" s="107">
        <v>8.26</v>
      </c>
      <c r="S428" s="107">
        <v>33.049999999999997</v>
      </c>
      <c r="T428" s="107"/>
      <c r="U428" s="107">
        <v>945</v>
      </c>
      <c r="V428" s="107">
        <v>924</v>
      </c>
      <c r="W428" s="110">
        <v>38.85</v>
      </c>
      <c r="X428" s="107"/>
    </row>
    <row r="429" spans="1:24" ht="15.75" customHeight="1">
      <c r="A429" s="109" t="s">
        <v>586</v>
      </c>
      <c r="B429" s="109">
        <v>427</v>
      </c>
      <c r="C429" s="107" t="s">
        <v>272</v>
      </c>
      <c r="D429" s="107"/>
      <c r="E429" s="107">
        <v>0.74</v>
      </c>
      <c r="F429" s="106">
        <v>-2.63</v>
      </c>
      <c r="G429" s="108">
        <v>4094900</v>
      </c>
      <c r="H429" s="108">
        <v>3090</v>
      </c>
      <c r="I429" s="108">
        <v>1008</v>
      </c>
      <c r="J429" s="107"/>
      <c r="K429" s="107">
        <v>0.37</v>
      </c>
      <c r="L429" s="107">
        <v>3.16</v>
      </c>
      <c r="M429" s="107">
        <v>7.0000000000000007E-2</v>
      </c>
      <c r="N429" s="107">
        <v>0</v>
      </c>
      <c r="O429" s="107">
        <v>0.36</v>
      </c>
      <c r="P429" s="107">
        <v>-5.31</v>
      </c>
      <c r="Q429" s="107">
        <v>-3.29</v>
      </c>
      <c r="R429" s="107">
        <v>9.2100000000000009</v>
      </c>
      <c r="S429" s="107">
        <v>66.53</v>
      </c>
      <c r="T429" s="107"/>
      <c r="U429" s="107"/>
      <c r="V429" s="107"/>
      <c r="W429" s="110"/>
      <c r="X429" s="107"/>
    </row>
    <row r="430" spans="1:24" ht="15.75" customHeight="1">
      <c r="A430" s="109" t="s">
        <v>585</v>
      </c>
      <c r="B430" s="109">
        <v>428</v>
      </c>
      <c r="C430" s="107" t="s">
        <v>272</v>
      </c>
      <c r="D430" s="107"/>
      <c r="E430" s="107">
        <v>8.4499999999999993</v>
      </c>
      <c r="F430" s="106">
        <v>0.6</v>
      </c>
      <c r="G430" s="108">
        <v>310900</v>
      </c>
      <c r="H430" s="108">
        <v>2619</v>
      </c>
      <c r="I430" s="108">
        <v>5055</v>
      </c>
      <c r="J430" s="107">
        <v>12.45</v>
      </c>
      <c r="K430" s="107">
        <v>3.55</v>
      </c>
      <c r="L430" s="107">
        <v>0.73</v>
      </c>
      <c r="M430" s="107">
        <v>0.1</v>
      </c>
      <c r="N430" s="107">
        <v>0.68</v>
      </c>
      <c r="O430" s="107">
        <v>19.510000000000002</v>
      </c>
      <c r="P430" s="107">
        <v>25.92</v>
      </c>
      <c r="Q430" s="107">
        <v>9.92</v>
      </c>
      <c r="R430" s="107">
        <v>9.32</v>
      </c>
      <c r="S430" s="107">
        <v>38.83</v>
      </c>
      <c r="T430" s="107"/>
      <c r="U430" s="107">
        <v>201</v>
      </c>
      <c r="V430" s="107">
        <v>193</v>
      </c>
      <c r="W430" s="110">
        <v>-1.94</v>
      </c>
      <c r="X430" s="107"/>
    </row>
    <row r="431" spans="1:24" ht="15.75" customHeight="1">
      <c r="A431" s="109" t="s">
        <v>584</v>
      </c>
      <c r="B431" s="109">
        <v>429</v>
      </c>
      <c r="C431" s="107" t="s">
        <v>272</v>
      </c>
      <c r="D431" s="107"/>
      <c r="E431" s="107">
        <v>8.9499999999999993</v>
      </c>
      <c r="F431" s="106">
        <v>0.56000000000000005</v>
      </c>
      <c r="G431" s="108">
        <v>8100</v>
      </c>
      <c r="H431" s="108">
        <v>71</v>
      </c>
      <c r="I431" s="108">
        <v>906</v>
      </c>
      <c r="J431" s="107">
        <v>8.2799999999999994</v>
      </c>
      <c r="K431" s="107">
        <v>0.61</v>
      </c>
      <c r="L431" s="107">
        <v>0.45</v>
      </c>
      <c r="M431" s="107"/>
      <c r="N431" s="107">
        <v>1.08</v>
      </c>
      <c r="O431" s="107">
        <v>7.75</v>
      </c>
      <c r="P431" s="107">
        <v>7.66</v>
      </c>
      <c r="Q431" s="107">
        <v>2.56</v>
      </c>
      <c r="R431" s="107">
        <v>5.62</v>
      </c>
      <c r="S431" s="107">
        <v>20.72</v>
      </c>
      <c r="T431" s="107"/>
      <c r="U431" s="107">
        <v>331</v>
      </c>
      <c r="V431" s="107">
        <v>242</v>
      </c>
      <c r="W431" s="110">
        <v>-0.44</v>
      </c>
      <c r="X431" s="107"/>
    </row>
    <row r="432" spans="1:24" ht="15.75" customHeight="1">
      <c r="A432" s="109" t="s">
        <v>583</v>
      </c>
      <c r="B432" s="109">
        <v>430</v>
      </c>
      <c r="C432" s="107" t="s">
        <v>272</v>
      </c>
      <c r="D432" s="107" t="s">
        <v>441</v>
      </c>
      <c r="E432" s="107">
        <v>0.09</v>
      </c>
      <c r="F432" s="106">
        <v>0</v>
      </c>
      <c r="G432" s="108">
        <v>0</v>
      </c>
      <c r="H432" s="107">
        <v>0</v>
      </c>
      <c r="I432" s="108">
        <v>766</v>
      </c>
      <c r="J432" s="107"/>
      <c r="K432" s="107">
        <v>0.17</v>
      </c>
      <c r="L432" s="107">
        <v>0.1</v>
      </c>
      <c r="M432" s="107"/>
      <c r="N432" s="107">
        <v>0</v>
      </c>
      <c r="O432" s="107">
        <v>-12.76</v>
      </c>
      <c r="P432" s="107">
        <v>-14.96</v>
      </c>
      <c r="Q432" s="107">
        <v>-259.77999999999997</v>
      </c>
      <c r="R432" s="107"/>
      <c r="S432" s="107">
        <v>99.77</v>
      </c>
      <c r="T432" s="107"/>
      <c r="U432" s="107"/>
      <c r="V432" s="107"/>
      <c r="W432" s="106"/>
      <c r="X432" s="107"/>
    </row>
    <row r="433" spans="1:24" ht="15.75" customHeight="1">
      <c r="A433" s="109" t="s">
        <v>582</v>
      </c>
      <c r="B433" s="109">
        <v>431</v>
      </c>
      <c r="C433" s="107" t="s">
        <v>275</v>
      </c>
      <c r="D433" s="107"/>
      <c r="E433" s="107">
        <v>2.96</v>
      </c>
      <c r="F433" s="106">
        <v>-1.33</v>
      </c>
      <c r="G433" s="108">
        <v>6848900</v>
      </c>
      <c r="H433" s="108">
        <v>20378</v>
      </c>
      <c r="I433" s="108">
        <v>1797</v>
      </c>
      <c r="J433" s="107">
        <v>31.8</v>
      </c>
      <c r="K433" s="107">
        <v>1.29</v>
      </c>
      <c r="L433" s="107">
        <v>1.68</v>
      </c>
      <c r="M433" s="107"/>
      <c r="N433" s="107">
        <v>0.09</v>
      </c>
      <c r="O433" s="107">
        <v>3.84</v>
      </c>
      <c r="P433" s="107">
        <v>4.08</v>
      </c>
      <c r="Q433" s="107">
        <v>3.69</v>
      </c>
      <c r="R433" s="107">
        <v>2.48</v>
      </c>
      <c r="S433" s="107">
        <v>42.84</v>
      </c>
      <c r="T433" s="107"/>
      <c r="U433" s="107">
        <v>762</v>
      </c>
      <c r="V433" s="107">
        <v>737</v>
      </c>
      <c r="W433" s="110">
        <v>0.66</v>
      </c>
      <c r="X433" s="107"/>
    </row>
    <row r="434" spans="1:24" ht="15.75" customHeight="1">
      <c r="A434" s="109" t="s">
        <v>581</v>
      </c>
      <c r="B434" s="109">
        <v>432</v>
      </c>
      <c r="C434" s="107" t="s">
        <v>272</v>
      </c>
      <c r="D434" s="107" t="s">
        <v>295</v>
      </c>
      <c r="E434" s="107">
        <v>1.27</v>
      </c>
      <c r="F434" s="110">
        <v>0.79</v>
      </c>
      <c r="G434" s="108">
        <v>1000</v>
      </c>
      <c r="H434" s="107">
        <v>1</v>
      </c>
      <c r="I434" s="108">
        <v>635</v>
      </c>
      <c r="J434" s="107"/>
      <c r="K434" s="107">
        <v>12.7</v>
      </c>
      <c r="L434" s="107">
        <v>42.92</v>
      </c>
      <c r="M434" s="107"/>
      <c r="N434" s="107">
        <v>0</v>
      </c>
      <c r="O434" s="107">
        <v>-17.21</v>
      </c>
      <c r="P434" s="107">
        <v>-596.91</v>
      </c>
      <c r="Q434" s="107">
        <v>-74.39</v>
      </c>
      <c r="R434" s="107"/>
      <c r="S434" s="107">
        <v>30.5</v>
      </c>
      <c r="T434" s="107"/>
      <c r="U434" s="107"/>
      <c r="V434" s="107"/>
      <c r="W434" s="110"/>
      <c r="X434" s="107"/>
    </row>
    <row r="435" spans="1:24" ht="15.75" customHeight="1">
      <c r="A435" s="109" t="s">
        <v>580</v>
      </c>
      <c r="B435" s="109">
        <v>433</v>
      </c>
      <c r="C435" s="107" t="s">
        <v>272</v>
      </c>
      <c r="D435" s="107"/>
      <c r="E435" s="107">
        <v>0.88</v>
      </c>
      <c r="F435" s="106">
        <v>3.53</v>
      </c>
      <c r="G435" s="108">
        <v>56800</v>
      </c>
      <c r="H435" s="108">
        <v>50</v>
      </c>
      <c r="I435" s="108">
        <v>371</v>
      </c>
      <c r="J435" s="107"/>
      <c r="K435" s="107">
        <v>0.44</v>
      </c>
      <c r="L435" s="107">
        <v>0.7</v>
      </c>
      <c r="M435" s="107">
        <v>0.02</v>
      </c>
      <c r="N435" s="107">
        <v>0</v>
      </c>
      <c r="O435" s="107">
        <v>-0.21</v>
      </c>
      <c r="P435" s="107">
        <v>-1.19</v>
      </c>
      <c r="Q435" s="107">
        <v>-0.31</v>
      </c>
      <c r="R435" s="107">
        <v>2.12</v>
      </c>
      <c r="S435" s="107">
        <v>32.78</v>
      </c>
      <c r="T435" s="107"/>
      <c r="U435" s="107"/>
      <c r="V435" s="107"/>
      <c r="W435" s="111"/>
      <c r="X435" s="107"/>
    </row>
    <row r="436" spans="1:24" ht="15.75" customHeight="1">
      <c r="A436" s="109" t="s">
        <v>579</v>
      </c>
      <c r="B436" s="109">
        <v>434</v>
      </c>
      <c r="C436" s="107" t="s">
        <v>275</v>
      </c>
      <c r="D436" s="107"/>
      <c r="E436" s="107">
        <v>2</v>
      </c>
      <c r="F436" s="106">
        <v>0</v>
      </c>
      <c r="G436" s="108">
        <v>60100</v>
      </c>
      <c r="H436" s="108">
        <v>120</v>
      </c>
      <c r="I436" s="108">
        <v>600</v>
      </c>
      <c r="J436" s="107">
        <v>7.88</v>
      </c>
      <c r="K436" s="107">
        <v>0.62</v>
      </c>
      <c r="L436" s="107">
        <v>0.5</v>
      </c>
      <c r="M436" s="107"/>
      <c r="N436" s="107">
        <v>0.25</v>
      </c>
      <c r="O436" s="107">
        <v>7.77</v>
      </c>
      <c r="P436" s="107">
        <v>7.92</v>
      </c>
      <c r="Q436" s="107">
        <v>0.92</v>
      </c>
      <c r="R436" s="107">
        <v>10</v>
      </c>
      <c r="S436" s="107">
        <v>39.64</v>
      </c>
      <c r="T436" s="107"/>
      <c r="U436" s="107">
        <v>315</v>
      </c>
      <c r="V436" s="107">
        <v>231</v>
      </c>
      <c r="W436" s="106">
        <v>0.6</v>
      </c>
      <c r="X436" s="107"/>
    </row>
    <row r="437" spans="1:24" ht="15.75" customHeight="1">
      <c r="A437" s="109" t="s">
        <v>578</v>
      </c>
      <c r="B437" s="109">
        <v>435</v>
      </c>
      <c r="C437" s="107" t="s">
        <v>272</v>
      </c>
      <c r="D437" s="107" t="s">
        <v>577</v>
      </c>
      <c r="E437" s="107">
        <v>0.4</v>
      </c>
      <c r="F437" s="107">
        <v>2.56</v>
      </c>
      <c r="G437" s="108">
        <v>65600</v>
      </c>
      <c r="H437" s="108">
        <v>26</v>
      </c>
      <c r="I437" s="108">
        <v>275</v>
      </c>
      <c r="J437" s="107"/>
      <c r="K437" s="107">
        <v>0.8</v>
      </c>
      <c r="L437" s="107">
        <v>5.68</v>
      </c>
      <c r="M437" s="107"/>
      <c r="N437" s="107">
        <v>0</v>
      </c>
      <c r="O437" s="107">
        <v>-25.03</v>
      </c>
      <c r="P437" s="107">
        <v>-129.36000000000001</v>
      </c>
      <c r="Q437" s="107">
        <v>-4.5199999999999996</v>
      </c>
      <c r="R437" s="107"/>
      <c r="S437" s="107">
        <v>69.489999999999995</v>
      </c>
      <c r="T437" s="107"/>
      <c r="U437" s="107"/>
      <c r="V437" s="107"/>
      <c r="W437" s="110"/>
      <c r="X437" s="107"/>
    </row>
    <row r="438" spans="1:24" ht="15.75" customHeight="1">
      <c r="A438" s="109" t="s">
        <v>576</v>
      </c>
      <c r="B438" s="109">
        <v>436</v>
      </c>
      <c r="C438" s="107" t="s">
        <v>272</v>
      </c>
      <c r="D438" s="107"/>
      <c r="E438" s="107">
        <v>0.4</v>
      </c>
      <c r="F438" s="106">
        <v>0</v>
      </c>
      <c r="G438" s="108">
        <v>1389800</v>
      </c>
      <c r="H438" s="108">
        <v>556</v>
      </c>
      <c r="I438" s="108">
        <v>344</v>
      </c>
      <c r="J438" s="107"/>
      <c r="K438" s="107">
        <v>1.21</v>
      </c>
      <c r="L438" s="107">
        <v>1.1000000000000001</v>
      </c>
      <c r="M438" s="107"/>
      <c r="N438" s="107">
        <v>0</v>
      </c>
      <c r="O438" s="107">
        <v>-4.3899999999999997</v>
      </c>
      <c r="P438" s="107">
        <v>-9.9499999999999993</v>
      </c>
      <c r="Q438" s="107">
        <v>-7.22</v>
      </c>
      <c r="R438" s="107"/>
      <c r="S438" s="107">
        <v>57.55</v>
      </c>
      <c r="T438" s="107"/>
      <c r="U438" s="107"/>
      <c r="V438" s="107"/>
      <c r="W438" s="110"/>
      <c r="X438" s="107"/>
    </row>
    <row r="439" spans="1:24" ht="15.75" customHeight="1">
      <c r="A439" s="109" t="s">
        <v>575</v>
      </c>
      <c r="B439" s="109">
        <v>437</v>
      </c>
      <c r="C439" s="107" t="s">
        <v>275</v>
      </c>
      <c r="D439" s="107"/>
      <c r="E439" s="107">
        <v>9.3000000000000007</v>
      </c>
      <c r="F439" s="106">
        <v>-1.06</v>
      </c>
      <c r="G439" s="108">
        <v>2168900</v>
      </c>
      <c r="H439" s="108">
        <v>20319</v>
      </c>
      <c r="I439" s="108">
        <v>7313</v>
      </c>
      <c r="J439" s="107">
        <v>37.54</v>
      </c>
      <c r="K439" s="107">
        <v>1.81</v>
      </c>
      <c r="L439" s="107">
        <v>0.16</v>
      </c>
      <c r="M439" s="107"/>
      <c r="N439" s="107">
        <v>0.25</v>
      </c>
      <c r="O439" s="107">
        <v>4.83</v>
      </c>
      <c r="P439" s="107">
        <v>4.8499999999999996</v>
      </c>
      <c r="Q439" s="107">
        <v>6.39</v>
      </c>
      <c r="R439" s="107">
        <v>1.49</v>
      </c>
      <c r="S439" s="107">
        <v>58.66</v>
      </c>
      <c r="T439" s="107"/>
      <c r="U439" s="107">
        <v>771</v>
      </c>
      <c r="V439" s="107">
        <v>721</v>
      </c>
      <c r="W439" s="111">
        <v>0.46</v>
      </c>
      <c r="X439" s="107"/>
    </row>
    <row r="440" spans="1:24" ht="15.75" customHeight="1">
      <c r="A440" s="109" t="s">
        <v>574</v>
      </c>
      <c r="B440" s="109">
        <v>438</v>
      </c>
      <c r="C440" s="107" t="s">
        <v>272</v>
      </c>
      <c r="D440" s="107"/>
      <c r="E440" s="107">
        <v>8</v>
      </c>
      <c r="F440" s="107">
        <v>0</v>
      </c>
      <c r="G440" s="108">
        <v>700</v>
      </c>
      <c r="H440" s="107">
        <v>6</v>
      </c>
      <c r="I440" s="107">
        <v>484</v>
      </c>
      <c r="J440" s="107">
        <v>17.55</v>
      </c>
      <c r="K440" s="107">
        <v>0.56000000000000005</v>
      </c>
      <c r="L440" s="107">
        <v>0.43</v>
      </c>
      <c r="M440" s="107">
        <v>0.6</v>
      </c>
      <c r="N440" s="107">
        <v>0.46</v>
      </c>
      <c r="O440" s="107">
        <v>2.8</v>
      </c>
      <c r="P440" s="107">
        <v>3.15</v>
      </c>
      <c r="Q440" s="107">
        <v>2.74</v>
      </c>
      <c r="R440" s="107">
        <v>7.5</v>
      </c>
      <c r="S440" s="107">
        <v>58.38</v>
      </c>
      <c r="T440" s="107"/>
      <c r="U440" s="107">
        <v>669</v>
      </c>
      <c r="V440" s="107">
        <v>660</v>
      </c>
      <c r="W440" s="110">
        <v>-1.51</v>
      </c>
      <c r="X440" s="107"/>
    </row>
    <row r="441" spans="1:24" ht="15.75" customHeight="1">
      <c r="A441" s="109" t="s">
        <v>1258</v>
      </c>
      <c r="B441" s="109">
        <v>439</v>
      </c>
      <c r="C441" s="107" t="s">
        <v>443</v>
      </c>
      <c r="D441" s="107"/>
      <c r="E441" s="107">
        <v>1.28</v>
      </c>
      <c r="F441" s="106">
        <v>1.59</v>
      </c>
      <c r="G441" s="108">
        <v>4302800</v>
      </c>
      <c r="H441" s="108">
        <v>5487</v>
      </c>
      <c r="I441" s="108">
        <v>435</v>
      </c>
      <c r="J441" s="107">
        <v>22.09</v>
      </c>
      <c r="K441" s="107"/>
      <c r="L441" s="107">
        <v>1.83</v>
      </c>
      <c r="M441" s="107"/>
      <c r="N441" s="107">
        <v>0</v>
      </c>
      <c r="O441" s="107"/>
      <c r="P441" s="107"/>
      <c r="Q441" s="107"/>
      <c r="R441" s="107"/>
      <c r="S441" s="107">
        <v>54.2</v>
      </c>
      <c r="T441" s="107"/>
      <c r="U441" s="107"/>
      <c r="V441" s="107"/>
      <c r="W441" s="110"/>
      <c r="X441" s="107"/>
    </row>
    <row r="442" spans="1:24" ht="15.75" customHeight="1">
      <c r="A442" s="109" t="s">
        <v>573</v>
      </c>
      <c r="B442" s="109">
        <v>440</v>
      </c>
      <c r="C442" s="107" t="s">
        <v>272</v>
      </c>
      <c r="D442" s="107"/>
      <c r="E442" s="107">
        <v>6.95</v>
      </c>
      <c r="F442" s="110">
        <v>2.21</v>
      </c>
      <c r="G442" s="108">
        <v>335000</v>
      </c>
      <c r="H442" s="108">
        <v>2315</v>
      </c>
      <c r="I442" s="108">
        <v>2145</v>
      </c>
      <c r="J442" s="107">
        <v>12.58</v>
      </c>
      <c r="K442" s="107">
        <v>1.01</v>
      </c>
      <c r="L442" s="107">
        <v>1.78</v>
      </c>
      <c r="M442" s="107">
        <v>0.6</v>
      </c>
      <c r="N442" s="107">
        <v>0.55000000000000004</v>
      </c>
      <c r="O442" s="107">
        <v>4.2</v>
      </c>
      <c r="P442" s="107">
        <v>7.85</v>
      </c>
      <c r="Q442" s="107">
        <v>3.57</v>
      </c>
      <c r="R442" s="107">
        <v>11.76</v>
      </c>
      <c r="S442" s="107">
        <v>68.52</v>
      </c>
      <c r="T442" s="107"/>
      <c r="U442" s="107">
        <v>444</v>
      </c>
      <c r="V442" s="107">
        <v>509</v>
      </c>
      <c r="W442" s="106">
        <v>0.67</v>
      </c>
      <c r="X442" s="107"/>
    </row>
    <row r="443" spans="1:24" ht="15.75" customHeight="1">
      <c r="A443" s="109" t="s">
        <v>572</v>
      </c>
      <c r="B443" s="109">
        <v>441</v>
      </c>
      <c r="C443" s="107" t="s">
        <v>275</v>
      </c>
      <c r="D443" s="107"/>
      <c r="E443" s="107">
        <v>0.85</v>
      </c>
      <c r="F443" s="106">
        <v>0</v>
      </c>
      <c r="G443" s="108">
        <v>46100</v>
      </c>
      <c r="H443" s="108">
        <v>38</v>
      </c>
      <c r="I443" s="108">
        <v>286</v>
      </c>
      <c r="J443" s="107"/>
      <c r="K443" s="107">
        <v>0.66</v>
      </c>
      <c r="L443" s="107">
        <v>0.23</v>
      </c>
      <c r="M443" s="107"/>
      <c r="N443" s="107">
        <v>0</v>
      </c>
      <c r="O443" s="107">
        <v>-3.76</v>
      </c>
      <c r="P443" s="107">
        <v>-5.15</v>
      </c>
      <c r="Q443" s="107">
        <v>-38.14</v>
      </c>
      <c r="R443" s="107"/>
      <c r="S443" s="107">
        <v>57.05</v>
      </c>
      <c r="T443" s="107"/>
      <c r="U443" s="107"/>
      <c r="V443" s="107"/>
      <c r="W443" s="110"/>
      <c r="X443" s="107"/>
    </row>
    <row r="444" spans="1:24" ht="15.75" customHeight="1">
      <c r="A444" s="109" t="s">
        <v>571</v>
      </c>
      <c r="B444" s="109">
        <v>442</v>
      </c>
      <c r="C444" s="107" t="s">
        <v>272</v>
      </c>
      <c r="D444" s="107"/>
      <c r="E444" s="107">
        <v>11.1</v>
      </c>
      <c r="F444" s="106">
        <v>0.91</v>
      </c>
      <c r="G444" s="108">
        <v>4800</v>
      </c>
      <c r="H444" s="108">
        <v>53</v>
      </c>
      <c r="I444" s="108">
        <v>6660</v>
      </c>
      <c r="J444" s="107">
        <v>30.43</v>
      </c>
      <c r="K444" s="107">
        <v>1.23</v>
      </c>
      <c r="L444" s="107">
        <v>0.33</v>
      </c>
      <c r="M444" s="107"/>
      <c r="N444" s="107">
        <v>0.36</v>
      </c>
      <c r="O444" s="107">
        <v>2.29</v>
      </c>
      <c r="P444" s="107">
        <v>2.9</v>
      </c>
      <c r="Q444" s="107">
        <v>13.62</v>
      </c>
      <c r="R444" s="107">
        <v>5.91</v>
      </c>
      <c r="S444" s="107">
        <v>5.74</v>
      </c>
      <c r="T444" s="107"/>
      <c r="U444" s="107">
        <v>788</v>
      </c>
      <c r="V444" s="107">
        <v>793</v>
      </c>
      <c r="W444" s="110">
        <v>5.98</v>
      </c>
      <c r="X444" s="107"/>
    </row>
    <row r="445" spans="1:24" ht="15.75" customHeight="1">
      <c r="A445" s="109" t="s">
        <v>570</v>
      </c>
      <c r="B445" s="109">
        <v>443</v>
      </c>
      <c r="C445" s="107" t="s">
        <v>272</v>
      </c>
      <c r="D445" s="107"/>
      <c r="E445" s="107">
        <v>0.49</v>
      </c>
      <c r="F445" s="107">
        <v>0</v>
      </c>
      <c r="G445" s="108">
        <v>4989800</v>
      </c>
      <c r="H445" s="108">
        <v>2400</v>
      </c>
      <c r="I445" s="108">
        <v>8339</v>
      </c>
      <c r="J445" s="107">
        <v>27.22</v>
      </c>
      <c r="K445" s="107">
        <v>3.06</v>
      </c>
      <c r="L445" s="107">
        <v>1.08</v>
      </c>
      <c r="M445" s="107"/>
      <c r="N445" s="107">
        <v>0.02</v>
      </c>
      <c r="O445" s="107">
        <v>7.45</v>
      </c>
      <c r="P445" s="107">
        <v>12.51</v>
      </c>
      <c r="Q445" s="107">
        <v>43.58</v>
      </c>
      <c r="R445" s="107"/>
      <c r="S445" s="107">
        <v>15.29</v>
      </c>
      <c r="T445" s="107"/>
      <c r="U445" s="107">
        <v>521</v>
      </c>
      <c r="V445" s="107">
        <v>556</v>
      </c>
      <c r="W445" s="111">
        <v>-4.38</v>
      </c>
      <c r="X445" s="107"/>
    </row>
    <row r="446" spans="1:24" ht="15.75" customHeight="1">
      <c r="A446" s="109" t="s">
        <v>569</v>
      </c>
      <c r="B446" s="109">
        <v>444</v>
      </c>
      <c r="C446" s="107" t="s">
        <v>275</v>
      </c>
      <c r="D446" s="107"/>
      <c r="E446" s="107">
        <v>1.78</v>
      </c>
      <c r="F446" s="106">
        <v>0</v>
      </c>
      <c r="G446" s="108">
        <v>170500</v>
      </c>
      <c r="H446" s="108">
        <v>302</v>
      </c>
      <c r="I446" s="108">
        <v>2172</v>
      </c>
      <c r="J446" s="107">
        <v>8.66</v>
      </c>
      <c r="K446" s="107">
        <v>0.48</v>
      </c>
      <c r="L446" s="107">
        <v>1.07</v>
      </c>
      <c r="M446" s="107">
        <v>0.03</v>
      </c>
      <c r="N446" s="107">
        <v>0.21</v>
      </c>
      <c r="O446" s="107">
        <v>4.08</v>
      </c>
      <c r="P446" s="107">
        <v>5.66</v>
      </c>
      <c r="Q446" s="107">
        <v>11.53</v>
      </c>
      <c r="R446" s="107">
        <v>1.69</v>
      </c>
      <c r="S446" s="107">
        <v>46.6</v>
      </c>
      <c r="T446" s="107"/>
      <c r="U446" s="107">
        <v>401</v>
      </c>
      <c r="V446" s="107">
        <v>405</v>
      </c>
      <c r="W446" s="110">
        <v>0.18</v>
      </c>
      <c r="X446" s="107"/>
    </row>
    <row r="447" spans="1:24" ht="15.75" customHeight="1">
      <c r="A447" s="109" t="s">
        <v>568</v>
      </c>
      <c r="B447" s="109">
        <v>445</v>
      </c>
      <c r="C447" s="107" t="s">
        <v>272</v>
      </c>
      <c r="D447" s="107"/>
      <c r="E447" s="107">
        <v>3.46</v>
      </c>
      <c r="F447" s="110">
        <v>0</v>
      </c>
      <c r="G447" s="108">
        <v>1959100</v>
      </c>
      <c r="H447" s="108">
        <v>6777</v>
      </c>
      <c r="I447" s="108">
        <v>11980</v>
      </c>
      <c r="J447" s="107"/>
      <c r="K447" s="107">
        <v>1.43</v>
      </c>
      <c r="L447" s="107">
        <v>0.68</v>
      </c>
      <c r="M447" s="107"/>
      <c r="N447" s="107">
        <v>0</v>
      </c>
      <c r="O447" s="107">
        <v>-3.13</v>
      </c>
      <c r="P447" s="107">
        <v>-7.24</v>
      </c>
      <c r="Q447" s="107">
        <v>-21.72</v>
      </c>
      <c r="R447" s="107"/>
      <c r="S447" s="107">
        <v>11.7</v>
      </c>
      <c r="T447" s="107"/>
      <c r="U447" s="107"/>
      <c r="V447" s="107"/>
      <c r="W447" s="106"/>
      <c r="X447" s="107"/>
    </row>
    <row r="448" spans="1:24" ht="15.75" customHeight="1">
      <c r="A448" s="109" t="s">
        <v>567</v>
      </c>
      <c r="B448" s="109">
        <v>446</v>
      </c>
      <c r="C448" s="107" t="s">
        <v>275</v>
      </c>
      <c r="D448" s="107"/>
      <c r="E448" s="107">
        <v>7.7</v>
      </c>
      <c r="F448" s="106">
        <v>-0.65</v>
      </c>
      <c r="G448" s="108">
        <v>7829500</v>
      </c>
      <c r="H448" s="108">
        <v>60612</v>
      </c>
      <c r="I448" s="108">
        <v>19250</v>
      </c>
      <c r="J448" s="107">
        <v>13.89</v>
      </c>
      <c r="K448" s="107">
        <v>2.48</v>
      </c>
      <c r="L448" s="107">
        <v>0.73</v>
      </c>
      <c r="M448" s="107">
        <v>7.0000000000000007E-2</v>
      </c>
      <c r="N448" s="107">
        <v>0.55000000000000004</v>
      </c>
      <c r="O448" s="107">
        <v>14.72</v>
      </c>
      <c r="P448" s="107">
        <v>19.02</v>
      </c>
      <c r="Q448" s="107">
        <v>24.16</v>
      </c>
      <c r="R448" s="107">
        <v>2.58</v>
      </c>
      <c r="S448" s="107">
        <v>29.39</v>
      </c>
      <c r="T448" s="107"/>
      <c r="U448" s="107">
        <v>285</v>
      </c>
      <c r="V448" s="107">
        <v>257</v>
      </c>
      <c r="W448" s="110">
        <v>2.39</v>
      </c>
      <c r="X448" s="107"/>
    </row>
    <row r="449" spans="1:24" ht="15.75" customHeight="1">
      <c r="A449" s="109" t="s">
        <v>566</v>
      </c>
      <c r="B449" s="109">
        <v>447</v>
      </c>
      <c r="C449" s="107" t="s">
        <v>272</v>
      </c>
      <c r="D449" s="107" t="s">
        <v>279</v>
      </c>
      <c r="E449" s="107">
        <v>0.35</v>
      </c>
      <c r="F449" s="106">
        <v>0</v>
      </c>
      <c r="G449" s="108">
        <v>0</v>
      </c>
      <c r="H449" s="108">
        <v>0</v>
      </c>
      <c r="I449" s="108">
        <v>709</v>
      </c>
      <c r="J449" s="107"/>
      <c r="K449" s="107">
        <v>2.06</v>
      </c>
      <c r="L449" s="107">
        <v>0.41</v>
      </c>
      <c r="M449" s="107"/>
      <c r="N449" s="107">
        <v>0</v>
      </c>
      <c r="O449" s="107">
        <v>13.31</v>
      </c>
      <c r="P449" s="107">
        <v>18.3</v>
      </c>
      <c r="Q449" s="107">
        <v>-7.99</v>
      </c>
      <c r="R449" s="107"/>
      <c r="S449" s="107">
        <v>64.790000000000006</v>
      </c>
      <c r="T449" s="107"/>
      <c r="U449" s="107"/>
      <c r="V449" s="107"/>
      <c r="W449" s="111"/>
      <c r="X449" s="107"/>
    </row>
    <row r="450" spans="1:24" ht="15.75" customHeight="1">
      <c r="A450" s="109" t="s">
        <v>565</v>
      </c>
      <c r="B450" s="109">
        <v>448</v>
      </c>
      <c r="C450" s="107" t="s">
        <v>275</v>
      </c>
      <c r="D450" s="107"/>
      <c r="E450" s="107">
        <v>1.04</v>
      </c>
      <c r="F450" s="106">
        <v>4</v>
      </c>
      <c r="G450" s="108">
        <v>5500</v>
      </c>
      <c r="H450" s="108">
        <v>6</v>
      </c>
      <c r="I450" s="108">
        <v>667</v>
      </c>
      <c r="J450" s="107"/>
      <c r="K450" s="107">
        <v>0.95</v>
      </c>
      <c r="L450" s="107">
        <v>1.7</v>
      </c>
      <c r="M450" s="107"/>
      <c r="N450" s="107">
        <v>0</v>
      </c>
      <c r="O450" s="107">
        <v>-2.5299999999999998</v>
      </c>
      <c r="P450" s="107">
        <v>-6.18</v>
      </c>
      <c r="Q450" s="107">
        <v>-16.170000000000002</v>
      </c>
      <c r="R450" s="107"/>
      <c r="S450" s="107">
        <v>19.84</v>
      </c>
      <c r="T450" s="107"/>
      <c r="U450" s="107"/>
      <c r="V450" s="107"/>
      <c r="W450" s="110"/>
      <c r="X450" s="107"/>
    </row>
    <row r="451" spans="1:24" ht="15.75" customHeight="1">
      <c r="A451" s="109" t="s">
        <v>564</v>
      </c>
      <c r="B451" s="109">
        <v>449</v>
      </c>
      <c r="C451" s="107" t="s">
        <v>272</v>
      </c>
      <c r="D451" s="107"/>
      <c r="E451" s="107">
        <v>12.7</v>
      </c>
      <c r="F451" s="106">
        <v>0</v>
      </c>
      <c r="G451" s="108">
        <v>1716600</v>
      </c>
      <c r="H451" s="108">
        <v>21788</v>
      </c>
      <c r="I451" s="108">
        <v>27794</v>
      </c>
      <c r="J451" s="107">
        <v>7.38</v>
      </c>
      <c r="K451" s="107">
        <v>0.66</v>
      </c>
      <c r="L451" s="107">
        <v>0.93</v>
      </c>
      <c r="M451" s="107">
        <v>0.31</v>
      </c>
      <c r="N451" s="107">
        <v>1.72</v>
      </c>
      <c r="O451" s="107">
        <v>6.47</v>
      </c>
      <c r="P451" s="107">
        <v>9.0299999999999994</v>
      </c>
      <c r="Q451" s="107">
        <v>9.81</v>
      </c>
      <c r="R451" s="107">
        <v>12.2</v>
      </c>
      <c r="S451" s="107">
        <v>28.26</v>
      </c>
      <c r="T451" s="107"/>
      <c r="U451" s="107">
        <v>265</v>
      </c>
      <c r="V451" s="107">
        <v>270</v>
      </c>
      <c r="W451" s="110">
        <v>-2.52</v>
      </c>
      <c r="X451" s="107"/>
    </row>
    <row r="452" spans="1:24" ht="15.75" customHeight="1">
      <c r="A452" s="109" t="s">
        <v>563</v>
      </c>
      <c r="B452" s="109">
        <v>450</v>
      </c>
      <c r="C452" s="107" t="s">
        <v>272</v>
      </c>
      <c r="D452" s="107"/>
      <c r="E452" s="107">
        <v>6.2</v>
      </c>
      <c r="F452" s="107">
        <v>0</v>
      </c>
      <c r="G452" s="108">
        <v>4727100</v>
      </c>
      <c r="H452" s="108">
        <v>29204</v>
      </c>
      <c r="I452" s="108">
        <v>9668</v>
      </c>
      <c r="J452" s="107"/>
      <c r="K452" s="107">
        <v>0.91</v>
      </c>
      <c r="L452" s="107">
        <v>1.18</v>
      </c>
      <c r="M452" s="107"/>
      <c r="N452" s="107">
        <v>0</v>
      </c>
      <c r="O452" s="107">
        <v>-2.75</v>
      </c>
      <c r="P452" s="107">
        <v>-11.58</v>
      </c>
      <c r="Q452" s="107">
        <v>-48.48</v>
      </c>
      <c r="R452" s="107"/>
      <c r="S452" s="107">
        <v>46.81</v>
      </c>
      <c r="T452" s="107"/>
      <c r="U452" s="107"/>
      <c r="V452" s="107"/>
      <c r="W452" s="106"/>
      <c r="X452" s="107"/>
    </row>
    <row r="453" spans="1:24" ht="15.75" customHeight="1">
      <c r="A453" s="109" t="s">
        <v>562</v>
      </c>
      <c r="B453" s="109">
        <v>451</v>
      </c>
      <c r="C453" s="107" t="s">
        <v>272</v>
      </c>
      <c r="D453" s="107"/>
      <c r="E453" s="107">
        <v>1.98</v>
      </c>
      <c r="F453" s="106">
        <v>0.51</v>
      </c>
      <c r="G453" s="108">
        <v>26100700</v>
      </c>
      <c r="H453" s="108">
        <v>52088</v>
      </c>
      <c r="I453" s="108">
        <v>4696</v>
      </c>
      <c r="J453" s="107"/>
      <c r="K453" s="107">
        <v>0.82</v>
      </c>
      <c r="L453" s="107">
        <v>0.51</v>
      </c>
      <c r="M453" s="107">
        <v>0.01</v>
      </c>
      <c r="N453" s="107">
        <v>0</v>
      </c>
      <c r="O453" s="107">
        <v>-9.56</v>
      </c>
      <c r="P453" s="107">
        <v>-16.34</v>
      </c>
      <c r="Q453" s="107">
        <v>-60.5</v>
      </c>
      <c r="R453" s="107">
        <v>2.54</v>
      </c>
      <c r="S453" s="107">
        <v>55.56</v>
      </c>
      <c r="T453" s="107"/>
      <c r="U453" s="107"/>
      <c r="V453" s="107"/>
      <c r="W453" s="106"/>
      <c r="X453" s="107"/>
    </row>
    <row r="454" spans="1:24" ht="15.75" customHeight="1">
      <c r="A454" s="109" t="s">
        <v>561</v>
      </c>
      <c r="B454" s="109">
        <v>452</v>
      </c>
      <c r="C454" s="107" t="s">
        <v>272</v>
      </c>
      <c r="D454" s="107"/>
      <c r="E454" s="107">
        <v>5.85</v>
      </c>
      <c r="F454" s="106">
        <v>0.86</v>
      </c>
      <c r="G454" s="108">
        <v>143900</v>
      </c>
      <c r="H454" s="107">
        <v>841</v>
      </c>
      <c r="I454" s="108">
        <v>1661</v>
      </c>
      <c r="J454" s="107">
        <v>9.08</v>
      </c>
      <c r="K454" s="107">
        <v>2.66</v>
      </c>
      <c r="L454" s="107">
        <v>1.5</v>
      </c>
      <c r="M454" s="107">
        <v>0.1</v>
      </c>
      <c r="N454" s="107">
        <v>0.64</v>
      </c>
      <c r="O454" s="107">
        <v>14.64</v>
      </c>
      <c r="P454" s="107">
        <v>30.18</v>
      </c>
      <c r="Q454" s="107">
        <v>5.2</v>
      </c>
      <c r="R454" s="107">
        <v>8.9700000000000006</v>
      </c>
      <c r="S454" s="107">
        <v>41.74</v>
      </c>
      <c r="T454" s="107"/>
      <c r="U454" s="107">
        <v>92</v>
      </c>
      <c r="V454" s="107">
        <v>130</v>
      </c>
      <c r="W454" s="110">
        <v>0.98</v>
      </c>
      <c r="X454" s="107"/>
    </row>
    <row r="455" spans="1:24" ht="15.75" customHeight="1">
      <c r="A455" s="109" t="s">
        <v>560</v>
      </c>
      <c r="B455" s="109">
        <v>453</v>
      </c>
      <c r="C455" s="107" t="s">
        <v>272</v>
      </c>
      <c r="D455" s="107"/>
      <c r="E455" s="107">
        <v>18.100000000000001</v>
      </c>
      <c r="F455" s="110">
        <v>-1.0900000000000001</v>
      </c>
      <c r="G455" s="108">
        <v>13339200</v>
      </c>
      <c r="H455" s="108">
        <v>242746</v>
      </c>
      <c r="I455" s="108">
        <v>30227</v>
      </c>
      <c r="J455" s="107">
        <v>19.149999999999999</v>
      </c>
      <c r="K455" s="107">
        <v>4</v>
      </c>
      <c r="L455" s="107">
        <v>4.3600000000000003</v>
      </c>
      <c r="M455" s="107">
        <v>0.2</v>
      </c>
      <c r="N455" s="107">
        <v>0.95</v>
      </c>
      <c r="O455" s="107">
        <v>9.3000000000000007</v>
      </c>
      <c r="P455" s="107">
        <v>22.78</v>
      </c>
      <c r="Q455" s="107">
        <v>1.59</v>
      </c>
      <c r="R455" s="107">
        <v>2.19</v>
      </c>
      <c r="S455" s="107">
        <v>51.94</v>
      </c>
      <c r="T455" s="107"/>
      <c r="U455" s="107">
        <v>333</v>
      </c>
      <c r="V455" s="107">
        <v>434</v>
      </c>
      <c r="W455" s="110">
        <v>0.46</v>
      </c>
      <c r="X455" s="107"/>
    </row>
    <row r="456" spans="1:24" ht="15.75" customHeight="1">
      <c r="A456" s="109" t="s">
        <v>559</v>
      </c>
      <c r="B456" s="109">
        <v>454</v>
      </c>
      <c r="C456" s="107" t="s">
        <v>275</v>
      </c>
      <c r="D456" s="107"/>
      <c r="E456" s="107">
        <v>22.9</v>
      </c>
      <c r="F456" s="107">
        <v>1.33</v>
      </c>
      <c r="G456" s="108">
        <v>1381400</v>
      </c>
      <c r="H456" s="108">
        <v>31450</v>
      </c>
      <c r="I456" s="108">
        <v>20610</v>
      </c>
      <c r="J456" s="107">
        <v>10.63</v>
      </c>
      <c r="K456" s="107">
        <v>1.43</v>
      </c>
      <c r="L456" s="107">
        <v>0.28999999999999998</v>
      </c>
      <c r="M456" s="107">
        <v>0.54</v>
      </c>
      <c r="N456" s="107">
        <v>2</v>
      </c>
      <c r="O456" s="107">
        <v>13.08</v>
      </c>
      <c r="P456" s="107">
        <v>14.67</v>
      </c>
      <c r="Q456" s="107">
        <v>20.059999999999999</v>
      </c>
      <c r="R456" s="107">
        <v>2.88</v>
      </c>
      <c r="S456" s="107">
        <v>48.96</v>
      </c>
      <c r="T456" s="107"/>
      <c r="U456" s="107">
        <v>239</v>
      </c>
      <c r="V456" s="107">
        <v>178</v>
      </c>
      <c r="W456" s="111">
        <v>-0.03</v>
      </c>
      <c r="X456" s="107"/>
    </row>
    <row r="457" spans="1:24" ht="15.75" customHeight="1">
      <c r="A457" s="109" t="s">
        <v>558</v>
      </c>
      <c r="B457" s="109">
        <v>455</v>
      </c>
      <c r="C457" s="107" t="s">
        <v>272</v>
      </c>
      <c r="D457" s="107"/>
      <c r="E457" s="107">
        <v>43</v>
      </c>
      <c r="F457" s="107">
        <v>1.78</v>
      </c>
      <c r="G457" s="108">
        <v>92410000</v>
      </c>
      <c r="H457" s="108">
        <v>3959883</v>
      </c>
      <c r="I457" s="108">
        <v>1228209</v>
      </c>
      <c r="J457" s="107">
        <v>29.2</v>
      </c>
      <c r="K457" s="107">
        <v>1.4</v>
      </c>
      <c r="L457" s="107">
        <v>1.45</v>
      </c>
      <c r="M457" s="107">
        <v>0.18</v>
      </c>
      <c r="N457" s="107">
        <v>1.47</v>
      </c>
      <c r="O457" s="107">
        <v>3.81</v>
      </c>
      <c r="P457" s="107">
        <v>4.83</v>
      </c>
      <c r="Q457" s="107">
        <v>2</v>
      </c>
      <c r="R457" s="107">
        <v>4.7300000000000004</v>
      </c>
      <c r="S457" s="107">
        <v>48.88</v>
      </c>
      <c r="T457" s="107"/>
      <c r="U457" s="107">
        <v>729</v>
      </c>
      <c r="V457" s="107">
        <v>724</v>
      </c>
      <c r="W457" s="110">
        <v>0.3</v>
      </c>
      <c r="X457" s="107"/>
    </row>
    <row r="458" spans="1:24" ht="15.75" customHeight="1">
      <c r="A458" s="109" t="s">
        <v>557</v>
      </c>
      <c r="B458" s="109">
        <v>456</v>
      </c>
      <c r="C458" s="107" t="s">
        <v>272</v>
      </c>
      <c r="D458" s="107"/>
      <c r="E458" s="107">
        <v>101.5</v>
      </c>
      <c r="F458" s="106">
        <v>2.5299999999999998</v>
      </c>
      <c r="G458" s="108">
        <v>19458500</v>
      </c>
      <c r="H458" s="108">
        <v>1964357</v>
      </c>
      <c r="I458" s="108">
        <v>402954</v>
      </c>
      <c r="J458" s="107">
        <v>12.69</v>
      </c>
      <c r="K458" s="107">
        <v>1.0900000000000001</v>
      </c>
      <c r="L458" s="107">
        <v>0.87</v>
      </c>
      <c r="M458" s="107">
        <v>1.5</v>
      </c>
      <c r="N458" s="107">
        <v>8</v>
      </c>
      <c r="O458" s="107">
        <v>9.4700000000000006</v>
      </c>
      <c r="P458" s="107">
        <v>8.6300000000000008</v>
      </c>
      <c r="Q458" s="107">
        <v>15.62</v>
      </c>
      <c r="R458" s="107">
        <v>6.06</v>
      </c>
      <c r="S458" s="107">
        <v>35.19</v>
      </c>
      <c r="T458" s="107"/>
      <c r="U458" s="107">
        <v>424</v>
      </c>
      <c r="V458" s="107">
        <v>319</v>
      </c>
      <c r="W458" s="110">
        <v>1.69</v>
      </c>
      <c r="X458" s="107"/>
    </row>
    <row r="459" spans="1:24" ht="15.75" customHeight="1">
      <c r="A459" s="109" t="s">
        <v>556</v>
      </c>
      <c r="B459" s="109">
        <v>457</v>
      </c>
      <c r="C459" s="107" t="s">
        <v>272</v>
      </c>
      <c r="D459" s="107"/>
      <c r="E459" s="107">
        <v>59</v>
      </c>
      <c r="F459" s="107">
        <v>1.29</v>
      </c>
      <c r="G459" s="108">
        <v>21846800</v>
      </c>
      <c r="H459" s="108">
        <v>1285643</v>
      </c>
      <c r="I459" s="108">
        <v>266022</v>
      </c>
      <c r="J459" s="107"/>
      <c r="K459" s="107">
        <v>0.96</v>
      </c>
      <c r="L459" s="107">
        <v>0.63</v>
      </c>
      <c r="M459" s="107"/>
      <c r="N459" s="107">
        <v>0</v>
      </c>
      <c r="O459" s="107">
        <v>-0.64</v>
      </c>
      <c r="P459" s="107">
        <v>-2.08</v>
      </c>
      <c r="Q459" s="107">
        <v>-2.5299999999999998</v>
      </c>
      <c r="R459" s="107">
        <v>3.44</v>
      </c>
      <c r="S459" s="107">
        <v>51.81</v>
      </c>
      <c r="T459" s="107"/>
      <c r="U459" s="107"/>
      <c r="V459" s="107"/>
      <c r="W459" s="110"/>
      <c r="X459" s="107"/>
    </row>
    <row r="460" spans="1:24" ht="15.75" customHeight="1">
      <c r="A460" s="109" t="s">
        <v>555</v>
      </c>
      <c r="B460" s="109">
        <v>458</v>
      </c>
      <c r="C460" s="107" t="s">
        <v>272</v>
      </c>
      <c r="D460" s="107"/>
      <c r="E460" s="107">
        <v>4</v>
      </c>
      <c r="F460" s="106">
        <v>0</v>
      </c>
      <c r="G460" s="108">
        <v>1974700</v>
      </c>
      <c r="H460" s="108">
        <v>7902</v>
      </c>
      <c r="I460" s="108">
        <v>2999</v>
      </c>
      <c r="J460" s="107">
        <v>12.11</v>
      </c>
      <c r="K460" s="107">
        <v>2.94</v>
      </c>
      <c r="L460" s="107">
        <v>0.27</v>
      </c>
      <c r="M460" s="107">
        <v>0.27</v>
      </c>
      <c r="N460" s="107">
        <v>0.33</v>
      </c>
      <c r="O460" s="107">
        <v>23.57</v>
      </c>
      <c r="P460" s="107">
        <v>24.8</v>
      </c>
      <c r="Q460" s="107">
        <v>13.42</v>
      </c>
      <c r="R460" s="107">
        <v>6.75</v>
      </c>
      <c r="S460" s="107">
        <v>44.19</v>
      </c>
      <c r="T460" s="107"/>
      <c r="U460" s="107">
        <v>199</v>
      </c>
      <c r="V460" s="107">
        <v>166</v>
      </c>
      <c r="W460" s="110">
        <v>0.56000000000000005</v>
      </c>
      <c r="X460" s="107"/>
    </row>
    <row r="461" spans="1:24" ht="15.75" customHeight="1">
      <c r="A461" s="109" t="s">
        <v>554</v>
      </c>
      <c r="B461" s="109">
        <v>459</v>
      </c>
      <c r="C461" s="107" t="s">
        <v>275</v>
      </c>
      <c r="D461" s="107"/>
      <c r="E461" s="107">
        <v>4.7</v>
      </c>
      <c r="F461" s="107">
        <v>-2.08</v>
      </c>
      <c r="G461" s="108">
        <v>8700</v>
      </c>
      <c r="H461" s="107">
        <v>41</v>
      </c>
      <c r="I461" s="108">
        <v>1880</v>
      </c>
      <c r="J461" s="107">
        <v>13.93</v>
      </c>
      <c r="K461" s="107">
        <v>0.93</v>
      </c>
      <c r="L461" s="107">
        <v>0.15</v>
      </c>
      <c r="M461" s="107">
        <v>0.18</v>
      </c>
      <c r="N461" s="107">
        <v>0.34</v>
      </c>
      <c r="O461" s="107">
        <v>7.12</v>
      </c>
      <c r="P461" s="107">
        <v>6.78</v>
      </c>
      <c r="Q461" s="107">
        <v>6.43</v>
      </c>
      <c r="R461" s="107">
        <v>3.75</v>
      </c>
      <c r="S461" s="107">
        <v>8.39</v>
      </c>
      <c r="T461" s="107"/>
      <c r="U461" s="107">
        <v>504</v>
      </c>
      <c r="V461" s="107">
        <v>421</v>
      </c>
      <c r="W461" s="110">
        <v>-0.1</v>
      </c>
      <c r="X461" s="107"/>
    </row>
    <row r="462" spans="1:24" ht="15.75" customHeight="1">
      <c r="A462" s="109" t="s">
        <v>553</v>
      </c>
      <c r="B462" s="109">
        <v>460</v>
      </c>
      <c r="C462" s="107" t="s">
        <v>272</v>
      </c>
      <c r="D462" s="107"/>
      <c r="E462" s="107">
        <v>2.36</v>
      </c>
      <c r="F462" s="107">
        <v>0</v>
      </c>
      <c r="G462" s="108">
        <v>46228300</v>
      </c>
      <c r="H462" s="108">
        <v>109442</v>
      </c>
      <c r="I462" s="108">
        <v>25286</v>
      </c>
      <c r="J462" s="107">
        <v>11.4</v>
      </c>
      <c r="K462" s="107">
        <v>0.97</v>
      </c>
      <c r="L462" s="107">
        <v>0.91</v>
      </c>
      <c r="M462" s="107">
        <v>0.04</v>
      </c>
      <c r="N462" s="107">
        <v>0.21</v>
      </c>
      <c r="O462" s="107">
        <v>5.67</v>
      </c>
      <c r="P462" s="107">
        <v>8.4600000000000009</v>
      </c>
      <c r="Q462" s="107">
        <v>19.190000000000001</v>
      </c>
      <c r="R462" s="107">
        <v>8.4700000000000006</v>
      </c>
      <c r="S462" s="107">
        <v>74.86</v>
      </c>
      <c r="T462" s="107"/>
      <c r="U462" s="107">
        <v>395</v>
      </c>
      <c r="V462" s="107">
        <v>411</v>
      </c>
      <c r="W462" s="110">
        <v>-12.7</v>
      </c>
      <c r="X462" s="107"/>
    </row>
    <row r="463" spans="1:24" ht="15.75" customHeight="1">
      <c r="A463" s="109" t="s">
        <v>552</v>
      </c>
      <c r="B463" s="109">
        <v>461</v>
      </c>
      <c r="C463" s="107" t="s">
        <v>272</v>
      </c>
      <c r="D463" s="107"/>
      <c r="E463" s="107">
        <v>4.0999999999999996</v>
      </c>
      <c r="F463" s="107">
        <v>-1.44</v>
      </c>
      <c r="G463" s="108">
        <v>5200</v>
      </c>
      <c r="H463" s="108">
        <v>21</v>
      </c>
      <c r="I463" s="108">
        <v>404</v>
      </c>
      <c r="J463" s="107">
        <v>13.28</v>
      </c>
      <c r="K463" s="107">
        <v>0.95</v>
      </c>
      <c r="L463" s="107">
        <v>0.19</v>
      </c>
      <c r="M463" s="107">
        <v>0.05</v>
      </c>
      <c r="N463" s="107">
        <v>0.31</v>
      </c>
      <c r="O463" s="107">
        <v>6.11</v>
      </c>
      <c r="P463" s="107">
        <v>7.06</v>
      </c>
      <c r="Q463" s="107">
        <v>2.89</v>
      </c>
      <c r="R463" s="107">
        <v>8.41</v>
      </c>
      <c r="S463" s="107">
        <v>41.87</v>
      </c>
      <c r="T463" s="107"/>
      <c r="U463" s="107">
        <v>477</v>
      </c>
      <c r="V463" s="107">
        <v>433</v>
      </c>
      <c r="W463" s="110">
        <v>0.21</v>
      </c>
      <c r="X463" s="107"/>
    </row>
    <row r="464" spans="1:24" ht="15.75" customHeight="1">
      <c r="A464" s="109" t="s">
        <v>551</v>
      </c>
      <c r="B464" s="109">
        <v>462</v>
      </c>
      <c r="C464" s="107" t="s">
        <v>272</v>
      </c>
      <c r="D464" s="107"/>
      <c r="E464" s="107">
        <v>4.22</v>
      </c>
      <c r="F464" s="106">
        <v>3.94</v>
      </c>
      <c r="G464" s="108">
        <v>618600</v>
      </c>
      <c r="H464" s="108">
        <v>2576</v>
      </c>
      <c r="I464" s="108">
        <v>1439</v>
      </c>
      <c r="J464" s="107">
        <v>8.19</v>
      </c>
      <c r="K464" s="107">
        <v>0.86</v>
      </c>
      <c r="L464" s="107">
        <v>0.11</v>
      </c>
      <c r="M464" s="107">
        <v>0.15</v>
      </c>
      <c r="N464" s="107">
        <v>0.52</v>
      </c>
      <c r="O464" s="107">
        <v>10.67</v>
      </c>
      <c r="P464" s="107">
        <v>10.8</v>
      </c>
      <c r="Q464" s="107">
        <v>17.2</v>
      </c>
      <c r="R464" s="107">
        <v>3.69</v>
      </c>
      <c r="S464" s="107">
        <v>37.619999999999997</v>
      </c>
      <c r="T464" s="107"/>
      <c r="U464" s="107">
        <v>252</v>
      </c>
      <c r="V464" s="107">
        <v>171</v>
      </c>
      <c r="W464" s="110"/>
      <c r="X464" s="107"/>
    </row>
    <row r="465" spans="1:24" ht="15.75" customHeight="1">
      <c r="A465" s="109" t="s">
        <v>550</v>
      </c>
      <c r="B465" s="109">
        <v>463</v>
      </c>
      <c r="C465" s="107" t="s">
        <v>272</v>
      </c>
      <c r="D465" s="107"/>
      <c r="E465" s="107">
        <v>140</v>
      </c>
      <c r="F465" s="107">
        <v>-0.36</v>
      </c>
      <c r="G465" s="108">
        <v>7200</v>
      </c>
      <c r="H465" s="108">
        <v>1010</v>
      </c>
      <c r="I465" s="108">
        <v>33600</v>
      </c>
      <c r="J465" s="107">
        <v>68.900000000000006</v>
      </c>
      <c r="K465" s="107">
        <v>3.18</v>
      </c>
      <c r="L465" s="107">
        <v>0.97</v>
      </c>
      <c r="M465" s="107">
        <v>0.9</v>
      </c>
      <c r="N465" s="107">
        <v>2.0299999999999998</v>
      </c>
      <c r="O465" s="107">
        <v>2.4300000000000002</v>
      </c>
      <c r="P465" s="107">
        <v>4.18</v>
      </c>
      <c r="Q465" s="107">
        <v>6.51</v>
      </c>
      <c r="R465" s="107">
        <v>2.56</v>
      </c>
      <c r="S465" s="107">
        <v>25.76</v>
      </c>
      <c r="T465" s="107"/>
      <c r="U465" s="107">
        <v>836</v>
      </c>
      <c r="V465" s="107">
        <v>873</v>
      </c>
      <c r="W465" s="106">
        <v>5.84</v>
      </c>
      <c r="X465" s="107"/>
    </row>
    <row r="466" spans="1:24" ht="15.75" customHeight="1">
      <c r="A466" s="109" t="s">
        <v>549</v>
      </c>
      <c r="B466" s="109">
        <v>464</v>
      </c>
      <c r="C466" s="107" t="s">
        <v>272</v>
      </c>
      <c r="D466" s="107"/>
      <c r="E466" s="107">
        <v>57.25</v>
      </c>
      <c r="F466" s="107">
        <v>0.44</v>
      </c>
      <c r="G466" s="108">
        <v>5398600</v>
      </c>
      <c r="H466" s="108">
        <v>310365</v>
      </c>
      <c r="I466" s="108">
        <v>83013</v>
      </c>
      <c r="J466" s="107">
        <v>16.399999999999999</v>
      </c>
      <c r="K466" s="107">
        <v>1.38</v>
      </c>
      <c r="L466" s="107">
        <v>0.85</v>
      </c>
      <c r="M466" s="107">
        <v>1.1499999999999999</v>
      </c>
      <c r="N466" s="107">
        <v>3.49</v>
      </c>
      <c r="O466" s="107">
        <v>6.8</v>
      </c>
      <c r="P466" s="107">
        <v>8.5399999999999991</v>
      </c>
      <c r="Q466" s="107">
        <v>13.65</v>
      </c>
      <c r="R466" s="107">
        <v>4.21</v>
      </c>
      <c r="S466" s="107">
        <v>54.99</v>
      </c>
      <c r="T466" s="107"/>
      <c r="U466" s="107">
        <v>495</v>
      </c>
      <c r="V466" s="107">
        <v>474</v>
      </c>
      <c r="W466" s="111">
        <v>0.72</v>
      </c>
      <c r="X466" s="107"/>
    </row>
    <row r="467" spans="1:24" ht="15.75" customHeight="1">
      <c r="A467" s="109" t="s">
        <v>548</v>
      </c>
      <c r="B467" s="109">
        <v>465</v>
      </c>
      <c r="C467" s="107" t="s">
        <v>275</v>
      </c>
      <c r="D467" s="107"/>
      <c r="E467" s="107">
        <v>9.4499999999999993</v>
      </c>
      <c r="F467" s="107">
        <v>0</v>
      </c>
      <c r="G467" s="108">
        <v>6407300</v>
      </c>
      <c r="H467" s="108">
        <v>60784</v>
      </c>
      <c r="I467" s="108">
        <v>18900</v>
      </c>
      <c r="J467" s="107">
        <v>38.06</v>
      </c>
      <c r="K467" s="107">
        <v>4.75</v>
      </c>
      <c r="L467" s="107">
        <v>0.2</v>
      </c>
      <c r="M467" s="107"/>
      <c r="N467" s="107">
        <v>0.25</v>
      </c>
      <c r="O467" s="107">
        <v>15.47</v>
      </c>
      <c r="P467" s="107">
        <v>16.36</v>
      </c>
      <c r="Q467" s="107">
        <v>16.93</v>
      </c>
      <c r="R467" s="107">
        <v>1.59</v>
      </c>
      <c r="S467" s="107">
        <v>27.56</v>
      </c>
      <c r="T467" s="107"/>
      <c r="U467" s="107">
        <v>530</v>
      </c>
      <c r="V467" s="107">
        <v>466</v>
      </c>
      <c r="W467" s="110"/>
      <c r="X467" s="107"/>
    </row>
    <row r="468" spans="1:24" ht="15.75" customHeight="1">
      <c r="A468" s="109" t="s">
        <v>547</v>
      </c>
      <c r="B468" s="109">
        <v>466</v>
      </c>
      <c r="C468" s="107" t="s">
        <v>272</v>
      </c>
      <c r="D468" s="107"/>
      <c r="E468" s="107">
        <v>3.54</v>
      </c>
      <c r="F468" s="110">
        <v>0.56999999999999995</v>
      </c>
      <c r="G468" s="108">
        <v>130400</v>
      </c>
      <c r="H468" s="107">
        <v>457</v>
      </c>
      <c r="I468" s="108">
        <v>2184</v>
      </c>
      <c r="J468" s="107">
        <v>22.15</v>
      </c>
      <c r="K468" s="107">
        <v>2.66</v>
      </c>
      <c r="L468" s="107">
        <v>0.34</v>
      </c>
      <c r="M468" s="107"/>
      <c r="N468" s="107">
        <v>0.16</v>
      </c>
      <c r="O468" s="107">
        <v>11.53</v>
      </c>
      <c r="P468" s="107">
        <v>12.75</v>
      </c>
      <c r="Q468" s="107">
        <v>7.26</v>
      </c>
      <c r="R468" s="107"/>
      <c r="S468" s="107">
        <v>8.9600000000000009</v>
      </c>
      <c r="T468" s="107"/>
      <c r="U468" s="107">
        <v>484</v>
      </c>
      <c r="V468" s="107">
        <v>427</v>
      </c>
      <c r="W468" s="110">
        <v>0.18</v>
      </c>
      <c r="X468" s="107"/>
    </row>
    <row r="469" spans="1:24" ht="15.75" customHeight="1">
      <c r="A469" s="109" t="s">
        <v>546</v>
      </c>
      <c r="B469" s="109">
        <v>467</v>
      </c>
      <c r="C469" s="107" t="s">
        <v>272</v>
      </c>
      <c r="D469" s="107"/>
      <c r="E469" s="107">
        <v>10.5</v>
      </c>
      <c r="F469" s="110">
        <v>-2.78</v>
      </c>
      <c r="G469" s="108">
        <v>11354300</v>
      </c>
      <c r="H469" s="108">
        <v>122266</v>
      </c>
      <c r="I469" s="108">
        <v>8702</v>
      </c>
      <c r="J469" s="107">
        <v>27.57</v>
      </c>
      <c r="K469" s="107">
        <v>1.05</v>
      </c>
      <c r="L469" s="107">
        <v>1.18</v>
      </c>
      <c r="M469" s="107"/>
      <c r="N469" s="107">
        <v>0.38</v>
      </c>
      <c r="O469" s="107">
        <v>3.54</v>
      </c>
      <c r="P469" s="107">
        <v>3.96</v>
      </c>
      <c r="Q469" s="107">
        <v>3.94</v>
      </c>
      <c r="R469" s="107"/>
      <c r="S469" s="107">
        <v>47.75</v>
      </c>
      <c r="T469" s="107"/>
      <c r="U469" s="107">
        <v>742</v>
      </c>
      <c r="V469" s="107">
        <v>723</v>
      </c>
      <c r="W469" s="110">
        <v>-0.16</v>
      </c>
      <c r="X469" s="107"/>
    </row>
    <row r="470" spans="1:24" ht="15.75" customHeight="1">
      <c r="A470" s="109" t="s">
        <v>545</v>
      </c>
      <c r="B470" s="109">
        <v>468</v>
      </c>
      <c r="C470" s="107" t="s">
        <v>275</v>
      </c>
      <c r="D470" s="107"/>
      <c r="E470" s="107">
        <v>0.01</v>
      </c>
      <c r="F470" s="106">
        <v>0</v>
      </c>
      <c r="G470" s="108">
        <v>3919000</v>
      </c>
      <c r="H470" s="108">
        <v>39</v>
      </c>
      <c r="I470" s="108">
        <v>31</v>
      </c>
      <c r="J470" s="107"/>
      <c r="K470" s="107"/>
      <c r="L470" s="107">
        <v>-1.24</v>
      </c>
      <c r="M470" s="107"/>
      <c r="N470" s="107">
        <v>0</v>
      </c>
      <c r="O470" s="107"/>
      <c r="P470" s="107"/>
      <c r="Q470" s="107"/>
      <c r="R470" s="107"/>
      <c r="S470" s="107"/>
      <c r="T470" s="107"/>
      <c r="U470" s="107"/>
      <c r="V470" s="107"/>
      <c r="W470" s="111"/>
      <c r="X470" s="107"/>
    </row>
    <row r="471" spans="1:24" ht="15.75" customHeight="1">
      <c r="A471" s="109" t="s">
        <v>544</v>
      </c>
      <c r="B471" s="109">
        <v>469</v>
      </c>
      <c r="C471" s="107" t="s">
        <v>272</v>
      </c>
      <c r="D471" s="107"/>
      <c r="E471" s="107">
        <v>0.68</v>
      </c>
      <c r="F471" s="106">
        <v>1.49</v>
      </c>
      <c r="G471" s="108">
        <v>1953700</v>
      </c>
      <c r="H471" s="108">
        <v>1310</v>
      </c>
      <c r="I471" s="108">
        <v>812</v>
      </c>
      <c r="J471" s="107">
        <v>9.61</v>
      </c>
      <c r="K471" s="107">
        <v>0.33</v>
      </c>
      <c r="L471" s="107">
        <v>2.02</v>
      </c>
      <c r="M471" s="107">
        <v>0.06</v>
      </c>
      <c r="N471" s="107">
        <v>7.0000000000000007E-2</v>
      </c>
      <c r="O471" s="107">
        <v>1.86</v>
      </c>
      <c r="P471" s="107">
        <v>3.5</v>
      </c>
      <c r="Q471" s="107">
        <v>10.91</v>
      </c>
      <c r="R471" s="107">
        <v>8.66</v>
      </c>
      <c r="S471" s="107">
        <v>35.93</v>
      </c>
      <c r="T471" s="107"/>
      <c r="U471" s="107">
        <v>479</v>
      </c>
      <c r="V471" s="107">
        <v>516</v>
      </c>
      <c r="W471" s="106">
        <v>0.03</v>
      </c>
      <c r="X471" s="107"/>
    </row>
    <row r="472" spans="1:24" ht="15.75" customHeight="1">
      <c r="A472" s="109" t="s">
        <v>543</v>
      </c>
      <c r="B472" s="109">
        <v>470</v>
      </c>
      <c r="C472" s="107" t="s">
        <v>272</v>
      </c>
      <c r="D472" s="107"/>
      <c r="E472" s="107">
        <v>23.9</v>
      </c>
      <c r="F472" s="106">
        <v>1.27</v>
      </c>
      <c r="G472" s="108">
        <v>149200</v>
      </c>
      <c r="H472" s="108">
        <v>3561</v>
      </c>
      <c r="I472" s="108">
        <v>7170</v>
      </c>
      <c r="J472" s="107">
        <v>20.5</v>
      </c>
      <c r="K472" s="107">
        <v>5.14</v>
      </c>
      <c r="L472" s="107">
        <v>0.28999999999999998</v>
      </c>
      <c r="M472" s="107">
        <v>0.15</v>
      </c>
      <c r="N472" s="107">
        <v>1.17</v>
      </c>
      <c r="O472" s="107">
        <v>25.85</v>
      </c>
      <c r="P472" s="107">
        <v>25.78</v>
      </c>
      <c r="Q472" s="107">
        <v>19.54</v>
      </c>
      <c r="R472" s="107">
        <v>4.66</v>
      </c>
      <c r="S472" s="107">
        <v>69.95</v>
      </c>
      <c r="T472" s="107"/>
      <c r="U472" s="107">
        <v>339</v>
      </c>
      <c r="V472" s="107">
        <v>308</v>
      </c>
      <c r="W472" s="106">
        <v>0.39</v>
      </c>
      <c r="X472" s="107"/>
    </row>
    <row r="473" spans="1:24" ht="15.75" customHeight="1">
      <c r="A473" s="109" t="s">
        <v>542</v>
      </c>
      <c r="B473" s="109">
        <v>471</v>
      </c>
      <c r="C473" s="107" t="s">
        <v>272</v>
      </c>
      <c r="D473" s="107"/>
      <c r="E473" s="107">
        <v>0.65</v>
      </c>
      <c r="F473" s="107">
        <v>8.33</v>
      </c>
      <c r="G473" s="108">
        <v>22716700</v>
      </c>
      <c r="H473" s="108">
        <v>14784</v>
      </c>
      <c r="I473" s="108">
        <v>2712</v>
      </c>
      <c r="J473" s="107"/>
      <c r="K473" s="107">
        <v>0.53</v>
      </c>
      <c r="L473" s="107">
        <v>1.1000000000000001</v>
      </c>
      <c r="M473" s="107"/>
      <c r="N473" s="107">
        <v>0</v>
      </c>
      <c r="O473" s="107">
        <v>-4.45</v>
      </c>
      <c r="P473" s="107">
        <v>-14.1</v>
      </c>
      <c r="Q473" s="107">
        <v>-26.39</v>
      </c>
      <c r="R473" s="107"/>
      <c r="S473" s="107">
        <v>47.23</v>
      </c>
      <c r="T473" s="107"/>
      <c r="U473" s="107"/>
      <c r="V473" s="107"/>
      <c r="W473" s="110"/>
      <c r="X473" s="107"/>
    </row>
    <row r="474" spans="1:24" ht="15.75" customHeight="1">
      <c r="A474" s="109" t="s">
        <v>541</v>
      </c>
      <c r="B474" s="109">
        <v>472</v>
      </c>
      <c r="C474" s="109" t="s">
        <v>272</v>
      </c>
      <c r="D474" s="107"/>
      <c r="E474" s="107">
        <v>10.3</v>
      </c>
      <c r="F474" s="110">
        <v>0</v>
      </c>
      <c r="G474" s="108">
        <v>0</v>
      </c>
      <c r="H474" s="108">
        <v>0</v>
      </c>
      <c r="I474" s="108">
        <v>206</v>
      </c>
      <c r="J474" s="107"/>
      <c r="K474" s="107">
        <v>0.48</v>
      </c>
      <c r="L474" s="107">
        <v>0.79</v>
      </c>
      <c r="M474" s="107"/>
      <c r="N474" s="107">
        <v>0</v>
      </c>
      <c r="O474" s="107">
        <v>1.39</v>
      </c>
      <c r="P474" s="107">
        <v>-1.3</v>
      </c>
      <c r="Q474" s="107">
        <v>-6.05</v>
      </c>
      <c r="R474" s="107"/>
      <c r="S474" s="107">
        <v>28.06</v>
      </c>
      <c r="T474" s="107"/>
      <c r="U474" s="107"/>
      <c r="V474" s="107"/>
      <c r="W474" s="110"/>
      <c r="X474" s="107"/>
    </row>
    <row r="475" spans="1:24" ht="15.75" customHeight="1">
      <c r="A475" s="109" t="s">
        <v>540</v>
      </c>
      <c r="B475" s="109">
        <v>473</v>
      </c>
      <c r="C475" s="107" t="s">
        <v>275</v>
      </c>
      <c r="D475" s="107"/>
      <c r="E475" s="107">
        <v>38</v>
      </c>
      <c r="F475" s="106">
        <v>0</v>
      </c>
      <c r="G475" s="108">
        <v>0</v>
      </c>
      <c r="H475" s="108">
        <v>0</v>
      </c>
      <c r="I475" s="108">
        <v>3563</v>
      </c>
      <c r="J475" s="107"/>
      <c r="K475" s="107">
        <v>5.03</v>
      </c>
      <c r="L475" s="107">
        <v>0.36</v>
      </c>
      <c r="M475" s="107">
        <v>1.43</v>
      </c>
      <c r="N475" s="107">
        <v>0</v>
      </c>
      <c r="O475" s="107">
        <v>-6.53</v>
      </c>
      <c r="P475" s="107">
        <v>-7.18</v>
      </c>
      <c r="Q475" s="107">
        <v>-53.86</v>
      </c>
      <c r="R475" s="107">
        <v>3.73</v>
      </c>
      <c r="S475" s="107">
        <v>1.52</v>
      </c>
      <c r="T475" s="107"/>
      <c r="U475" s="107"/>
      <c r="V475" s="107"/>
      <c r="W475" s="110"/>
      <c r="X475" s="107"/>
    </row>
    <row r="476" spans="1:24" ht="15.75" customHeight="1">
      <c r="A476" s="109" t="s">
        <v>539</v>
      </c>
      <c r="B476" s="109">
        <v>474</v>
      </c>
      <c r="C476" s="107" t="s">
        <v>272</v>
      </c>
      <c r="D476" s="107"/>
      <c r="E476" s="107">
        <v>4.4800000000000004</v>
      </c>
      <c r="F476" s="106">
        <v>0</v>
      </c>
      <c r="G476" s="108">
        <v>897300</v>
      </c>
      <c r="H476" s="108">
        <v>4026</v>
      </c>
      <c r="I476" s="108">
        <v>9052</v>
      </c>
      <c r="J476" s="107">
        <v>11.07</v>
      </c>
      <c r="K476" s="107">
        <v>0.65</v>
      </c>
      <c r="L476" s="107">
        <v>2.14</v>
      </c>
      <c r="M476" s="107">
        <v>0.2</v>
      </c>
      <c r="N476" s="107">
        <v>0.4</v>
      </c>
      <c r="O476" s="107">
        <v>5.04</v>
      </c>
      <c r="P476" s="107">
        <v>5.83</v>
      </c>
      <c r="Q476" s="107">
        <v>6.97</v>
      </c>
      <c r="R476" s="107">
        <v>8.93</v>
      </c>
      <c r="S476" s="107">
        <v>31.47</v>
      </c>
      <c r="T476" s="107"/>
      <c r="U476" s="107">
        <v>463</v>
      </c>
      <c r="V476" s="107">
        <v>428</v>
      </c>
      <c r="W476" s="110">
        <v>0.04</v>
      </c>
      <c r="X476" s="107"/>
    </row>
    <row r="477" spans="1:24" ht="15.75" customHeight="1">
      <c r="A477" s="109" t="s">
        <v>538</v>
      </c>
      <c r="B477" s="109">
        <v>475</v>
      </c>
      <c r="C477" s="107" t="s">
        <v>275</v>
      </c>
      <c r="D477" s="107"/>
      <c r="E477" s="107">
        <v>1.29</v>
      </c>
      <c r="F477" s="110">
        <v>-1.53</v>
      </c>
      <c r="G477" s="108">
        <v>52200</v>
      </c>
      <c r="H477" s="108">
        <v>66</v>
      </c>
      <c r="I477" s="108">
        <v>259</v>
      </c>
      <c r="J477" s="107"/>
      <c r="K477" s="107">
        <v>0.32</v>
      </c>
      <c r="L477" s="107">
        <v>0.52</v>
      </c>
      <c r="M477" s="107">
        <v>0.01</v>
      </c>
      <c r="N477" s="107">
        <v>0</v>
      </c>
      <c r="O477" s="107">
        <v>-6.12</v>
      </c>
      <c r="P477" s="107">
        <v>-8.26</v>
      </c>
      <c r="Q477" s="107">
        <v>-15.58</v>
      </c>
      <c r="R477" s="107">
        <v>0.41</v>
      </c>
      <c r="S477" s="107">
        <v>37.19</v>
      </c>
      <c r="T477" s="107"/>
      <c r="U477" s="107"/>
      <c r="V477" s="107"/>
      <c r="W477" s="111"/>
      <c r="X477" s="107"/>
    </row>
    <row r="478" spans="1:24" ht="15.75" customHeight="1">
      <c r="A478" s="109" t="s">
        <v>537</v>
      </c>
      <c r="B478" s="109">
        <v>476</v>
      </c>
      <c r="C478" s="107" t="s">
        <v>275</v>
      </c>
      <c r="D478" s="107"/>
      <c r="E478" s="107">
        <v>0.53</v>
      </c>
      <c r="F478" s="106">
        <v>0</v>
      </c>
      <c r="G478" s="108">
        <v>389700</v>
      </c>
      <c r="H478" s="108">
        <v>207</v>
      </c>
      <c r="I478" s="108">
        <v>691</v>
      </c>
      <c r="J478" s="107">
        <v>2.04</v>
      </c>
      <c r="K478" s="107">
        <v>0.41</v>
      </c>
      <c r="L478" s="107">
        <v>1.66</v>
      </c>
      <c r="M478" s="107"/>
      <c r="N478" s="107">
        <v>0.26</v>
      </c>
      <c r="O478" s="107">
        <v>8.81</v>
      </c>
      <c r="P478" s="107">
        <v>22.24</v>
      </c>
      <c r="Q478" s="107">
        <v>-0.59</v>
      </c>
      <c r="R478" s="107"/>
      <c r="S478" s="107">
        <v>72.22</v>
      </c>
      <c r="T478" s="107"/>
      <c r="U478" s="107">
        <v>57</v>
      </c>
      <c r="V478" s="107">
        <v>164</v>
      </c>
      <c r="W478" s="110"/>
      <c r="X478" s="107"/>
    </row>
    <row r="479" spans="1:24" ht="15.75" customHeight="1">
      <c r="A479" s="109" t="s">
        <v>536</v>
      </c>
      <c r="B479" s="109">
        <v>477</v>
      </c>
      <c r="C479" s="107" t="s">
        <v>272</v>
      </c>
      <c r="D479" s="107"/>
      <c r="E479" s="107">
        <v>5.7</v>
      </c>
      <c r="F479" s="106">
        <v>-0.87</v>
      </c>
      <c r="G479" s="108">
        <v>210000</v>
      </c>
      <c r="H479" s="108">
        <v>1199</v>
      </c>
      <c r="I479" s="108">
        <v>3112</v>
      </c>
      <c r="J479" s="107">
        <v>41</v>
      </c>
      <c r="K479" s="107">
        <v>2.37</v>
      </c>
      <c r="L479" s="107">
        <v>0.34</v>
      </c>
      <c r="M479" s="107">
        <v>0.03</v>
      </c>
      <c r="N479" s="107">
        <v>0.14000000000000001</v>
      </c>
      <c r="O479" s="107">
        <v>5.85</v>
      </c>
      <c r="P479" s="107">
        <v>5.8</v>
      </c>
      <c r="Q479" s="107">
        <v>9.23</v>
      </c>
      <c r="R479" s="107">
        <v>2.4300000000000002</v>
      </c>
      <c r="S479" s="107">
        <v>70.17</v>
      </c>
      <c r="T479" s="107"/>
      <c r="U479" s="107">
        <v>756</v>
      </c>
      <c r="V479" s="107">
        <v>687</v>
      </c>
      <c r="W479" s="110">
        <v>1.79</v>
      </c>
      <c r="X479" s="107"/>
    </row>
    <row r="480" spans="1:24" ht="15.75" customHeight="1">
      <c r="A480" s="109" t="s">
        <v>535</v>
      </c>
      <c r="B480" s="109">
        <v>478</v>
      </c>
      <c r="C480" s="107" t="s">
        <v>272</v>
      </c>
      <c r="D480" s="107"/>
      <c r="E480" s="107">
        <v>18.600000000000001</v>
      </c>
      <c r="F480" s="106">
        <v>1.64</v>
      </c>
      <c r="G480" s="108">
        <v>5066000</v>
      </c>
      <c r="H480" s="108">
        <v>93644</v>
      </c>
      <c r="I480" s="108">
        <v>18088</v>
      </c>
      <c r="J480" s="107">
        <v>36.24</v>
      </c>
      <c r="K480" s="107">
        <v>9.39</v>
      </c>
      <c r="L480" s="107">
        <v>1.26</v>
      </c>
      <c r="M480" s="107">
        <v>0.1</v>
      </c>
      <c r="N480" s="107">
        <v>0.51</v>
      </c>
      <c r="O480" s="107">
        <v>17.47</v>
      </c>
      <c r="P480" s="107">
        <v>27.62</v>
      </c>
      <c r="Q480" s="107">
        <v>15.4</v>
      </c>
      <c r="R480" s="107">
        <v>1.66</v>
      </c>
      <c r="S480" s="107">
        <v>60.6</v>
      </c>
      <c r="T480" s="107"/>
      <c r="U480" s="107">
        <v>428</v>
      </c>
      <c r="V480" s="107">
        <v>434</v>
      </c>
      <c r="W480" s="110">
        <v>-0.25</v>
      </c>
      <c r="X480" s="107"/>
    </row>
    <row r="481" spans="1:24" ht="15.75" customHeight="1">
      <c r="A481" s="109" t="s">
        <v>534</v>
      </c>
      <c r="B481" s="109">
        <v>479</v>
      </c>
      <c r="C481" s="107" t="s">
        <v>272</v>
      </c>
      <c r="D481" s="107"/>
      <c r="E481" s="107">
        <v>1.72</v>
      </c>
      <c r="F481" s="106">
        <v>0</v>
      </c>
      <c r="G481" s="108">
        <v>388000</v>
      </c>
      <c r="H481" s="108">
        <v>665</v>
      </c>
      <c r="I481" s="108">
        <v>1324</v>
      </c>
      <c r="J481" s="107"/>
      <c r="K481" s="107">
        <v>0.74</v>
      </c>
      <c r="L481" s="107">
        <v>0.18</v>
      </c>
      <c r="M481" s="107">
        <v>0.05</v>
      </c>
      <c r="N481" s="107">
        <v>0</v>
      </c>
      <c r="O481" s="107">
        <v>0.08</v>
      </c>
      <c r="P481" s="107">
        <v>-0.24</v>
      </c>
      <c r="Q481" s="107">
        <v>-3.59</v>
      </c>
      <c r="R481" s="107">
        <v>2.91</v>
      </c>
      <c r="S481" s="107">
        <v>28.6</v>
      </c>
      <c r="T481" s="107"/>
      <c r="U481" s="107"/>
      <c r="V481" s="107"/>
      <c r="W481" s="106"/>
      <c r="X481" s="107"/>
    </row>
    <row r="482" spans="1:24" ht="15.75" customHeight="1">
      <c r="A482" s="109" t="s">
        <v>1259</v>
      </c>
      <c r="B482" s="109">
        <v>480</v>
      </c>
      <c r="C482" s="107" t="s">
        <v>443</v>
      </c>
      <c r="D482" s="107"/>
      <c r="E482" s="107">
        <v>1.99</v>
      </c>
      <c r="F482" s="106">
        <v>-1.49</v>
      </c>
      <c r="G482" s="108">
        <v>42559900</v>
      </c>
      <c r="H482" s="108">
        <v>85667</v>
      </c>
      <c r="I482" s="108">
        <v>2189</v>
      </c>
      <c r="J482" s="107">
        <v>8.16</v>
      </c>
      <c r="K482" s="107"/>
      <c r="L482" s="107">
        <v>3.76</v>
      </c>
      <c r="M482" s="107"/>
      <c r="N482" s="107">
        <v>0</v>
      </c>
      <c r="O482" s="107"/>
      <c r="P482" s="107"/>
      <c r="Q482" s="107"/>
      <c r="R482" s="107"/>
      <c r="S482" s="107">
        <v>54.89</v>
      </c>
      <c r="T482" s="107"/>
      <c r="U482" s="107"/>
      <c r="V482" s="107"/>
      <c r="W482" s="110"/>
      <c r="X482" s="107"/>
    </row>
    <row r="483" spans="1:24" ht="15.75" customHeight="1">
      <c r="A483" s="109" t="s">
        <v>533</v>
      </c>
      <c r="B483" s="109">
        <v>481</v>
      </c>
      <c r="C483" s="107" t="s">
        <v>275</v>
      </c>
      <c r="D483" s="107"/>
      <c r="E483" s="107">
        <v>1.28</v>
      </c>
      <c r="F483" s="106">
        <v>0.79</v>
      </c>
      <c r="G483" s="108">
        <v>49700</v>
      </c>
      <c r="H483" s="108">
        <v>62</v>
      </c>
      <c r="I483" s="108">
        <v>815</v>
      </c>
      <c r="J483" s="107"/>
      <c r="K483" s="107">
        <v>1.01</v>
      </c>
      <c r="L483" s="107">
        <v>0.46</v>
      </c>
      <c r="M483" s="107"/>
      <c r="N483" s="107">
        <v>0</v>
      </c>
      <c r="O483" s="107">
        <v>-6.92</v>
      </c>
      <c r="P483" s="107">
        <v>-12.42</v>
      </c>
      <c r="Q483" s="107">
        <v>6.22</v>
      </c>
      <c r="R483" s="107"/>
      <c r="S483" s="107">
        <v>30</v>
      </c>
      <c r="T483" s="107"/>
      <c r="U483" s="107"/>
      <c r="V483" s="107"/>
      <c r="W483" s="111"/>
      <c r="X483" s="107"/>
    </row>
    <row r="484" spans="1:24" ht="15.75" customHeight="1">
      <c r="A484" s="109" t="s">
        <v>532</v>
      </c>
      <c r="B484" s="109">
        <v>482</v>
      </c>
      <c r="C484" s="107" t="s">
        <v>443</v>
      </c>
      <c r="D484" s="107"/>
      <c r="E484" s="107">
        <v>24.9</v>
      </c>
      <c r="F484" s="107">
        <v>-0.4</v>
      </c>
      <c r="G484" s="108">
        <v>200</v>
      </c>
      <c r="H484" s="108">
        <v>5</v>
      </c>
      <c r="I484" s="108">
        <v>0</v>
      </c>
      <c r="J484" s="107"/>
      <c r="K484" s="107"/>
      <c r="L484" s="107">
        <v>0.27</v>
      </c>
      <c r="M484" s="107"/>
      <c r="N484" s="107">
        <v>0</v>
      </c>
      <c r="O484" s="107">
        <v>8.07</v>
      </c>
      <c r="P484" s="107">
        <v>8.76</v>
      </c>
      <c r="Q484" s="107">
        <v>6.55</v>
      </c>
      <c r="R484" s="107"/>
      <c r="S484" s="107">
        <v>36.68</v>
      </c>
      <c r="T484" s="107"/>
      <c r="U484" s="107"/>
      <c r="V484" s="107"/>
      <c r="W484" s="110"/>
      <c r="X484" s="107"/>
    </row>
    <row r="485" spans="1:24" ht="15.75" customHeight="1">
      <c r="A485" s="109" t="s">
        <v>531</v>
      </c>
      <c r="B485" s="109">
        <v>483</v>
      </c>
      <c r="C485" s="107" t="s">
        <v>272</v>
      </c>
      <c r="D485" s="107"/>
      <c r="E485" s="107">
        <v>1.57</v>
      </c>
      <c r="F485" s="106">
        <v>1.29</v>
      </c>
      <c r="G485" s="108">
        <v>15479000</v>
      </c>
      <c r="H485" s="108">
        <v>24147</v>
      </c>
      <c r="I485" s="108">
        <v>10760</v>
      </c>
      <c r="J485" s="107"/>
      <c r="K485" s="107">
        <v>0.62</v>
      </c>
      <c r="L485" s="107">
        <v>2.4300000000000002</v>
      </c>
      <c r="M485" s="107">
        <v>0.05</v>
      </c>
      <c r="N485" s="107">
        <v>0</v>
      </c>
      <c r="O485" s="107">
        <v>1.25</v>
      </c>
      <c r="P485" s="107">
        <v>-0.5</v>
      </c>
      <c r="Q485" s="107">
        <v>-10.28</v>
      </c>
      <c r="R485" s="107">
        <v>2.9</v>
      </c>
      <c r="S485" s="107">
        <v>37.590000000000003</v>
      </c>
      <c r="T485" s="107"/>
      <c r="U485" s="107"/>
      <c r="V485" s="107"/>
      <c r="W485" s="111"/>
      <c r="X485" s="107"/>
    </row>
    <row r="486" spans="1:24" ht="15.75" customHeight="1">
      <c r="A486" s="109" t="s">
        <v>530</v>
      </c>
      <c r="B486" s="109">
        <v>484</v>
      </c>
      <c r="C486" s="107" t="s">
        <v>272</v>
      </c>
      <c r="D486" s="107"/>
      <c r="E486" s="107">
        <v>6.65</v>
      </c>
      <c r="F486" s="110">
        <v>-1.48</v>
      </c>
      <c r="G486" s="108">
        <v>1299300</v>
      </c>
      <c r="H486" s="108">
        <v>8707</v>
      </c>
      <c r="I486" s="108">
        <v>4076</v>
      </c>
      <c r="J486" s="107">
        <v>7.7</v>
      </c>
      <c r="K486" s="107">
        <v>1.46</v>
      </c>
      <c r="L486" s="107">
        <v>1.39</v>
      </c>
      <c r="M486" s="107">
        <v>0.1</v>
      </c>
      <c r="N486" s="107">
        <v>0.86</v>
      </c>
      <c r="O486" s="107">
        <v>10</v>
      </c>
      <c r="P486" s="107">
        <v>20.02</v>
      </c>
      <c r="Q486" s="107">
        <v>25.86</v>
      </c>
      <c r="R486" s="107">
        <v>6.37</v>
      </c>
      <c r="S486" s="107">
        <v>30.01</v>
      </c>
      <c r="T486" s="107"/>
      <c r="U486" s="107">
        <v>119</v>
      </c>
      <c r="V486" s="107">
        <v>171</v>
      </c>
      <c r="W486" s="111">
        <v>0.69</v>
      </c>
      <c r="X486" s="107"/>
    </row>
    <row r="487" spans="1:24" ht="15.75" customHeight="1">
      <c r="A487" s="109" t="s">
        <v>529</v>
      </c>
      <c r="B487" s="109">
        <v>485</v>
      </c>
      <c r="C487" s="107" t="s">
        <v>275</v>
      </c>
      <c r="D487" s="107"/>
      <c r="E487" s="107">
        <v>1.06</v>
      </c>
      <c r="F487" s="107">
        <v>1.92</v>
      </c>
      <c r="G487" s="108">
        <v>343500</v>
      </c>
      <c r="H487" s="108">
        <v>361</v>
      </c>
      <c r="I487" s="108">
        <v>318</v>
      </c>
      <c r="J487" s="107">
        <v>12.36</v>
      </c>
      <c r="K487" s="107">
        <v>1.08</v>
      </c>
      <c r="L487" s="107">
        <v>0.41</v>
      </c>
      <c r="M487" s="107">
        <v>0.01</v>
      </c>
      <c r="N487" s="107">
        <v>0.09</v>
      </c>
      <c r="O487" s="107">
        <v>8.6300000000000008</v>
      </c>
      <c r="P487" s="107">
        <v>8.76</v>
      </c>
      <c r="Q487" s="107">
        <v>36.979999999999997</v>
      </c>
      <c r="R487" s="107">
        <v>7.21</v>
      </c>
      <c r="S487" s="107">
        <v>23.76</v>
      </c>
      <c r="T487" s="107"/>
      <c r="U487" s="107">
        <v>406</v>
      </c>
      <c r="V487" s="107">
        <v>329</v>
      </c>
      <c r="W487" s="111">
        <v>1.72</v>
      </c>
      <c r="X487" s="107"/>
    </row>
    <row r="488" spans="1:24" ht="15.75" customHeight="1">
      <c r="A488" s="109" t="s">
        <v>528</v>
      </c>
      <c r="B488" s="109">
        <v>486</v>
      </c>
      <c r="C488" s="107" t="s">
        <v>275</v>
      </c>
      <c r="D488" s="107"/>
      <c r="E488" s="107">
        <v>21.6</v>
      </c>
      <c r="F488" s="106">
        <v>0.93</v>
      </c>
      <c r="G488" s="108">
        <v>1112600</v>
      </c>
      <c r="H488" s="108">
        <v>24253</v>
      </c>
      <c r="I488" s="108">
        <v>7506</v>
      </c>
      <c r="J488" s="107">
        <v>24.75</v>
      </c>
      <c r="K488" s="107">
        <v>4.3499999999999996</v>
      </c>
      <c r="L488" s="107">
        <v>0.62</v>
      </c>
      <c r="M488" s="107">
        <v>0.35</v>
      </c>
      <c r="N488" s="107">
        <v>0.87</v>
      </c>
      <c r="O488" s="107">
        <v>13.42</v>
      </c>
      <c r="P488" s="107">
        <v>17.36</v>
      </c>
      <c r="Q488" s="107">
        <v>9.59</v>
      </c>
      <c r="R488" s="107">
        <v>5.56</v>
      </c>
      <c r="S488" s="107">
        <v>41.94</v>
      </c>
      <c r="T488" s="107"/>
      <c r="U488" s="107">
        <v>442</v>
      </c>
      <c r="V488" s="107">
        <v>406</v>
      </c>
      <c r="W488" s="110">
        <v>0.92</v>
      </c>
      <c r="X488" s="107"/>
    </row>
    <row r="489" spans="1:24" ht="15.75" customHeight="1">
      <c r="A489" s="109" t="s">
        <v>1260</v>
      </c>
      <c r="B489" s="109">
        <v>487</v>
      </c>
      <c r="C489" s="107" t="s">
        <v>443</v>
      </c>
      <c r="D489" s="107"/>
      <c r="E489" s="107">
        <v>2</v>
      </c>
      <c r="F489" s="107">
        <v>0.5</v>
      </c>
      <c r="G489" s="108">
        <v>21306100</v>
      </c>
      <c r="H489" s="108">
        <v>42799</v>
      </c>
      <c r="I489" s="108">
        <v>2010</v>
      </c>
      <c r="J489" s="107">
        <v>26.4</v>
      </c>
      <c r="K489" s="107"/>
      <c r="L489" s="107">
        <v>1.04</v>
      </c>
      <c r="M489" s="107"/>
      <c r="N489" s="107">
        <v>0</v>
      </c>
      <c r="O489" s="107"/>
      <c r="P489" s="107"/>
      <c r="Q489" s="107"/>
      <c r="R489" s="107"/>
      <c r="S489" s="107">
        <v>40.53</v>
      </c>
      <c r="T489" s="107"/>
      <c r="U489" s="107"/>
      <c r="V489" s="107"/>
      <c r="W489" s="110"/>
      <c r="X489" s="107"/>
    </row>
    <row r="490" spans="1:24" ht="15.75" customHeight="1">
      <c r="A490" s="109" t="s">
        <v>527</v>
      </c>
      <c r="B490" s="109">
        <v>488</v>
      </c>
      <c r="C490" s="107" t="s">
        <v>272</v>
      </c>
      <c r="D490" s="107"/>
      <c r="E490" s="107">
        <v>0.71</v>
      </c>
      <c r="F490" s="110">
        <v>0</v>
      </c>
      <c r="G490" s="108">
        <v>317300</v>
      </c>
      <c r="H490" s="108">
        <v>216</v>
      </c>
      <c r="I490" s="108">
        <v>1080</v>
      </c>
      <c r="J490" s="107"/>
      <c r="K490" s="107">
        <v>0.9</v>
      </c>
      <c r="L490" s="107">
        <v>0.34</v>
      </c>
      <c r="M490" s="107"/>
      <c r="N490" s="107">
        <v>0</v>
      </c>
      <c r="O490" s="107">
        <v>-0.77</v>
      </c>
      <c r="P490" s="107">
        <v>-1.03</v>
      </c>
      <c r="Q490" s="107">
        <v>0.14000000000000001</v>
      </c>
      <c r="R490" s="107"/>
      <c r="S490" s="107">
        <v>55.13</v>
      </c>
      <c r="T490" s="107"/>
      <c r="U490" s="107"/>
      <c r="V490" s="107"/>
      <c r="W490" s="110"/>
      <c r="X490" s="107"/>
    </row>
    <row r="491" spans="1:24" ht="15.75" customHeight="1">
      <c r="A491" s="109" t="s">
        <v>526</v>
      </c>
      <c r="B491" s="109">
        <v>489</v>
      </c>
      <c r="C491" s="107" t="s">
        <v>272</v>
      </c>
      <c r="D491" s="107"/>
      <c r="E491" s="107">
        <v>0.39</v>
      </c>
      <c r="F491" s="107">
        <v>2.63</v>
      </c>
      <c r="G491" s="108">
        <v>658600</v>
      </c>
      <c r="H491" s="108">
        <v>251</v>
      </c>
      <c r="I491" s="108">
        <v>408</v>
      </c>
      <c r="J491" s="107"/>
      <c r="K491" s="107">
        <v>0.24</v>
      </c>
      <c r="L491" s="107">
        <v>1.05</v>
      </c>
      <c r="M491" s="107"/>
      <c r="N491" s="107">
        <v>0</v>
      </c>
      <c r="O491" s="107">
        <v>-2.13</v>
      </c>
      <c r="P491" s="107">
        <v>-7.23</v>
      </c>
      <c r="Q491" s="107">
        <v>-1.32</v>
      </c>
      <c r="R491" s="107"/>
      <c r="S491" s="107">
        <v>31.48</v>
      </c>
      <c r="T491" s="107"/>
      <c r="U491" s="107"/>
      <c r="V491" s="107"/>
      <c r="W491" s="106"/>
      <c r="X491" s="107"/>
    </row>
    <row r="492" spans="1:24" ht="15.75" customHeight="1">
      <c r="A492" s="109" t="s">
        <v>525</v>
      </c>
      <c r="B492" s="109">
        <v>490</v>
      </c>
      <c r="C492" s="107" t="s">
        <v>272</v>
      </c>
      <c r="D492" s="107"/>
      <c r="E492" s="107">
        <v>5.4</v>
      </c>
      <c r="F492" s="106">
        <v>-0.92</v>
      </c>
      <c r="G492" s="108">
        <v>549900</v>
      </c>
      <c r="H492" s="108">
        <v>2972</v>
      </c>
      <c r="I492" s="108">
        <v>5435</v>
      </c>
      <c r="J492" s="107"/>
      <c r="K492" s="107">
        <v>1.64</v>
      </c>
      <c r="L492" s="107">
        <v>4.2699999999999996</v>
      </c>
      <c r="M492" s="107"/>
      <c r="N492" s="107">
        <v>0</v>
      </c>
      <c r="O492" s="107">
        <v>1.0900000000000001</v>
      </c>
      <c r="P492" s="107">
        <v>-5.13</v>
      </c>
      <c r="Q492" s="107">
        <v>-3.07</v>
      </c>
      <c r="R492" s="107">
        <v>2.75</v>
      </c>
      <c r="S492" s="107">
        <v>57.59</v>
      </c>
      <c r="T492" s="107"/>
      <c r="U492" s="107"/>
      <c r="V492" s="107"/>
      <c r="W492" s="106"/>
      <c r="X492" s="107"/>
    </row>
    <row r="493" spans="1:24" ht="15.75" customHeight="1">
      <c r="A493" s="109" t="s">
        <v>524</v>
      </c>
      <c r="B493" s="109">
        <v>491</v>
      </c>
      <c r="C493" s="107" t="s">
        <v>272</v>
      </c>
      <c r="D493" s="107"/>
      <c r="E493" s="107">
        <v>1.18</v>
      </c>
      <c r="F493" s="106">
        <v>0</v>
      </c>
      <c r="G493" s="108">
        <v>527900</v>
      </c>
      <c r="H493" s="108">
        <v>619</v>
      </c>
      <c r="I493" s="108">
        <v>757</v>
      </c>
      <c r="J493" s="107"/>
      <c r="K493" s="107">
        <v>0.33</v>
      </c>
      <c r="L493" s="107">
        <v>1.25</v>
      </c>
      <c r="M493" s="107"/>
      <c r="N493" s="107">
        <v>0</v>
      </c>
      <c r="O493" s="107">
        <v>0.16</v>
      </c>
      <c r="P493" s="107">
        <v>-1.1100000000000001</v>
      </c>
      <c r="Q493" s="107">
        <v>-1.41</v>
      </c>
      <c r="R493" s="107">
        <v>7.63</v>
      </c>
      <c r="S493" s="107">
        <v>47.02</v>
      </c>
      <c r="T493" s="107"/>
      <c r="U493" s="107"/>
      <c r="V493" s="107"/>
      <c r="W493" s="111"/>
      <c r="X493" s="107"/>
    </row>
    <row r="494" spans="1:24" ht="15.75" customHeight="1">
      <c r="A494" s="109" t="s">
        <v>523</v>
      </c>
      <c r="B494" s="109">
        <v>492</v>
      </c>
      <c r="C494" s="107" t="s">
        <v>272</v>
      </c>
      <c r="D494" s="107"/>
      <c r="E494" s="107">
        <v>5.3</v>
      </c>
      <c r="F494" s="106">
        <v>-0.93</v>
      </c>
      <c r="G494" s="108">
        <v>225000</v>
      </c>
      <c r="H494" s="108">
        <v>1199</v>
      </c>
      <c r="I494" s="108">
        <v>3275</v>
      </c>
      <c r="J494" s="107"/>
      <c r="K494" s="107">
        <v>0.96</v>
      </c>
      <c r="L494" s="107">
        <v>1.1299999999999999</v>
      </c>
      <c r="M494" s="107"/>
      <c r="N494" s="107">
        <v>0</v>
      </c>
      <c r="O494" s="107">
        <v>-0.76</v>
      </c>
      <c r="P494" s="107">
        <v>-1.82</v>
      </c>
      <c r="Q494" s="107">
        <v>-4.92</v>
      </c>
      <c r="R494" s="107">
        <v>9.7200000000000006</v>
      </c>
      <c r="S494" s="107">
        <v>28.3</v>
      </c>
      <c r="T494" s="107"/>
      <c r="U494" s="107"/>
      <c r="V494" s="107"/>
      <c r="W494" s="110"/>
      <c r="X494" s="107"/>
    </row>
    <row r="495" spans="1:24" ht="15.75" customHeight="1">
      <c r="A495" s="109" t="s">
        <v>522</v>
      </c>
      <c r="B495" s="109">
        <v>493</v>
      </c>
      <c r="C495" s="107" t="s">
        <v>272</v>
      </c>
      <c r="D495" s="107"/>
      <c r="E495" s="107">
        <v>0.94</v>
      </c>
      <c r="F495" s="106">
        <v>-1.05</v>
      </c>
      <c r="G495" s="108">
        <v>11300</v>
      </c>
      <c r="H495" s="108">
        <v>11</v>
      </c>
      <c r="I495" s="108">
        <v>290</v>
      </c>
      <c r="J495" s="107"/>
      <c r="K495" s="107">
        <v>1.71</v>
      </c>
      <c r="L495" s="107">
        <v>1.37</v>
      </c>
      <c r="M495" s="107">
        <v>0.05</v>
      </c>
      <c r="N495" s="107">
        <v>0</v>
      </c>
      <c r="O495" s="107">
        <v>-3.59</v>
      </c>
      <c r="P495" s="107">
        <v>-11.96</v>
      </c>
      <c r="Q495" s="107">
        <v>-9.1999999999999993</v>
      </c>
      <c r="R495" s="107">
        <v>5.21</v>
      </c>
      <c r="S495" s="107">
        <v>26.34</v>
      </c>
      <c r="T495" s="107"/>
      <c r="U495" s="107"/>
      <c r="V495" s="107"/>
      <c r="W495" s="110"/>
      <c r="X495" s="107"/>
    </row>
    <row r="496" spans="1:24" ht="15.75" customHeight="1">
      <c r="A496" s="109" t="s">
        <v>252</v>
      </c>
      <c r="B496" s="109">
        <v>494</v>
      </c>
      <c r="C496" s="109" t="s">
        <v>272</v>
      </c>
      <c r="D496" s="107"/>
      <c r="E496" s="107">
        <v>23</v>
      </c>
      <c r="F496" s="106">
        <v>-3.36</v>
      </c>
      <c r="G496" s="108">
        <v>1333700</v>
      </c>
      <c r="H496" s="108">
        <v>31428</v>
      </c>
      <c r="I496" s="108">
        <v>7001</v>
      </c>
      <c r="J496" s="107">
        <v>20.149999999999999</v>
      </c>
      <c r="K496" s="107">
        <v>2.6</v>
      </c>
      <c r="L496" s="107">
        <v>0.27</v>
      </c>
      <c r="M496" s="107">
        <v>0.83</v>
      </c>
      <c r="N496" s="107">
        <v>1.1399999999999999</v>
      </c>
      <c r="O496" s="107">
        <v>12.89</v>
      </c>
      <c r="P496" s="107">
        <v>13.16</v>
      </c>
      <c r="Q496" s="107">
        <v>11.82</v>
      </c>
      <c r="R496" s="107">
        <v>3.49</v>
      </c>
      <c r="S496" s="107">
        <v>24.79</v>
      </c>
      <c r="T496" s="107"/>
      <c r="U496" s="107">
        <v>461</v>
      </c>
      <c r="V496" s="107">
        <v>377</v>
      </c>
      <c r="W496" s="110">
        <v>2.2000000000000002</v>
      </c>
      <c r="X496" s="107"/>
    </row>
    <row r="497" spans="1:24" ht="15.75" customHeight="1">
      <c r="A497" s="109" t="s">
        <v>521</v>
      </c>
      <c r="B497" s="109">
        <v>495</v>
      </c>
      <c r="C497" s="107" t="s">
        <v>272</v>
      </c>
      <c r="D497" s="107"/>
      <c r="E497" s="107">
        <v>14</v>
      </c>
      <c r="F497" s="106">
        <v>0</v>
      </c>
      <c r="G497" s="108">
        <v>2697000</v>
      </c>
      <c r="H497" s="108">
        <v>38182</v>
      </c>
      <c r="I497" s="108">
        <v>5953</v>
      </c>
      <c r="J497" s="107">
        <v>17.43</v>
      </c>
      <c r="K497" s="107">
        <v>0.87</v>
      </c>
      <c r="L497" s="107">
        <v>0.25</v>
      </c>
      <c r="M497" s="107">
        <v>0.12</v>
      </c>
      <c r="N497" s="107">
        <v>0.8</v>
      </c>
      <c r="O497" s="107">
        <v>4.54</v>
      </c>
      <c r="P497" s="107">
        <v>4.95</v>
      </c>
      <c r="Q497" s="107">
        <v>3.1</v>
      </c>
      <c r="R497" s="107">
        <v>9.64</v>
      </c>
      <c r="S497" s="107">
        <v>58.03</v>
      </c>
      <c r="T497" s="107"/>
      <c r="U497" s="107">
        <v>615</v>
      </c>
      <c r="V497" s="107">
        <v>582</v>
      </c>
      <c r="W497" s="106">
        <v>1.8</v>
      </c>
      <c r="X497" s="107"/>
    </row>
    <row r="498" spans="1:24" ht="15.75" customHeight="1">
      <c r="A498" s="109" t="s">
        <v>520</v>
      </c>
      <c r="B498" s="109">
        <v>496</v>
      </c>
      <c r="C498" s="107" t="s">
        <v>272</v>
      </c>
      <c r="D498" s="107"/>
      <c r="E498" s="107">
        <v>25.25</v>
      </c>
      <c r="F498" s="107">
        <v>0</v>
      </c>
      <c r="G498" s="108">
        <v>1800</v>
      </c>
      <c r="H498" s="108">
        <v>45</v>
      </c>
      <c r="I498" s="108">
        <v>9090</v>
      </c>
      <c r="J498" s="107">
        <v>17.850000000000001</v>
      </c>
      <c r="K498" s="107">
        <v>3.69</v>
      </c>
      <c r="L498" s="107">
        <v>0.11</v>
      </c>
      <c r="M498" s="107">
        <v>1.1499999999999999</v>
      </c>
      <c r="N498" s="107">
        <v>1.41</v>
      </c>
      <c r="O498" s="107">
        <v>23.38</v>
      </c>
      <c r="P498" s="107">
        <v>21.06</v>
      </c>
      <c r="Q498" s="107">
        <v>17.920000000000002</v>
      </c>
      <c r="R498" s="107">
        <v>4.55</v>
      </c>
      <c r="S498" s="107">
        <v>22.55</v>
      </c>
      <c r="T498" s="107"/>
      <c r="U498" s="107">
        <v>330</v>
      </c>
      <c r="V498" s="107">
        <v>278</v>
      </c>
      <c r="W498" s="106">
        <v>4.05</v>
      </c>
      <c r="X498" s="107"/>
    </row>
    <row r="499" spans="1:24" ht="15.75" customHeight="1">
      <c r="A499" s="109" t="s">
        <v>519</v>
      </c>
      <c r="B499" s="109">
        <v>497</v>
      </c>
      <c r="C499" s="107" t="s">
        <v>272</v>
      </c>
      <c r="D499" s="107"/>
      <c r="E499" s="107">
        <v>61.5</v>
      </c>
      <c r="F499" s="110">
        <v>3.8</v>
      </c>
      <c r="G499" s="108">
        <v>17650200</v>
      </c>
      <c r="H499" s="108">
        <v>1072566</v>
      </c>
      <c r="I499" s="108">
        <v>84449</v>
      </c>
      <c r="J499" s="107">
        <v>19.59</v>
      </c>
      <c r="K499" s="107">
        <v>4.0599999999999996</v>
      </c>
      <c r="L499" s="107">
        <v>1.36</v>
      </c>
      <c r="M499" s="107">
        <v>1.4</v>
      </c>
      <c r="N499" s="107">
        <v>3.14</v>
      </c>
      <c r="O499" s="107">
        <v>12.35</v>
      </c>
      <c r="P499" s="107">
        <v>22.96</v>
      </c>
      <c r="Q499" s="107">
        <v>39.729999999999997</v>
      </c>
      <c r="R499" s="107">
        <v>2.36</v>
      </c>
      <c r="S499" s="107">
        <v>45.08</v>
      </c>
      <c r="T499" s="107"/>
      <c r="U499" s="107">
        <v>342</v>
      </c>
      <c r="V499" s="107">
        <v>382</v>
      </c>
      <c r="W499" s="110">
        <v>0.64</v>
      </c>
      <c r="X499" s="107"/>
    </row>
    <row r="500" spans="1:24" ht="15.75" customHeight="1">
      <c r="A500" s="109" t="s">
        <v>518</v>
      </c>
      <c r="B500" s="109">
        <v>498</v>
      </c>
      <c r="C500" s="107" t="s">
        <v>272</v>
      </c>
      <c r="D500" s="107"/>
      <c r="E500" s="107">
        <v>11.9</v>
      </c>
      <c r="F500" s="110">
        <v>0</v>
      </c>
      <c r="G500" s="108">
        <v>0</v>
      </c>
      <c r="H500" s="107">
        <v>0</v>
      </c>
      <c r="I500" s="107">
        <v>286</v>
      </c>
      <c r="J500" s="107"/>
      <c r="K500" s="107">
        <v>0.74</v>
      </c>
      <c r="L500" s="107">
        <v>7.0000000000000007E-2</v>
      </c>
      <c r="M500" s="107"/>
      <c r="N500" s="107">
        <v>0</v>
      </c>
      <c r="O500" s="107">
        <v>-3.23</v>
      </c>
      <c r="P500" s="107">
        <v>-3.37</v>
      </c>
      <c r="Q500" s="107">
        <v>-15.04</v>
      </c>
      <c r="R500" s="107"/>
      <c r="S500" s="107">
        <v>22.83</v>
      </c>
      <c r="T500" s="107"/>
      <c r="U500" s="107"/>
      <c r="V500" s="107"/>
      <c r="W500" s="110"/>
      <c r="X500" s="107"/>
    </row>
    <row r="501" spans="1:24" ht="15.75" customHeight="1">
      <c r="A501" s="109" t="s">
        <v>517</v>
      </c>
      <c r="B501" s="109">
        <v>499</v>
      </c>
      <c r="C501" s="107" t="s">
        <v>272</v>
      </c>
      <c r="D501" s="107"/>
      <c r="E501" s="107">
        <v>2.78</v>
      </c>
      <c r="F501" s="110">
        <v>0.72</v>
      </c>
      <c r="G501" s="108">
        <v>6693600</v>
      </c>
      <c r="H501" s="108">
        <v>18553</v>
      </c>
      <c r="I501" s="108">
        <v>11619</v>
      </c>
      <c r="J501" s="107">
        <v>4.78</v>
      </c>
      <c r="K501" s="107">
        <v>0.64</v>
      </c>
      <c r="L501" s="107">
        <v>1.4</v>
      </c>
      <c r="M501" s="107">
        <v>0.19</v>
      </c>
      <c r="N501" s="107">
        <v>0.57999999999999996</v>
      </c>
      <c r="O501" s="107">
        <v>7.07</v>
      </c>
      <c r="P501" s="107">
        <v>13.94</v>
      </c>
      <c r="Q501" s="107">
        <v>10.56</v>
      </c>
      <c r="R501" s="107">
        <v>6.88</v>
      </c>
      <c r="S501" s="107">
        <v>39.06</v>
      </c>
      <c r="T501" s="107"/>
      <c r="U501" s="107">
        <v>156</v>
      </c>
      <c r="V501" s="107">
        <v>236</v>
      </c>
      <c r="W501" s="110">
        <v>0.83</v>
      </c>
      <c r="X501" s="107"/>
    </row>
    <row r="502" spans="1:24" ht="15.75" customHeight="1">
      <c r="A502" s="109" t="s">
        <v>516</v>
      </c>
      <c r="B502" s="109">
        <v>500</v>
      </c>
      <c r="C502" s="107" t="s">
        <v>272</v>
      </c>
      <c r="D502" s="107"/>
      <c r="E502" s="107">
        <v>90</v>
      </c>
      <c r="F502" s="107">
        <v>-0.28000000000000003</v>
      </c>
      <c r="G502" s="108">
        <v>19487200</v>
      </c>
      <c r="H502" s="108">
        <v>1753972</v>
      </c>
      <c r="I502" s="108">
        <v>305603</v>
      </c>
      <c r="J502" s="107">
        <v>11.02</v>
      </c>
      <c r="K502" s="107">
        <v>0.75</v>
      </c>
      <c r="L502" s="107">
        <v>6.94</v>
      </c>
      <c r="M502" s="107">
        <v>4</v>
      </c>
      <c r="N502" s="107">
        <v>8.17</v>
      </c>
      <c r="O502" s="107">
        <v>1.1200000000000001</v>
      </c>
      <c r="P502" s="107">
        <v>6.93</v>
      </c>
      <c r="Q502" s="107">
        <v>17.96</v>
      </c>
      <c r="R502" s="107">
        <v>6.93</v>
      </c>
      <c r="S502" s="107">
        <v>76.430000000000007</v>
      </c>
      <c r="T502" s="107"/>
      <c r="U502" s="107">
        <v>427</v>
      </c>
      <c r="V502" s="107">
        <v>591</v>
      </c>
      <c r="W502" s="110">
        <v>-3</v>
      </c>
      <c r="X502" s="107"/>
    </row>
    <row r="503" spans="1:24" ht="15.75" customHeight="1">
      <c r="A503" s="109" t="s">
        <v>515</v>
      </c>
      <c r="B503" s="109">
        <v>501</v>
      </c>
      <c r="C503" s="107" t="s">
        <v>272</v>
      </c>
      <c r="D503" s="107"/>
      <c r="E503" s="107">
        <v>384</v>
      </c>
      <c r="F503" s="106">
        <v>0.79</v>
      </c>
      <c r="G503" s="108">
        <v>3115100</v>
      </c>
      <c r="H503" s="108">
        <v>1190782</v>
      </c>
      <c r="I503" s="108">
        <v>460800</v>
      </c>
      <c r="J503" s="107">
        <v>13.88</v>
      </c>
      <c r="K503" s="107">
        <v>1.52</v>
      </c>
      <c r="L503" s="107">
        <v>1.23</v>
      </c>
      <c r="M503" s="107">
        <v>5.5</v>
      </c>
      <c r="N503" s="107">
        <v>27.67</v>
      </c>
      <c r="O503" s="107">
        <v>7.06</v>
      </c>
      <c r="P503" s="107">
        <v>11.49</v>
      </c>
      <c r="Q503" s="107">
        <v>8.3000000000000007</v>
      </c>
      <c r="R503" s="107">
        <v>3.67</v>
      </c>
      <c r="S503" s="107">
        <v>66.11</v>
      </c>
      <c r="T503" s="107"/>
      <c r="U503" s="107">
        <v>388</v>
      </c>
      <c r="V503" s="107">
        <v>424</v>
      </c>
      <c r="W503" s="106">
        <v>-2.1800000000000002</v>
      </c>
      <c r="X503" s="107"/>
    </row>
    <row r="504" spans="1:24" ht="15.75" customHeight="1">
      <c r="A504" s="109" t="s">
        <v>514</v>
      </c>
      <c r="B504" s="109">
        <v>502</v>
      </c>
      <c r="C504" s="107" t="s">
        <v>272</v>
      </c>
      <c r="D504" s="107"/>
      <c r="E504" s="107">
        <v>138.5</v>
      </c>
      <c r="F504" s="106">
        <v>0</v>
      </c>
      <c r="G504" s="108">
        <v>261800</v>
      </c>
      <c r="H504" s="108">
        <v>36170</v>
      </c>
      <c r="I504" s="108">
        <v>41273</v>
      </c>
      <c r="J504" s="107">
        <v>12.79</v>
      </c>
      <c r="K504" s="107">
        <v>1.22</v>
      </c>
      <c r="L504" s="107">
        <v>1.34</v>
      </c>
      <c r="M504" s="107">
        <v>4</v>
      </c>
      <c r="N504" s="107">
        <v>10.83</v>
      </c>
      <c r="O504" s="107">
        <v>7.08</v>
      </c>
      <c r="P504" s="107">
        <v>9.82</v>
      </c>
      <c r="Q504" s="107">
        <v>8.52</v>
      </c>
      <c r="R504" s="107">
        <v>5.78</v>
      </c>
      <c r="S504" s="107">
        <v>27.92</v>
      </c>
      <c r="T504" s="107"/>
      <c r="U504" s="107">
        <v>397</v>
      </c>
      <c r="V504" s="107">
        <v>398</v>
      </c>
      <c r="W504" s="110">
        <v>19.600000000000001</v>
      </c>
      <c r="X504" s="107"/>
    </row>
    <row r="505" spans="1:24" ht="15.75" customHeight="1">
      <c r="A505" s="109" t="s">
        <v>513</v>
      </c>
      <c r="B505" s="109">
        <v>503</v>
      </c>
      <c r="C505" s="107" t="s">
        <v>272</v>
      </c>
      <c r="D505" s="107"/>
      <c r="E505" s="107">
        <v>3.52</v>
      </c>
      <c r="F505" s="110">
        <v>0</v>
      </c>
      <c r="G505" s="108">
        <v>62600</v>
      </c>
      <c r="H505" s="108">
        <v>220</v>
      </c>
      <c r="I505" s="108">
        <v>3362</v>
      </c>
      <c r="J505" s="107">
        <v>39.630000000000003</v>
      </c>
      <c r="K505" s="107">
        <v>1.28</v>
      </c>
      <c r="L505" s="107">
        <v>1.48</v>
      </c>
      <c r="M505" s="107">
        <v>0.06</v>
      </c>
      <c r="N505" s="107">
        <v>0.09</v>
      </c>
      <c r="O505" s="107">
        <v>3.32</v>
      </c>
      <c r="P505" s="107">
        <v>3.22</v>
      </c>
      <c r="Q505" s="107">
        <v>2.48</v>
      </c>
      <c r="R505" s="107">
        <v>1.73</v>
      </c>
      <c r="S505" s="107">
        <v>28.42</v>
      </c>
      <c r="T505" s="107"/>
      <c r="U505" s="107">
        <v>822</v>
      </c>
      <c r="V505" s="107">
        <v>794</v>
      </c>
      <c r="W505" s="106">
        <v>0.86</v>
      </c>
      <c r="X505" s="107"/>
    </row>
    <row r="506" spans="1:24" ht="15.75" customHeight="1">
      <c r="A506" s="109" t="s">
        <v>1261</v>
      </c>
      <c r="B506" s="109">
        <v>504</v>
      </c>
      <c r="C506" s="107" t="s">
        <v>275</v>
      </c>
      <c r="D506" s="107"/>
      <c r="E506" s="107">
        <v>43</v>
      </c>
      <c r="F506" s="107">
        <v>-2.82</v>
      </c>
      <c r="G506" s="108">
        <v>42615800</v>
      </c>
      <c r="H506" s="108">
        <v>1847619</v>
      </c>
      <c r="I506" s="108">
        <v>184596</v>
      </c>
      <c r="J506" s="107">
        <v>29.93</v>
      </c>
      <c r="K506" s="107"/>
      <c r="L506" s="107">
        <v>1.67</v>
      </c>
      <c r="M506" s="107"/>
      <c r="N506" s="107">
        <v>0</v>
      </c>
      <c r="O506" s="107"/>
      <c r="P506" s="107"/>
      <c r="Q506" s="107"/>
      <c r="R506" s="107"/>
      <c r="S506" s="107">
        <v>29.51</v>
      </c>
      <c r="T506" s="107"/>
      <c r="U506" s="107"/>
      <c r="V506" s="107"/>
      <c r="W506" s="110"/>
      <c r="X506" s="107"/>
    </row>
    <row r="507" spans="1:24" ht="15.75" customHeight="1">
      <c r="A507" s="109" t="s">
        <v>512</v>
      </c>
      <c r="B507" s="109">
        <v>505</v>
      </c>
      <c r="C507" s="107" t="s">
        <v>272</v>
      </c>
      <c r="D507" s="107"/>
      <c r="E507" s="107">
        <v>1.36</v>
      </c>
      <c r="F507" s="110">
        <v>0</v>
      </c>
      <c r="G507" s="108">
        <v>424200</v>
      </c>
      <c r="H507" s="108">
        <v>581</v>
      </c>
      <c r="I507" s="108">
        <v>1020</v>
      </c>
      <c r="J507" s="107"/>
      <c r="K507" s="107">
        <v>0.62</v>
      </c>
      <c r="L507" s="107">
        <v>0.98</v>
      </c>
      <c r="M507" s="107">
        <v>0.02</v>
      </c>
      <c r="N507" s="107">
        <v>0</v>
      </c>
      <c r="O507" s="107">
        <v>0.6</v>
      </c>
      <c r="P507" s="107">
        <v>-0.9</v>
      </c>
      <c r="Q507" s="107">
        <v>1.81</v>
      </c>
      <c r="R507" s="107">
        <v>1.47</v>
      </c>
      <c r="S507" s="107">
        <v>44.64</v>
      </c>
      <c r="T507" s="107"/>
      <c r="U507" s="107"/>
      <c r="V507" s="107"/>
      <c r="W507" s="110"/>
      <c r="X507" s="107"/>
    </row>
    <row r="508" spans="1:24" ht="15.75" customHeight="1">
      <c r="A508" s="109" t="s">
        <v>511</v>
      </c>
      <c r="B508" s="109">
        <v>506</v>
      </c>
      <c r="C508" s="109" t="s">
        <v>443</v>
      </c>
      <c r="D508" s="107"/>
      <c r="E508" s="107">
        <v>1.99</v>
      </c>
      <c r="F508" s="107">
        <v>0</v>
      </c>
      <c r="G508" s="108">
        <v>4702300</v>
      </c>
      <c r="H508" s="108">
        <v>9479</v>
      </c>
      <c r="I508" s="108">
        <v>1194</v>
      </c>
      <c r="J508" s="107">
        <v>19.559999999999999</v>
      </c>
      <c r="K508" s="107">
        <v>2.21</v>
      </c>
      <c r="L508" s="107">
        <v>0.46</v>
      </c>
      <c r="M508" s="107"/>
      <c r="N508" s="107">
        <v>0.1</v>
      </c>
      <c r="O508" s="107">
        <v>7.58</v>
      </c>
      <c r="P508" s="107">
        <v>9.75</v>
      </c>
      <c r="Q508" s="107">
        <v>5.43</v>
      </c>
      <c r="R508" s="107"/>
      <c r="S508" s="107">
        <v>32.24</v>
      </c>
      <c r="T508" s="107"/>
      <c r="U508" s="107">
        <v>517</v>
      </c>
      <c r="V508" s="107">
        <v>490</v>
      </c>
      <c r="W508" s="110"/>
      <c r="X508" s="107"/>
    </row>
    <row r="509" spans="1:24" ht="15.75" customHeight="1">
      <c r="A509" s="109" t="s">
        <v>510</v>
      </c>
      <c r="B509" s="109">
        <v>507</v>
      </c>
      <c r="C509" s="107" t="s">
        <v>272</v>
      </c>
      <c r="D509" s="107"/>
      <c r="E509" s="107">
        <v>1.82</v>
      </c>
      <c r="F509" s="107">
        <v>-0.55000000000000004</v>
      </c>
      <c r="G509" s="108">
        <v>479200</v>
      </c>
      <c r="H509" s="107">
        <v>868</v>
      </c>
      <c r="I509" s="108">
        <v>2184</v>
      </c>
      <c r="J509" s="107">
        <v>20.63</v>
      </c>
      <c r="K509" s="107">
        <v>0.83</v>
      </c>
      <c r="L509" s="107">
        <v>0.96</v>
      </c>
      <c r="M509" s="107"/>
      <c r="N509" s="107">
        <v>0.09</v>
      </c>
      <c r="O509" s="107">
        <v>4.04</v>
      </c>
      <c r="P509" s="107">
        <v>4.03</v>
      </c>
      <c r="Q509" s="107">
        <v>3.78</v>
      </c>
      <c r="R509" s="107">
        <v>5.46</v>
      </c>
      <c r="S509" s="107">
        <v>36.869999999999997</v>
      </c>
      <c r="T509" s="107"/>
      <c r="U509" s="107">
        <v>686</v>
      </c>
      <c r="V509" s="107">
        <v>650</v>
      </c>
      <c r="W509" s="110">
        <v>-84.2</v>
      </c>
      <c r="X509" s="107"/>
    </row>
    <row r="510" spans="1:24" ht="15.75" customHeight="1">
      <c r="A510" s="109" t="s">
        <v>509</v>
      </c>
      <c r="B510" s="109">
        <v>508</v>
      </c>
      <c r="C510" s="107" t="s">
        <v>272</v>
      </c>
      <c r="D510" s="107"/>
      <c r="E510" s="107">
        <v>6.15</v>
      </c>
      <c r="F510" s="110">
        <v>0</v>
      </c>
      <c r="G510" s="108">
        <v>210700</v>
      </c>
      <c r="H510" s="108">
        <v>1295</v>
      </c>
      <c r="I510" s="108">
        <v>1845</v>
      </c>
      <c r="J510" s="107">
        <v>7.54</v>
      </c>
      <c r="K510" s="107">
        <v>0.88</v>
      </c>
      <c r="L510" s="107">
        <v>0.18</v>
      </c>
      <c r="M510" s="107">
        <v>0.4</v>
      </c>
      <c r="N510" s="107">
        <v>0.82</v>
      </c>
      <c r="O510" s="107">
        <v>12.84</v>
      </c>
      <c r="P510" s="107">
        <v>11.81</v>
      </c>
      <c r="Q510" s="107">
        <v>14.13</v>
      </c>
      <c r="R510" s="107">
        <v>6.71</v>
      </c>
      <c r="S510" s="107">
        <v>52.66</v>
      </c>
      <c r="T510" s="107"/>
      <c r="U510" s="107">
        <v>219</v>
      </c>
      <c r="V510" s="107">
        <v>112</v>
      </c>
      <c r="W510" s="110">
        <v>-2.25</v>
      </c>
      <c r="X510" s="107"/>
    </row>
    <row r="511" spans="1:24" ht="15.75" customHeight="1">
      <c r="A511" s="109" t="s">
        <v>508</v>
      </c>
      <c r="B511" s="109">
        <v>509</v>
      </c>
      <c r="C511" s="107" t="s">
        <v>272</v>
      </c>
      <c r="D511" s="107"/>
      <c r="E511" s="107">
        <v>0.19</v>
      </c>
      <c r="F511" s="106">
        <v>0</v>
      </c>
      <c r="G511" s="108">
        <v>8475900</v>
      </c>
      <c r="H511" s="108">
        <v>1578</v>
      </c>
      <c r="I511" s="108">
        <v>2152</v>
      </c>
      <c r="J511" s="107"/>
      <c r="K511" s="107">
        <v>3.8</v>
      </c>
      <c r="L511" s="107">
        <v>6.52</v>
      </c>
      <c r="M511" s="107"/>
      <c r="N511" s="107">
        <v>0</v>
      </c>
      <c r="O511" s="107">
        <v>0.54</v>
      </c>
      <c r="P511" s="107">
        <v>-23.97</v>
      </c>
      <c r="Q511" s="107">
        <v>-19.5</v>
      </c>
      <c r="R511" s="107"/>
      <c r="S511" s="107">
        <v>15.69</v>
      </c>
      <c r="T511" s="107"/>
      <c r="U511" s="107"/>
      <c r="V511" s="107"/>
      <c r="W511" s="110"/>
      <c r="X511" s="107"/>
    </row>
    <row r="512" spans="1:24" ht="15.75" customHeight="1">
      <c r="A512" s="109" t="s">
        <v>507</v>
      </c>
      <c r="B512" s="109">
        <v>510</v>
      </c>
      <c r="C512" s="107" t="s">
        <v>272</v>
      </c>
      <c r="D512" s="107"/>
      <c r="E512" s="107">
        <v>1.31</v>
      </c>
      <c r="F512" s="106">
        <v>3.15</v>
      </c>
      <c r="G512" s="108">
        <v>558600</v>
      </c>
      <c r="H512" s="108">
        <v>719</v>
      </c>
      <c r="I512" s="108">
        <v>314</v>
      </c>
      <c r="J512" s="107">
        <v>11.73</v>
      </c>
      <c r="K512" s="107">
        <v>0.92</v>
      </c>
      <c r="L512" s="107">
        <v>0.3</v>
      </c>
      <c r="M512" s="107">
        <v>0.05</v>
      </c>
      <c r="N512" s="107">
        <v>0.11</v>
      </c>
      <c r="O512" s="107">
        <v>7.05</v>
      </c>
      <c r="P512" s="107">
        <v>7.96</v>
      </c>
      <c r="Q512" s="107">
        <v>7.06</v>
      </c>
      <c r="R512" s="107">
        <v>3.94</v>
      </c>
      <c r="S512" s="107">
        <v>27.88</v>
      </c>
      <c r="T512" s="107"/>
      <c r="U512" s="107">
        <v>415</v>
      </c>
      <c r="V512" s="107">
        <v>373</v>
      </c>
      <c r="W512" s="111">
        <v>0.85</v>
      </c>
      <c r="X512" s="107"/>
    </row>
    <row r="513" spans="1:24" ht="15.75" customHeight="1">
      <c r="A513" s="109" t="s">
        <v>506</v>
      </c>
      <c r="B513" s="109">
        <v>511</v>
      </c>
      <c r="C513" s="107" t="s">
        <v>272</v>
      </c>
      <c r="D513" s="107"/>
      <c r="E513" s="107">
        <v>1.52</v>
      </c>
      <c r="F513" s="106">
        <v>0.66</v>
      </c>
      <c r="G513" s="108">
        <v>10900</v>
      </c>
      <c r="H513" s="108">
        <v>16</v>
      </c>
      <c r="I513" s="108">
        <v>596</v>
      </c>
      <c r="J513" s="107"/>
      <c r="K513" s="107">
        <v>0.52</v>
      </c>
      <c r="L513" s="107">
        <v>1.43</v>
      </c>
      <c r="M513" s="107"/>
      <c r="N513" s="107">
        <v>0</v>
      </c>
      <c r="O513" s="107">
        <v>0.66</v>
      </c>
      <c r="P513" s="107">
        <v>-0.66</v>
      </c>
      <c r="Q513" s="107">
        <v>-0.26</v>
      </c>
      <c r="R513" s="107"/>
      <c r="S513" s="107">
        <v>29.24</v>
      </c>
      <c r="T513" s="107"/>
      <c r="U513" s="107"/>
      <c r="V513" s="107"/>
      <c r="W513" s="110"/>
      <c r="X513" s="107"/>
    </row>
    <row r="514" spans="1:24" ht="15.75" customHeight="1">
      <c r="A514" s="109" t="s">
        <v>505</v>
      </c>
      <c r="B514" s="109">
        <v>512</v>
      </c>
      <c r="C514" s="107" t="s">
        <v>272</v>
      </c>
      <c r="D514" s="107"/>
      <c r="E514" s="107">
        <v>4.84</v>
      </c>
      <c r="F514" s="107">
        <v>0</v>
      </c>
      <c r="G514" s="108">
        <v>7998800</v>
      </c>
      <c r="H514" s="108">
        <v>38989</v>
      </c>
      <c r="I514" s="108">
        <v>3580</v>
      </c>
      <c r="J514" s="107">
        <v>13.03</v>
      </c>
      <c r="K514" s="107">
        <v>2.15</v>
      </c>
      <c r="L514" s="107">
        <v>1.02</v>
      </c>
      <c r="M514" s="107">
        <v>0.03</v>
      </c>
      <c r="N514" s="107">
        <v>0.37</v>
      </c>
      <c r="O514" s="107">
        <v>11.3</v>
      </c>
      <c r="P514" s="107">
        <v>16.86</v>
      </c>
      <c r="Q514" s="107">
        <v>8.84</v>
      </c>
      <c r="R514" s="107">
        <v>5.37</v>
      </c>
      <c r="S514" s="107">
        <v>74.010000000000005</v>
      </c>
      <c r="T514" s="107"/>
      <c r="U514" s="107">
        <v>288</v>
      </c>
      <c r="V514" s="107">
        <v>291</v>
      </c>
      <c r="W514" s="106">
        <v>0.42</v>
      </c>
      <c r="X514" s="107"/>
    </row>
    <row r="515" spans="1:24" ht="15.75" customHeight="1">
      <c r="A515" s="109" t="s">
        <v>504</v>
      </c>
      <c r="B515" s="109">
        <v>513</v>
      </c>
      <c r="C515" s="109" t="s">
        <v>272</v>
      </c>
      <c r="D515" s="107"/>
      <c r="E515" s="107">
        <v>2.6</v>
      </c>
      <c r="F515" s="106">
        <v>1.56</v>
      </c>
      <c r="G515" s="108">
        <v>2045600</v>
      </c>
      <c r="H515" s="108">
        <v>5241</v>
      </c>
      <c r="I515" s="108">
        <v>1583</v>
      </c>
      <c r="J515" s="107">
        <v>32.57</v>
      </c>
      <c r="K515" s="107">
        <v>1.1000000000000001</v>
      </c>
      <c r="L515" s="107">
        <v>0.52</v>
      </c>
      <c r="M515" s="107">
        <v>0.01</v>
      </c>
      <c r="N515" s="107">
        <v>0.08</v>
      </c>
      <c r="O515" s="107">
        <v>3.87</v>
      </c>
      <c r="P515" s="107">
        <v>3.41</v>
      </c>
      <c r="Q515" s="107">
        <v>1.25</v>
      </c>
      <c r="R515" s="107">
        <v>0.39</v>
      </c>
      <c r="S515" s="107">
        <v>39.299999999999997</v>
      </c>
      <c r="T515" s="107"/>
      <c r="U515" s="107">
        <v>786</v>
      </c>
      <c r="V515" s="107">
        <v>737</v>
      </c>
      <c r="W515" s="110">
        <v>-0.02</v>
      </c>
      <c r="X515" s="107"/>
    </row>
    <row r="516" spans="1:24" ht="15.75" customHeight="1">
      <c r="A516" s="109" t="s">
        <v>503</v>
      </c>
      <c r="B516" s="109">
        <v>514</v>
      </c>
      <c r="C516" s="107" t="s">
        <v>275</v>
      </c>
      <c r="D516" s="107"/>
      <c r="E516" s="107">
        <v>30.5</v>
      </c>
      <c r="F516" s="107">
        <v>-0.81</v>
      </c>
      <c r="G516" s="108">
        <v>700</v>
      </c>
      <c r="H516" s="108">
        <v>21</v>
      </c>
      <c r="I516" s="108">
        <v>22939</v>
      </c>
      <c r="J516" s="107"/>
      <c r="K516" s="107">
        <v>1.74</v>
      </c>
      <c r="L516" s="107">
        <v>5.86</v>
      </c>
      <c r="M516" s="107"/>
      <c r="N516" s="107">
        <v>0</v>
      </c>
      <c r="O516" s="107">
        <v>-0.43</v>
      </c>
      <c r="P516" s="107">
        <v>-2.33</v>
      </c>
      <c r="Q516" s="107">
        <v>4.43</v>
      </c>
      <c r="R516" s="107"/>
      <c r="S516" s="107">
        <v>19.16</v>
      </c>
      <c r="T516" s="107"/>
      <c r="U516" s="107"/>
      <c r="V516" s="107"/>
      <c r="W516" s="110"/>
      <c r="X516" s="107"/>
    </row>
    <row r="517" spans="1:24" ht="15.75" customHeight="1">
      <c r="A517" s="109" t="s">
        <v>502</v>
      </c>
      <c r="B517" s="109">
        <v>515</v>
      </c>
      <c r="C517" s="107" t="s">
        <v>272</v>
      </c>
      <c r="D517" s="107"/>
      <c r="E517" s="107">
        <v>2.14</v>
      </c>
      <c r="F517" s="106">
        <v>2.88</v>
      </c>
      <c r="G517" s="108">
        <v>508700</v>
      </c>
      <c r="H517" s="108">
        <v>1077</v>
      </c>
      <c r="I517" s="108">
        <v>706</v>
      </c>
      <c r="J517" s="107">
        <v>8.83</v>
      </c>
      <c r="K517" s="107">
        <v>1.42</v>
      </c>
      <c r="L517" s="107">
        <v>2.25</v>
      </c>
      <c r="M517" s="107">
        <v>0.01</v>
      </c>
      <c r="N517" s="107">
        <v>0.24</v>
      </c>
      <c r="O517" s="107">
        <v>8.0399999999999991</v>
      </c>
      <c r="P517" s="107">
        <v>17.46</v>
      </c>
      <c r="Q517" s="107">
        <v>7.09</v>
      </c>
      <c r="R517" s="107">
        <v>0.32</v>
      </c>
      <c r="S517" s="107">
        <v>31.39</v>
      </c>
      <c r="T517" s="107"/>
      <c r="U517" s="107">
        <v>169</v>
      </c>
      <c r="V517" s="107">
        <v>251</v>
      </c>
      <c r="W517" s="110">
        <v>-0.02</v>
      </c>
      <c r="X517" s="107"/>
    </row>
    <row r="518" spans="1:24" ht="15.75" customHeight="1">
      <c r="A518" s="109" t="s">
        <v>501</v>
      </c>
      <c r="B518" s="109">
        <v>516</v>
      </c>
      <c r="C518" s="107" t="s">
        <v>275</v>
      </c>
      <c r="D518" s="107"/>
      <c r="E518" s="107">
        <v>3.4</v>
      </c>
      <c r="F518" s="107">
        <v>0.59</v>
      </c>
      <c r="G518" s="108">
        <v>2605700</v>
      </c>
      <c r="H518" s="108">
        <v>8894</v>
      </c>
      <c r="I518" s="108">
        <v>4841</v>
      </c>
      <c r="J518" s="107">
        <v>3.91</v>
      </c>
      <c r="K518" s="107">
        <v>0.76</v>
      </c>
      <c r="L518" s="107">
        <v>1.52</v>
      </c>
      <c r="M518" s="107">
        <v>0.13</v>
      </c>
      <c r="N518" s="107">
        <v>0.87</v>
      </c>
      <c r="O518" s="107">
        <v>10.86</v>
      </c>
      <c r="P518" s="107">
        <v>20.64</v>
      </c>
      <c r="Q518" s="107">
        <v>23.63</v>
      </c>
      <c r="R518" s="107">
        <v>7.4</v>
      </c>
      <c r="S518" s="107">
        <v>38.15</v>
      </c>
      <c r="T518" s="107"/>
      <c r="U518" s="107">
        <v>76</v>
      </c>
      <c r="V518" s="107">
        <v>125</v>
      </c>
      <c r="W518" s="106">
        <v>7.0000000000000007E-2</v>
      </c>
      <c r="X518" s="107"/>
    </row>
    <row r="519" spans="1:24" ht="15.75" customHeight="1">
      <c r="A519" s="109" t="s">
        <v>500</v>
      </c>
      <c r="B519" s="109">
        <v>517</v>
      </c>
      <c r="C519" s="107" t="s">
        <v>272</v>
      </c>
      <c r="D519" s="107"/>
      <c r="E519" s="107">
        <v>5</v>
      </c>
      <c r="F519" s="106">
        <v>0.81</v>
      </c>
      <c r="G519" s="108">
        <v>3121100</v>
      </c>
      <c r="H519" s="108">
        <v>15697</v>
      </c>
      <c r="I519" s="108">
        <v>10660</v>
      </c>
      <c r="J519" s="107">
        <v>5.29</v>
      </c>
      <c r="K519" s="107">
        <v>0.77</v>
      </c>
      <c r="L519" s="107">
        <v>0.61</v>
      </c>
      <c r="M519" s="107">
        <v>0.22</v>
      </c>
      <c r="N519" s="107">
        <v>0.94</v>
      </c>
      <c r="O519" s="107">
        <v>10.55</v>
      </c>
      <c r="P519" s="107">
        <v>15.48</v>
      </c>
      <c r="Q519" s="107">
        <v>56.7</v>
      </c>
      <c r="R519" s="107">
        <v>4.4400000000000004</v>
      </c>
      <c r="S519" s="107">
        <v>44.52</v>
      </c>
      <c r="T519" s="107"/>
      <c r="U519" s="107">
        <v>140</v>
      </c>
      <c r="V519" s="107">
        <v>136</v>
      </c>
      <c r="W519" s="110">
        <v>0.28999999999999998</v>
      </c>
      <c r="X519" s="107"/>
    </row>
    <row r="520" spans="1:24" ht="15.75" customHeight="1">
      <c r="A520" s="109" t="s">
        <v>499</v>
      </c>
      <c r="B520" s="109">
        <v>518</v>
      </c>
      <c r="C520" s="107" t="s">
        <v>443</v>
      </c>
      <c r="D520" s="107"/>
      <c r="E520" s="107">
        <v>5.4</v>
      </c>
      <c r="F520" s="106">
        <v>-2.7</v>
      </c>
      <c r="G520" s="108">
        <v>6623700</v>
      </c>
      <c r="H520" s="108">
        <v>36308</v>
      </c>
      <c r="I520" s="108">
        <v>4428</v>
      </c>
      <c r="J520" s="107">
        <v>32.9</v>
      </c>
      <c r="K520" s="107">
        <v>5.29</v>
      </c>
      <c r="L520" s="107">
        <v>0.5</v>
      </c>
      <c r="M520" s="107">
        <v>0.08</v>
      </c>
      <c r="N520" s="107">
        <v>0.16</v>
      </c>
      <c r="O520" s="107">
        <v>15.57</v>
      </c>
      <c r="P520" s="107">
        <v>21.94</v>
      </c>
      <c r="Q520" s="107">
        <v>9.82</v>
      </c>
      <c r="R520" s="107">
        <v>1.35</v>
      </c>
      <c r="S520" s="107">
        <v>31.68</v>
      </c>
      <c r="T520" s="107"/>
      <c r="U520" s="107">
        <v>444</v>
      </c>
      <c r="V520" s="107">
        <v>437</v>
      </c>
      <c r="W520" s="110"/>
      <c r="X520" s="107"/>
    </row>
    <row r="521" spans="1:24" ht="15.75" customHeight="1">
      <c r="A521" s="109" t="s">
        <v>498</v>
      </c>
      <c r="B521" s="109">
        <v>519</v>
      </c>
      <c r="C521" s="107" t="s">
        <v>272</v>
      </c>
      <c r="D521" s="107"/>
      <c r="E521" s="107">
        <v>129.5</v>
      </c>
      <c r="F521" s="110">
        <v>0</v>
      </c>
      <c r="G521" s="108">
        <v>0</v>
      </c>
      <c r="H521" s="107">
        <v>0</v>
      </c>
      <c r="I521" s="108">
        <v>2720</v>
      </c>
      <c r="J521" s="107"/>
      <c r="K521" s="107">
        <v>1.83</v>
      </c>
      <c r="L521" s="107">
        <v>0.22</v>
      </c>
      <c r="M521" s="107"/>
      <c r="N521" s="107">
        <v>0</v>
      </c>
      <c r="O521" s="107">
        <v>-15.61</v>
      </c>
      <c r="P521" s="107">
        <v>-15.43</v>
      </c>
      <c r="Q521" s="107">
        <v>-11.47</v>
      </c>
      <c r="R521" s="107"/>
      <c r="S521" s="107">
        <v>28.73</v>
      </c>
      <c r="T521" s="107"/>
      <c r="U521" s="107"/>
      <c r="V521" s="107"/>
      <c r="W521" s="110"/>
      <c r="X521" s="107"/>
    </row>
    <row r="522" spans="1:24" ht="15.75" customHeight="1">
      <c r="A522" s="109" t="s">
        <v>1262</v>
      </c>
      <c r="B522" s="109">
        <v>520</v>
      </c>
      <c r="C522" s="107" t="s">
        <v>443</v>
      </c>
      <c r="D522" s="107"/>
      <c r="E522" s="107">
        <v>4.84</v>
      </c>
      <c r="F522" s="106">
        <v>-0.41</v>
      </c>
      <c r="G522" s="108">
        <v>8053900</v>
      </c>
      <c r="H522" s="108">
        <v>39325</v>
      </c>
      <c r="I522" s="108">
        <v>2130</v>
      </c>
      <c r="J522" s="107">
        <v>31.75</v>
      </c>
      <c r="K522" s="107"/>
      <c r="L522" s="107">
        <v>1.9</v>
      </c>
      <c r="M522" s="107"/>
      <c r="N522" s="107">
        <v>0</v>
      </c>
      <c r="O522" s="107"/>
      <c r="P522" s="107"/>
      <c r="Q522" s="107"/>
      <c r="R522" s="107"/>
      <c r="S522" s="107">
        <v>29.98</v>
      </c>
      <c r="T522" s="107"/>
      <c r="U522" s="107"/>
      <c r="V522" s="107"/>
      <c r="W522" s="106"/>
      <c r="X522" s="107"/>
    </row>
    <row r="523" spans="1:24" ht="15.75" customHeight="1">
      <c r="A523" s="109" t="s">
        <v>497</v>
      </c>
      <c r="B523" s="109">
        <v>521</v>
      </c>
      <c r="C523" s="107" t="s">
        <v>272</v>
      </c>
      <c r="D523" s="107"/>
      <c r="E523" s="107">
        <v>0.6</v>
      </c>
      <c r="F523" s="106">
        <v>1.69</v>
      </c>
      <c r="G523" s="108">
        <v>19116400</v>
      </c>
      <c r="H523" s="108">
        <v>11427</v>
      </c>
      <c r="I523" s="108">
        <v>786</v>
      </c>
      <c r="J523" s="107"/>
      <c r="K523" s="107">
        <v>0.48</v>
      </c>
      <c r="L523" s="107">
        <v>0.35</v>
      </c>
      <c r="M523" s="107"/>
      <c r="N523" s="107">
        <v>0</v>
      </c>
      <c r="O523" s="107">
        <v>-0.81</v>
      </c>
      <c r="P523" s="107">
        <v>-0.83</v>
      </c>
      <c r="Q523" s="107">
        <v>5.17</v>
      </c>
      <c r="R523" s="107"/>
      <c r="S523" s="107">
        <v>85.86</v>
      </c>
      <c r="T523" s="107"/>
      <c r="U523" s="107"/>
      <c r="V523" s="107"/>
      <c r="W523" s="106"/>
      <c r="X523" s="107"/>
    </row>
    <row r="524" spans="1:24" ht="15.75" customHeight="1">
      <c r="A524" s="109" t="s">
        <v>496</v>
      </c>
      <c r="B524" s="109">
        <v>522</v>
      </c>
      <c r="C524" s="107" t="s">
        <v>272</v>
      </c>
      <c r="D524" s="107"/>
      <c r="E524" s="107">
        <v>10.3</v>
      </c>
      <c r="F524" s="106">
        <v>1.98</v>
      </c>
      <c r="G524" s="108">
        <v>2352500</v>
      </c>
      <c r="H524" s="108">
        <v>24230</v>
      </c>
      <c r="I524" s="108">
        <v>18930</v>
      </c>
      <c r="J524" s="107">
        <v>8.67</v>
      </c>
      <c r="K524" s="107">
        <v>1.63</v>
      </c>
      <c r="L524" s="107">
        <v>2.5</v>
      </c>
      <c r="M524" s="107">
        <v>0.1</v>
      </c>
      <c r="N524" s="107">
        <v>1.19</v>
      </c>
      <c r="O524" s="107">
        <v>7.55</v>
      </c>
      <c r="P524" s="107">
        <v>20.100000000000001</v>
      </c>
      <c r="Q524" s="107">
        <v>2.5499999999999998</v>
      </c>
      <c r="R524" s="107">
        <v>3.47</v>
      </c>
      <c r="S524" s="107">
        <v>18.52</v>
      </c>
      <c r="T524" s="107"/>
      <c r="U524" s="107">
        <v>140</v>
      </c>
      <c r="V524" s="107">
        <v>262</v>
      </c>
      <c r="W524" s="111">
        <v>0.25</v>
      </c>
      <c r="X524" s="107"/>
    </row>
    <row r="525" spans="1:24" ht="15.75" customHeight="1">
      <c r="A525" s="109" t="s">
        <v>495</v>
      </c>
      <c r="B525" s="109">
        <v>523</v>
      </c>
      <c r="C525" s="107" t="s">
        <v>275</v>
      </c>
      <c r="D525" s="107"/>
      <c r="E525" s="107">
        <v>57</v>
      </c>
      <c r="F525" s="106">
        <v>4.59</v>
      </c>
      <c r="G525" s="108">
        <v>8700</v>
      </c>
      <c r="H525" s="108">
        <v>478</v>
      </c>
      <c r="I525" s="108">
        <v>7410</v>
      </c>
      <c r="J525" s="107"/>
      <c r="K525" s="107">
        <v>0.9</v>
      </c>
      <c r="L525" s="107">
        <v>0.04</v>
      </c>
      <c r="M525" s="107">
        <v>2.25</v>
      </c>
      <c r="N525" s="107">
        <v>0</v>
      </c>
      <c r="O525" s="107">
        <v>-0.1</v>
      </c>
      <c r="P525" s="107">
        <v>-0.19</v>
      </c>
      <c r="Q525" s="107">
        <v>-28.31</v>
      </c>
      <c r="R525" s="107">
        <v>4.13</v>
      </c>
      <c r="S525" s="107">
        <v>15.84</v>
      </c>
      <c r="T525" s="107"/>
      <c r="U525" s="107"/>
      <c r="V525" s="107"/>
      <c r="W525" s="110"/>
      <c r="X525" s="107"/>
    </row>
    <row r="526" spans="1:24" ht="15.75" customHeight="1">
      <c r="A526" s="109" t="s">
        <v>494</v>
      </c>
      <c r="B526" s="109">
        <v>524</v>
      </c>
      <c r="C526" s="107" t="s">
        <v>275</v>
      </c>
      <c r="D526" s="107"/>
      <c r="E526" s="107">
        <v>2.68</v>
      </c>
      <c r="F526" s="107">
        <v>0.75</v>
      </c>
      <c r="G526" s="108">
        <v>42009100</v>
      </c>
      <c r="H526" s="108">
        <v>112635</v>
      </c>
      <c r="I526" s="108">
        <v>9631</v>
      </c>
      <c r="J526" s="107"/>
      <c r="K526" s="107">
        <v>0.55000000000000004</v>
      </c>
      <c r="L526" s="107">
        <v>0.67</v>
      </c>
      <c r="M526" s="107"/>
      <c r="N526" s="107">
        <v>0</v>
      </c>
      <c r="O526" s="107">
        <v>-3.09</v>
      </c>
      <c r="P526" s="107">
        <v>-9.5</v>
      </c>
      <c r="Q526" s="107">
        <v>-63.74</v>
      </c>
      <c r="R526" s="107"/>
      <c r="S526" s="107">
        <v>37.75</v>
      </c>
      <c r="T526" s="107"/>
      <c r="U526" s="107"/>
      <c r="V526" s="107"/>
      <c r="W526" s="110"/>
      <c r="X526" s="107"/>
    </row>
    <row r="527" spans="1:24" ht="15.75" customHeight="1">
      <c r="A527" s="109" t="s">
        <v>493</v>
      </c>
      <c r="B527" s="109">
        <v>525</v>
      </c>
      <c r="C527" s="107" t="s">
        <v>275</v>
      </c>
      <c r="D527" s="107"/>
      <c r="E527" s="107">
        <v>1.35</v>
      </c>
      <c r="F527" s="107">
        <v>-0.74</v>
      </c>
      <c r="G527" s="108">
        <v>326900</v>
      </c>
      <c r="H527" s="107">
        <v>442</v>
      </c>
      <c r="I527" s="107">
        <v>801</v>
      </c>
      <c r="J527" s="107"/>
      <c r="K527" s="107">
        <v>0.33</v>
      </c>
      <c r="L527" s="107">
        <v>1.1000000000000001</v>
      </c>
      <c r="M527" s="107">
        <v>0.05</v>
      </c>
      <c r="N527" s="107">
        <v>0</v>
      </c>
      <c r="O527" s="107">
        <v>-0.31</v>
      </c>
      <c r="P527" s="107">
        <v>-2.88</v>
      </c>
      <c r="Q527" s="107">
        <v>-2.23</v>
      </c>
      <c r="R527" s="107">
        <v>3.68</v>
      </c>
      <c r="S527" s="107">
        <v>38.54</v>
      </c>
      <c r="T527" s="107"/>
      <c r="U527" s="107"/>
      <c r="V527" s="107"/>
      <c r="W527" s="110"/>
      <c r="X527" s="107"/>
    </row>
    <row r="528" spans="1:24" ht="15.75" customHeight="1">
      <c r="A528" s="109" t="s">
        <v>492</v>
      </c>
      <c r="B528" s="109">
        <v>526</v>
      </c>
      <c r="C528" s="107" t="s">
        <v>443</v>
      </c>
      <c r="D528" s="107"/>
      <c r="E528" s="107">
        <v>4.34</v>
      </c>
      <c r="F528" s="106">
        <v>-2.69</v>
      </c>
      <c r="G528" s="108">
        <v>6168700</v>
      </c>
      <c r="H528" s="108">
        <v>27363</v>
      </c>
      <c r="I528" s="108">
        <v>1736</v>
      </c>
      <c r="J528" s="107">
        <v>49.87</v>
      </c>
      <c r="K528" s="107">
        <v>5.05</v>
      </c>
      <c r="L528" s="107">
        <v>0.24</v>
      </c>
      <c r="M528" s="107"/>
      <c r="N528" s="107">
        <v>0.09</v>
      </c>
      <c r="O528" s="107">
        <v>8.23</v>
      </c>
      <c r="P528" s="107">
        <v>10.15</v>
      </c>
      <c r="Q528" s="107">
        <v>11.41</v>
      </c>
      <c r="R528" s="107"/>
      <c r="S528" s="107">
        <v>30.91</v>
      </c>
      <c r="T528" s="107"/>
      <c r="U528" s="107">
        <v>653</v>
      </c>
      <c r="V528" s="107">
        <v>610</v>
      </c>
      <c r="W528" s="106"/>
      <c r="X528" s="107"/>
    </row>
    <row r="529" spans="1:24" ht="15.75" customHeight="1">
      <c r="A529" s="109" t="s">
        <v>491</v>
      </c>
      <c r="B529" s="109">
        <v>527</v>
      </c>
      <c r="C529" s="107" t="s">
        <v>272</v>
      </c>
      <c r="D529" s="107"/>
      <c r="E529" s="107">
        <v>3.28</v>
      </c>
      <c r="F529" s="106">
        <v>-0.61</v>
      </c>
      <c r="G529" s="108">
        <v>3428100</v>
      </c>
      <c r="H529" s="108">
        <v>11213</v>
      </c>
      <c r="I529" s="108">
        <v>1728</v>
      </c>
      <c r="J529" s="107">
        <v>39.75</v>
      </c>
      <c r="K529" s="107">
        <v>3.35</v>
      </c>
      <c r="L529" s="107">
        <v>2.52</v>
      </c>
      <c r="M529" s="107"/>
      <c r="N529" s="107">
        <v>0.08</v>
      </c>
      <c r="O529" s="107">
        <v>4.6399999999999997</v>
      </c>
      <c r="P529" s="107">
        <v>8.89</v>
      </c>
      <c r="Q529" s="107">
        <v>4.4400000000000004</v>
      </c>
      <c r="R529" s="107"/>
      <c r="S529" s="107">
        <v>61.22</v>
      </c>
      <c r="T529" s="107"/>
      <c r="U529" s="107">
        <v>656</v>
      </c>
      <c r="V529" s="107">
        <v>735</v>
      </c>
      <c r="W529" s="111"/>
      <c r="X529" s="107"/>
    </row>
    <row r="530" spans="1:24" ht="15.75" customHeight="1">
      <c r="A530" s="109" t="s">
        <v>490</v>
      </c>
      <c r="B530" s="109">
        <v>528</v>
      </c>
      <c r="C530" s="107" t="s">
        <v>272</v>
      </c>
      <c r="D530" s="107"/>
      <c r="E530" s="107">
        <v>16.8</v>
      </c>
      <c r="F530" s="110">
        <v>-1.18</v>
      </c>
      <c r="G530" s="108">
        <v>3446900</v>
      </c>
      <c r="H530" s="108">
        <v>58105</v>
      </c>
      <c r="I530" s="108">
        <v>6930</v>
      </c>
      <c r="J530" s="107">
        <v>19.21</v>
      </c>
      <c r="K530" s="107">
        <v>2.87</v>
      </c>
      <c r="L530" s="107">
        <v>2.37</v>
      </c>
      <c r="M530" s="107">
        <v>0.1</v>
      </c>
      <c r="N530" s="107">
        <v>0.87</v>
      </c>
      <c r="O530" s="107">
        <v>8.07</v>
      </c>
      <c r="P530" s="107">
        <v>15.39</v>
      </c>
      <c r="Q530" s="107">
        <v>12.32</v>
      </c>
      <c r="R530" s="107">
        <v>0.56999999999999995</v>
      </c>
      <c r="S530" s="107">
        <v>69.39</v>
      </c>
      <c r="T530" s="107"/>
      <c r="U530" s="107">
        <v>414</v>
      </c>
      <c r="V530" s="107">
        <v>466</v>
      </c>
      <c r="W530" s="106">
        <v>0.26</v>
      </c>
      <c r="X530" s="107"/>
    </row>
    <row r="531" spans="1:24" ht="15.75" customHeight="1">
      <c r="A531" s="109" t="s">
        <v>489</v>
      </c>
      <c r="B531" s="109">
        <v>529</v>
      </c>
      <c r="C531" s="107" t="s">
        <v>272</v>
      </c>
      <c r="D531" s="107"/>
      <c r="E531" s="107">
        <v>0.84</v>
      </c>
      <c r="F531" s="107">
        <v>3.7</v>
      </c>
      <c r="G531" s="108">
        <v>155621900</v>
      </c>
      <c r="H531" s="108">
        <v>129017</v>
      </c>
      <c r="I531" s="108">
        <v>12485</v>
      </c>
      <c r="J531" s="107">
        <v>5.34</v>
      </c>
      <c r="K531" s="107">
        <v>0.35</v>
      </c>
      <c r="L531" s="107">
        <v>2.06</v>
      </c>
      <c r="M531" s="107"/>
      <c r="N531" s="107">
        <v>0.16</v>
      </c>
      <c r="O531" s="107">
        <v>3.65</v>
      </c>
      <c r="P531" s="107">
        <v>7.16</v>
      </c>
      <c r="Q531" s="107">
        <v>4.04</v>
      </c>
      <c r="R531" s="107">
        <v>9.4</v>
      </c>
      <c r="S531" s="107">
        <v>73.19</v>
      </c>
      <c r="T531" s="107"/>
      <c r="U531" s="107">
        <v>308</v>
      </c>
      <c r="V531" s="107">
        <v>376</v>
      </c>
      <c r="W531" s="106">
        <v>-0.7</v>
      </c>
      <c r="X531" s="107"/>
    </row>
    <row r="532" spans="1:24" ht="15.75" customHeight="1">
      <c r="A532" s="109" t="s">
        <v>488</v>
      </c>
      <c r="B532" s="109">
        <v>530</v>
      </c>
      <c r="C532" s="107" t="s">
        <v>272</v>
      </c>
      <c r="D532" s="107"/>
      <c r="E532" s="107">
        <v>18</v>
      </c>
      <c r="F532" s="106">
        <v>-2.7</v>
      </c>
      <c r="G532" s="108">
        <v>2250700</v>
      </c>
      <c r="H532" s="108">
        <v>40964</v>
      </c>
      <c r="I532" s="108">
        <v>6304</v>
      </c>
      <c r="J532" s="107">
        <v>11.14</v>
      </c>
      <c r="K532" s="107">
        <v>2.39</v>
      </c>
      <c r="L532" s="107">
        <v>1.82</v>
      </c>
      <c r="M532" s="107">
        <v>0.55000000000000004</v>
      </c>
      <c r="N532" s="107">
        <v>1.62</v>
      </c>
      <c r="O532" s="107">
        <v>9.9499999999999993</v>
      </c>
      <c r="P532" s="107">
        <v>23.04</v>
      </c>
      <c r="Q532" s="107">
        <v>2.37</v>
      </c>
      <c r="R532" s="107">
        <v>2.97</v>
      </c>
      <c r="S532" s="107">
        <v>34.270000000000003</v>
      </c>
      <c r="T532" s="107"/>
      <c r="U532" s="107">
        <v>178</v>
      </c>
      <c r="V532" s="107">
        <v>265</v>
      </c>
      <c r="W532" s="110">
        <v>0.39</v>
      </c>
      <c r="X532" s="107"/>
    </row>
    <row r="533" spans="1:24" ht="15.75" customHeight="1">
      <c r="A533" s="109" t="s">
        <v>487</v>
      </c>
      <c r="B533" s="109">
        <v>531</v>
      </c>
      <c r="C533" s="107" t="s">
        <v>275</v>
      </c>
      <c r="D533" s="107"/>
      <c r="E533" s="107">
        <v>9</v>
      </c>
      <c r="F533" s="107">
        <v>-0.55000000000000004</v>
      </c>
      <c r="G533" s="108">
        <v>2379800</v>
      </c>
      <c r="H533" s="108">
        <v>21613</v>
      </c>
      <c r="I533" s="108">
        <v>8460</v>
      </c>
      <c r="J533" s="107">
        <v>53.6</v>
      </c>
      <c r="K533" s="107">
        <v>4.66</v>
      </c>
      <c r="L533" s="107">
        <v>0.69</v>
      </c>
      <c r="M533" s="107">
        <v>0.1</v>
      </c>
      <c r="N533" s="107">
        <v>0.17</v>
      </c>
      <c r="O533" s="107">
        <v>6.2</v>
      </c>
      <c r="P533" s="107">
        <v>8.85</v>
      </c>
      <c r="Q533" s="107">
        <v>11.74</v>
      </c>
      <c r="R533" s="107">
        <v>1.1000000000000001</v>
      </c>
      <c r="S533" s="107">
        <v>19.32</v>
      </c>
      <c r="T533" s="107"/>
      <c r="U533" s="107">
        <v>681</v>
      </c>
      <c r="V533" s="107">
        <v>688</v>
      </c>
      <c r="W533" s="110">
        <v>0.47</v>
      </c>
      <c r="X533" s="107"/>
    </row>
    <row r="534" spans="1:24" ht="15.75" customHeight="1">
      <c r="A534" s="109" t="s">
        <v>486</v>
      </c>
      <c r="B534" s="109">
        <v>532</v>
      </c>
      <c r="C534" s="107" t="s">
        <v>272</v>
      </c>
      <c r="D534" s="107"/>
      <c r="E534" s="107">
        <v>0.66</v>
      </c>
      <c r="F534" s="107">
        <v>1.54</v>
      </c>
      <c r="G534" s="108">
        <v>2050300</v>
      </c>
      <c r="H534" s="108">
        <v>1343</v>
      </c>
      <c r="I534" s="108">
        <v>1789</v>
      </c>
      <c r="J534" s="107"/>
      <c r="K534" s="107">
        <v>0.49</v>
      </c>
      <c r="L534" s="107">
        <v>1.1000000000000001</v>
      </c>
      <c r="M534" s="107"/>
      <c r="N534" s="107">
        <v>0</v>
      </c>
      <c r="O534" s="107">
        <v>-1.1499999999999999</v>
      </c>
      <c r="P534" s="107">
        <v>-4.38</v>
      </c>
      <c r="Q534" s="107">
        <v>-1.02</v>
      </c>
      <c r="R534" s="107"/>
      <c r="S534" s="107">
        <v>66.69</v>
      </c>
      <c r="T534" s="107"/>
      <c r="U534" s="107"/>
      <c r="V534" s="107"/>
      <c r="W534" s="106"/>
      <c r="X534" s="107"/>
    </row>
    <row r="535" spans="1:24" ht="15.75" customHeight="1">
      <c r="A535" s="109" t="s">
        <v>1263</v>
      </c>
      <c r="B535" s="109">
        <v>533</v>
      </c>
      <c r="C535" s="107" t="s">
        <v>443</v>
      </c>
      <c r="D535" s="107"/>
      <c r="E535" s="107">
        <v>0.91</v>
      </c>
      <c r="F535" s="106">
        <v>-1.0900000000000001</v>
      </c>
      <c r="G535" s="108">
        <v>5043900</v>
      </c>
      <c r="H535" s="108">
        <v>4694</v>
      </c>
      <c r="I535" s="107">
        <v>419</v>
      </c>
      <c r="J535" s="107">
        <v>14.51</v>
      </c>
      <c r="K535" s="107"/>
      <c r="L535" s="107">
        <v>0.71</v>
      </c>
      <c r="M535" s="107"/>
      <c r="N535" s="107">
        <v>0</v>
      </c>
      <c r="O535" s="107"/>
      <c r="P535" s="107"/>
      <c r="Q535" s="107"/>
      <c r="R535" s="107"/>
      <c r="S535" s="107">
        <v>59.11</v>
      </c>
      <c r="T535" s="107"/>
      <c r="U535" s="107"/>
      <c r="V535" s="107"/>
      <c r="W535" s="110"/>
      <c r="X535" s="107"/>
    </row>
    <row r="536" spans="1:24" ht="15.75" customHeight="1">
      <c r="A536" s="109" t="s">
        <v>485</v>
      </c>
      <c r="B536" s="109">
        <v>534</v>
      </c>
      <c r="C536" s="107" t="s">
        <v>275</v>
      </c>
      <c r="D536" s="107"/>
      <c r="E536" s="107">
        <v>0.62</v>
      </c>
      <c r="F536" s="107">
        <v>1.64</v>
      </c>
      <c r="G536" s="108">
        <v>3847500</v>
      </c>
      <c r="H536" s="108">
        <v>2362</v>
      </c>
      <c r="I536" s="108">
        <v>577</v>
      </c>
      <c r="J536" s="107">
        <v>14.85</v>
      </c>
      <c r="K536" s="107">
        <v>0.63</v>
      </c>
      <c r="L536" s="107">
        <v>0.69</v>
      </c>
      <c r="M536" s="107"/>
      <c r="N536" s="107">
        <v>0.04</v>
      </c>
      <c r="O536" s="107">
        <v>4.3099999999999996</v>
      </c>
      <c r="P536" s="107">
        <v>4.2300000000000004</v>
      </c>
      <c r="Q536" s="107">
        <v>7.9</v>
      </c>
      <c r="R536" s="107">
        <v>4.0999999999999996</v>
      </c>
      <c r="S536" s="107">
        <v>26.61</v>
      </c>
      <c r="T536" s="107"/>
      <c r="U536" s="107">
        <v>594</v>
      </c>
      <c r="V536" s="107">
        <v>553</v>
      </c>
      <c r="W536" s="106">
        <v>-0.4</v>
      </c>
      <c r="X536" s="107"/>
    </row>
    <row r="537" spans="1:24" ht="15.75" customHeight="1">
      <c r="A537" s="109" t="s">
        <v>484</v>
      </c>
      <c r="B537" s="109">
        <v>535</v>
      </c>
      <c r="C537" s="107" t="s">
        <v>275</v>
      </c>
      <c r="D537" s="107"/>
      <c r="E537" s="107">
        <v>2.2799999999999998</v>
      </c>
      <c r="F537" s="106">
        <v>-0.87</v>
      </c>
      <c r="G537" s="108">
        <v>350200</v>
      </c>
      <c r="H537" s="108">
        <v>799</v>
      </c>
      <c r="I537" s="108">
        <v>1824</v>
      </c>
      <c r="J537" s="107">
        <v>12.97</v>
      </c>
      <c r="K537" s="107">
        <v>0.74</v>
      </c>
      <c r="L537" s="107">
        <v>0.42</v>
      </c>
      <c r="M537" s="107">
        <v>0.17</v>
      </c>
      <c r="N537" s="107">
        <v>0.18</v>
      </c>
      <c r="O537" s="107">
        <v>4.91</v>
      </c>
      <c r="P537" s="107">
        <v>5.8</v>
      </c>
      <c r="Q537" s="107">
        <v>6.88</v>
      </c>
      <c r="R537" s="107">
        <v>1.33</v>
      </c>
      <c r="S537" s="107">
        <v>31.72</v>
      </c>
      <c r="T537" s="107"/>
      <c r="U537" s="107">
        <v>511</v>
      </c>
      <c r="V537" s="107">
        <v>483</v>
      </c>
      <c r="W537" s="111">
        <v>-0.42</v>
      </c>
      <c r="X537" s="107"/>
    </row>
    <row r="538" spans="1:24" ht="15.75" customHeight="1">
      <c r="A538" s="109" t="s">
        <v>483</v>
      </c>
      <c r="B538" s="109">
        <v>536</v>
      </c>
      <c r="C538" s="107" t="s">
        <v>272</v>
      </c>
      <c r="D538" s="107"/>
      <c r="E538" s="107">
        <v>6.8</v>
      </c>
      <c r="F538" s="106">
        <v>0</v>
      </c>
      <c r="G538" s="108">
        <v>120700</v>
      </c>
      <c r="H538" s="108">
        <v>818</v>
      </c>
      <c r="I538" s="108">
        <v>13595</v>
      </c>
      <c r="J538" s="107">
        <v>45.45</v>
      </c>
      <c r="K538" s="107">
        <v>3.43</v>
      </c>
      <c r="L538" s="107">
        <v>0.53</v>
      </c>
      <c r="M538" s="107">
        <v>7.0000000000000007E-2</v>
      </c>
      <c r="N538" s="107">
        <v>0.15</v>
      </c>
      <c r="O538" s="107">
        <v>6.78</v>
      </c>
      <c r="P538" s="107">
        <v>7.72</v>
      </c>
      <c r="Q538" s="107">
        <v>9.0399999999999991</v>
      </c>
      <c r="R538" s="107">
        <v>1.03</v>
      </c>
      <c r="S538" s="107">
        <v>48.88</v>
      </c>
      <c r="T538" s="107"/>
      <c r="U538" s="107">
        <v>705</v>
      </c>
      <c r="V538" s="107">
        <v>663</v>
      </c>
      <c r="W538" s="111">
        <v>1.83</v>
      </c>
      <c r="X538" s="107"/>
    </row>
    <row r="539" spans="1:24" ht="15.75" customHeight="1">
      <c r="A539" s="109" t="s">
        <v>482</v>
      </c>
      <c r="B539" s="109">
        <v>537</v>
      </c>
      <c r="C539" s="107" t="s">
        <v>272</v>
      </c>
      <c r="D539" s="107"/>
      <c r="E539" s="107">
        <v>12.1</v>
      </c>
      <c r="F539" s="106">
        <v>-0.82</v>
      </c>
      <c r="G539" s="108">
        <v>368000</v>
      </c>
      <c r="H539" s="108">
        <v>4460</v>
      </c>
      <c r="I539" s="108">
        <v>7381</v>
      </c>
      <c r="J539" s="107">
        <v>209.7</v>
      </c>
      <c r="K539" s="107">
        <v>3.79</v>
      </c>
      <c r="L539" s="107">
        <v>2.52</v>
      </c>
      <c r="M539" s="107"/>
      <c r="N539" s="107">
        <v>0.06</v>
      </c>
      <c r="O539" s="107">
        <v>2.5</v>
      </c>
      <c r="P539" s="107">
        <v>2.09</v>
      </c>
      <c r="Q539" s="107">
        <v>2.72</v>
      </c>
      <c r="R539" s="107"/>
      <c r="S539" s="107">
        <v>63.34</v>
      </c>
      <c r="T539" s="107"/>
      <c r="U539" s="107">
        <v>919</v>
      </c>
      <c r="V539" s="107">
        <v>895</v>
      </c>
      <c r="W539" s="110">
        <v>0.39</v>
      </c>
      <c r="X539" s="107"/>
    </row>
    <row r="540" spans="1:24" ht="15.75" customHeight="1">
      <c r="A540" s="109" t="s">
        <v>481</v>
      </c>
      <c r="B540" s="109">
        <v>538</v>
      </c>
      <c r="C540" s="107" t="s">
        <v>272</v>
      </c>
      <c r="D540" s="107" t="s">
        <v>441</v>
      </c>
      <c r="E540" s="107">
        <v>0</v>
      </c>
      <c r="F540" s="106">
        <v>0</v>
      </c>
      <c r="G540" s="108">
        <v>0</v>
      </c>
      <c r="H540" s="108">
        <v>0</v>
      </c>
      <c r="I540" s="108">
        <v>0</v>
      </c>
      <c r="J540" s="107"/>
      <c r="K540" s="107"/>
      <c r="L540" s="107">
        <v>-4.8499999999999996</v>
      </c>
      <c r="M540" s="107"/>
      <c r="N540" s="107">
        <v>0</v>
      </c>
      <c r="O540" s="107">
        <v>-67.03</v>
      </c>
      <c r="P540" s="107"/>
      <c r="Q540" s="107">
        <v>-36.630000000000003</v>
      </c>
      <c r="R540" s="107"/>
      <c r="S540" s="107">
        <v>45.51</v>
      </c>
      <c r="T540" s="107"/>
      <c r="U540" s="107"/>
      <c r="V540" s="107"/>
      <c r="W540" s="111"/>
      <c r="X540" s="107"/>
    </row>
    <row r="541" spans="1:24" ht="15.75" customHeight="1">
      <c r="A541" s="109" t="s">
        <v>479</v>
      </c>
      <c r="B541" s="109">
        <v>539</v>
      </c>
      <c r="C541" s="107" t="s">
        <v>272</v>
      </c>
      <c r="D541" s="107"/>
      <c r="E541" s="107">
        <v>0.43</v>
      </c>
      <c r="F541" s="106">
        <v>-2.27</v>
      </c>
      <c r="G541" s="108">
        <v>52000</v>
      </c>
      <c r="H541" s="108">
        <v>22</v>
      </c>
      <c r="I541" s="108">
        <v>516</v>
      </c>
      <c r="J541" s="107"/>
      <c r="K541" s="107">
        <v>0.56999999999999995</v>
      </c>
      <c r="L541" s="107">
        <v>0.1</v>
      </c>
      <c r="M541" s="107"/>
      <c r="N541" s="107">
        <v>0</v>
      </c>
      <c r="O541" s="107">
        <v>-3.75</v>
      </c>
      <c r="P541" s="107">
        <v>-3.6</v>
      </c>
      <c r="Q541" s="107">
        <v>-3.28</v>
      </c>
      <c r="R541" s="107"/>
      <c r="S541" s="107">
        <v>31.02</v>
      </c>
      <c r="T541" s="107"/>
      <c r="U541" s="107"/>
      <c r="V541" s="107"/>
      <c r="W541" s="111"/>
      <c r="X541" s="107"/>
    </row>
    <row r="542" spans="1:24" ht="15.75" customHeight="1">
      <c r="A542" s="109" t="s">
        <v>478</v>
      </c>
      <c r="B542" s="109">
        <v>540</v>
      </c>
      <c r="C542" s="107" t="s">
        <v>272</v>
      </c>
      <c r="D542" s="107"/>
      <c r="E542" s="107">
        <v>1.03</v>
      </c>
      <c r="F542" s="106">
        <v>0</v>
      </c>
      <c r="G542" s="108">
        <v>25800</v>
      </c>
      <c r="H542" s="108">
        <v>26</v>
      </c>
      <c r="I542" s="108">
        <v>474</v>
      </c>
      <c r="J542" s="107">
        <v>9.2899999999999991</v>
      </c>
      <c r="K542" s="107">
        <v>0.94</v>
      </c>
      <c r="L542" s="107">
        <v>0.21</v>
      </c>
      <c r="M542" s="107">
        <v>0.05</v>
      </c>
      <c r="N542" s="107">
        <v>0.11</v>
      </c>
      <c r="O542" s="107">
        <v>8.2799999999999994</v>
      </c>
      <c r="P542" s="107">
        <v>10.5</v>
      </c>
      <c r="Q542" s="107">
        <v>9.67</v>
      </c>
      <c r="R542" s="107">
        <v>4.8499999999999996</v>
      </c>
      <c r="S542" s="107">
        <v>19.21</v>
      </c>
      <c r="T542" s="107"/>
      <c r="U542" s="107">
        <v>286</v>
      </c>
      <c r="V542" s="107">
        <v>250</v>
      </c>
      <c r="W542" s="111">
        <v>-0.4</v>
      </c>
      <c r="X542" s="107"/>
    </row>
    <row r="543" spans="1:24" ht="15.75" customHeight="1">
      <c r="A543" s="109" t="s">
        <v>477</v>
      </c>
      <c r="B543" s="109">
        <v>541</v>
      </c>
      <c r="C543" s="107" t="s">
        <v>272</v>
      </c>
      <c r="D543" s="107"/>
      <c r="E543" s="107">
        <v>3.7</v>
      </c>
      <c r="F543" s="107">
        <v>0</v>
      </c>
      <c r="G543" s="108">
        <v>44500</v>
      </c>
      <c r="H543" s="107">
        <v>164</v>
      </c>
      <c r="I543" s="108">
        <v>1961</v>
      </c>
      <c r="J543" s="107">
        <v>13.35</v>
      </c>
      <c r="K543" s="107">
        <v>0.89</v>
      </c>
      <c r="L543" s="107">
        <v>0.1</v>
      </c>
      <c r="M543" s="107">
        <v>0.1</v>
      </c>
      <c r="N543" s="107">
        <v>0.28000000000000003</v>
      </c>
      <c r="O543" s="107">
        <v>7.4</v>
      </c>
      <c r="P543" s="107">
        <v>6.61</v>
      </c>
      <c r="Q543" s="107">
        <v>9.24</v>
      </c>
      <c r="R543" s="107">
        <v>8.65</v>
      </c>
      <c r="S543" s="107">
        <v>50.74</v>
      </c>
      <c r="T543" s="107"/>
      <c r="U543" s="107">
        <v>495</v>
      </c>
      <c r="V543" s="107">
        <v>387</v>
      </c>
      <c r="W543" s="106">
        <v>2.17</v>
      </c>
      <c r="X543" s="107"/>
    </row>
    <row r="544" spans="1:24" ht="15.75" customHeight="1">
      <c r="A544" s="109" t="s">
        <v>476</v>
      </c>
      <c r="B544" s="109">
        <v>542</v>
      </c>
      <c r="C544" s="107" t="s">
        <v>272</v>
      </c>
      <c r="D544" s="107"/>
      <c r="E544" s="107">
        <v>39</v>
      </c>
      <c r="F544" s="107">
        <v>2.63</v>
      </c>
      <c r="G544" s="108">
        <v>9900</v>
      </c>
      <c r="H544" s="108">
        <v>378</v>
      </c>
      <c r="I544" s="108">
        <v>7800</v>
      </c>
      <c r="J544" s="107">
        <v>10.08</v>
      </c>
      <c r="K544" s="107">
        <v>1.17</v>
      </c>
      <c r="L544" s="107">
        <v>1.35</v>
      </c>
      <c r="M544" s="107"/>
      <c r="N544" s="107">
        <v>3.87</v>
      </c>
      <c r="O544" s="107">
        <v>5.91</v>
      </c>
      <c r="P544" s="107">
        <v>11.68</v>
      </c>
      <c r="Q544" s="107">
        <v>7.23</v>
      </c>
      <c r="R544" s="107">
        <v>5.34</v>
      </c>
      <c r="S544" s="107">
        <v>15.89</v>
      </c>
      <c r="T544" s="107"/>
      <c r="U544" s="107">
        <v>282</v>
      </c>
      <c r="V544" s="107">
        <v>356</v>
      </c>
      <c r="W544" s="110">
        <v>-1.66</v>
      </c>
      <c r="X544" s="107"/>
    </row>
    <row r="545" spans="1:24" ht="15.75" customHeight="1">
      <c r="A545" s="109" t="s">
        <v>475</v>
      </c>
      <c r="B545" s="109">
        <v>543</v>
      </c>
      <c r="C545" s="107" t="s">
        <v>272</v>
      </c>
      <c r="D545" s="107"/>
      <c r="E545" s="107">
        <v>11.1</v>
      </c>
      <c r="F545" s="106">
        <v>-0.89</v>
      </c>
      <c r="G545" s="108">
        <v>774500</v>
      </c>
      <c r="H545" s="108">
        <v>8584</v>
      </c>
      <c r="I545" s="108">
        <v>5944</v>
      </c>
      <c r="J545" s="107">
        <v>10.130000000000001</v>
      </c>
      <c r="K545" s="107">
        <v>2.91</v>
      </c>
      <c r="L545" s="107">
        <v>0.56000000000000005</v>
      </c>
      <c r="M545" s="107">
        <v>0.37</v>
      </c>
      <c r="N545" s="107">
        <v>1.1000000000000001</v>
      </c>
      <c r="O545" s="107">
        <v>25.71</v>
      </c>
      <c r="P545" s="107">
        <v>30.91</v>
      </c>
      <c r="Q545" s="107">
        <v>16.07</v>
      </c>
      <c r="R545" s="107">
        <v>3.75</v>
      </c>
      <c r="S545" s="107">
        <v>39.26</v>
      </c>
      <c r="T545" s="107"/>
      <c r="U545" s="107">
        <v>112</v>
      </c>
      <c r="V545" s="107">
        <v>102</v>
      </c>
      <c r="W545" s="110">
        <v>-4.76</v>
      </c>
      <c r="X545" s="107"/>
    </row>
    <row r="546" spans="1:24" ht="15.75" customHeight="1">
      <c r="A546" s="109" t="s">
        <v>474</v>
      </c>
      <c r="B546" s="109">
        <v>544</v>
      </c>
      <c r="C546" s="107" t="s">
        <v>272</v>
      </c>
      <c r="D546" s="107"/>
      <c r="E546" s="107">
        <v>2.7</v>
      </c>
      <c r="F546" s="106">
        <v>-2.88</v>
      </c>
      <c r="G546" s="108">
        <v>4213600</v>
      </c>
      <c r="H546" s="108">
        <v>11532</v>
      </c>
      <c r="I546" s="108">
        <v>2258</v>
      </c>
      <c r="J546" s="107">
        <v>76.64</v>
      </c>
      <c r="K546" s="107">
        <v>1.74</v>
      </c>
      <c r="L546" s="107">
        <v>1.03</v>
      </c>
      <c r="M546" s="107"/>
      <c r="N546" s="107">
        <v>0.04</v>
      </c>
      <c r="O546" s="107">
        <v>2.75</v>
      </c>
      <c r="P546" s="107">
        <v>2.29</v>
      </c>
      <c r="Q546" s="107">
        <v>3.48</v>
      </c>
      <c r="R546" s="107"/>
      <c r="S546" s="107">
        <v>79.05</v>
      </c>
      <c r="T546" s="107"/>
      <c r="U546" s="107">
        <v>900</v>
      </c>
      <c r="V546" s="107">
        <v>866</v>
      </c>
      <c r="W546" s="110">
        <v>-7.0000000000000007E-2</v>
      </c>
      <c r="X546" s="107"/>
    </row>
    <row r="547" spans="1:24" ht="15.75" customHeight="1">
      <c r="A547" s="109" t="s">
        <v>473</v>
      </c>
      <c r="B547" s="109">
        <v>545</v>
      </c>
      <c r="C547" s="107" t="s">
        <v>272</v>
      </c>
      <c r="D547" s="107"/>
      <c r="E547" s="107">
        <v>13.2</v>
      </c>
      <c r="F547" s="107">
        <v>0</v>
      </c>
      <c r="G547" s="108">
        <v>571600</v>
      </c>
      <c r="H547" s="108">
        <v>7507</v>
      </c>
      <c r="I547" s="108">
        <v>3799</v>
      </c>
      <c r="J547" s="107">
        <v>11.51</v>
      </c>
      <c r="K547" s="107">
        <v>1.1499999999999999</v>
      </c>
      <c r="L547" s="107">
        <v>0.96</v>
      </c>
      <c r="M547" s="107">
        <v>0.35</v>
      </c>
      <c r="N547" s="107">
        <v>1.1499999999999999</v>
      </c>
      <c r="O547" s="107">
        <v>7</v>
      </c>
      <c r="P547" s="107">
        <v>10.16</v>
      </c>
      <c r="Q547" s="107">
        <v>4.01</v>
      </c>
      <c r="R547" s="107">
        <v>6.44</v>
      </c>
      <c r="S547" s="107">
        <v>58.82</v>
      </c>
      <c r="T547" s="107"/>
      <c r="U547" s="107">
        <v>356</v>
      </c>
      <c r="V547" s="107">
        <v>367</v>
      </c>
      <c r="W547" s="106">
        <v>0.63</v>
      </c>
      <c r="X547" s="107"/>
    </row>
    <row r="548" spans="1:24" ht="15.75" customHeight="1">
      <c r="A548" s="109" t="s">
        <v>472</v>
      </c>
      <c r="B548" s="109">
        <v>546</v>
      </c>
      <c r="C548" s="107" t="s">
        <v>272</v>
      </c>
      <c r="D548" s="107"/>
      <c r="E548" s="107">
        <v>12.2</v>
      </c>
      <c r="F548" s="110">
        <v>3.39</v>
      </c>
      <c r="G548" s="108">
        <v>50000</v>
      </c>
      <c r="H548" s="108">
        <v>607</v>
      </c>
      <c r="I548" s="108">
        <v>5983</v>
      </c>
      <c r="J548" s="107">
        <v>36.94</v>
      </c>
      <c r="K548" s="107">
        <v>2.63</v>
      </c>
      <c r="L548" s="107">
        <v>1.45</v>
      </c>
      <c r="M548" s="107">
        <v>0.05</v>
      </c>
      <c r="N548" s="107">
        <v>0.33</v>
      </c>
      <c r="O548" s="107">
        <v>4.96</v>
      </c>
      <c r="P548" s="107">
        <v>6.93</v>
      </c>
      <c r="Q548" s="107">
        <v>1.96</v>
      </c>
      <c r="R548" s="107">
        <v>4.75</v>
      </c>
      <c r="S548" s="107">
        <v>21.24</v>
      </c>
      <c r="T548" s="107"/>
      <c r="U548" s="107">
        <v>706</v>
      </c>
      <c r="V548" s="107">
        <v>710</v>
      </c>
      <c r="W548" s="110">
        <v>-2.64</v>
      </c>
      <c r="X548" s="107"/>
    </row>
    <row r="549" spans="1:24" ht="15.75" customHeight="1">
      <c r="A549" s="109" t="s">
        <v>1264</v>
      </c>
      <c r="B549" s="109">
        <v>547</v>
      </c>
      <c r="C549" s="107" t="s">
        <v>443</v>
      </c>
      <c r="D549" s="107"/>
      <c r="E549" s="107">
        <v>9.5</v>
      </c>
      <c r="F549" s="106">
        <v>4.4000000000000004</v>
      </c>
      <c r="G549" s="108">
        <v>1642700</v>
      </c>
      <c r="H549" s="108">
        <v>15322</v>
      </c>
      <c r="I549" s="108">
        <v>2945</v>
      </c>
      <c r="J549" s="107">
        <v>22.17</v>
      </c>
      <c r="K549" s="107"/>
      <c r="L549" s="107">
        <v>3.04</v>
      </c>
      <c r="M549" s="107">
        <v>0.16</v>
      </c>
      <c r="N549" s="107">
        <v>0</v>
      </c>
      <c r="O549" s="107"/>
      <c r="P549" s="107"/>
      <c r="Q549" s="107"/>
      <c r="R549" s="107"/>
      <c r="S549" s="107">
        <v>25.01</v>
      </c>
      <c r="T549" s="107"/>
      <c r="U549" s="107"/>
      <c r="V549" s="107"/>
      <c r="W549" s="110"/>
      <c r="X549" s="107"/>
    </row>
    <row r="550" spans="1:24" ht="15.75" customHeight="1">
      <c r="A550" s="109" t="s">
        <v>471</v>
      </c>
      <c r="B550" s="109">
        <v>548</v>
      </c>
      <c r="C550" s="107" t="s">
        <v>272</v>
      </c>
      <c r="D550" s="107"/>
      <c r="E550" s="107">
        <v>0.93</v>
      </c>
      <c r="F550" s="107">
        <v>-1.06</v>
      </c>
      <c r="G550" s="108">
        <v>191700</v>
      </c>
      <c r="H550" s="107">
        <v>179</v>
      </c>
      <c r="I550" s="108">
        <v>506</v>
      </c>
      <c r="J550" s="107"/>
      <c r="K550" s="107">
        <v>0.64</v>
      </c>
      <c r="L550" s="107">
        <v>1.81</v>
      </c>
      <c r="M550" s="107"/>
      <c r="N550" s="107">
        <v>0</v>
      </c>
      <c r="O550" s="107">
        <v>-7.02</v>
      </c>
      <c r="P550" s="107">
        <v>-28.53</v>
      </c>
      <c r="Q550" s="107">
        <v>-68.650000000000006</v>
      </c>
      <c r="R550" s="107"/>
      <c r="S550" s="107">
        <v>59.08</v>
      </c>
      <c r="T550" s="107"/>
      <c r="U550" s="107"/>
      <c r="V550" s="107"/>
      <c r="W550" s="110"/>
      <c r="X550" s="107"/>
    </row>
    <row r="551" spans="1:24" ht="15.75" customHeight="1">
      <c r="A551" s="109" t="s">
        <v>470</v>
      </c>
      <c r="B551" s="109">
        <v>549</v>
      </c>
      <c r="C551" s="107" t="s">
        <v>275</v>
      </c>
      <c r="D551" s="107"/>
      <c r="E551" s="107">
        <v>1.53</v>
      </c>
      <c r="F551" s="110">
        <v>15.04</v>
      </c>
      <c r="G551" s="108">
        <v>32703700</v>
      </c>
      <c r="H551" s="108">
        <v>48866</v>
      </c>
      <c r="I551" s="108">
        <v>842</v>
      </c>
      <c r="J551" s="107">
        <v>18.760000000000002</v>
      </c>
      <c r="K551" s="107">
        <v>1.37</v>
      </c>
      <c r="L551" s="107">
        <v>0.45</v>
      </c>
      <c r="M551" s="107">
        <v>0.05</v>
      </c>
      <c r="N551" s="107">
        <v>0.08</v>
      </c>
      <c r="O551" s="107">
        <v>7.59</v>
      </c>
      <c r="P551" s="107">
        <v>7.44</v>
      </c>
      <c r="Q551" s="107">
        <v>3.5</v>
      </c>
      <c r="R551" s="107">
        <v>3.76</v>
      </c>
      <c r="S551" s="107">
        <v>28.32</v>
      </c>
      <c r="T551" s="107"/>
      <c r="U551" s="107">
        <v>562</v>
      </c>
      <c r="V551" s="107">
        <v>475</v>
      </c>
      <c r="W551" s="110">
        <v>-89.33</v>
      </c>
      <c r="X551" s="107"/>
    </row>
    <row r="552" spans="1:24" ht="15.75" customHeight="1">
      <c r="A552" s="109" t="s">
        <v>469</v>
      </c>
      <c r="B552" s="109">
        <v>550</v>
      </c>
      <c r="C552" s="107" t="s">
        <v>272</v>
      </c>
      <c r="D552" s="107"/>
      <c r="E552" s="107">
        <v>5.6</v>
      </c>
      <c r="F552" s="110">
        <v>-1.75</v>
      </c>
      <c r="G552" s="108">
        <v>42400</v>
      </c>
      <c r="H552" s="108">
        <v>238</v>
      </c>
      <c r="I552" s="108">
        <v>1811</v>
      </c>
      <c r="J552" s="107">
        <v>11.67</v>
      </c>
      <c r="K552" s="107">
        <v>1.61</v>
      </c>
      <c r="L552" s="107">
        <v>1.28</v>
      </c>
      <c r="M552" s="107"/>
      <c r="N552" s="107">
        <v>0.48</v>
      </c>
      <c r="O552" s="107">
        <v>8.85</v>
      </c>
      <c r="P552" s="107">
        <v>14.39</v>
      </c>
      <c r="Q552" s="107">
        <v>4.9400000000000004</v>
      </c>
      <c r="R552" s="107">
        <v>3.51</v>
      </c>
      <c r="S552" s="107">
        <v>41.18</v>
      </c>
      <c r="T552" s="107"/>
      <c r="U552" s="107">
        <v>283</v>
      </c>
      <c r="V552" s="107">
        <v>302</v>
      </c>
      <c r="W552" s="110">
        <v>3.83</v>
      </c>
      <c r="X552" s="107"/>
    </row>
    <row r="553" spans="1:24" ht="15.75" customHeight="1">
      <c r="A553" s="109" t="s">
        <v>468</v>
      </c>
      <c r="B553" s="109">
        <v>551</v>
      </c>
      <c r="C553" s="107" t="s">
        <v>272</v>
      </c>
      <c r="D553" s="107"/>
      <c r="E553" s="107">
        <v>7.3</v>
      </c>
      <c r="F553" s="106">
        <v>-0.68</v>
      </c>
      <c r="G553" s="108">
        <v>1800000</v>
      </c>
      <c r="H553" s="108">
        <v>13213</v>
      </c>
      <c r="I553" s="108">
        <v>6241</v>
      </c>
      <c r="J553" s="107"/>
      <c r="K553" s="107">
        <v>6.35</v>
      </c>
      <c r="L553" s="107">
        <v>1.54</v>
      </c>
      <c r="M553" s="107">
        <v>0.03</v>
      </c>
      <c r="N553" s="107">
        <v>0</v>
      </c>
      <c r="O553" s="107">
        <v>-1.42</v>
      </c>
      <c r="P553" s="107">
        <v>-6.09</v>
      </c>
      <c r="Q553" s="107">
        <v>-37.24</v>
      </c>
      <c r="R553" s="107">
        <v>0.27</v>
      </c>
      <c r="S553" s="107">
        <v>55.8</v>
      </c>
      <c r="T553" s="107"/>
      <c r="U553" s="107"/>
      <c r="V553" s="107"/>
      <c r="W553" s="111"/>
      <c r="X553" s="107"/>
    </row>
    <row r="554" spans="1:24" ht="15.75" customHeight="1">
      <c r="A554" s="109" t="s">
        <v>467</v>
      </c>
      <c r="B554" s="109">
        <v>552</v>
      </c>
      <c r="C554" s="107" t="s">
        <v>272</v>
      </c>
      <c r="D554" s="107"/>
      <c r="E554" s="107">
        <v>2.34</v>
      </c>
      <c r="F554" s="110">
        <v>-1.68</v>
      </c>
      <c r="G554" s="108">
        <v>1203200</v>
      </c>
      <c r="H554" s="108">
        <v>2848</v>
      </c>
      <c r="I554" s="108">
        <v>702</v>
      </c>
      <c r="J554" s="107">
        <v>10.68</v>
      </c>
      <c r="K554" s="107">
        <v>1.38</v>
      </c>
      <c r="L554" s="107">
        <v>1.53</v>
      </c>
      <c r="M554" s="107"/>
      <c r="N554" s="107">
        <v>0.22</v>
      </c>
      <c r="O554" s="107">
        <v>7.24</v>
      </c>
      <c r="P554" s="107">
        <v>13.88</v>
      </c>
      <c r="Q554" s="107">
        <v>6.21</v>
      </c>
      <c r="R554" s="107"/>
      <c r="S554" s="107">
        <v>24.28</v>
      </c>
      <c r="T554" s="107"/>
      <c r="U554" s="107">
        <v>257</v>
      </c>
      <c r="V554" s="107">
        <v>326</v>
      </c>
      <c r="W554" s="106">
        <v>0.1</v>
      </c>
      <c r="X554" s="107"/>
    </row>
    <row r="555" spans="1:24" ht="15.75" customHeight="1">
      <c r="A555" s="109" t="s">
        <v>466</v>
      </c>
      <c r="B555" s="109">
        <v>553</v>
      </c>
      <c r="C555" s="107" t="s">
        <v>272</v>
      </c>
      <c r="D555" s="107"/>
      <c r="E555" s="107">
        <v>18.8</v>
      </c>
      <c r="F555" s="107">
        <v>1.62</v>
      </c>
      <c r="G555" s="108">
        <v>3593100</v>
      </c>
      <c r="H555" s="108">
        <v>67479</v>
      </c>
      <c r="I555" s="108">
        <v>40290</v>
      </c>
      <c r="J555" s="107">
        <v>8.67</v>
      </c>
      <c r="K555" s="107">
        <v>1.06</v>
      </c>
      <c r="L555" s="107">
        <v>0.97</v>
      </c>
      <c r="M555" s="107">
        <v>0.5</v>
      </c>
      <c r="N555" s="107">
        <v>2.17</v>
      </c>
      <c r="O555" s="107">
        <v>8.65</v>
      </c>
      <c r="P555" s="107">
        <v>12.13</v>
      </c>
      <c r="Q555" s="107">
        <v>18.27</v>
      </c>
      <c r="R555" s="107">
        <v>5.67</v>
      </c>
      <c r="S555" s="107">
        <v>60.75</v>
      </c>
      <c r="T555" s="107"/>
      <c r="U555" s="107">
        <v>241</v>
      </c>
      <c r="V555" s="107">
        <v>228</v>
      </c>
      <c r="W555" s="110">
        <v>1.43</v>
      </c>
      <c r="X555" s="107"/>
    </row>
    <row r="556" spans="1:24" ht="15.75" customHeight="1">
      <c r="A556" s="109" t="s">
        <v>465</v>
      </c>
      <c r="B556" s="109">
        <v>554</v>
      </c>
      <c r="C556" s="107" t="s">
        <v>272</v>
      </c>
      <c r="D556" s="107"/>
      <c r="E556" s="107">
        <v>68.5</v>
      </c>
      <c r="F556" s="110">
        <v>-0.72</v>
      </c>
      <c r="G556" s="108">
        <v>3700</v>
      </c>
      <c r="H556" s="108">
        <v>254</v>
      </c>
      <c r="I556" s="108">
        <v>22605</v>
      </c>
      <c r="J556" s="107">
        <v>13.45</v>
      </c>
      <c r="K556" s="107">
        <v>1.01</v>
      </c>
      <c r="L556" s="107">
        <v>0.39</v>
      </c>
      <c r="M556" s="107">
        <v>1</v>
      </c>
      <c r="N556" s="107">
        <v>5.09</v>
      </c>
      <c r="O556" s="107">
        <v>7.28</v>
      </c>
      <c r="P556" s="107">
        <v>8.35</v>
      </c>
      <c r="Q556" s="107">
        <v>4.96</v>
      </c>
      <c r="R556" s="107">
        <v>2.33</v>
      </c>
      <c r="S556" s="107">
        <v>38.1</v>
      </c>
      <c r="T556" s="107"/>
      <c r="U556" s="107">
        <v>446</v>
      </c>
      <c r="V556" s="107">
        <v>399</v>
      </c>
      <c r="W556" s="106">
        <v>2.5</v>
      </c>
      <c r="X556" s="107"/>
    </row>
    <row r="557" spans="1:24" ht="15.75" customHeight="1">
      <c r="A557" s="109" t="s">
        <v>464</v>
      </c>
      <c r="B557" s="109">
        <v>555</v>
      </c>
      <c r="C557" s="107" t="s">
        <v>272</v>
      </c>
      <c r="D557" s="107"/>
      <c r="E557" s="107">
        <v>20.6</v>
      </c>
      <c r="F557" s="110">
        <v>-0.96</v>
      </c>
      <c r="G557" s="108">
        <v>2797900</v>
      </c>
      <c r="H557" s="108">
        <v>58168</v>
      </c>
      <c r="I557" s="108">
        <v>20064</v>
      </c>
      <c r="J557" s="107">
        <v>7.05</v>
      </c>
      <c r="K557" s="107">
        <v>1.38</v>
      </c>
      <c r="L557" s="107">
        <v>0.44</v>
      </c>
      <c r="M557" s="107">
        <v>0.55000000000000004</v>
      </c>
      <c r="N557" s="107">
        <v>2.92</v>
      </c>
      <c r="O557" s="107">
        <v>15.49</v>
      </c>
      <c r="P557" s="107">
        <v>20.57</v>
      </c>
      <c r="Q557" s="112">
        <v>53.91</v>
      </c>
      <c r="R557" s="107">
        <v>5.87</v>
      </c>
      <c r="S557" s="107">
        <v>34.619999999999997</v>
      </c>
      <c r="T557" s="107"/>
      <c r="U557" s="107">
        <v>98</v>
      </c>
      <c r="V557" s="107">
        <v>79</v>
      </c>
      <c r="W557" s="110">
        <v>1.38</v>
      </c>
      <c r="X557" s="107"/>
    </row>
    <row r="558" spans="1:24" ht="15.75" customHeight="1">
      <c r="A558" s="109" t="s">
        <v>463</v>
      </c>
      <c r="B558" s="109">
        <v>556</v>
      </c>
      <c r="C558" s="107" t="s">
        <v>275</v>
      </c>
      <c r="D558" s="107"/>
      <c r="E558" s="107">
        <v>14.5</v>
      </c>
      <c r="F558" s="106">
        <v>-0.68</v>
      </c>
      <c r="G558" s="108">
        <v>4800</v>
      </c>
      <c r="H558" s="108">
        <v>69</v>
      </c>
      <c r="I558" s="108">
        <v>5003</v>
      </c>
      <c r="J558" s="107">
        <v>13.19</v>
      </c>
      <c r="K558" s="107">
        <v>0.98</v>
      </c>
      <c r="L558" s="107">
        <v>0.11</v>
      </c>
      <c r="M558" s="107"/>
      <c r="N558" s="107">
        <v>1.1000000000000001</v>
      </c>
      <c r="O558" s="107">
        <v>8.6</v>
      </c>
      <c r="P558" s="107">
        <v>7.5</v>
      </c>
      <c r="Q558" s="112">
        <v>13.9</v>
      </c>
      <c r="R558" s="107">
        <v>4.79</v>
      </c>
      <c r="S558" s="107">
        <v>15</v>
      </c>
      <c r="T558" s="107"/>
      <c r="U558" s="107">
        <v>461</v>
      </c>
      <c r="V558" s="107">
        <v>347</v>
      </c>
      <c r="W558" s="110">
        <v>-1.35</v>
      </c>
      <c r="X558" s="107"/>
    </row>
    <row r="559" spans="1:24" ht="15.75" customHeight="1">
      <c r="A559" s="109" t="s">
        <v>462</v>
      </c>
      <c r="B559" s="109">
        <v>557</v>
      </c>
      <c r="C559" s="107" t="s">
        <v>272</v>
      </c>
      <c r="D559" s="107"/>
      <c r="E559" s="107">
        <v>60</v>
      </c>
      <c r="F559" s="106">
        <v>0</v>
      </c>
      <c r="G559" s="108">
        <v>10500</v>
      </c>
      <c r="H559" s="108">
        <v>629</v>
      </c>
      <c r="I559" s="108">
        <v>34313</v>
      </c>
      <c r="J559" s="107">
        <v>15.07</v>
      </c>
      <c r="K559" s="107">
        <v>0.9</v>
      </c>
      <c r="L559" s="107">
        <v>0.33</v>
      </c>
      <c r="M559" s="107">
        <v>0.2</v>
      </c>
      <c r="N559" s="107">
        <v>3.98</v>
      </c>
      <c r="O559" s="107">
        <v>5.46</v>
      </c>
      <c r="P559" s="107">
        <v>6.64</v>
      </c>
      <c r="Q559" s="107">
        <v>45.36</v>
      </c>
      <c r="R559" s="107">
        <v>1.17</v>
      </c>
      <c r="S559" s="107">
        <v>59.08</v>
      </c>
      <c r="T559" s="107"/>
      <c r="U559" s="107">
        <v>534</v>
      </c>
      <c r="V559" s="107">
        <v>506</v>
      </c>
      <c r="W559" s="110">
        <v>0.71</v>
      </c>
      <c r="X559" s="107"/>
    </row>
    <row r="560" spans="1:24" ht="15.75" customHeight="1">
      <c r="A560" s="109" t="s">
        <v>461</v>
      </c>
      <c r="B560" s="109">
        <v>558</v>
      </c>
      <c r="C560" s="109" t="s">
        <v>272</v>
      </c>
      <c r="D560" s="107"/>
      <c r="E560" s="107">
        <v>8</v>
      </c>
      <c r="F560" s="107">
        <v>0.63</v>
      </c>
      <c r="G560" s="108">
        <v>22247700</v>
      </c>
      <c r="H560" s="108">
        <v>178255</v>
      </c>
      <c r="I560" s="108">
        <v>34687</v>
      </c>
      <c r="J560" s="107"/>
      <c r="K560" s="107">
        <v>1.29</v>
      </c>
      <c r="L560" s="107">
        <v>0.73</v>
      </c>
      <c r="M560" s="107"/>
      <c r="N560" s="107">
        <v>0</v>
      </c>
      <c r="O560" s="107">
        <v>-25.08</v>
      </c>
      <c r="P560" s="107">
        <v>-31.3</v>
      </c>
      <c r="Q560" s="107">
        <v>-7.02</v>
      </c>
      <c r="R560" s="107">
        <v>2.2999999999999998</v>
      </c>
      <c r="S560" s="107">
        <v>39.380000000000003</v>
      </c>
      <c r="T560" s="107"/>
      <c r="U560" s="107"/>
      <c r="V560" s="107"/>
      <c r="W560" s="110"/>
      <c r="X560" s="107"/>
    </row>
    <row r="561" spans="1:24" ht="15.75" customHeight="1">
      <c r="A561" s="109" t="s">
        <v>460</v>
      </c>
      <c r="B561" s="109">
        <v>559</v>
      </c>
      <c r="C561" s="107" t="s">
        <v>272</v>
      </c>
      <c r="D561" s="107"/>
      <c r="E561" s="107">
        <v>3.26</v>
      </c>
      <c r="F561" s="110">
        <v>-1.21</v>
      </c>
      <c r="G561" s="108">
        <v>2773600</v>
      </c>
      <c r="H561" s="108">
        <v>9186</v>
      </c>
      <c r="I561" s="108">
        <v>1304</v>
      </c>
      <c r="J561" s="107">
        <v>20.55</v>
      </c>
      <c r="K561" s="107">
        <v>3.51</v>
      </c>
      <c r="L561" s="107">
        <v>0.67</v>
      </c>
      <c r="M561" s="107">
        <v>0.1</v>
      </c>
      <c r="N561" s="107">
        <v>0.16</v>
      </c>
      <c r="O561" s="107">
        <v>14.37</v>
      </c>
      <c r="P561" s="107">
        <v>17.649999999999999</v>
      </c>
      <c r="Q561" s="107">
        <v>1.47</v>
      </c>
      <c r="R561" s="107">
        <v>3.03</v>
      </c>
      <c r="S561" s="107">
        <v>38.14</v>
      </c>
      <c r="T561" s="107"/>
      <c r="U561" s="107">
        <v>404</v>
      </c>
      <c r="V561" s="107">
        <v>365</v>
      </c>
      <c r="W561" s="106">
        <v>0.14000000000000001</v>
      </c>
      <c r="X561" s="107"/>
    </row>
    <row r="562" spans="1:24" ht="15.75" customHeight="1">
      <c r="A562" s="109" t="s">
        <v>459</v>
      </c>
      <c r="B562" s="109">
        <v>560</v>
      </c>
      <c r="C562" s="109" t="s">
        <v>272</v>
      </c>
      <c r="D562" s="107"/>
      <c r="E562" s="107">
        <v>1.89</v>
      </c>
      <c r="F562" s="110">
        <v>-0.53</v>
      </c>
      <c r="G562" s="108">
        <v>1534200</v>
      </c>
      <c r="H562" s="108">
        <v>2900</v>
      </c>
      <c r="I562" s="108">
        <v>2157</v>
      </c>
      <c r="J562" s="107">
        <v>7.54</v>
      </c>
      <c r="K562" s="107">
        <v>0.92</v>
      </c>
      <c r="L562" s="107">
        <v>3.37</v>
      </c>
      <c r="M562" s="107"/>
      <c r="N562" s="107">
        <v>0.25</v>
      </c>
      <c r="O562" s="107">
        <v>5.93</v>
      </c>
      <c r="P562" s="107">
        <v>13.04</v>
      </c>
      <c r="Q562" s="107">
        <v>4.8</v>
      </c>
      <c r="R562" s="107"/>
      <c r="S562" s="107">
        <v>59.36</v>
      </c>
      <c r="T562" s="107"/>
      <c r="U562" s="107">
        <v>198</v>
      </c>
      <c r="V562" s="107">
        <v>297</v>
      </c>
      <c r="W562" s="110">
        <v>-0.08</v>
      </c>
      <c r="X562" s="107"/>
    </row>
    <row r="563" spans="1:24" ht="15.75" customHeight="1">
      <c r="A563" s="109" t="s">
        <v>458</v>
      </c>
      <c r="B563" s="109">
        <v>561</v>
      </c>
      <c r="C563" s="107" t="s">
        <v>272</v>
      </c>
      <c r="D563" s="107"/>
      <c r="E563" s="107">
        <v>0.6</v>
      </c>
      <c r="F563" s="107">
        <v>-3.23</v>
      </c>
      <c r="G563" s="108">
        <v>131700</v>
      </c>
      <c r="H563" s="108">
        <v>79</v>
      </c>
      <c r="I563" s="108">
        <v>406</v>
      </c>
      <c r="J563" s="107"/>
      <c r="K563" s="107">
        <v>0.41</v>
      </c>
      <c r="L563" s="107">
        <v>1.38</v>
      </c>
      <c r="M563" s="107">
        <v>0.03</v>
      </c>
      <c r="N563" s="107">
        <v>0</v>
      </c>
      <c r="O563" s="107">
        <v>-5.33</v>
      </c>
      <c r="P563" s="107">
        <v>-11.54</v>
      </c>
      <c r="Q563" s="107">
        <v>-10.25</v>
      </c>
      <c r="R563" s="107">
        <v>4.84</v>
      </c>
      <c r="S563" s="107">
        <v>32.94</v>
      </c>
      <c r="T563" s="107"/>
      <c r="U563" s="107"/>
      <c r="V563" s="107"/>
      <c r="W563" s="110"/>
      <c r="X563" s="107"/>
    </row>
    <row r="564" spans="1:24" ht="15.75" customHeight="1">
      <c r="A564" s="109" t="s">
        <v>457</v>
      </c>
      <c r="B564" s="109">
        <v>562</v>
      </c>
      <c r="C564" s="107" t="s">
        <v>272</v>
      </c>
      <c r="D564" s="107"/>
      <c r="E564" s="107">
        <v>10.4</v>
      </c>
      <c r="F564" s="106">
        <v>-0.95</v>
      </c>
      <c r="G564" s="108">
        <v>363900</v>
      </c>
      <c r="H564" s="108">
        <v>3795</v>
      </c>
      <c r="I564" s="108">
        <v>3223</v>
      </c>
      <c r="J564" s="107">
        <v>49</v>
      </c>
      <c r="K564" s="107">
        <v>2.0499999999999998</v>
      </c>
      <c r="L564" s="107">
        <v>0.31</v>
      </c>
      <c r="M564" s="107"/>
      <c r="N564" s="107">
        <v>0.21</v>
      </c>
      <c r="O564" s="107">
        <v>4.66</v>
      </c>
      <c r="P564" s="107">
        <v>4.2699999999999996</v>
      </c>
      <c r="Q564" s="107">
        <v>7.03</v>
      </c>
      <c r="R564" s="107"/>
      <c r="S564" s="107">
        <v>42.87</v>
      </c>
      <c r="T564" s="107"/>
      <c r="U564" s="107">
        <v>806</v>
      </c>
      <c r="V564" s="107">
        <v>749</v>
      </c>
      <c r="W564" s="110">
        <v>-1.26</v>
      </c>
      <c r="X564" s="107"/>
    </row>
    <row r="565" spans="1:24" ht="15.75" customHeight="1">
      <c r="A565" s="109" t="s">
        <v>456</v>
      </c>
      <c r="B565" s="109">
        <v>563</v>
      </c>
      <c r="C565" s="107" t="s">
        <v>275</v>
      </c>
      <c r="D565" s="107" t="s">
        <v>1251</v>
      </c>
      <c r="E565" s="107">
        <v>35.25</v>
      </c>
      <c r="F565" s="107">
        <v>-10.76</v>
      </c>
      <c r="G565" s="108">
        <v>5300</v>
      </c>
      <c r="H565" s="108">
        <v>188</v>
      </c>
      <c r="I565" s="108">
        <v>9373</v>
      </c>
      <c r="J565" s="107">
        <v>55.42</v>
      </c>
      <c r="K565" s="107">
        <v>1.05</v>
      </c>
      <c r="L565" s="107">
        <v>0.4</v>
      </c>
      <c r="M565" s="107">
        <v>0.32</v>
      </c>
      <c r="N565" s="107">
        <v>0.64</v>
      </c>
      <c r="O565" s="107">
        <v>1.28</v>
      </c>
      <c r="P565" s="107">
        <v>1.92</v>
      </c>
      <c r="Q565" s="107">
        <v>1.51</v>
      </c>
      <c r="R565" s="107">
        <v>0.81</v>
      </c>
      <c r="S565" s="107">
        <v>14.19</v>
      </c>
      <c r="T565" s="107"/>
      <c r="U565" s="107">
        <v>891</v>
      </c>
      <c r="V565" s="107">
        <v>907</v>
      </c>
      <c r="W565" s="106">
        <v>1.28</v>
      </c>
      <c r="X565" s="107"/>
    </row>
    <row r="566" spans="1:24" ht="15.75" customHeight="1">
      <c r="A566" s="109" t="s">
        <v>455</v>
      </c>
      <c r="B566" s="109">
        <v>564</v>
      </c>
      <c r="C566" s="107" t="s">
        <v>272</v>
      </c>
      <c r="D566" s="107"/>
      <c r="E566" s="107">
        <v>7.5</v>
      </c>
      <c r="F566" s="106">
        <v>0.67</v>
      </c>
      <c r="G566" s="108">
        <v>1100</v>
      </c>
      <c r="H566" s="108">
        <v>8</v>
      </c>
      <c r="I566" s="108">
        <v>2025</v>
      </c>
      <c r="J566" s="107">
        <v>15.18</v>
      </c>
      <c r="K566" s="107">
        <v>1.23</v>
      </c>
      <c r="L566" s="107">
        <v>1.21</v>
      </c>
      <c r="M566" s="107"/>
      <c r="N566" s="107">
        <v>0.49</v>
      </c>
      <c r="O566" s="107">
        <v>10.39</v>
      </c>
      <c r="P566" s="107">
        <v>8.2799999999999994</v>
      </c>
      <c r="Q566" s="107">
        <v>2</v>
      </c>
      <c r="R566" s="107">
        <v>2.77</v>
      </c>
      <c r="S566" s="107">
        <v>24</v>
      </c>
      <c r="T566" s="107"/>
      <c r="U566" s="107">
        <v>489</v>
      </c>
      <c r="V566" s="107">
        <v>355</v>
      </c>
      <c r="W566" s="111">
        <v>0.18</v>
      </c>
      <c r="X566" s="107"/>
    </row>
    <row r="567" spans="1:24" ht="15.75" customHeight="1">
      <c r="A567" s="109" t="s">
        <v>454</v>
      </c>
      <c r="B567" s="109">
        <v>565</v>
      </c>
      <c r="C567" s="107" t="s">
        <v>272</v>
      </c>
      <c r="D567" s="107"/>
      <c r="E567" s="107">
        <v>0.04</v>
      </c>
      <c r="F567" s="107">
        <v>33.33</v>
      </c>
      <c r="G567" s="108">
        <v>131234200</v>
      </c>
      <c r="H567" s="108">
        <v>4322</v>
      </c>
      <c r="I567" s="108">
        <v>445</v>
      </c>
      <c r="J567" s="107"/>
      <c r="K567" s="107"/>
      <c r="L567" s="107">
        <v>-1.51</v>
      </c>
      <c r="M567" s="107"/>
      <c r="N567" s="107">
        <v>0</v>
      </c>
      <c r="O567" s="107"/>
      <c r="P567" s="107"/>
      <c r="Q567" s="107"/>
      <c r="R567" s="107"/>
      <c r="S567" s="107"/>
      <c r="T567" s="107"/>
      <c r="U567" s="107"/>
      <c r="V567" s="107"/>
      <c r="W567" s="106"/>
      <c r="X567" s="107"/>
    </row>
    <row r="568" spans="1:24" ht="15.75" customHeight="1">
      <c r="A568" s="109" t="s">
        <v>453</v>
      </c>
      <c r="B568" s="109">
        <v>566</v>
      </c>
      <c r="C568" s="107" t="s">
        <v>272</v>
      </c>
      <c r="D568" s="107"/>
      <c r="E568" s="107">
        <v>11.5</v>
      </c>
      <c r="F568" s="106">
        <v>4.55</v>
      </c>
      <c r="G568" s="108">
        <v>16672000</v>
      </c>
      <c r="H568" s="108">
        <v>191829</v>
      </c>
      <c r="I568" s="108">
        <v>10603</v>
      </c>
      <c r="J568" s="107">
        <v>14.9</v>
      </c>
      <c r="K568" s="107">
        <v>2.4300000000000002</v>
      </c>
      <c r="L568" s="107">
        <v>2.7</v>
      </c>
      <c r="M568" s="107">
        <v>0.11</v>
      </c>
      <c r="N568" s="107">
        <v>0.77</v>
      </c>
      <c r="O568" s="107">
        <v>6.9</v>
      </c>
      <c r="P568" s="107">
        <v>17.670000000000002</v>
      </c>
      <c r="Q568" s="107">
        <v>40.44</v>
      </c>
      <c r="R568" s="107">
        <v>1</v>
      </c>
      <c r="S568" s="107">
        <v>32.549999999999997</v>
      </c>
      <c r="T568" s="107"/>
      <c r="U568" s="107">
        <v>320</v>
      </c>
      <c r="V568" s="107">
        <v>450</v>
      </c>
      <c r="W568" s="110">
        <v>1.45</v>
      </c>
      <c r="X568" s="107"/>
    </row>
    <row r="569" spans="1:24" ht="15.75" customHeight="1">
      <c r="A569" s="109" t="s">
        <v>452</v>
      </c>
      <c r="B569" s="109">
        <v>567</v>
      </c>
      <c r="C569" s="107" t="s">
        <v>275</v>
      </c>
      <c r="D569" s="107"/>
      <c r="E569" s="107">
        <v>2.12</v>
      </c>
      <c r="F569" s="106">
        <v>0.95</v>
      </c>
      <c r="G569" s="108">
        <v>63000</v>
      </c>
      <c r="H569" s="108">
        <v>131</v>
      </c>
      <c r="I569" s="108">
        <v>1357</v>
      </c>
      <c r="J569" s="107">
        <v>17.78</v>
      </c>
      <c r="K569" s="107">
        <v>0.48</v>
      </c>
      <c r="L569" s="107">
        <v>0.15</v>
      </c>
      <c r="M569" s="107">
        <v>0.17</v>
      </c>
      <c r="N569" s="107">
        <v>0.12</v>
      </c>
      <c r="O569" s="107">
        <v>2.99</v>
      </c>
      <c r="P569" s="107">
        <v>2.7</v>
      </c>
      <c r="Q569" s="107">
        <v>1.65</v>
      </c>
      <c r="R569" s="107">
        <v>7.86</v>
      </c>
      <c r="S569" s="107">
        <v>42.32</v>
      </c>
      <c r="T569" s="107"/>
      <c r="U569" s="107">
        <v>685</v>
      </c>
      <c r="V569" s="107">
        <v>659</v>
      </c>
      <c r="W569" s="110">
        <v>-2.17</v>
      </c>
      <c r="X569" s="107"/>
    </row>
    <row r="570" spans="1:24" ht="15.75" customHeight="1">
      <c r="A570" s="109" t="s">
        <v>451</v>
      </c>
      <c r="B570" s="109">
        <v>568</v>
      </c>
      <c r="C570" s="107" t="s">
        <v>272</v>
      </c>
      <c r="D570" s="107"/>
      <c r="E570" s="107">
        <v>2.2200000000000002</v>
      </c>
      <c r="F570" s="106">
        <v>0</v>
      </c>
      <c r="G570" s="108">
        <v>69100</v>
      </c>
      <c r="H570" s="107">
        <v>153</v>
      </c>
      <c r="I570" s="108">
        <v>1113</v>
      </c>
      <c r="J570" s="107"/>
      <c r="K570" s="107">
        <v>0.5</v>
      </c>
      <c r="L570" s="107">
        <v>1.98</v>
      </c>
      <c r="M570" s="107">
        <v>0.01</v>
      </c>
      <c r="N570" s="107">
        <v>0</v>
      </c>
      <c r="O570" s="107">
        <v>-7.0000000000000007E-2</v>
      </c>
      <c r="P570" s="107">
        <v>-3.64</v>
      </c>
      <c r="Q570" s="107">
        <v>-2.84</v>
      </c>
      <c r="R570" s="107">
        <v>0.45</v>
      </c>
      <c r="S570" s="107">
        <v>33.72</v>
      </c>
      <c r="T570" s="107"/>
      <c r="U570" s="107"/>
      <c r="V570" s="107"/>
      <c r="W570" s="106"/>
      <c r="X570" s="107"/>
    </row>
    <row r="571" spans="1:24" ht="15.75" customHeight="1">
      <c r="A571" s="109" t="s">
        <v>450</v>
      </c>
      <c r="B571" s="109">
        <v>569</v>
      </c>
      <c r="C571" s="107" t="s">
        <v>272</v>
      </c>
      <c r="D571" s="107"/>
      <c r="E571" s="107">
        <v>26.25</v>
      </c>
      <c r="F571" s="107">
        <v>0</v>
      </c>
      <c r="G571" s="108">
        <v>15738900</v>
      </c>
      <c r="H571" s="108">
        <v>419644</v>
      </c>
      <c r="I571" s="108">
        <v>40320</v>
      </c>
      <c r="J571" s="107">
        <v>9.82</v>
      </c>
      <c r="K571" s="107">
        <v>1.2</v>
      </c>
      <c r="L571" s="107">
        <v>0.83</v>
      </c>
      <c r="M571" s="107">
        <v>0.5</v>
      </c>
      <c r="N571" s="107">
        <v>2.67</v>
      </c>
      <c r="O571" s="107">
        <v>11.76</v>
      </c>
      <c r="P571" s="107">
        <v>14.25</v>
      </c>
      <c r="Q571" s="107">
        <v>8.09</v>
      </c>
      <c r="R571" s="107">
        <v>1.33</v>
      </c>
      <c r="S571" s="107">
        <v>54.63</v>
      </c>
      <c r="T571" s="107"/>
      <c r="U571" s="107">
        <v>229</v>
      </c>
      <c r="V571" s="107">
        <v>187</v>
      </c>
      <c r="W571" s="111">
        <v>-0.09</v>
      </c>
      <c r="X571" s="107"/>
    </row>
    <row r="572" spans="1:24" ht="15.75" customHeight="1">
      <c r="A572" s="109" t="s">
        <v>449</v>
      </c>
      <c r="B572" s="109">
        <v>570</v>
      </c>
      <c r="C572" s="107" t="s">
        <v>272</v>
      </c>
      <c r="D572" s="107"/>
      <c r="E572" s="107">
        <v>162.5</v>
      </c>
      <c r="F572" s="106">
        <v>1.25</v>
      </c>
      <c r="G572" s="108">
        <v>23000</v>
      </c>
      <c r="H572" s="108">
        <v>3736</v>
      </c>
      <c r="I572" s="108">
        <v>12452</v>
      </c>
      <c r="J572" s="107">
        <v>10.98</v>
      </c>
      <c r="K572" s="107">
        <v>0.7</v>
      </c>
      <c r="L572" s="107">
        <v>0.13</v>
      </c>
      <c r="M572" s="107">
        <v>8.25</v>
      </c>
      <c r="N572" s="107">
        <v>26.07</v>
      </c>
      <c r="O572" s="107">
        <v>7.11</v>
      </c>
      <c r="P572" s="107">
        <v>6.69</v>
      </c>
      <c r="Q572" s="107">
        <v>1.58</v>
      </c>
      <c r="R572" s="107">
        <v>5.14</v>
      </c>
      <c r="S572" s="107">
        <v>34.369999999999997</v>
      </c>
      <c r="T572" s="107"/>
      <c r="U572" s="107">
        <v>430</v>
      </c>
      <c r="V572" s="107">
        <v>345</v>
      </c>
      <c r="W572" s="106">
        <v>0.7</v>
      </c>
      <c r="X572" s="107"/>
    </row>
    <row r="573" spans="1:24" ht="15.75" customHeight="1">
      <c r="A573" s="109" t="s">
        <v>448</v>
      </c>
      <c r="B573" s="109">
        <v>571</v>
      </c>
      <c r="C573" s="107" t="s">
        <v>272</v>
      </c>
      <c r="D573" s="107"/>
      <c r="E573" s="107">
        <v>2.1</v>
      </c>
      <c r="F573" s="106">
        <v>0</v>
      </c>
      <c r="G573" s="108">
        <v>10600</v>
      </c>
      <c r="H573" s="108">
        <v>22</v>
      </c>
      <c r="I573" s="108">
        <v>569</v>
      </c>
      <c r="J573" s="107"/>
      <c r="K573" s="107">
        <v>3.44</v>
      </c>
      <c r="L573" s="107">
        <v>1.91</v>
      </c>
      <c r="M573" s="107"/>
      <c r="N573" s="107">
        <v>0</v>
      </c>
      <c r="O573" s="107">
        <v>-28.93</v>
      </c>
      <c r="P573" s="107">
        <v>-64.12</v>
      </c>
      <c r="Q573" s="107">
        <v>-724.13</v>
      </c>
      <c r="R573" s="107"/>
      <c r="S573" s="107">
        <v>63.39</v>
      </c>
      <c r="T573" s="107"/>
      <c r="U573" s="107"/>
      <c r="V573" s="107"/>
      <c r="W573" s="110"/>
      <c r="X573" s="107"/>
    </row>
    <row r="574" spans="1:24" ht="15.75" customHeight="1">
      <c r="A574" s="109" t="s">
        <v>447</v>
      </c>
      <c r="B574" s="109">
        <v>572</v>
      </c>
      <c r="C574" s="107" t="s">
        <v>272</v>
      </c>
      <c r="D574" s="107"/>
      <c r="E574" s="107">
        <v>1.92</v>
      </c>
      <c r="F574" s="106">
        <v>0</v>
      </c>
      <c r="G574" s="108">
        <v>155374600</v>
      </c>
      <c r="H574" s="108">
        <v>298647</v>
      </c>
      <c r="I574" s="108">
        <v>45721</v>
      </c>
      <c r="J574" s="107">
        <v>36.979999999999997</v>
      </c>
      <c r="K574" s="107">
        <v>13.71</v>
      </c>
      <c r="L574" s="107">
        <v>6.63</v>
      </c>
      <c r="M574" s="107"/>
      <c r="N574" s="107">
        <v>0.05</v>
      </c>
      <c r="O574" s="107">
        <v>12.06</v>
      </c>
      <c r="P574" s="107">
        <v>40.049999999999997</v>
      </c>
      <c r="Q574" s="107">
        <v>9.4700000000000006</v>
      </c>
      <c r="R574" s="107"/>
      <c r="S574" s="107">
        <v>20.84</v>
      </c>
      <c r="T574" s="107"/>
      <c r="U574" s="107">
        <v>416</v>
      </c>
      <c r="V574" s="107">
        <v>499</v>
      </c>
      <c r="W574" s="110">
        <v>0.6</v>
      </c>
      <c r="X574" s="107"/>
    </row>
    <row r="575" spans="1:24" ht="15.75" customHeight="1">
      <c r="A575" s="109" t="s">
        <v>446</v>
      </c>
      <c r="B575" s="109">
        <v>573</v>
      </c>
      <c r="C575" s="107" t="s">
        <v>443</v>
      </c>
      <c r="D575" s="107"/>
      <c r="E575" s="107">
        <v>0.68</v>
      </c>
      <c r="F575" s="110">
        <v>0</v>
      </c>
      <c r="G575" s="108">
        <v>358100</v>
      </c>
      <c r="H575" s="108">
        <v>239</v>
      </c>
      <c r="I575" s="108">
        <v>386</v>
      </c>
      <c r="J575" s="107">
        <v>18.48</v>
      </c>
      <c r="K575" s="107">
        <v>1.03</v>
      </c>
      <c r="L575" s="107">
        <v>0.46</v>
      </c>
      <c r="M575" s="107">
        <v>0.1</v>
      </c>
      <c r="N575" s="107">
        <v>0.04</v>
      </c>
      <c r="O575" s="107">
        <v>5.33</v>
      </c>
      <c r="P575" s="107">
        <v>6.39</v>
      </c>
      <c r="Q575" s="107">
        <v>4.2</v>
      </c>
      <c r="R575" s="107">
        <v>14.71</v>
      </c>
      <c r="S575" s="107">
        <v>25.3</v>
      </c>
      <c r="T575" s="107"/>
      <c r="U575" s="107">
        <v>592</v>
      </c>
      <c r="V575" s="107">
        <v>565</v>
      </c>
      <c r="W575" s="106"/>
      <c r="X575" s="107"/>
    </row>
    <row r="576" spans="1:24" ht="15.75" customHeight="1">
      <c r="A576" s="109" t="s">
        <v>445</v>
      </c>
      <c r="B576" s="109">
        <v>574</v>
      </c>
      <c r="C576" s="107" t="s">
        <v>275</v>
      </c>
      <c r="D576" s="107"/>
      <c r="E576" s="107">
        <v>13.6</v>
      </c>
      <c r="F576" s="106">
        <v>0.74</v>
      </c>
      <c r="G576" s="108">
        <v>16206700</v>
      </c>
      <c r="H576" s="108">
        <v>221148</v>
      </c>
      <c r="I576" s="108">
        <v>20741</v>
      </c>
      <c r="J576" s="107">
        <v>16.93</v>
      </c>
      <c r="K576" s="107">
        <v>1.57</v>
      </c>
      <c r="L576" s="107">
        <v>2.4500000000000002</v>
      </c>
      <c r="M576" s="107"/>
      <c r="N576" s="107">
        <v>0.8</v>
      </c>
      <c r="O576" s="107">
        <v>3.29</v>
      </c>
      <c r="P576" s="107">
        <v>9.1</v>
      </c>
      <c r="Q576" s="107">
        <v>2.2999999999999998</v>
      </c>
      <c r="R576" s="107">
        <v>2.2200000000000002</v>
      </c>
      <c r="S576" s="107">
        <v>65.17</v>
      </c>
      <c r="T576" s="107"/>
      <c r="U576" s="107">
        <v>485</v>
      </c>
      <c r="V576" s="107">
        <v>630</v>
      </c>
      <c r="W576" s="111">
        <v>-0.13</v>
      </c>
      <c r="X576" s="107"/>
    </row>
    <row r="577" spans="1:24" ht="15.75" customHeight="1">
      <c r="A577" s="109" t="s">
        <v>444</v>
      </c>
      <c r="B577" s="109">
        <v>575</v>
      </c>
      <c r="C577" s="107" t="s">
        <v>443</v>
      </c>
      <c r="D577" s="107"/>
      <c r="E577" s="107">
        <v>74.25</v>
      </c>
      <c r="F577" s="106">
        <v>0</v>
      </c>
      <c r="G577" s="108">
        <v>4969000</v>
      </c>
      <c r="H577" s="108">
        <v>369303</v>
      </c>
      <c r="I577" s="108">
        <v>106087</v>
      </c>
      <c r="J577" s="107">
        <v>17.5</v>
      </c>
      <c r="K577" s="107">
        <v>4.25</v>
      </c>
      <c r="L577" s="107">
        <v>0.32</v>
      </c>
      <c r="M577" s="107">
        <v>1.25</v>
      </c>
      <c r="N577" s="107">
        <v>4.24</v>
      </c>
      <c r="O577" s="107">
        <v>20.61</v>
      </c>
      <c r="P577" s="107">
        <v>24.18</v>
      </c>
      <c r="Q577" s="107">
        <v>34.369999999999997</v>
      </c>
      <c r="R577" s="107"/>
      <c r="S577" s="107">
        <v>38.01</v>
      </c>
      <c r="T577" s="107"/>
      <c r="U577" s="107">
        <v>305</v>
      </c>
      <c r="V577" s="107">
        <v>283</v>
      </c>
      <c r="W577" s="106"/>
      <c r="X577" s="107"/>
    </row>
    <row r="578" spans="1:24" ht="15.75" customHeight="1">
      <c r="A578" s="109" t="s">
        <v>442</v>
      </c>
      <c r="B578" s="109">
        <v>576</v>
      </c>
      <c r="C578" s="107" t="s">
        <v>272</v>
      </c>
      <c r="D578" s="107" t="s">
        <v>441</v>
      </c>
      <c r="E578" s="107">
        <v>0.01</v>
      </c>
      <c r="F578" s="110">
        <v>0</v>
      </c>
      <c r="G578" s="108">
        <v>0</v>
      </c>
      <c r="H578" s="108">
        <v>0</v>
      </c>
      <c r="I578" s="108">
        <v>160</v>
      </c>
      <c r="J578" s="107"/>
      <c r="K578" s="107">
        <v>0.14000000000000001</v>
      </c>
      <c r="L578" s="107">
        <v>0.18</v>
      </c>
      <c r="M578" s="107"/>
      <c r="N578" s="107">
        <v>0</v>
      </c>
      <c r="O578" s="107">
        <v>-1.31</v>
      </c>
      <c r="P578" s="107">
        <v>-1.54</v>
      </c>
      <c r="Q578" s="107">
        <v>21.64</v>
      </c>
      <c r="R578" s="107"/>
      <c r="S578" s="107">
        <v>74.47</v>
      </c>
      <c r="T578" s="107"/>
      <c r="U578" s="107"/>
      <c r="V578" s="107"/>
      <c r="W578" s="110"/>
      <c r="X578" s="107"/>
    </row>
    <row r="579" spans="1:24" ht="15.75" customHeight="1">
      <c r="A579" s="109" t="s">
        <v>440</v>
      </c>
      <c r="B579" s="109">
        <v>577</v>
      </c>
      <c r="C579" s="107" t="s">
        <v>275</v>
      </c>
      <c r="D579" s="107"/>
      <c r="E579" s="107">
        <v>6.8</v>
      </c>
      <c r="F579" s="106">
        <v>1.49</v>
      </c>
      <c r="G579" s="108">
        <v>315700</v>
      </c>
      <c r="H579" s="108">
        <v>2145</v>
      </c>
      <c r="I579" s="108">
        <v>1822</v>
      </c>
      <c r="J579" s="107">
        <v>13.68</v>
      </c>
      <c r="K579" s="107">
        <v>2.73</v>
      </c>
      <c r="L579" s="107">
        <v>1.51</v>
      </c>
      <c r="M579" s="107">
        <v>0.25</v>
      </c>
      <c r="N579" s="107">
        <v>0.5</v>
      </c>
      <c r="O579" s="107">
        <v>15.68</v>
      </c>
      <c r="P579" s="107">
        <v>20.85</v>
      </c>
      <c r="Q579" s="107">
        <v>9.89</v>
      </c>
      <c r="R579" s="107">
        <v>3.73</v>
      </c>
      <c r="S579" s="107">
        <v>20.34</v>
      </c>
      <c r="T579" s="107"/>
      <c r="U579" s="107">
        <v>260</v>
      </c>
      <c r="V579" s="107">
        <v>244</v>
      </c>
      <c r="W579" s="110">
        <v>0.8</v>
      </c>
      <c r="X579" s="107"/>
    </row>
    <row r="580" spans="1:24" ht="15.75" customHeight="1">
      <c r="A580" s="109" t="s">
        <v>439</v>
      </c>
      <c r="B580" s="109">
        <v>578</v>
      </c>
      <c r="C580" s="107" t="s">
        <v>275</v>
      </c>
      <c r="D580" s="107"/>
      <c r="E580" s="107">
        <v>4.0999999999999996</v>
      </c>
      <c r="F580" s="106">
        <v>0</v>
      </c>
      <c r="G580" s="108">
        <v>7002000</v>
      </c>
      <c r="H580" s="108">
        <v>28799</v>
      </c>
      <c r="I580" s="108">
        <v>6662</v>
      </c>
      <c r="J580" s="107"/>
      <c r="K580" s="107">
        <v>0.82</v>
      </c>
      <c r="L580" s="107">
        <v>0.64</v>
      </c>
      <c r="M580" s="107"/>
      <c r="N580" s="107">
        <v>0</v>
      </c>
      <c r="O580" s="107">
        <v>-3.02</v>
      </c>
      <c r="P580" s="107">
        <v>-5.35</v>
      </c>
      <c r="Q580" s="107">
        <v>-17.489999999999998</v>
      </c>
      <c r="R580" s="107">
        <v>9.92</v>
      </c>
      <c r="S580" s="107">
        <v>74.459999999999994</v>
      </c>
      <c r="T580" s="107"/>
      <c r="U580" s="107"/>
      <c r="V580" s="107"/>
      <c r="W580" s="110"/>
      <c r="X580" s="107"/>
    </row>
    <row r="581" spans="1:24" ht="15.75" customHeight="1">
      <c r="A581" s="109" t="s">
        <v>438</v>
      </c>
      <c r="B581" s="109">
        <v>579</v>
      </c>
      <c r="C581" s="107" t="s">
        <v>272</v>
      </c>
      <c r="D581" s="107"/>
      <c r="E581" s="107">
        <v>34.25</v>
      </c>
      <c r="F581" s="107">
        <v>0.74</v>
      </c>
      <c r="G581" s="108">
        <v>5400</v>
      </c>
      <c r="H581" s="107">
        <v>185</v>
      </c>
      <c r="I581" s="108">
        <v>10275</v>
      </c>
      <c r="J581" s="107">
        <v>14.97</v>
      </c>
      <c r="K581" s="107">
        <v>0.49</v>
      </c>
      <c r="L581" s="107">
        <v>0.14000000000000001</v>
      </c>
      <c r="M581" s="107">
        <v>1.5</v>
      </c>
      <c r="N581" s="107">
        <v>2.29</v>
      </c>
      <c r="O581" s="107">
        <v>3.66</v>
      </c>
      <c r="P581" s="107">
        <v>3.38</v>
      </c>
      <c r="Q581" s="107">
        <v>6.14</v>
      </c>
      <c r="R581" s="107">
        <v>4.41</v>
      </c>
      <c r="S581" s="107">
        <v>57.4</v>
      </c>
      <c r="T581" s="107"/>
      <c r="U581" s="107">
        <v>625</v>
      </c>
      <c r="V581" s="107">
        <v>584</v>
      </c>
      <c r="W581" s="106">
        <v>1.92</v>
      </c>
      <c r="X581" s="107"/>
    </row>
    <row r="582" spans="1:24" ht="15.75" customHeight="1">
      <c r="A582" s="109" t="s">
        <v>437</v>
      </c>
      <c r="B582" s="109">
        <v>580</v>
      </c>
      <c r="C582" s="107" t="s">
        <v>272</v>
      </c>
      <c r="D582" s="107"/>
      <c r="E582" s="107">
        <v>4.08</v>
      </c>
      <c r="F582" s="106">
        <v>-0.49</v>
      </c>
      <c r="G582" s="108">
        <v>2929400</v>
      </c>
      <c r="H582" s="108">
        <v>11930</v>
      </c>
      <c r="I582" s="108">
        <v>1754</v>
      </c>
      <c r="J582" s="107">
        <v>12.19</v>
      </c>
      <c r="K582" s="107">
        <v>1.79</v>
      </c>
      <c r="L582" s="107">
        <v>0.36</v>
      </c>
      <c r="M582" s="107">
        <v>0.05</v>
      </c>
      <c r="N582" s="107">
        <v>0.33</v>
      </c>
      <c r="O582" s="107">
        <v>11.71</v>
      </c>
      <c r="P582" s="107">
        <v>15.65</v>
      </c>
      <c r="Q582" s="107">
        <v>7.73</v>
      </c>
      <c r="R582" s="107"/>
      <c r="S582" s="107">
        <v>27.1</v>
      </c>
      <c r="T582" s="107"/>
      <c r="U582" s="107">
        <v>280</v>
      </c>
      <c r="V582" s="107">
        <v>261</v>
      </c>
      <c r="W582" s="110">
        <v>-0.11</v>
      </c>
      <c r="X582" s="107"/>
    </row>
    <row r="583" spans="1:24" ht="15.75" customHeight="1">
      <c r="A583" s="109" t="s">
        <v>436</v>
      </c>
      <c r="B583" s="109">
        <v>581</v>
      </c>
      <c r="C583" s="107" t="s">
        <v>272</v>
      </c>
      <c r="D583" s="107"/>
      <c r="E583" s="107">
        <v>0.91</v>
      </c>
      <c r="F583" s="106">
        <v>-2.15</v>
      </c>
      <c r="G583" s="108">
        <v>218331500</v>
      </c>
      <c r="H583" s="108">
        <v>201098</v>
      </c>
      <c r="I583" s="108">
        <v>24888</v>
      </c>
      <c r="J583" s="107">
        <v>15.11</v>
      </c>
      <c r="K583" s="107">
        <v>1.47</v>
      </c>
      <c r="L583" s="107">
        <v>2.4700000000000002</v>
      </c>
      <c r="M583" s="107"/>
      <c r="N583" s="107">
        <v>0.06</v>
      </c>
      <c r="O583" s="107">
        <v>5.87</v>
      </c>
      <c r="P583" s="107">
        <v>10.16</v>
      </c>
      <c r="Q583" s="107">
        <v>24.38</v>
      </c>
      <c r="R583" s="107">
        <v>1.18</v>
      </c>
      <c r="S583" s="107">
        <v>59.87</v>
      </c>
      <c r="T583" s="107"/>
      <c r="U583" s="107">
        <v>441</v>
      </c>
      <c r="V583" s="107">
        <v>491</v>
      </c>
      <c r="W583" s="110">
        <v>0.32</v>
      </c>
      <c r="X583" s="107"/>
    </row>
    <row r="584" spans="1:24" ht="15.75" customHeight="1">
      <c r="A584" s="109" t="s">
        <v>435</v>
      </c>
      <c r="B584" s="109">
        <v>582</v>
      </c>
      <c r="C584" s="107" t="s">
        <v>272</v>
      </c>
      <c r="D584" s="107"/>
      <c r="E584" s="107">
        <v>2.82</v>
      </c>
      <c r="F584" s="106">
        <v>0</v>
      </c>
      <c r="G584" s="108">
        <v>2263300</v>
      </c>
      <c r="H584" s="108">
        <v>6395</v>
      </c>
      <c r="I584" s="108">
        <v>3102</v>
      </c>
      <c r="J584" s="107">
        <v>16.649999999999999</v>
      </c>
      <c r="K584" s="107">
        <v>0.86</v>
      </c>
      <c r="L584" s="107">
        <v>0.75</v>
      </c>
      <c r="M584" s="107">
        <v>0.02</v>
      </c>
      <c r="N584" s="107">
        <v>0.17</v>
      </c>
      <c r="O584" s="107">
        <v>4.46</v>
      </c>
      <c r="P584" s="107">
        <v>4.9000000000000004</v>
      </c>
      <c r="Q584" s="107">
        <v>0.92</v>
      </c>
      <c r="R584" s="107">
        <v>6.97</v>
      </c>
      <c r="S584" s="107">
        <v>60.09</v>
      </c>
      <c r="T584" s="107"/>
      <c r="U584" s="107">
        <v>603</v>
      </c>
      <c r="V584" s="107">
        <v>570</v>
      </c>
      <c r="W584" s="110">
        <v>0.53</v>
      </c>
      <c r="X584" s="107"/>
    </row>
    <row r="585" spans="1:24" ht="15.75" customHeight="1">
      <c r="A585" s="109" t="s">
        <v>434</v>
      </c>
      <c r="B585" s="109">
        <v>583</v>
      </c>
      <c r="C585" s="107" t="s">
        <v>272</v>
      </c>
      <c r="D585" s="107"/>
      <c r="E585" s="107">
        <v>4.04</v>
      </c>
      <c r="F585" s="106">
        <v>-0.49</v>
      </c>
      <c r="G585" s="108">
        <v>4500</v>
      </c>
      <c r="H585" s="108">
        <v>18</v>
      </c>
      <c r="I585" s="108">
        <v>1212</v>
      </c>
      <c r="J585" s="107">
        <v>6.56</v>
      </c>
      <c r="K585" s="107">
        <v>1.84</v>
      </c>
      <c r="L585" s="107">
        <v>2.42</v>
      </c>
      <c r="M585" s="107">
        <v>0.21</v>
      </c>
      <c r="N585" s="107">
        <v>0.62</v>
      </c>
      <c r="O585" s="107">
        <v>12.47</v>
      </c>
      <c r="P585" s="107">
        <v>31.63</v>
      </c>
      <c r="Q585" s="107">
        <v>19.96</v>
      </c>
      <c r="R585" s="107">
        <v>5.91</v>
      </c>
      <c r="S585" s="107">
        <v>22.89</v>
      </c>
      <c r="T585" s="107"/>
      <c r="U585" s="107">
        <v>36</v>
      </c>
      <c r="V585" s="107">
        <v>104</v>
      </c>
      <c r="W585" s="106">
        <v>-0.27</v>
      </c>
      <c r="X585" s="107"/>
    </row>
    <row r="586" spans="1:24" ht="15.75" customHeight="1">
      <c r="A586" s="109" t="s">
        <v>433</v>
      </c>
      <c r="B586" s="109">
        <v>584</v>
      </c>
      <c r="C586" s="107" t="s">
        <v>275</v>
      </c>
      <c r="D586" s="107"/>
      <c r="E586" s="107">
        <v>394</v>
      </c>
      <c r="F586" s="106">
        <v>-1.01</v>
      </c>
      <c r="G586" s="108">
        <v>900</v>
      </c>
      <c r="H586" s="108">
        <v>356</v>
      </c>
      <c r="I586" s="108">
        <v>39400</v>
      </c>
      <c r="J586" s="107">
        <v>24.97</v>
      </c>
      <c r="K586" s="107">
        <v>4.2</v>
      </c>
      <c r="L586" s="107">
        <v>0.32</v>
      </c>
      <c r="M586" s="107">
        <v>10</v>
      </c>
      <c r="N586" s="107">
        <v>15.78</v>
      </c>
      <c r="O586" s="107">
        <v>16.21</v>
      </c>
      <c r="P586" s="107">
        <v>17.37</v>
      </c>
      <c r="Q586" s="107">
        <v>14.35</v>
      </c>
      <c r="R586" s="107">
        <v>4.2699999999999996</v>
      </c>
      <c r="S586" s="107">
        <v>4.2300000000000004</v>
      </c>
      <c r="T586" s="107"/>
      <c r="U586" s="107">
        <v>443</v>
      </c>
      <c r="V586" s="107">
        <v>384</v>
      </c>
      <c r="W586" s="110">
        <v>2.4</v>
      </c>
      <c r="X586" s="107"/>
    </row>
    <row r="587" spans="1:24" ht="15.75" customHeight="1">
      <c r="A587" s="109" t="s">
        <v>432</v>
      </c>
      <c r="B587" s="109">
        <v>585</v>
      </c>
      <c r="C587" s="107" t="s">
        <v>272</v>
      </c>
      <c r="D587" s="107"/>
      <c r="E587" s="107">
        <v>4.9000000000000004</v>
      </c>
      <c r="F587" s="107">
        <v>0</v>
      </c>
      <c r="G587" s="108">
        <v>10858400</v>
      </c>
      <c r="H587" s="108">
        <v>53846</v>
      </c>
      <c r="I587" s="108">
        <v>11107</v>
      </c>
      <c r="J587" s="107">
        <v>17.21</v>
      </c>
      <c r="K587" s="107">
        <v>2.68</v>
      </c>
      <c r="L587" s="107">
        <v>1.79</v>
      </c>
      <c r="M587" s="107">
        <v>1.93</v>
      </c>
      <c r="N587" s="107">
        <v>0.28000000000000003</v>
      </c>
      <c r="O587" s="107">
        <v>6.55</v>
      </c>
      <c r="P587" s="107">
        <v>10.57</v>
      </c>
      <c r="Q587" s="107">
        <v>4.95</v>
      </c>
      <c r="R587" s="107">
        <v>39.35</v>
      </c>
      <c r="S587" s="107">
        <v>18.7</v>
      </c>
      <c r="T587" s="107"/>
      <c r="U587" s="107">
        <v>461</v>
      </c>
      <c r="V587" s="107">
        <v>490</v>
      </c>
      <c r="W587" s="110">
        <v>-0.85</v>
      </c>
      <c r="X587" s="107"/>
    </row>
    <row r="588" spans="1:24" ht="15.75" customHeight="1">
      <c r="A588" s="109" t="s">
        <v>431</v>
      </c>
      <c r="B588" s="109">
        <v>586</v>
      </c>
      <c r="C588" s="107" t="s">
        <v>272</v>
      </c>
      <c r="D588" s="107"/>
      <c r="E588" s="107">
        <v>1.32</v>
      </c>
      <c r="F588" s="107">
        <v>0.76</v>
      </c>
      <c r="G588" s="108">
        <v>3643400</v>
      </c>
      <c r="H588" s="108">
        <v>4844</v>
      </c>
      <c r="I588" s="108">
        <v>933</v>
      </c>
      <c r="J588" s="107">
        <v>13.74</v>
      </c>
      <c r="K588" s="107">
        <v>0.56999999999999995</v>
      </c>
      <c r="L588" s="107">
        <v>1.67</v>
      </c>
      <c r="M588" s="107">
        <v>0.04</v>
      </c>
      <c r="N588" s="107">
        <v>0.1</v>
      </c>
      <c r="O588" s="107">
        <v>2.54</v>
      </c>
      <c r="P588" s="107">
        <v>4.08</v>
      </c>
      <c r="Q588" s="107">
        <v>1.22</v>
      </c>
      <c r="R588" s="107">
        <v>3.05</v>
      </c>
      <c r="S588" s="107">
        <v>63.83</v>
      </c>
      <c r="T588" s="107"/>
      <c r="U588" s="107">
        <v>575</v>
      </c>
      <c r="V588" s="107">
        <v>605</v>
      </c>
      <c r="W588" s="106">
        <v>0.64</v>
      </c>
      <c r="X588" s="107"/>
    </row>
    <row r="589" spans="1:24" ht="15.75" customHeight="1">
      <c r="A589" s="109" t="s">
        <v>430</v>
      </c>
      <c r="B589" s="109">
        <v>587</v>
      </c>
      <c r="C589" s="107" t="s">
        <v>272</v>
      </c>
      <c r="D589" s="107"/>
      <c r="E589" s="107">
        <v>4.72</v>
      </c>
      <c r="F589" s="110">
        <v>1.29</v>
      </c>
      <c r="G589" s="108">
        <v>82200</v>
      </c>
      <c r="H589" s="108">
        <v>386</v>
      </c>
      <c r="I589" s="108">
        <v>1504</v>
      </c>
      <c r="J589" s="107">
        <v>10.91</v>
      </c>
      <c r="K589" s="107">
        <v>2.36</v>
      </c>
      <c r="L589" s="107">
        <v>0.95</v>
      </c>
      <c r="M589" s="107">
        <v>0.13</v>
      </c>
      <c r="N589" s="107">
        <v>0.43</v>
      </c>
      <c r="O589" s="107">
        <v>16.39</v>
      </c>
      <c r="P589" s="107">
        <v>22.47</v>
      </c>
      <c r="Q589" s="107">
        <v>5.6</v>
      </c>
      <c r="R589" s="107">
        <v>7.78</v>
      </c>
      <c r="S589" s="107">
        <v>19.920000000000002</v>
      </c>
      <c r="T589" s="107"/>
      <c r="U589" s="107">
        <v>168</v>
      </c>
      <c r="V589" s="107">
        <v>159</v>
      </c>
      <c r="W589" s="110">
        <v>1.1399999999999999</v>
      </c>
      <c r="X589" s="107"/>
    </row>
    <row r="590" spans="1:24" ht="15.75" customHeight="1">
      <c r="A590" s="109" t="s">
        <v>429</v>
      </c>
      <c r="B590" s="109">
        <v>588</v>
      </c>
      <c r="C590" s="107" t="s">
        <v>272</v>
      </c>
      <c r="D590" s="107"/>
      <c r="E590" s="107">
        <v>4.0999999999999996</v>
      </c>
      <c r="F590" s="106">
        <v>0.49</v>
      </c>
      <c r="G590" s="108">
        <v>32500</v>
      </c>
      <c r="H590" s="108">
        <v>133</v>
      </c>
      <c r="I590" s="108">
        <v>1778</v>
      </c>
      <c r="J590" s="107">
        <v>18.7</v>
      </c>
      <c r="K590" s="107">
        <v>0.74</v>
      </c>
      <c r="L590" s="107">
        <v>0.65</v>
      </c>
      <c r="M590" s="107">
        <v>0.02</v>
      </c>
      <c r="N590" s="107">
        <v>0.22</v>
      </c>
      <c r="O590" s="107">
        <v>4.3499999999999996</v>
      </c>
      <c r="P590" s="107">
        <v>4.01</v>
      </c>
      <c r="Q590" s="107">
        <v>7.96</v>
      </c>
      <c r="R590" s="107">
        <v>0.51</v>
      </c>
      <c r="S590" s="107">
        <v>30.13</v>
      </c>
      <c r="T590" s="107"/>
      <c r="U590" s="107">
        <v>660</v>
      </c>
      <c r="V590" s="107">
        <v>608</v>
      </c>
      <c r="W590" s="110">
        <v>-0.18</v>
      </c>
      <c r="X590" s="107"/>
    </row>
    <row r="591" spans="1:24" ht="15.75" customHeight="1">
      <c r="A591" s="109" t="s">
        <v>428</v>
      </c>
      <c r="B591" s="109">
        <v>589</v>
      </c>
      <c r="C591" s="107" t="s">
        <v>272</v>
      </c>
      <c r="D591" s="107"/>
      <c r="E591" s="107">
        <v>15.1</v>
      </c>
      <c r="F591" s="107">
        <v>3.42</v>
      </c>
      <c r="G591" s="108">
        <v>8990400</v>
      </c>
      <c r="H591" s="108">
        <v>134347</v>
      </c>
      <c r="I591" s="108">
        <v>12795</v>
      </c>
      <c r="J591" s="107">
        <v>21.47</v>
      </c>
      <c r="K591" s="107">
        <v>3.89</v>
      </c>
      <c r="L591" s="107">
        <v>1.79</v>
      </c>
      <c r="M591" s="107">
        <v>0.14000000000000001</v>
      </c>
      <c r="N591" s="107">
        <v>0.7</v>
      </c>
      <c r="O591" s="107">
        <v>7.62</v>
      </c>
      <c r="P591" s="107">
        <v>18.68</v>
      </c>
      <c r="Q591" s="107">
        <v>1.98</v>
      </c>
      <c r="R591" s="107">
        <v>3.22</v>
      </c>
      <c r="S591" s="107">
        <v>25.31</v>
      </c>
      <c r="T591" s="107"/>
      <c r="U591" s="107">
        <v>402</v>
      </c>
      <c r="V591" s="107">
        <v>505</v>
      </c>
      <c r="W591" s="111">
        <v>1.56</v>
      </c>
      <c r="X591" s="107"/>
    </row>
    <row r="592" spans="1:24" ht="15.75" customHeight="1">
      <c r="A592" s="109" t="s">
        <v>427</v>
      </c>
      <c r="B592" s="109">
        <v>590</v>
      </c>
      <c r="C592" s="107" t="s">
        <v>272</v>
      </c>
      <c r="D592" s="107"/>
      <c r="E592" s="107">
        <v>1.6</v>
      </c>
      <c r="F592" s="107">
        <v>4.58</v>
      </c>
      <c r="G592" s="108">
        <v>17039400</v>
      </c>
      <c r="H592" s="108">
        <v>26918</v>
      </c>
      <c r="I592" s="108">
        <v>2560</v>
      </c>
      <c r="J592" s="107">
        <v>16.46</v>
      </c>
      <c r="K592" s="107">
        <v>0.46</v>
      </c>
      <c r="L592" s="107">
        <v>0.77</v>
      </c>
      <c r="M592" s="107">
        <v>0.03</v>
      </c>
      <c r="N592" s="107">
        <v>0.1</v>
      </c>
      <c r="O592" s="107">
        <v>2.5499999999999998</v>
      </c>
      <c r="P592" s="107">
        <v>2.78</v>
      </c>
      <c r="Q592" s="107">
        <v>2.42</v>
      </c>
      <c r="R592" s="107">
        <v>5.88</v>
      </c>
      <c r="S592" s="107">
        <v>67.400000000000006</v>
      </c>
      <c r="T592" s="107"/>
      <c r="U592" s="107">
        <v>660</v>
      </c>
      <c r="V592" s="107">
        <v>651</v>
      </c>
      <c r="W592" s="110">
        <v>-1.68</v>
      </c>
      <c r="X592" s="107"/>
    </row>
    <row r="593" spans="1:24" ht="15.75" customHeight="1">
      <c r="A593" s="109" t="s">
        <v>426</v>
      </c>
      <c r="B593" s="109">
        <v>591</v>
      </c>
      <c r="C593" s="107" t="s">
        <v>272</v>
      </c>
      <c r="D593" s="107" t="s">
        <v>295</v>
      </c>
      <c r="E593" s="107">
        <v>0.03</v>
      </c>
      <c r="F593" s="106">
        <v>0</v>
      </c>
      <c r="G593" s="108">
        <v>1555700</v>
      </c>
      <c r="H593" s="108">
        <v>47</v>
      </c>
      <c r="I593" s="108">
        <v>328</v>
      </c>
      <c r="J593" s="107"/>
      <c r="K593" s="107">
        <v>1.5</v>
      </c>
      <c r="L593" s="107">
        <v>0.84</v>
      </c>
      <c r="M593" s="107"/>
      <c r="N593" s="107">
        <v>0</v>
      </c>
      <c r="O593" s="107">
        <v>-27.83</v>
      </c>
      <c r="P593" s="107">
        <v>-60.1</v>
      </c>
      <c r="Q593" s="107">
        <v>-14.61</v>
      </c>
      <c r="R593" s="107"/>
      <c r="S593" s="107">
        <v>69.41</v>
      </c>
      <c r="T593" s="107"/>
      <c r="U593" s="107"/>
      <c r="V593" s="107"/>
      <c r="W593" s="111"/>
      <c r="X593" s="107"/>
    </row>
    <row r="594" spans="1:24" ht="15.75" customHeight="1">
      <c r="A594" s="109" t="s">
        <v>425</v>
      </c>
      <c r="B594" s="109">
        <v>592</v>
      </c>
      <c r="C594" s="107" t="s">
        <v>272</v>
      </c>
      <c r="D594" s="107"/>
      <c r="E594" s="107">
        <v>6.4</v>
      </c>
      <c r="F594" s="106">
        <v>-0.78</v>
      </c>
      <c r="G594" s="108">
        <v>2856600</v>
      </c>
      <c r="H594" s="108">
        <v>18436</v>
      </c>
      <c r="I594" s="108">
        <v>3891</v>
      </c>
      <c r="J594" s="107">
        <v>21.4</v>
      </c>
      <c r="K594" s="107">
        <v>5.82</v>
      </c>
      <c r="L594" s="107">
        <v>0.45</v>
      </c>
      <c r="M594" s="107">
        <v>0.13</v>
      </c>
      <c r="N594" s="107">
        <v>0.3</v>
      </c>
      <c r="O594" s="107">
        <v>23.48</v>
      </c>
      <c r="P594" s="107">
        <v>27.08</v>
      </c>
      <c r="Q594" s="112">
        <v>13.7</v>
      </c>
      <c r="R594" s="107">
        <v>3.72</v>
      </c>
      <c r="S594" s="107">
        <v>60.96</v>
      </c>
      <c r="T594" s="107"/>
      <c r="U594" s="107">
        <v>340</v>
      </c>
      <c r="V594" s="107">
        <v>320</v>
      </c>
      <c r="W594" s="106">
        <v>0.54</v>
      </c>
      <c r="X594" s="107"/>
    </row>
    <row r="595" spans="1:24" ht="15.75" customHeight="1">
      <c r="A595" s="109" t="s">
        <v>424</v>
      </c>
      <c r="B595" s="109">
        <v>593</v>
      </c>
      <c r="C595" s="107" t="s">
        <v>272</v>
      </c>
      <c r="D595" s="107"/>
      <c r="E595" s="107">
        <v>2.4</v>
      </c>
      <c r="F595" s="110">
        <v>0.84</v>
      </c>
      <c r="G595" s="108">
        <v>356500</v>
      </c>
      <c r="H595" s="108">
        <v>846</v>
      </c>
      <c r="I595" s="108">
        <v>2400</v>
      </c>
      <c r="J595" s="107">
        <v>17.34</v>
      </c>
      <c r="K595" s="107">
        <v>1.31</v>
      </c>
      <c r="L595" s="107">
        <v>0.88</v>
      </c>
      <c r="M595" s="107">
        <v>0.06</v>
      </c>
      <c r="N595" s="107">
        <v>0.14000000000000001</v>
      </c>
      <c r="O595" s="107">
        <v>5.55</v>
      </c>
      <c r="P595" s="107">
        <v>7.42</v>
      </c>
      <c r="Q595" s="112">
        <v>5.31</v>
      </c>
      <c r="R595" s="107">
        <v>14.71</v>
      </c>
      <c r="S595" s="107">
        <v>41.02</v>
      </c>
      <c r="T595" s="107"/>
      <c r="U595" s="107">
        <v>540</v>
      </c>
      <c r="V595" s="107">
        <v>532</v>
      </c>
      <c r="W595" s="110">
        <v>0.15</v>
      </c>
      <c r="X595" s="107"/>
    </row>
    <row r="596" spans="1:24" ht="15.75" customHeight="1">
      <c r="A596" s="109" t="s">
        <v>423</v>
      </c>
      <c r="B596" s="109">
        <v>594</v>
      </c>
      <c r="C596" s="107" t="s">
        <v>272</v>
      </c>
      <c r="D596" s="107"/>
      <c r="E596" s="107">
        <v>0.51</v>
      </c>
      <c r="F596" s="110">
        <v>13.33</v>
      </c>
      <c r="G596" s="108">
        <v>14091200</v>
      </c>
      <c r="H596" s="108">
        <v>7084</v>
      </c>
      <c r="I596" s="108">
        <v>408</v>
      </c>
      <c r="J596" s="107">
        <v>13.03</v>
      </c>
      <c r="K596" s="107">
        <v>0.47</v>
      </c>
      <c r="L596" s="107">
        <v>1.18</v>
      </c>
      <c r="M596" s="107">
        <v>0.03</v>
      </c>
      <c r="N596" s="107">
        <v>0.04</v>
      </c>
      <c r="O596" s="107">
        <v>5.22</v>
      </c>
      <c r="P596" s="107">
        <v>3.61</v>
      </c>
      <c r="Q596" s="107">
        <v>0.41</v>
      </c>
      <c r="R596" s="107">
        <v>6.09</v>
      </c>
      <c r="S596" s="107">
        <v>48.2</v>
      </c>
      <c r="T596" s="107"/>
      <c r="U596" s="107">
        <v>573</v>
      </c>
      <c r="V596" s="107">
        <v>472</v>
      </c>
      <c r="W596" s="110">
        <v>-5.3</v>
      </c>
      <c r="X596" s="107"/>
    </row>
    <row r="597" spans="1:24" ht="15.75" customHeight="1">
      <c r="A597" s="109" t="s">
        <v>422</v>
      </c>
      <c r="B597" s="109">
        <v>595</v>
      </c>
      <c r="C597" s="107" t="s">
        <v>272</v>
      </c>
      <c r="D597" s="107"/>
      <c r="E597" s="107">
        <v>3.3</v>
      </c>
      <c r="F597" s="107">
        <v>-1.2</v>
      </c>
      <c r="G597" s="108">
        <v>1033200</v>
      </c>
      <c r="H597" s="108">
        <v>3392</v>
      </c>
      <c r="I597" s="108">
        <v>1359</v>
      </c>
      <c r="J597" s="107">
        <v>105.06</v>
      </c>
      <c r="K597" s="107">
        <v>1.29</v>
      </c>
      <c r="L597" s="107">
        <v>1.1599999999999999</v>
      </c>
      <c r="M597" s="107">
        <v>0.06</v>
      </c>
      <c r="N597" s="107">
        <v>0.03</v>
      </c>
      <c r="O597" s="107">
        <v>2.17</v>
      </c>
      <c r="P597" s="107">
        <v>1.25</v>
      </c>
      <c r="Q597" s="107">
        <v>-0.1</v>
      </c>
      <c r="R597" s="107">
        <v>1.8</v>
      </c>
      <c r="S597" s="107">
        <v>36.61</v>
      </c>
      <c r="T597" s="107"/>
      <c r="U597" s="107">
        <v>929</v>
      </c>
      <c r="V597" s="107">
        <v>897</v>
      </c>
      <c r="W597" s="110">
        <v>1.19</v>
      </c>
      <c r="X597" s="107"/>
    </row>
    <row r="598" spans="1:24" ht="15.75" customHeight="1">
      <c r="A598" s="109" t="s">
        <v>421</v>
      </c>
      <c r="B598" s="109">
        <v>596</v>
      </c>
      <c r="C598" s="107" t="s">
        <v>272</v>
      </c>
      <c r="D598" s="107"/>
      <c r="E598" s="107">
        <v>18.7</v>
      </c>
      <c r="F598" s="106">
        <v>-0.53</v>
      </c>
      <c r="G598" s="108">
        <v>19444400</v>
      </c>
      <c r="H598" s="108">
        <v>365147</v>
      </c>
      <c r="I598" s="108">
        <v>29515</v>
      </c>
      <c r="J598" s="107">
        <v>8.58</v>
      </c>
      <c r="K598" s="107">
        <v>2.0299999999999998</v>
      </c>
      <c r="L598" s="107">
        <v>0.61</v>
      </c>
      <c r="M598" s="107">
        <v>0.3</v>
      </c>
      <c r="N598" s="107">
        <v>2.1800000000000002</v>
      </c>
      <c r="O598" s="107">
        <v>18.010000000000002</v>
      </c>
      <c r="P598" s="107">
        <v>24.98</v>
      </c>
      <c r="Q598" s="107">
        <v>13.68</v>
      </c>
      <c r="R598" s="107">
        <v>7.97</v>
      </c>
      <c r="S598" s="107">
        <v>39.44</v>
      </c>
      <c r="T598" s="107"/>
      <c r="U598" s="107">
        <v>99</v>
      </c>
      <c r="V598" s="107">
        <v>91</v>
      </c>
      <c r="W598" s="106">
        <v>0.11</v>
      </c>
      <c r="X598" s="107"/>
    </row>
    <row r="599" spans="1:24" ht="15.75" customHeight="1">
      <c r="A599" s="109" t="s">
        <v>420</v>
      </c>
      <c r="B599" s="109">
        <v>597</v>
      </c>
      <c r="C599" s="107" t="s">
        <v>272</v>
      </c>
      <c r="D599" s="107"/>
      <c r="E599" s="107">
        <v>12.6</v>
      </c>
      <c r="F599" s="106">
        <v>0</v>
      </c>
      <c r="G599" s="108">
        <v>0</v>
      </c>
      <c r="H599" s="108">
        <v>0</v>
      </c>
      <c r="I599" s="108">
        <v>2573</v>
      </c>
      <c r="J599" s="107"/>
      <c r="K599" s="107">
        <v>2.86</v>
      </c>
      <c r="L599" s="107">
        <v>1.27</v>
      </c>
      <c r="M599" s="107">
        <v>0.45</v>
      </c>
      <c r="N599" s="107">
        <v>0</v>
      </c>
      <c r="O599" s="107">
        <v>1.31</v>
      </c>
      <c r="P599" s="107">
        <v>-0.85</v>
      </c>
      <c r="Q599" s="107">
        <v>-1.53</v>
      </c>
      <c r="R599" s="107">
        <v>4.95</v>
      </c>
      <c r="S599" s="107">
        <v>2.77</v>
      </c>
      <c r="T599" s="107"/>
      <c r="U599" s="107"/>
      <c r="V599" s="107"/>
      <c r="W599" s="110"/>
      <c r="X599" s="107"/>
    </row>
    <row r="600" spans="1:24" ht="15.75" customHeight="1">
      <c r="A600" s="109" t="s">
        <v>419</v>
      </c>
      <c r="B600" s="109">
        <v>598</v>
      </c>
      <c r="C600" s="107" t="s">
        <v>275</v>
      </c>
      <c r="D600" s="107"/>
      <c r="E600" s="107">
        <v>5</v>
      </c>
      <c r="F600" s="110">
        <v>-0.99</v>
      </c>
      <c r="G600" s="108">
        <v>1031400</v>
      </c>
      <c r="H600" s="108">
        <v>5186</v>
      </c>
      <c r="I600" s="108">
        <v>1650</v>
      </c>
      <c r="J600" s="107">
        <v>6.94</v>
      </c>
      <c r="K600" s="107">
        <v>0.82</v>
      </c>
      <c r="L600" s="107">
        <v>0.34</v>
      </c>
      <c r="M600" s="107">
        <v>0.12</v>
      </c>
      <c r="N600" s="107">
        <v>0.72</v>
      </c>
      <c r="O600" s="107">
        <v>11.04</v>
      </c>
      <c r="P600" s="107">
        <v>12.33</v>
      </c>
      <c r="Q600" s="107">
        <v>6.39</v>
      </c>
      <c r="R600" s="107">
        <v>2.38</v>
      </c>
      <c r="S600" s="107">
        <v>44.53</v>
      </c>
      <c r="T600" s="107"/>
      <c r="U600" s="107">
        <v>196</v>
      </c>
      <c r="V600" s="107">
        <v>141</v>
      </c>
      <c r="W600" s="110">
        <v>-0.09</v>
      </c>
      <c r="X600" s="107"/>
    </row>
    <row r="601" spans="1:24" ht="15.75" customHeight="1">
      <c r="A601" s="109" t="s">
        <v>418</v>
      </c>
      <c r="B601" s="109">
        <v>599</v>
      </c>
      <c r="C601" s="107" t="s">
        <v>272</v>
      </c>
      <c r="D601" s="107"/>
      <c r="E601" s="107">
        <v>34.75</v>
      </c>
      <c r="F601" s="106">
        <v>1.46</v>
      </c>
      <c r="G601" s="108">
        <v>9284900</v>
      </c>
      <c r="H601" s="108">
        <v>323893</v>
      </c>
      <c r="I601" s="108">
        <v>40488</v>
      </c>
      <c r="J601" s="107">
        <v>3.5</v>
      </c>
      <c r="K601" s="107">
        <v>0.57999999999999996</v>
      </c>
      <c r="L601" s="107">
        <v>1.1399999999999999</v>
      </c>
      <c r="M601" s="107">
        <v>1.2</v>
      </c>
      <c r="N601" s="107">
        <v>9.93</v>
      </c>
      <c r="O601" s="107">
        <v>-0.4</v>
      </c>
      <c r="P601" s="107">
        <v>15.6</v>
      </c>
      <c r="Q601" s="107">
        <v>54.81</v>
      </c>
      <c r="R601" s="107">
        <v>21.84</v>
      </c>
      <c r="S601" s="107">
        <v>68.540000000000006</v>
      </c>
      <c r="T601" s="107"/>
      <c r="U601" s="107">
        <v>130</v>
      </c>
      <c r="V601" s="107"/>
      <c r="W601" s="110">
        <v>0.18</v>
      </c>
      <c r="X601" s="107"/>
    </row>
    <row r="602" spans="1:24" ht="15.75" customHeight="1">
      <c r="A602" s="109" t="s">
        <v>417</v>
      </c>
      <c r="B602" s="109">
        <v>600</v>
      </c>
      <c r="C602" s="107" t="s">
        <v>275</v>
      </c>
      <c r="D602" s="107"/>
      <c r="E602" s="107">
        <v>0.19</v>
      </c>
      <c r="F602" s="106">
        <v>0</v>
      </c>
      <c r="G602" s="108">
        <v>1175000</v>
      </c>
      <c r="H602" s="108">
        <v>224</v>
      </c>
      <c r="I602" s="108">
        <v>243</v>
      </c>
      <c r="J602" s="107"/>
      <c r="K602" s="107">
        <v>0.32</v>
      </c>
      <c r="L602" s="107">
        <v>0.21</v>
      </c>
      <c r="M602" s="107"/>
      <c r="N602" s="107">
        <v>0</v>
      </c>
      <c r="O602" s="107">
        <v>-1.8</v>
      </c>
      <c r="P602" s="107">
        <v>-2.4900000000000002</v>
      </c>
      <c r="Q602" s="107">
        <v>-4.0199999999999996</v>
      </c>
      <c r="R602" s="107"/>
      <c r="S602" s="107">
        <v>59.33</v>
      </c>
      <c r="T602" s="107"/>
      <c r="U602" s="107"/>
      <c r="V602" s="107"/>
      <c r="W602" s="110"/>
      <c r="X602" s="107"/>
    </row>
    <row r="603" spans="1:24" ht="15.75" customHeight="1">
      <c r="A603" s="109" t="s">
        <v>416</v>
      </c>
      <c r="B603" s="109">
        <v>601</v>
      </c>
      <c r="C603" s="107" t="s">
        <v>272</v>
      </c>
      <c r="D603" s="107"/>
      <c r="E603" s="107">
        <v>28</v>
      </c>
      <c r="F603" s="107">
        <v>1.82</v>
      </c>
      <c r="G603" s="108">
        <v>18400</v>
      </c>
      <c r="H603" s="108">
        <v>510</v>
      </c>
      <c r="I603" s="108">
        <v>16372</v>
      </c>
      <c r="J603" s="107">
        <v>11.09</v>
      </c>
      <c r="K603" s="107">
        <v>1.55</v>
      </c>
      <c r="L603" s="107">
        <v>0.19</v>
      </c>
      <c r="M603" s="107">
        <v>1.1000000000000001</v>
      </c>
      <c r="N603" s="107">
        <v>2.5299999999999998</v>
      </c>
      <c r="O603" s="107">
        <v>15.71</v>
      </c>
      <c r="P603" s="107">
        <v>14.53</v>
      </c>
      <c r="Q603" s="107">
        <v>16.64</v>
      </c>
      <c r="R603" s="107">
        <v>4</v>
      </c>
      <c r="S603" s="107">
        <v>7.56</v>
      </c>
      <c r="T603" s="107"/>
      <c r="U603" s="107">
        <v>267</v>
      </c>
      <c r="V603" s="107">
        <v>179</v>
      </c>
      <c r="W603" s="110">
        <v>-4.8899999999999997</v>
      </c>
      <c r="X603" s="107"/>
    </row>
    <row r="604" spans="1:24" ht="15.75" customHeight="1">
      <c r="A604" s="109" t="s">
        <v>415</v>
      </c>
      <c r="B604" s="109">
        <v>602</v>
      </c>
      <c r="C604" s="107" t="s">
        <v>272</v>
      </c>
      <c r="D604" s="107"/>
      <c r="E604" s="107">
        <v>3.26</v>
      </c>
      <c r="F604" s="107">
        <v>-0.61</v>
      </c>
      <c r="G604" s="108">
        <v>101300</v>
      </c>
      <c r="H604" s="108">
        <v>324</v>
      </c>
      <c r="I604" s="108">
        <v>344</v>
      </c>
      <c r="J604" s="107"/>
      <c r="K604" s="107">
        <v>0.24</v>
      </c>
      <c r="L604" s="107">
        <v>0.7</v>
      </c>
      <c r="M604" s="107"/>
      <c r="N604" s="107">
        <v>0</v>
      </c>
      <c r="O604" s="107">
        <v>1.21</v>
      </c>
      <c r="P604" s="107">
        <v>-1.8</v>
      </c>
      <c r="Q604" s="107">
        <v>1.26</v>
      </c>
      <c r="R604" s="107"/>
      <c r="S604" s="107">
        <v>68.52</v>
      </c>
      <c r="T604" s="107"/>
      <c r="U604" s="107"/>
      <c r="V604" s="107"/>
      <c r="W604" s="106"/>
      <c r="X604" s="107"/>
    </row>
    <row r="605" spans="1:24" ht="15.75" customHeight="1">
      <c r="A605" s="109" t="s">
        <v>414</v>
      </c>
      <c r="B605" s="109">
        <v>603</v>
      </c>
      <c r="C605" s="107" t="s">
        <v>272</v>
      </c>
      <c r="D605" s="107"/>
      <c r="E605" s="107">
        <v>1.89</v>
      </c>
      <c r="F605" s="110">
        <v>8.6199999999999992</v>
      </c>
      <c r="G605" s="108">
        <v>12460400</v>
      </c>
      <c r="H605" s="108">
        <v>22729</v>
      </c>
      <c r="I605" s="108">
        <v>1442</v>
      </c>
      <c r="J605" s="107">
        <v>26.04</v>
      </c>
      <c r="K605" s="107">
        <v>0.6</v>
      </c>
      <c r="L605" s="107">
        <v>2.27</v>
      </c>
      <c r="M605" s="107"/>
      <c r="N605" s="107">
        <v>7.0000000000000007E-2</v>
      </c>
      <c r="O605" s="107">
        <v>3.51</v>
      </c>
      <c r="P605" s="107">
        <v>2.27</v>
      </c>
      <c r="Q605" s="107">
        <v>-0.05</v>
      </c>
      <c r="R605" s="107"/>
      <c r="S605" s="107">
        <v>62.92</v>
      </c>
      <c r="T605" s="107"/>
      <c r="U605" s="107">
        <v>785</v>
      </c>
      <c r="V605" s="107">
        <v>717</v>
      </c>
      <c r="W605" s="111">
        <v>-22.21</v>
      </c>
      <c r="X605" s="107"/>
    </row>
    <row r="606" spans="1:24" ht="15.75" customHeight="1">
      <c r="A606" s="109" t="s">
        <v>413</v>
      </c>
      <c r="B606" s="109">
        <v>604</v>
      </c>
      <c r="C606" s="107" t="s">
        <v>272</v>
      </c>
      <c r="D606" s="107"/>
      <c r="E606" s="107">
        <v>27</v>
      </c>
      <c r="F606" s="107">
        <v>0</v>
      </c>
      <c r="G606" s="108">
        <v>0</v>
      </c>
      <c r="H606" s="107">
        <v>0</v>
      </c>
      <c r="I606" s="107">
        <v>284</v>
      </c>
      <c r="J606" s="107">
        <v>22.13</v>
      </c>
      <c r="K606" s="107">
        <v>0.53</v>
      </c>
      <c r="L606" s="107">
        <v>0.22</v>
      </c>
      <c r="M606" s="107">
        <v>0.75</v>
      </c>
      <c r="N606" s="107">
        <v>1.22</v>
      </c>
      <c r="O606" s="107">
        <v>2.5099999999999998</v>
      </c>
      <c r="P606" s="107">
        <v>2.4</v>
      </c>
      <c r="Q606" s="107">
        <v>2.8</v>
      </c>
      <c r="R606" s="107">
        <v>2.78</v>
      </c>
      <c r="S606" s="107">
        <v>26.66</v>
      </c>
      <c r="T606" s="107"/>
      <c r="U606" s="107">
        <v>748</v>
      </c>
      <c r="V606" s="107">
        <v>730</v>
      </c>
      <c r="W606" s="110">
        <v>5.35</v>
      </c>
      <c r="X606" s="107"/>
    </row>
    <row r="607" spans="1:24" ht="15.75" customHeight="1">
      <c r="A607" s="109" t="s">
        <v>412</v>
      </c>
      <c r="B607" s="109">
        <v>605</v>
      </c>
      <c r="C607" s="107" t="s">
        <v>272</v>
      </c>
      <c r="D607" s="107"/>
      <c r="E607" s="107">
        <v>0.93</v>
      </c>
      <c r="F607" s="107">
        <v>2.2000000000000002</v>
      </c>
      <c r="G607" s="108">
        <v>191500</v>
      </c>
      <c r="H607" s="108">
        <v>177</v>
      </c>
      <c r="I607" s="108">
        <v>592</v>
      </c>
      <c r="J607" s="107"/>
      <c r="K607" s="107">
        <v>0.82</v>
      </c>
      <c r="L607" s="107">
        <v>0.9</v>
      </c>
      <c r="M607" s="107"/>
      <c r="N607" s="107">
        <v>0</v>
      </c>
      <c r="O607" s="107">
        <v>-6.04</v>
      </c>
      <c r="P607" s="107">
        <v>-11.36</v>
      </c>
      <c r="Q607" s="107">
        <v>-5.05</v>
      </c>
      <c r="R607" s="107"/>
      <c r="S607" s="107">
        <v>26.97</v>
      </c>
      <c r="T607" s="107"/>
      <c r="U607" s="107"/>
      <c r="V607" s="107"/>
      <c r="W607" s="110"/>
      <c r="X607" s="107"/>
    </row>
    <row r="608" spans="1:24" ht="15.75" customHeight="1">
      <c r="A608" s="109" t="s">
        <v>411</v>
      </c>
      <c r="B608" s="109">
        <v>606</v>
      </c>
      <c r="C608" s="107" t="s">
        <v>272</v>
      </c>
      <c r="D608" s="107"/>
      <c r="E608" s="107">
        <v>2.12</v>
      </c>
      <c r="F608" s="110">
        <v>-0.93</v>
      </c>
      <c r="G608" s="108">
        <v>2637900</v>
      </c>
      <c r="H608" s="108">
        <v>5638</v>
      </c>
      <c r="I608" s="108">
        <v>1442</v>
      </c>
      <c r="J608" s="107">
        <v>10.86</v>
      </c>
      <c r="K608" s="107">
        <v>1.61</v>
      </c>
      <c r="L608" s="107">
        <v>1.25</v>
      </c>
      <c r="M608" s="107">
        <v>0.11</v>
      </c>
      <c r="N608" s="107">
        <v>0.2</v>
      </c>
      <c r="O608" s="107">
        <v>8.5299999999999994</v>
      </c>
      <c r="P608" s="107">
        <v>14.65</v>
      </c>
      <c r="Q608" s="107">
        <v>7.45</v>
      </c>
      <c r="R608" s="107">
        <v>5.14</v>
      </c>
      <c r="S608" s="107">
        <v>53.79</v>
      </c>
      <c r="T608" s="107"/>
      <c r="U608" s="107">
        <v>252</v>
      </c>
      <c r="V608" s="107">
        <v>285</v>
      </c>
      <c r="W608" s="110">
        <v>1.28</v>
      </c>
      <c r="X608" s="107"/>
    </row>
    <row r="609" spans="1:24" ht="15.75" customHeight="1">
      <c r="A609" s="109" t="s">
        <v>410</v>
      </c>
      <c r="B609" s="109">
        <v>607</v>
      </c>
      <c r="C609" s="107" t="s">
        <v>272</v>
      </c>
      <c r="D609" s="107"/>
      <c r="E609" s="107">
        <v>5.05</v>
      </c>
      <c r="F609" s="107">
        <v>-0.98</v>
      </c>
      <c r="G609" s="108">
        <v>5985600</v>
      </c>
      <c r="H609" s="108">
        <v>30222</v>
      </c>
      <c r="I609" s="108">
        <v>28318</v>
      </c>
      <c r="J609" s="107">
        <v>12.52</v>
      </c>
      <c r="K609" s="107">
        <v>2.64</v>
      </c>
      <c r="L609" s="107">
        <v>1.37</v>
      </c>
      <c r="M609" s="107">
        <v>0.03</v>
      </c>
      <c r="N609" s="107">
        <v>0.4</v>
      </c>
      <c r="O609" s="107">
        <v>13.09</v>
      </c>
      <c r="P609" s="107">
        <v>22.14</v>
      </c>
      <c r="Q609" s="107">
        <v>8.9499999999999993</v>
      </c>
      <c r="R609" s="107">
        <v>5.29</v>
      </c>
      <c r="S609" s="107">
        <v>17.899999999999999</v>
      </c>
      <c r="T609" s="107"/>
      <c r="U609" s="107">
        <v>225</v>
      </c>
      <c r="V609" s="107">
        <v>242</v>
      </c>
      <c r="W609" s="106">
        <v>-0.41</v>
      </c>
      <c r="X609" s="107"/>
    </row>
    <row r="610" spans="1:24" ht="15.75" customHeight="1">
      <c r="A610" s="109" t="s">
        <v>409</v>
      </c>
      <c r="B610" s="109">
        <v>608</v>
      </c>
      <c r="C610" s="107" t="s">
        <v>275</v>
      </c>
      <c r="D610" s="107" t="s">
        <v>404</v>
      </c>
      <c r="E610" s="107">
        <v>0.19</v>
      </c>
      <c r="F610" s="107">
        <v>-5</v>
      </c>
      <c r="G610" s="108">
        <v>6481400</v>
      </c>
      <c r="H610" s="108">
        <v>1189</v>
      </c>
      <c r="I610" s="108">
        <v>389</v>
      </c>
      <c r="J610" s="107"/>
      <c r="K610" s="107"/>
      <c r="L610" s="107">
        <v>-11.65</v>
      </c>
      <c r="M610" s="107"/>
      <c r="N610" s="107">
        <v>0</v>
      </c>
      <c r="O610" s="107">
        <v>-13.43</v>
      </c>
      <c r="P610" s="107">
        <v>-980.09</v>
      </c>
      <c r="Q610" s="112">
        <v>-4650.75</v>
      </c>
      <c r="R610" s="107"/>
      <c r="S610" s="107">
        <v>15.86</v>
      </c>
      <c r="T610" s="107"/>
      <c r="U610" s="107"/>
      <c r="V610" s="107"/>
      <c r="W610" s="106"/>
      <c r="X610" s="107"/>
    </row>
    <row r="611" spans="1:24" ht="15.75" customHeight="1">
      <c r="A611" s="109" t="s">
        <v>408</v>
      </c>
      <c r="B611" s="109">
        <v>609</v>
      </c>
      <c r="C611" s="107" t="s">
        <v>272</v>
      </c>
      <c r="D611" s="107"/>
      <c r="E611" s="107">
        <v>194.5</v>
      </c>
      <c r="F611" s="106">
        <v>0.52</v>
      </c>
      <c r="G611" s="108">
        <v>3500</v>
      </c>
      <c r="H611" s="108">
        <v>679</v>
      </c>
      <c r="I611" s="108">
        <v>64127</v>
      </c>
      <c r="J611" s="107">
        <v>15.36</v>
      </c>
      <c r="K611" s="107">
        <v>2.57</v>
      </c>
      <c r="L611" s="107">
        <v>0.19</v>
      </c>
      <c r="M611" s="107">
        <v>2.7</v>
      </c>
      <c r="N611" s="107">
        <v>12.66</v>
      </c>
      <c r="O611" s="107">
        <v>17.399999999999999</v>
      </c>
      <c r="P611" s="107">
        <v>17.63</v>
      </c>
      <c r="Q611" s="107">
        <v>16.95</v>
      </c>
      <c r="R611" s="107">
        <v>2.2999999999999998</v>
      </c>
      <c r="S611" s="107">
        <v>24.73</v>
      </c>
      <c r="T611" s="107"/>
      <c r="U611" s="107">
        <v>332</v>
      </c>
      <c r="V611" s="107">
        <v>266</v>
      </c>
      <c r="W611" s="111">
        <v>0.87</v>
      </c>
      <c r="X611" s="107"/>
    </row>
    <row r="612" spans="1:24" ht="15.75" customHeight="1">
      <c r="A612" s="109" t="s">
        <v>407</v>
      </c>
      <c r="B612" s="109">
        <v>610</v>
      </c>
      <c r="C612" s="107" t="s">
        <v>272</v>
      </c>
      <c r="D612" s="107"/>
      <c r="E612" s="107">
        <v>7.0000000000000007E-2</v>
      </c>
      <c r="F612" s="110">
        <v>-12.5</v>
      </c>
      <c r="G612" s="108">
        <v>222300</v>
      </c>
      <c r="H612" s="108">
        <v>16</v>
      </c>
      <c r="I612" s="108">
        <v>330</v>
      </c>
      <c r="J612" s="107"/>
      <c r="K612" s="107">
        <v>0.16</v>
      </c>
      <c r="L612" s="107">
        <v>0.62</v>
      </c>
      <c r="M612" s="107"/>
      <c r="N612" s="107">
        <v>0</v>
      </c>
      <c r="O612" s="107">
        <v>-2.59</v>
      </c>
      <c r="P612" s="107">
        <v>-5.9</v>
      </c>
      <c r="Q612" s="107">
        <v>-5.92</v>
      </c>
      <c r="R612" s="107"/>
      <c r="S612" s="107">
        <v>60.53</v>
      </c>
      <c r="T612" s="107"/>
      <c r="U612" s="107"/>
      <c r="V612" s="107"/>
      <c r="W612" s="106"/>
      <c r="X612" s="107"/>
    </row>
    <row r="613" spans="1:24" ht="15.75" customHeight="1">
      <c r="A613" s="109" t="s">
        <v>406</v>
      </c>
      <c r="B613" s="109">
        <v>611</v>
      </c>
      <c r="C613" s="107" t="s">
        <v>272</v>
      </c>
      <c r="D613" s="107"/>
      <c r="E613" s="107">
        <v>0.47</v>
      </c>
      <c r="F613" s="106">
        <v>2.17</v>
      </c>
      <c r="G613" s="108">
        <v>112300</v>
      </c>
      <c r="H613" s="108">
        <v>52</v>
      </c>
      <c r="I613" s="108">
        <v>454</v>
      </c>
      <c r="J613" s="107">
        <v>15.29</v>
      </c>
      <c r="K613" s="107">
        <v>0.38</v>
      </c>
      <c r="L613" s="107">
        <v>0.04</v>
      </c>
      <c r="M613" s="107"/>
      <c r="N613" s="107">
        <v>0.03</v>
      </c>
      <c r="O613" s="107">
        <v>2.5299999999999998</v>
      </c>
      <c r="P613" s="107">
        <v>2.5099999999999998</v>
      </c>
      <c r="Q613" s="107">
        <v>35.200000000000003</v>
      </c>
      <c r="R613" s="107"/>
      <c r="S613" s="107">
        <v>49.89</v>
      </c>
      <c r="T613" s="107"/>
      <c r="U613" s="107">
        <v>651</v>
      </c>
      <c r="V613" s="107">
        <v>639</v>
      </c>
      <c r="W613" s="110">
        <v>-0.12</v>
      </c>
      <c r="X613" s="107"/>
    </row>
    <row r="614" spans="1:24" ht="15.75" customHeight="1">
      <c r="A614" s="109" t="s">
        <v>405</v>
      </c>
      <c r="B614" s="109">
        <v>612</v>
      </c>
      <c r="C614" s="107" t="s">
        <v>272</v>
      </c>
      <c r="D614" s="107" t="s">
        <v>404</v>
      </c>
      <c r="E614" s="107">
        <v>3</v>
      </c>
      <c r="F614" s="107">
        <v>-1.32</v>
      </c>
      <c r="G614" s="108">
        <v>3022000</v>
      </c>
      <c r="H614" s="108">
        <v>9119</v>
      </c>
      <c r="I614" s="108">
        <v>6548</v>
      </c>
      <c r="J614" s="107"/>
      <c r="K614" s="107"/>
      <c r="L614" s="107">
        <v>-8.4700000000000006</v>
      </c>
      <c r="M614" s="107"/>
      <c r="N614" s="107">
        <v>0</v>
      </c>
      <c r="O614" s="107">
        <v>-14.18</v>
      </c>
      <c r="P614" s="107"/>
      <c r="Q614" s="107">
        <v>-111.27</v>
      </c>
      <c r="R614" s="107"/>
      <c r="S614" s="107">
        <v>52.14</v>
      </c>
      <c r="T614" s="107"/>
      <c r="U614" s="107"/>
      <c r="V614" s="107"/>
      <c r="W614" s="110"/>
      <c r="X614" s="107"/>
    </row>
    <row r="615" spans="1:24" ht="15.75" customHeight="1">
      <c r="A615" s="109" t="s">
        <v>403</v>
      </c>
      <c r="B615" s="109">
        <v>613</v>
      </c>
      <c r="C615" s="107" t="s">
        <v>272</v>
      </c>
      <c r="D615" s="107"/>
      <c r="E615" s="107">
        <v>0.93</v>
      </c>
      <c r="F615" s="107">
        <v>0</v>
      </c>
      <c r="G615" s="108">
        <v>139800</v>
      </c>
      <c r="H615" s="108">
        <v>133</v>
      </c>
      <c r="I615" s="108">
        <v>235</v>
      </c>
      <c r="J615" s="107"/>
      <c r="K615" s="107">
        <v>0.62</v>
      </c>
      <c r="L615" s="107">
        <v>0.72</v>
      </c>
      <c r="M615" s="107"/>
      <c r="N615" s="107">
        <v>0</v>
      </c>
      <c r="O615" s="107">
        <v>-1.84</v>
      </c>
      <c r="P615" s="107">
        <v>-9.11</v>
      </c>
      <c r="Q615" s="107">
        <v>-2.85</v>
      </c>
      <c r="R615" s="107"/>
      <c r="S615" s="107">
        <v>31.09</v>
      </c>
      <c r="T615" s="107"/>
      <c r="U615" s="107"/>
      <c r="V615" s="107"/>
      <c r="W615" s="110"/>
      <c r="X615" s="107"/>
    </row>
    <row r="616" spans="1:24" ht="15.75" customHeight="1">
      <c r="A616" s="109" t="s">
        <v>402</v>
      </c>
      <c r="B616" s="109">
        <v>614</v>
      </c>
      <c r="C616" s="107" t="s">
        <v>272</v>
      </c>
      <c r="D616" s="107"/>
      <c r="E616" s="107">
        <v>3.8</v>
      </c>
      <c r="F616" s="110">
        <v>1.6</v>
      </c>
      <c r="G616" s="108">
        <v>50434800</v>
      </c>
      <c r="H616" s="108">
        <v>190945</v>
      </c>
      <c r="I616" s="108">
        <v>21520</v>
      </c>
      <c r="J616" s="107">
        <v>11.55</v>
      </c>
      <c r="K616" s="107">
        <v>1.7</v>
      </c>
      <c r="L616" s="107">
        <v>4.78</v>
      </c>
      <c r="M616" s="107">
        <v>0.16</v>
      </c>
      <c r="N616" s="107">
        <v>0.33</v>
      </c>
      <c r="O616" s="107">
        <v>4.6900000000000004</v>
      </c>
      <c r="P616" s="107">
        <v>23.82</v>
      </c>
      <c r="Q616" s="107">
        <v>43.23</v>
      </c>
      <c r="R616" s="107">
        <v>5.7</v>
      </c>
      <c r="S616" s="107">
        <v>34.130000000000003</v>
      </c>
      <c r="T616" s="107"/>
      <c r="U616" s="107">
        <v>187</v>
      </c>
      <c r="V616" s="107">
        <v>456</v>
      </c>
      <c r="W616" s="111">
        <v>0.42</v>
      </c>
      <c r="X616" s="107"/>
    </row>
    <row r="617" spans="1:24" ht="15.75" customHeight="1">
      <c r="A617" s="109" t="s">
        <v>401</v>
      </c>
      <c r="B617" s="109">
        <v>615</v>
      </c>
      <c r="C617" s="107" t="s">
        <v>272</v>
      </c>
      <c r="D617" s="107"/>
      <c r="E617" s="107">
        <v>5.6</v>
      </c>
      <c r="F617" s="106">
        <v>0.9</v>
      </c>
      <c r="G617" s="108">
        <v>21491300</v>
      </c>
      <c r="H617" s="108">
        <v>122146</v>
      </c>
      <c r="I617" s="108">
        <v>6138</v>
      </c>
      <c r="J617" s="107"/>
      <c r="K617" s="107">
        <v>0.53</v>
      </c>
      <c r="L617" s="107">
        <v>0.48</v>
      </c>
      <c r="M617" s="107">
        <v>0.2</v>
      </c>
      <c r="N617" s="107">
        <v>0</v>
      </c>
      <c r="O617" s="107">
        <v>-4.22</v>
      </c>
      <c r="P617" s="107">
        <v>-9.83</v>
      </c>
      <c r="Q617" s="107">
        <v>21.02</v>
      </c>
      <c r="R617" s="107">
        <v>3.6</v>
      </c>
      <c r="S617" s="107">
        <v>58.86</v>
      </c>
      <c r="T617" s="107"/>
      <c r="U617" s="107"/>
      <c r="V617" s="107"/>
      <c r="W617" s="111"/>
      <c r="X617" s="107"/>
    </row>
    <row r="618" spans="1:24" ht="15.75" customHeight="1">
      <c r="A618" s="109" t="s">
        <v>400</v>
      </c>
      <c r="B618" s="109">
        <v>616</v>
      </c>
      <c r="C618" s="107" t="s">
        <v>272</v>
      </c>
      <c r="D618" s="107"/>
      <c r="E618" s="107">
        <v>1.36</v>
      </c>
      <c r="F618" s="106">
        <v>2.2599999999999998</v>
      </c>
      <c r="G618" s="108">
        <v>1400</v>
      </c>
      <c r="H618" s="108">
        <v>2</v>
      </c>
      <c r="I618" s="108">
        <v>1499</v>
      </c>
      <c r="J618" s="107"/>
      <c r="K618" s="107">
        <v>0.94</v>
      </c>
      <c r="L618" s="107">
        <v>1.87</v>
      </c>
      <c r="M618" s="107">
        <v>0.03</v>
      </c>
      <c r="N618" s="107">
        <v>0</v>
      </c>
      <c r="O618" s="107">
        <v>-1.48</v>
      </c>
      <c r="P618" s="107">
        <v>-9.3800000000000008</v>
      </c>
      <c r="Q618" s="107">
        <v>-2.99</v>
      </c>
      <c r="R618" s="107">
        <v>2.2599999999999998</v>
      </c>
      <c r="S618" s="107">
        <v>28.99</v>
      </c>
      <c r="T618" s="107"/>
      <c r="U618" s="107"/>
      <c r="V618" s="107"/>
      <c r="W618" s="111"/>
      <c r="X618" s="107"/>
    </row>
    <row r="619" spans="1:24" ht="15.75" customHeight="1">
      <c r="A619" s="109" t="s">
        <v>399</v>
      </c>
      <c r="B619" s="109">
        <v>617</v>
      </c>
      <c r="C619" s="107" t="s">
        <v>272</v>
      </c>
      <c r="D619" s="107"/>
      <c r="E619" s="107">
        <v>24.1</v>
      </c>
      <c r="F619" s="110">
        <v>0.42</v>
      </c>
      <c r="G619" s="108">
        <v>796900</v>
      </c>
      <c r="H619" s="108">
        <v>19102</v>
      </c>
      <c r="I619" s="108">
        <v>20463</v>
      </c>
      <c r="J619" s="107">
        <v>178.14</v>
      </c>
      <c r="K619" s="107">
        <v>2.59</v>
      </c>
      <c r="L619" s="107">
        <v>1.6</v>
      </c>
      <c r="M619" s="107">
        <v>0.3</v>
      </c>
      <c r="N619" s="107">
        <v>0.14000000000000001</v>
      </c>
      <c r="O619" s="107">
        <v>1.84</v>
      </c>
      <c r="P619" s="107">
        <v>1.42</v>
      </c>
      <c r="Q619" s="107">
        <v>0.56999999999999995</v>
      </c>
      <c r="R619" s="107">
        <v>1.68</v>
      </c>
      <c r="S619" s="107">
        <v>53.3</v>
      </c>
      <c r="T619" s="107"/>
      <c r="U619" s="107">
        <v>932</v>
      </c>
      <c r="V619" s="107">
        <v>919</v>
      </c>
      <c r="W619" s="110">
        <v>-84.43</v>
      </c>
      <c r="X619" s="107"/>
    </row>
    <row r="620" spans="1:24" ht="15.75" customHeight="1">
      <c r="A620" s="109" t="s">
        <v>398</v>
      </c>
      <c r="B620" s="109">
        <v>618</v>
      </c>
      <c r="C620" s="107" t="s">
        <v>275</v>
      </c>
      <c r="D620" s="107"/>
      <c r="E620" s="107">
        <v>31.5</v>
      </c>
      <c r="F620" s="110">
        <v>-1.56</v>
      </c>
      <c r="G620" s="108">
        <v>21500</v>
      </c>
      <c r="H620" s="108">
        <v>680</v>
      </c>
      <c r="I620" s="108">
        <v>2520</v>
      </c>
      <c r="J620" s="107">
        <v>7.66</v>
      </c>
      <c r="K620" s="107">
        <v>1.32</v>
      </c>
      <c r="L620" s="107">
        <v>0.26</v>
      </c>
      <c r="M620" s="107">
        <v>0.5</v>
      </c>
      <c r="N620" s="107">
        <v>4.1100000000000003</v>
      </c>
      <c r="O620" s="107">
        <v>16.88</v>
      </c>
      <c r="P620" s="107">
        <v>18.079999999999998</v>
      </c>
      <c r="Q620" s="107">
        <v>10.44</v>
      </c>
      <c r="R620" s="107">
        <v>3.91</v>
      </c>
      <c r="S620" s="107">
        <v>30.85</v>
      </c>
      <c r="T620" s="107"/>
      <c r="U620" s="107">
        <v>135</v>
      </c>
      <c r="V620" s="107">
        <v>78</v>
      </c>
      <c r="W620" s="110">
        <v>4.03</v>
      </c>
      <c r="X620" s="107"/>
    </row>
    <row r="621" spans="1:24" ht="15.75" customHeight="1">
      <c r="A621" s="109" t="s">
        <v>397</v>
      </c>
      <c r="B621" s="109">
        <v>619</v>
      </c>
      <c r="C621" s="107" t="s">
        <v>272</v>
      </c>
      <c r="D621" s="107" t="s">
        <v>279</v>
      </c>
      <c r="E621" s="107">
        <v>0.46</v>
      </c>
      <c r="F621" s="106">
        <v>0</v>
      </c>
      <c r="G621" s="108">
        <v>0</v>
      </c>
      <c r="H621" s="108">
        <v>0</v>
      </c>
      <c r="I621" s="108">
        <v>348</v>
      </c>
      <c r="J621" s="107"/>
      <c r="K621" s="107"/>
      <c r="L621" s="107">
        <v>0.18</v>
      </c>
      <c r="M621" s="107"/>
      <c r="N621" s="107">
        <v>0</v>
      </c>
      <c r="O621" s="107">
        <v>7.79</v>
      </c>
      <c r="P621" s="107">
        <v>6.42</v>
      </c>
      <c r="Q621" s="107">
        <v>18.940000000000001</v>
      </c>
      <c r="R621" s="107"/>
      <c r="S621" s="107">
        <v>43.46</v>
      </c>
      <c r="T621" s="107"/>
      <c r="U621" s="107"/>
      <c r="V621" s="107"/>
      <c r="W621" s="106"/>
      <c r="X621" s="107"/>
    </row>
    <row r="622" spans="1:24" ht="15.75" customHeight="1">
      <c r="A622" s="109" t="s">
        <v>396</v>
      </c>
      <c r="B622" s="109">
        <v>620</v>
      </c>
      <c r="C622" s="107" t="s">
        <v>275</v>
      </c>
      <c r="D622" s="107"/>
      <c r="E622" s="107">
        <v>0.63</v>
      </c>
      <c r="F622" s="107">
        <v>-1.56</v>
      </c>
      <c r="G622" s="108">
        <v>249900</v>
      </c>
      <c r="H622" s="107">
        <v>158</v>
      </c>
      <c r="I622" s="108">
        <v>214</v>
      </c>
      <c r="J622" s="107"/>
      <c r="K622" s="107">
        <v>0.57999999999999996</v>
      </c>
      <c r="L622" s="107">
        <v>0.71</v>
      </c>
      <c r="M622" s="107"/>
      <c r="N622" s="107">
        <v>0</v>
      </c>
      <c r="O622" s="107">
        <v>-1.23</v>
      </c>
      <c r="P622" s="107">
        <v>-3.96</v>
      </c>
      <c r="Q622" s="107">
        <v>-5.25</v>
      </c>
      <c r="R622" s="107">
        <v>7.03</v>
      </c>
      <c r="S622" s="107">
        <v>37.01</v>
      </c>
      <c r="T622" s="107"/>
      <c r="U622" s="107"/>
      <c r="V622" s="107"/>
      <c r="W622" s="110"/>
      <c r="X622" s="107"/>
    </row>
    <row r="623" spans="1:24" ht="15.75" customHeight="1">
      <c r="A623" s="109" t="s">
        <v>395</v>
      </c>
      <c r="B623" s="109">
        <v>621</v>
      </c>
      <c r="C623" s="107" t="s">
        <v>272</v>
      </c>
      <c r="D623" s="107"/>
      <c r="E623" s="107">
        <v>1.29</v>
      </c>
      <c r="F623" s="110">
        <v>0.78</v>
      </c>
      <c r="G623" s="108">
        <v>17044000</v>
      </c>
      <c r="H623" s="108">
        <v>22157</v>
      </c>
      <c r="I623" s="108">
        <v>5437</v>
      </c>
      <c r="J623" s="107">
        <v>30.63</v>
      </c>
      <c r="K623" s="107">
        <v>1.54</v>
      </c>
      <c r="L623" s="107">
        <v>1.07</v>
      </c>
      <c r="M623" s="107"/>
      <c r="N623" s="107">
        <v>0.04</v>
      </c>
      <c r="O623" s="107">
        <v>2.7</v>
      </c>
      <c r="P623" s="107">
        <v>4.93</v>
      </c>
      <c r="Q623" s="107">
        <v>5.17</v>
      </c>
      <c r="R623" s="107"/>
      <c r="S623" s="107">
        <v>50.6</v>
      </c>
      <c r="T623" s="107"/>
      <c r="U623" s="107">
        <v>731</v>
      </c>
      <c r="V623" s="107">
        <v>779</v>
      </c>
      <c r="W623" s="111">
        <v>0.26</v>
      </c>
      <c r="X623" s="107"/>
    </row>
    <row r="624" spans="1:24" ht="15.75" customHeight="1">
      <c r="A624" s="109" t="s">
        <v>394</v>
      </c>
      <c r="B624" s="109">
        <v>622</v>
      </c>
      <c r="C624" s="107" t="s">
        <v>272</v>
      </c>
      <c r="D624" s="107"/>
      <c r="E624" s="107">
        <v>3.26</v>
      </c>
      <c r="F624" s="110">
        <v>-1.21</v>
      </c>
      <c r="G624" s="108">
        <v>2288600</v>
      </c>
      <c r="H624" s="108">
        <v>7484</v>
      </c>
      <c r="I624" s="108">
        <v>1956</v>
      </c>
      <c r="J624" s="107">
        <v>22.03</v>
      </c>
      <c r="K624" s="107">
        <v>1.48</v>
      </c>
      <c r="L624" s="107">
        <v>0.8</v>
      </c>
      <c r="M624" s="107"/>
      <c r="N624" s="107">
        <v>0.15</v>
      </c>
      <c r="O624" s="107">
        <v>4.13</v>
      </c>
      <c r="P624" s="107">
        <v>6.31</v>
      </c>
      <c r="Q624" s="107">
        <v>3.91</v>
      </c>
      <c r="R624" s="107">
        <v>7.88</v>
      </c>
      <c r="S624" s="107">
        <v>88.47</v>
      </c>
      <c r="T624" s="107"/>
      <c r="U624" s="107">
        <v>635</v>
      </c>
      <c r="V624" s="107">
        <v>658</v>
      </c>
      <c r="W624" s="110">
        <v>-1.88</v>
      </c>
      <c r="X624" s="107"/>
    </row>
    <row r="625" spans="1:24" ht="15.75" customHeight="1">
      <c r="A625" s="109" t="s">
        <v>393</v>
      </c>
      <c r="B625" s="109">
        <v>623</v>
      </c>
      <c r="C625" s="107" t="s">
        <v>275</v>
      </c>
      <c r="D625" s="107"/>
      <c r="E625" s="107">
        <v>1.71</v>
      </c>
      <c r="F625" s="106">
        <v>-2.29</v>
      </c>
      <c r="G625" s="108">
        <v>82000</v>
      </c>
      <c r="H625" s="107">
        <v>140</v>
      </c>
      <c r="I625" s="108">
        <v>787</v>
      </c>
      <c r="J625" s="107">
        <v>10.78</v>
      </c>
      <c r="K625" s="107">
        <v>1.29</v>
      </c>
      <c r="L625" s="107">
        <v>0.28999999999999998</v>
      </c>
      <c r="M625" s="107">
        <v>0.18</v>
      </c>
      <c r="N625" s="107">
        <v>0.16</v>
      </c>
      <c r="O625" s="107">
        <v>11.35</v>
      </c>
      <c r="P625" s="107">
        <v>11.81</v>
      </c>
      <c r="Q625" s="107">
        <v>6.73</v>
      </c>
      <c r="R625" s="107">
        <v>10.29</v>
      </c>
      <c r="S625" s="107">
        <v>27.56</v>
      </c>
      <c r="T625" s="107"/>
      <c r="U625" s="107">
        <v>298</v>
      </c>
      <c r="V625" s="107">
        <v>226</v>
      </c>
      <c r="W625" s="110">
        <v>-0.98</v>
      </c>
      <c r="X625" s="107"/>
    </row>
    <row r="626" spans="1:24" ht="15.75" customHeight="1">
      <c r="A626" s="109" t="s">
        <v>392</v>
      </c>
      <c r="B626" s="109">
        <v>624</v>
      </c>
      <c r="C626" s="107" t="s">
        <v>275</v>
      </c>
      <c r="D626" s="107"/>
      <c r="E626" s="107">
        <v>27.25</v>
      </c>
      <c r="F626" s="106">
        <v>1.87</v>
      </c>
      <c r="G626" s="108">
        <v>1270900</v>
      </c>
      <c r="H626" s="108">
        <v>34400</v>
      </c>
      <c r="I626" s="108">
        <v>16350</v>
      </c>
      <c r="J626" s="107">
        <v>7.94</v>
      </c>
      <c r="K626" s="107">
        <v>2.16</v>
      </c>
      <c r="L626" s="107">
        <v>4.46</v>
      </c>
      <c r="M626" s="107">
        <v>0.5</v>
      </c>
      <c r="N626" s="107">
        <v>3.43</v>
      </c>
      <c r="O626" s="107">
        <v>6.3</v>
      </c>
      <c r="P626" s="107">
        <v>26.16</v>
      </c>
      <c r="Q626" s="107">
        <v>25.66</v>
      </c>
      <c r="R626" s="107">
        <v>5.98</v>
      </c>
      <c r="S626" s="107">
        <v>54.5</v>
      </c>
      <c r="T626" s="107"/>
      <c r="U626" s="107">
        <v>79</v>
      </c>
      <c r="V626" s="107">
        <v>291</v>
      </c>
      <c r="W626" s="110">
        <v>1.26</v>
      </c>
      <c r="X626" s="107"/>
    </row>
    <row r="627" spans="1:24" ht="15.75" customHeight="1">
      <c r="A627" s="109" t="s">
        <v>391</v>
      </c>
      <c r="B627" s="109">
        <v>625</v>
      </c>
      <c r="C627" s="107" t="s">
        <v>272</v>
      </c>
      <c r="D627" s="107"/>
      <c r="E627" s="107">
        <v>7.05</v>
      </c>
      <c r="F627" s="107">
        <v>-0.7</v>
      </c>
      <c r="G627" s="108">
        <v>1369500</v>
      </c>
      <c r="H627" s="108">
        <v>9641</v>
      </c>
      <c r="I627" s="108">
        <v>3402</v>
      </c>
      <c r="J627" s="107">
        <v>10.11</v>
      </c>
      <c r="K627" s="107">
        <v>0.81</v>
      </c>
      <c r="L627" s="107">
        <v>0.52</v>
      </c>
      <c r="M627" s="107">
        <v>0.25</v>
      </c>
      <c r="N627" s="107">
        <v>0.7</v>
      </c>
      <c r="O627" s="107">
        <v>5.95</v>
      </c>
      <c r="P627" s="107">
        <v>8.2200000000000006</v>
      </c>
      <c r="Q627" s="107">
        <v>13.47</v>
      </c>
      <c r="R627" s="107">
        <v>4.79</v>
      </c>
      <c r="S627" s="107">
        <v>49.36</v>
      </c>
      <c r="T627" s="107"/>
      <c r="U627" s="107">
        <v>357</v>
      </c>
      <c r="V627" s="107">
        <v>354</v>
      </c>
      <c r="W627" s="110">
        <v>-0.04</v>
      </c>
      <c r="X627" s="107"/>
    </row>
    <row r="628" spans="1:24" ht="15.75" customHeight="1">
      <c r="A628" s="109" t="s">
        <v>390</v>
      </c>
      <c r="B628" s="109">
        <v>626</v>
      </c>
      <c r="C628" s="107" t="s">
        <v>272</v>
      </c>
      <c r="D628" s="107"/>
      <c r="E628" s="107">
        <v>86.5</v>
      </c>
      <c r="F628" s="110">
        <v>3.59</v>
      </c>
      <c r="G628" s="108">
        <v>14054100</v>
      </c>
      <c r="H628" s="108">
        <v>1201002</v>
      </c>
      <c r="I628" s="108">
        <v>69256</v>
      </c>
      <c r="J628" s="107">
        <v>11.01</v>
      </c>
      <c r="K628" s="107">
        <v>1.83</v>
      </c>
      <c r="L628" s="107">
        <v>6.29</v>
      </c>
      <c r="M628" s="107"/>
      <c r="N628" s="107">
        <v>7.86</v>
      </c>
      <c r="O628" s="107">
        <v>2.8</v>
      </c>
      <c r="P628" s="107">
        <v>16.73</v>
      </c>
      <c r="Q628" s="107">
        <v>25.94</v>
      </c>
      <c r="R628" s="107">
        <v>9.2799999999999994</v>
      </c>
      <c r="S628" s="107">
        <v>82.04</v>
      </c>
      <c r="T628" s="107"/>
      <c r="U628" s="107">
        <v>238</v>
      </c>
      <c r="V628" s="107">
        <v>522</v>
      </c>
      <c r="W628" s="106">
        <v>0.76</v>
      </c>
      <c r="X628" s="107"/>
    </row>
    <row r="629" spans="1:24" ht="15.75" customHeight="1">
      <c r="A629" s="109" t="s">
        <v>389</v>
      </c>
      <c r="B629" s="109">
        <v>627</v>
      </c>
      <c r="C629" s="107" t="s">
        <v>272</v>
      </c>
      <c r="D629" s="107"/>
      <c r="E629" s="107">
        <v>2.82</v>
      </c>
      <c r="F629" s="106">
        <v>-1.4</v>
      </c>
      <c r="G629" s="108">
        <v>1165200</v>
      </c>
      <c r="H629" s="108">
        <v>3283</v>
      </c>
      <c r="I629" s="108">
        <v>2046</v>
      </c>
      <c r="J629" s="107"/>
      <c r="K629" s="107">
        <v>2.82</v>
      </c>
      <c r="L629" s="107">
        <v>0.78</v>
      </c>
      <c r="M629" s="107">
        <v>0.01</v>
      </c>
      <c r="N629" s="107">
        <v>0</v>
      </c>
      <c r="O629" s="107">
        <v>-1.59</v>
      </c>
      <c r="P629" s="107">
        <v>-2.77</v>
      </c>
      <c r="Q629" s="107">
        <v>-42.91</v>
      </c>
      <c r="R629" s="107">
        <v>0.18</v>
      </c>
      <c r="S629" s="107">
        <v>30.4</v>
      </c>
      <c r="T629" s="107"/>
      <c r="U629" s="107"/>
      <c r="V629" s="107"/>
      <c r="W629" s="111"/>
      <c r="X629" s="107"/>
    </row>
    <row r="630" spans="1:24" ht="15.75" customHeight="1">
      <c r="A630" s="109" t="s">
        <v>388</v>
      </c>
      <c r="B630" s="109">
        <v>628</v>
      </c>
      <c r="C630" s="107" t="s">
        <v>272</v>
      </c>
      <c r="D630" s="107"/>
      <c r="E630" s="107">
        <v>182</v>
      </c>
      <c r="F630" s="107">
        <v>0</v>
      </c>
      <c r="G630" s="108">
        <v>0</v>
      </c>
      <c r="H630" s="107">
        <v>0</v>
      </c>
      <c r="I630" s="108">
        <v>1092</v>
      </c>
      <c r="J630" s="107"/>
      <c r="K630" s="107">
        <v>1.47</v>
      </c>
      <c r="L630" s="107">
        <v>1.33</v>
      </c>
      <c r="M630" s="107"/>
      <c r="N630" s="107">
        <v>0</v>
      </c>
      <c r="O630" s="107">
        <v>-6.35</v>
      </c>
      <c r="P630" s="107">
        <v>-13.68</v>
      </c>
      <c r="Q630" s="107">
        <v>-26.01</v>
      </c>
      <c r="R630" s="107"/>
      <c r="S630" s="107">
        <v>17.02</v>
      </c>
      <c r="T630" s="107"/>
      <c r="U630" s="107"/>
      <c r="V630" s="107"/>
      <c r="W630" s="110"/>
      <c r="X630" s="107"/>
    </row>
    <row r="631" spans="1:24" ht="15.75" customHeight="1">
      <c r="A631" s="109" t="s">
        <v>387</v>
      </c>
      <c r="B631" s="109">
        <v>629</v>
      </c>
      <c r="C631" s="107" t="s">
        <v>272</v>
      </c>
      <c r="D631" s="107"/>
      <c r="E631" s="107">
        <v>8.1999999999999993</v>
      </c>
      <c r="F631" s="107">
        <v>-0.61</v>
      </c>
      <c r="G631" s="108">
        <v>240700</v>
      </c>
      <c r="H631" s="108">
        <v>1975</v>
      </c>
      <c r="I631" s="108">
        <v>4100</v>
      </c>
      <c r="J631" s="107">
        <v>10.66</v>
      </c>
      <c r="K631" s="107">
        <v>0.78</v>
      </c>
      <c r="L631" s="107">
        <v>0.39</v>
      </c>
      <c r="M631" s="107">
        <v>0.55000000000000004</v>
      </c>
      <c r="N631" s="107">
        <v>0.77</v>
      </c>
      <c r="O631" s="107">
        <v>5.81</v>
      </c>
      <c r="P631" s="107">
        <v>7.48</v>
      </c>
      <c r="Q631" s="107">
        <v>12.64</v>
      </c>
      <c r="R631" s="107">
        <v>6.67</v>
      </c>
      <c r="S631" s="107">
        <v>25.88</v>
      </c>
      <c r="T631" s="107"/>
      <c r="U631" s="107">
        <v>389</v>
      </c>
      <c r="V631" s="107">
        <v>376</v>
      </c>
      <c r="W631" s="106">
        <v>1.71</v>
      </c>
      <c r="X631" s="107"/>
    </row>
    <row r="632" spans="1:24" ht="15.75" customHeight="1">
      <c r="A632" s="109" t="s">
        <v>386</v>
      </c>
      <c r="B632" s="109">
        <v>630</v>
      </c>
      <c r="C632" s="107" t="s">
        <v>272</v>
      </c>
      <c r="D632" s="107"/>
      <c r="E632" s="107">
        <v>11.8</v>
      </c>
      <c r="F632" s="106">
        <v>-0.84</v>
      </c>
      <c r="G632" s="108">
        <v>32336600</v>
      </c>
      <c r="H632" s="108">
        <v>385833</v>
      </c>
      <c r="I632" s="108">
        <v>16284</v>
      </c>
      <c r="J632" s="107">
        <v>42.71</v>
      </c>
      <c r="K632" s="107">
        <v>7.97</v>
      </c>
      <c r="L632" s="107">
        <v>0.74</v>
      </c>
      <c r="M632" s="107">
        <v>0.11</v>
      </c>
      <c r="N632" s="107">
        <v>0.28000000000000003</v>
      </c>
      <c r="O632" s="107">
        <v>11.65</v>
      </c>
      <c r="P632" s="107">
        <v>18.739999999999998</v>
      </c>
      <c r="Q632" s="107">
        <v>8.4600000000000009</v>
      </c>
      <c r="R632" s="107">
        <v>2.1800000000000002</v>
      </c>
      <c r="S632" s="107">
        <v>41.16</v>
      </c>
      <c r="T632" s="107"/>
      <c r="U632" s="107">
        <v>513</v>
      </c>
      <c r="V632" s="107">
        <v>528</v>
      </c>
      <c r="W632" s="110">
        <v>5.69</v>
      </c>
      <c r="X632" s="107"/>
    </row>
    <row r="633" spans="1:24" ht="15.75" customHeight="1">
      <c r="A633" s="109" t="s">
        <v>385</v>
      </c>
      <c r="B633" s="109">
        <v>631</v>
      </c>
      <c r="C633" s="107" t="s">
        <v>272</v>
      </c>
      <c r="D633" s="107"/>
      <c r="E633" s="107">
        <v>6.2</v>
      </c>
      <c r="F633" s="107">
        <v>1.64</v>
      </c>
      <c r="G633" s="108">
        <v>1553400</v>
      </c>
      <c r="H633" s="108">
        <v>9578</v>
      </c>
      <c r="I633" s="108">
        <v>2866</v>
      </c>
      <c r="J633" s="107">
        <v>13.36</v>
      </c>
      <c r="K633" s="107">
        <v>1.19</v>
      </c>
      <c r="L633" s="107">
        <v>0.73</v>
      </c>
      <c r="M633" s="107">
        <v>0.06</v>
      </c>
      <c r="N633" s="107">
        <v>0.46</v>
      </c>
      <c r="O633" s="107">
        <v>6.29</v>
      </c>
      <c r="P633" s="107">
        <v>8.64</v>
      </c>
      <c r="Q633" s="107">
        <v>9.5500000000000007</v>
      </c>
      <c r="R633" s="107">
        <v>9.84</v>
      </c>
      <c r="S633" s="107">
        <v>59.05</v>
      </c>
      <c r="T633" s="107"/>
      <c r="U633" s="107">
        <v>433</v>
      </c>
      <c r="V633" s="107">
        <v>431</v>
      </c>
      <c r="W633" s="110">
        <v>1.6</v>
      </c>
      <c r="X633" s="107"/>
    </row>
    <row r="634" spans="1:24" ht="15.75" customHeight="1">
      <c r="A634" s="109" t="s">
        <v>384</v>
      </c>
      <c r="B634" s="109">
        <v>632</v>
      </c>
      <c r="C634" s="107" t="s">
        <v>272</v>
      </c>
      <c r="D634" s="107"/>
      <c r="E634" s="107">
        <v>0.93</v>
      </c>
      <c r="F634" s="110">
        <v>-1.06</v>
      </c>
      <c r="G634" s="108">
        <v>500</v>
      </c>
      <c r="H634" s="108">
        <v>0</v>
      </c>
      <c r="I634" s="108">
        <v>199</v>
      </c>
      <c r="J634" s="107"/>
      <c r="K634" s="107">
        <v>0.49</v>
      </c>
      <c r="L634" s="107">
        <v>1.74</v>
      </c>
      <c r="M634" s="107"/>
      <c r="N634" s="107">
        <v>0</v>
      </c>
      <c r="O634" s="107">
        <v>-2.54</v>
      </c>
      <c r="P634" s="107">
        <v>-7.55</v>
      </c>
      <c r="Q634" s="107">
        <v>-4.6900000000000004</v>
      </c>
      <c r="R634" s="107"/>
      <c r="S634" s="107">
        <v>47.91</v>
      </c>
      <c r="T634" s="107"/>
      <c r="U634" s="107"/>
      <c r="V634" s="107"/>
      <c r="W634" s="111"/>
      <c r="X634" s="107"/>
    </row>
    <row r="635" spans="1:24" ht="15.75" customHeight="1">
      <c r="A635" s="109" t="s">
        <v>383</v>
      </c>
      <c r="B635" s="109">
        <v>633</v>
      </c>
      <c r="C635" s="107" t="s">
        <v>272</v>
      </c>
      <c r="D635" s="107"/>
      <c r="E635" s="107">
        <v>2.34</v>
      </c>
      <c r="F635" s="106">
        <v>0</v>
      </c>
      <c r="G635" s="108">
        <v>139700</v>
      </c>
      <c r="H635" s="108">
        <v>324</v>
      </c>
      <c r="I635" s="108">
        <v>721</v>
      </c>
      <c r="J635" s="107">
        <v>17.399999999999999</v>
      </c>
      <c r="K635" s="107">
        <v>1.65</v>
      </c>
      <c r="L635" s="107">
        <v>0.74</v>
      </c>
      <c r="M635" s="107"/>
      <c r="N635" s="107">
        <v>0.13</v>
      </c>
      <c r="O635" s="107">
        <v>8.0500000000000007</v>
      </c>
      <c r="P635" s="107">
        <v>9.5</v>
      </c>
      <c r="Q635" s="107">
        <v>6.27</v>
      </c>
      <c r="R635" s="107">
        <v>5.56</v>
      </c>
      <c r="S635" s="107">
        <v>39.229999999999997</v>
      </c>
      <c r="T635" s="107"/>
      <c r="U635" s="107">
        <v>489</v>
      </c>
      <c r="V635" s="107">
        <v>441</v>
      </c>
      <c r="W635" s="111">
        <v>0.8</v>
      </c>
      <c r="X635" s="107"/>
    </row>
    <row r="636" spans="1:24" ht="15.75" customHeight="1">
      <c r="A636" s="109" t="s">
        <v>382</v>
      </c>
      <c r="B636" s="109">
        <v>634</v>
      </c>
      <c r="C636" s="107" t="s">
        <v>272</v>
      </c>
      <c r="D636" s="107"/>
      <c r="E636" s="107">
        <v>1.1599999999999999</v>
      </c>
      <c r="F636" s="106">
        <v>3.57</v>
      </c>
      <c r="G636" s="108">
        <v>1798805300</v>
      </c>
      <c r="H636" s="108">
        <v>2091618</v>
      </c>
      <c r="I636" s="108">
        <v>111835</v>
      </c>
      <c r="J636" s="107">
        <v>10.66</v>
      </c>
      <c r="K636" s="107">
        <v>0.55000000000000004</v>
      </c>
      <c r="L636" s="107">
        <v>8.07</v>
      </c>
      <c r="M636" s="107">
        <v>0.01</v>
      </c>
      <c r="N636" s="107">
        <v>0.11</v>
      </c>
      <c r="O636" s="107">
        <v>0.94</v>
      </c>
      <c r="P636" s="107">
        <v>6.87</v>
      </c>
      <c r="Q636" s="107">
        <v>13.08</v>
      </c>
      <c r="R636" s="107">
        <v>2.87</v>
      </c>
      <c r="S636" s="107">
        <v>29.59</v>
      </c>
      <c r="T636" s="107"/>
      <c r="U636" s="107">
        <v>409</v>
      </c>
      <c r="V636" s="107">
        <v>584</v>
      </c>
      <c r="W636" s="106">
        <v>-4.08</v>
      </c>
      <c r="X636" s="107"/>
    </row>
    <row r="637" spans="1:24" ht="15.75" customHeight="1">
      <c r="A637" s="109" t="s">
        <v>381</v>
      </c>
      <c r="B637" s="109">
        <v>635</v>
      </c>
      <c r="C637" s="107" t="s">
        <v>272</v>
      </c>
      <c r="D637" s="107"/>
      <c r="E637" s="107">
        <v>0.69</v>
      </c>
      <c r="F637" s="106">
        <v>0</v>
      </c>
      <c r="G637" s="108">
        <v>40700</v>
      </c>
      <c r="H637" s="108">
        <v>28</v>
      </c>
      <c r="I637" s="108">
        <v>317</v>
      </c>
      <c r="J637" s="107"/>
      <c r="K637" s="107">
        <v>0.87</v>
      </c>
      <c r="L637" s="107">
        <v>1.2</v>
      </c>
      <c r="M637" s="107"/>
      <c r="N637" s="107">
        <v>0</v>
      </c>
      <c r="O637" s="107">
        <v>-8.75</v>
      </c>
      <c r="P637" s="107">
        <v>-21.18</v>
      </c>
      <c r="Q637" s="107">
        <v>-33.75</v>
      </c>
      <c r="R637" s="107"/>
      <c r="S637" s="107">
        <v>69.28</v>
      </c>
      <c r="T637" s="107"/>
      <c r="U637" s="107"/>
      <c r="V637" s="107"/>
      <c r="W637" s="110"/>
      <c r="X637" s="107"/>
    </row>
    <row r="638" spans="1:24" ht="15.75" customHeight="1">
      <c r="A638" s="109" t="s">
        <v>380</v>
      </c>
      <c r="B638" s="109">
        <v>636</v>
      </c>
      <c r="C638" s="107" t="s">
        <v>272</v>
      </c>
      <c r="D638" s="107"/>
      <c r="E638" s="107">
        <v>22.5</v>
      </c>
      <c r="F638" s="107">
        <v>-0.88</v>
      </c>
      <c r="G638" s="108">
        <v>7100</v>
      </c>
      <c r="H638" s="107">
        <v>160</v>
      </c>
      <c r="I638" s="108">
        <v>3375</v>
      </c>
      <c r="J638" s="107">
        <v>10.63</v>
      </c>
      <c r="K638" s="107">
        <v>1.2</v>
      </c>
      <c r="L638" s="107">
        <v>0.08</v>
      </c>
      <c r="M638" s="107">
        <v>0.55000000000000004</v>
      </c>
      <c r="N638" s="107">
        <v>2.12</v>
      </c>
      <c r="O638" s="107">
        <v>12.74</v>
      </c>
      <c r="P638" s="107">
        <v>11.77</v>
      </c>
      <c r="Q638" s="107">
        <v>17.78</v>
      </c>
      <c r="R638" s="107">
        <v>6.17</v>
      </c>
      <c r="S638" s="107">
        <v>34.31</v>
      </c>
      <c r="T638" s="107"/>
      <c r="U638" s="107">
        <v>291</v>
      </c>
      <c r="V638" s="107">
        <v>185</v>
      </c>
      <c r="W638" s="111">
        <v>3.11</v>
      </c>
      <c r="X638" s="107"/>
    </row>
    <row r="639" spans="1:24" ht="15.75" customHeight="1">
      <c r="A639" s="109" t="s">
        <v>379</v>
      </c>
      <c r="B639" s="109">
        <v>637</v>
      </c>
      <c r="C639" s="107" t="s">
        <v>275</v>
      </c>
      <c r="D639" s="107"/>
      <c r="E639" s="107">
        <v>0.69</v>
      </c>
      <c r="F639" s="107">
        <v>0</v>
      </c>
      <c r="G639" s="108">
        <v>1789100</v>
      </c>
      <c r="H639" s="108">
        <v>1237</v>
      </c>
      <c r="I639" s="108">
        <v>463</v>
      </c>
      <c r="J639" s="107">
        <v>48.65</v>
      </c>
      <c r="K639" s="107">
        <v>2.46</v>
      </c>
      <c r="L639" s="107">
        <v>1.4</v>
      </c>
      <c r="M639" s="107"/>
      <c r="N639" s="107">
        <v>0.01</v>
      </c>
      <c r="O639" s="107">
        <v>3.6</v>
      </c>
      <c r="P639" s="107">
        <v>5.17</v>
      </c>
      <c r="Q639" s="107">
        <v>2.39</v>
      </c>
      <c r="R639" s="107"/>
      <c r="S639" s="107">
        <v>28.08</v>
      </c>
      <c r="T639" s="107"/>
      <c r="U639" s="107">
        <v>781</v>
      </c>
      <c r="V639" s="107">
        <v>795</v>
      </c>
      <c r="W639" s="106">
        <v>-2.87</v>
      </c>
      <c r="X639" s="107"/>
    </row>
    <row r="640" spans="1:24" ht="15.75" customHeight="1">
      <c r="A640" s="109" t="s">
        <v>378</v>
      </c>
      <c r="B640" s="109">
        <v>638</v>
      </c>
      <c r="C640" s="107" t="s">
        <v>272</v>
      </c>
      <c r="D640" s="107"/>
      <c r="E640" s="107">
        <v>3.14</v>
      </c>
      <c r="F640" s="110">
        <v>-0.63</v>
      </c>
      <c r="G640" s="108">
        <v>320400</v>
      </c>
      <c r="H640" s="108">
        <v>1004</v>
      </c>
      <c r="I640" s="108">
        <v>1252</v>
      </c>
      <c r="J640" s="107">
        <v>10.01</v>
      </c>
      <c r="K640" s="107">
        <v>1.2</v>
      </c>
      <c r="L640" s="107">
        <v>0.56000000000000005</v>
      </c>
      <c r="M640" s="107">
        <v>0.08</v>
      </c>
      <c r="N640" s="107">
        <v>0.31</v>
      </c>
      <c r="O640" s="107">
        <v>10.74</v>
      </c>
      <c r="P640" s="107">
        <v>12.25</v>
      </c>
      <c r="Q640" s="107">
        <v>8.68</v>
      </c>
      <c r="R640" s="107">
        <v>6.01</v>
      </c>
      <c r="S640" s="107">
        <v>29.54</v>
      </c>
      <c r="T640" s="107"/>
      <c r="U640" s="107">
        <v>262</v>
      </c>
      <c r="V640" s="107">
        <v>209</v>
      </c>
      <c r="W640" s="110">
        <v>0.56999999999999995</v>
      </c>
      <c r="X640" s="107"/>
    </row>
    <row r="641" spans="1:24" ht="15.75" customHeight="1">
      <c r="A641" s="109" t="s">
        <v>377</v>
      </c>
      <c r="B641" s="109">
        <v>639</v>
      </c>
      <c r="C641" s="107" t="s">
        <v>272</v>
      </c>
      <c r="D641" s="107"/>
      <c r="E641" s="107">
        <v>5.75</v>
      </c>
      <c r="F641" s="107">
        <v>0.88</v>
      </c>
      <c r="G641" s="108">
        <v>495400</v>
      </c>
      <c r="H641" s="108">
        <v>2823</v>
      </c>
      <c r="I641" s="108">
        <v>5007</v>
      </c>
      <c r="J641" s="107">
        <v>13</v>
      </c>
      <c r="K641" s="107">
        <v>1.67</v>
      </c>
      <c r="L641" s="107">
        <v>1.35</v>
      </c>
      <c r="M641" s="107">
        <v>0.3</v>
      </c>
      <c r="N641" s="107">
        <v>0.44</v>
      </c>
      <c r="O641" s="107">
        <v>7.13</v>
      </c>
      <c r="P641" s="107">
        <v>13.07</v>
      </c>
      <c r="Q641" s="107">
        <v>3.35</v>
      </c>
      <c r="R641" s="107">
        <v>5.26</v>
      </c>
      <c r="S641" s="107">
        <v>26.84</v>
      </c>
      <c r="T641" s="107"/>
      <c r="U641" s="107">
        <v>339</v>
      </c>
      <c r="V641" s="107">
        <v>397</v>
      </c>
      <c r="W641" s="106">
        <v>0.7</v>
      </c>
      <c r="X641" s="107"/>
    </row>
    <row r="642" spans="1:24" ht="15.75" customHeight="1">
      <c r="A642" s="109" t="s">
        <v>376</v>
      </c>
      <c r="B642" s="109">
        <v>640</v>
      </c>
      <c r="C642" s="107" t="s">
        <v>272</v>
      </c>
      <c r="D642" s="107"/>
      <c r="E642" s="107">
        <v>35.5</v>
      </c>
      <c r="F642" s="106">
        <v>2.16</v>
      </c>
      <c r="G642" s="108">
        <v>31800</v>
      </c>
      <c r="H642" s="108">
        <v>1133</v>
      </c>
      <c r="I642" s="108">
        <v>1416</v>
      </c>
      <c r="J642" s="107">
        <v>11.26</v>
      </c>
      <c r="K642" s="107">
        <v>0.59</v>
      </c>
      <c r="L642" s="107">
        <v>0.32</v>
      </c>
      <c r="M642" s="107">
        <v>1.78</v>
      </c>
      <c r="N642" s="107">
        <v>5.91</v>
      </c>
      <c r="O642" s="107">
        <v>5.0199999999999996</v>
      </c>
      <c r="P642" s="107">
        <v>5.32</v>
      </c>
      <c r="Q642" s="107">
        <v>0.28000000000000003</v>
      </c>
      <c r="R642" s="107">
        <v>5.12</v>
      </c>
      <c r="S642" s="107">
        <v>21.37</v>
      </c>
      <c r="T642" s="107"/>
      <c r="U642" s="107">
        <v>481</v>
      </c>
      <c r="V642" s="107">
        <v>436</v>
      </c>
      <c r="W642" s="110">
        <v>0.26</v>
      </c>
      <c r="X642" s="107"/>
    </row>
    <row r="643" spans="1:24" ht="15.75" customHeight="1">
      <c r="A643" s="109" t="s">
        <v>375</v>
      </c>
      <c r="B643" s="109">
        <v>641</v>
      </c>
      <c r="C643" s="107" t="s">
        <v>272</v>
      </c>
      <c r="D643" s="107"/>
      <c r="E643" s="107">
        <v>3.18</v>
      </c>
      <c r="F643" s="107">
        <v>0</v>
      </c>
      <c r="G643" s="108">
        <v>63400</v>
      </c>
      <c r="H643" s="108">
        <v>202</v>
      </c>
      <c r="I643" s="108">
        <v>318</v>
      </c>
      <c r="J643" s="107">
        <v>22.79</v>
      </c>
      <c r="K643" s="107">
        <v>0.69</v>
      </c>
      <c r="L643" s="107">
        <v>1.35</v>
      </c>
      <c r="M643" s="107"/>
      <c r="N643" s="107">
        <v>0.14000000000000001</v>
      </c>
      <c r="O643" s="107">
        <v>4.4000000000000004</v>
      </c>
      <c r="P643" s="107">
        <v>3.08</v>
      </c>
      <c r="Q643" s="107">
        <v>1.02</v>
      </c>
      <c r="R643" s="107"/>
      <c r="S643" s="107">
        <v>51.41</v>
      </c>
      <c r="T643" s="107"/>
      <c r="U643" s="107">
        <v>734</v>
      </c>
      <c r="V643" s="107">
        <v>652</v>
      </c>
      <c r="W643" s="111">
        <v>-0.13</v>
      </c>
      <c r="X643" s="107"/>
    </row>
    <row r="644" spans="1:24" ht="15.75" customHeight="1">
      <c r="A644" s="109" t="s">
        <v>374</v>
      </c>
      <c r="B644" s="109">
        <v>642</v>
      </c>
      <c r="C644" s="107" t="s">
        <v>275</v>
      </c>
      <c r="D644" s="107"/>
      <c r="E644" s="107">
        <v>33</v>
      </c>
      <c r="F644" s="106">
        <v>0.76</v>
      </c>
      <c r="G644" s="108">
        <v>124600</v>
      </c>
      <c r="H644" s="108">
        <v>4121</v>
      </c>
      <c r="I644" s="108">
        <v>5940</v>
      </c>
      <c r="J644" s="107">
        <v>23.18</v>
      </c>
      <c r="K644" s="107">
        <v>3.08</v>
      </c>
      <c r="L644" s="107">
        <v>0.16</v>
      </c>
      <c r="M644" s="107">
        <v>0.45</v>
      </c>
      <c r="N644" s="107">
        <v>1.42</v>
      </c>
      <c r="O644" s="107">
        <v>14.45</v>
      </c>
      <c r="P644" s="107">
        <v>13.82</v>
      </c>
      <c r="Q644" s="107">
        <v>12.58</v>
      </c>
      <c r="R644" s="107">
        <v>1.37</v>
      </c>
      <c r="S644" s="107">
        <v>41.12</v>
      </c>
      <c r="T644" s="107"/>
      <c r="U644" s="107">
        <v>473</v>
      </c>
      <c r="V644" s="107">
        <v>386</v>
      </c>
      <c r="W644" s="110">
        <v>1.82</v>
      </c>
      <c r="X644" s="107"/>
    </row>
    <row r="645" spans="1:24" ht="15.75" customHeight="1">
      <c r="A645" s="109" t="s">
        <v>373</v>
      </c>
      <c r="B645" s="109">
        <v>643</v>
      </c>
      <c r="C645" s="107" t="s">
        <v>275</v>
      </c>
      <c r="D645" s="107"/>
      <c r="E645" s="107">
        <v>3.7</v>
      </c>
      <c r="F645" s="106">
        <v>0</v>
      </c>
      <c r="G645" s="108">
        <v>60500</v>
      </c>
      <c r="H645" s="108">
        <v>224</v>
      </c>
      <c r="I645" s="108">
        <v>737</v>
      </c>
      <c r="J645" s="107">
        <v>11.65</v>
      </c>
      <c r="K645" s="107">
        <v>0.52</v>
      </c>
      <c r="L645" s="107">
        <v>2.14</v>
      </c>
      <c r="M645" s="107">
        <v>0.44</v>
      </c>
      <c r="N645" s="107">
        <v>0.32</v>
      </c>
      <c r="O645" s="107">
        <v>1.8</v>
      </c>
      <c r="P645" s="107">
        <v>4.3</v>
      </c>
      <c r="Q645" s="107">
        <v>-1.74</v>
      </c>
      <c r="R645" s="107">
        <v>11.89</v>
      </c>
      <c r="S645" s="107">
        <v>52.53</v>
      </c>
      <c r="T645" s="107"/>
      <c r="U645" s="107">
        <v>514</v>
      </c>
      <c r="V645" s="107">
        <v>582</v>
      </c>
      <c r="W645" s="110">
        <v>0.43</v>
      </c>
      <c r="X645" s="107"/>
    </row>
    <row r="646" spans="1:24" ht="15.75" customHeight="1">
      <c r="A646" s="109" t="s">
        <v>372</v>
      </c>
      <c r="B646" s="109">
        <v>644</v>
      </c>
      <c r="C646" s="107" t="s">
        <v>272</v>
      </c>
      <c r="D646" s="107"/>
      <c r="E646" s="107">
        <v>19</v>
      </c>
      <c r="F646" s="110">
        <v>-7.32</v>
      </c>
      <c r="G646" s="108">
        <v>400</v>
      </c>
      <c r="H646" s="108">
        <v>7</v>
      </c>
      <c r="I646" s="108">
        <v>2280</v>
      </c>
      <c r="J646" s="107"/>
      <c r="K646" s="107">
        <v>0.63</v>
      </c>
      <c r="L646" s="107">
        <v>0.12</v>
      </c>
      <c r="M646" s="107"/>
      <c r="N646" s="107">
        <v>0</v>
      </c>
      <c r="O646" s="107">
        <v>0.01</v>
      </c>
      <c r="P646" s="107"/>
      <c r="Q646" s="107">
        <v>1.76</v>
      </c>
      <c r="R646" s="107">
        <v>2.68</v>
      </c>
      <c r="S646" s="107">
        <v>25.04</v>
      </c>
      <c r="T646" s="107"/>
      <c r="U646" s="107"/>
      <c r="V646" s="107"/>
      <c r="W646" s="110"/>
      <c r="X646" s="107"/>
    </row>
    <row r="647" spans="1:24" ht="15.75" customHeight="1">
      <c r="A647" s="109" t="s">
        <v>371</v>
      </c>
      <c r="B647" s="109">
        <v>645</v>
      </c>
      <c r="C647" s="107" t="s">
        <v>272</v>
      </c>
      <c r="D647" s="107"/>
      <c r="E647" s="107">
        <v>3.68</v>
      </c>
      <c r="F647" s="110">
        <v>2.2200000000000002</v>
      </c>
      <c r="G647" s="108">
        <v>7455200</v>
      </c>
      <c r="H647" s="108">
        <v>27473</v>
      </c>
      <c r="I647" s="108">
        <v>2944</v>
      </c>
      <c r="J647" s="107">
        <v>24.11</v>
      </c>
      <c r="K647" s="107">
        <v>3.96</v>
      </c>
      <c r="L647" s="107">
        <v>0.34</v>
      </c>
      <c r="M647" s="107">
        <v>0.03</v>
      </c>
      <c r="N647" s="107">
        <v>0.15</v>
      </c>
      <c r="O647" s="107">
        <v>16.2</v>
      </c>
      <c r="P647" s="107">
        <v>17.21</v>
      </c>
      <c r="Q647" s="107">
        <v>5.65</v>
      </c>
      <c r="R647" s="107">
        <v>1.39</v>
      </c>
      <c r="S647" s="107">
        <v>27.6</v>
      </c>
      <c r="T647" s="107"/>
      <c r="U647" s="107">
        <v>440</v>
      </c>
      <c r="V647" s="107">
        <v>380</v>
      </c>
      <c r="W647" s="106">
        <v>1.02</v>
      </c>
      <c r="X647" s="107"/>
    </row>
    <row r="648" spans="1:24" ht="15.75" customHeight="1">
      <c r="A648" s="109" t="s">
        <v>370</v>
      </c>
      <c r="B648" s="109">
        <v>646</v>
      </c>
      <c r="C648" s="107" t="s">
        <v>275</v>
      </c>
      <c r="D648" s="107"/>
      <c r="E648" s="107">
        <v>0.72</v>
      </c>
      <c r="F648" s="106">
        <v>2.86</v>
      </c>
      <c r="G648" s="108">
        <v>10000</v>
      </c>
      <c r="H648" s="108">
        <v>7</v>
      </c>
      <c r="I648" s="107">
        <v>230</v>
      </c>
      <c r="J648" s="107"/>
      <c r="K648" s="107">
        <v>0.56000000000000005</v>
      </c>
      <c r="L648" s="107">
        <v>1.21</v>
      </c>
      <c r="M648" s="107"/>
      <c r="N648" s="107">
        <v>0</v>
      </c>
      <c r="O648" s="107">
        <v>-7.03</v>
      </c>
      <c r="P648" s="107">
        <v>-20.239999999999998</v>
      </c>
      <c r="Q648" s="107">
        <v>-13.73</v>
      </c>
      <c r="R648" s="107"/>
      <c r="S648" s="107">
        <v>64.52</v>
      </c>
      <c r="T648" s="107"/>
      <c r="U648" s="107"/>
      <c r="V648" s="107"/>
      <c r="W648" s="110"/>
      <c r="X648" s="107"/>
    </row>
    <row r="649" spans="1:24" ht="15.75" customHeight="1">
      <c r="A649" s="109" t="s">
        <v>369</v>
      </c>
      <c r="B649" s="109">
        <v>647</v>
      </c>
      <c r="C649" s="107" t="s">
        <v>272</v>
      </c>
      <c r="D649" s="107"/>
      <c r="E649" s="107">
        <v>13.4</v>
      </c>
      <c r="F649" s="106">
        <v>2.29</v>
      </c>
      <c r="G649" s="108">
        <v>88800</v>
      </c>
      <c r="H649" s="108">
        <v>1181</v>
      </c>
      <c r="I649" s="108">
        <v>4020</v>
      </c>
      <c r="J649" s="107">
        <v>31.32</v>
      </c>
      <c r="K649" s="107">
        <v>3.29</v>
      </c>
      <c r="L649" s="107">
        <v>0.67</v>
      </c>
      <c r="M649" s="107">
        <v>0.24</v>
      </c>
      <c r="N649" s="107">
        <v>0.43</v>
      </c>
      <c r="O649" s="107">
        <v>7.32</v>
      </c>
      <c r="P649" s="107">
        <v>10.74</v>
      </c>
      <c r="Q649" s="107">
        <v>5.57</v>
      </c>
      <c r="R649" s="107">
        <v>1.83</v>
      </c>
      <c r="S649" s="107">
        <v>22.53</v>
      </c>
      <c r="T649" s="107"/>
      <c r="U649" s="107">
        <v>581</v>
      </c>
      <c r="V649" s="107">
        <v>585</v>
      </c>
      <c r="W649" s="110">
        <v>3.74</v>
      </c>
      <c r="X649" s="107"/>
    </row>
    <row r="650" spans="1:24" ht="15.75" customHeight="1">
      <c r="A650" s="109" t="s">
        <v>368</v>
      </c>
      <c r="B650" s="109">
        <v>648</v>
      </c>
      <c r="C650" s="107" t="s">
        <v>275</v>
      </c>
      <c r="D650" s="107"/>
      <c r="E650" s="107">
        <v>36</v>
      </c>
      <c r="F650" s="106">
        <v>2.13</v>
      </c>
      <c r="G650" s="108">
        <v>4013700</v>
      </c>
      <c r="H650" s="108">
        <v>142934</v>
      </c>
      <c r="I650" s="108">
        <v>73044</v>
      </c>
      <c r="J650" s="107">
        <v>35.69</v>
      </c>
      <c r="K650" s="107">
        <v>6.62</v>
      </c>
      <c r="L650" s="107">
        <v>0.48</v>
      </c>
      <c r="M650" s="107">
        <v>0.27</v>
      </c>
      <c r="N650" s="107">
        <v>1.01</v>
      </c>
      <c r="O650" s="107">
        <v>16.8</v>
      </c>
      <c r="P650" s="107">
        <v>19.28</v>
      </c>
      <c r="Q650" s="107">
        <v>12.47</v>
      </c>
      <c r="R650" s="107">
        <v>1.42</v>
      </c>
      <c r="S650" s="107">
        <v>25.02</v>
      </c>
      <c r="T650" s="107"/>
      <c r="U650" s="107">
        <v>479</v>
      </c>
      <c r="V650" s="107">
        <v>438</v>
      </c>
      <c r="W650" s="111">
        <v>2.83</v>
      </c>
      <c r="X650" s="107"/>
    </row>
    <row r="651" spans="1:24" ht="15.75" customHeight="1">
      <c r="A651" s="109" t="s">
        <v>367</v>
      </c>
      <c r="B651" s="109">
        <v>649</v>
      </c>
      <c r="C651" s="107" t="s">
        <v>272</v>
      </c>
      <c r="D651" s="107"/>
      <c r="E651" s="107">
        <v>3.72</v>
      </c>
      <c r="F651" s="107">
        <v>0</v>
      </c>
      <c r="G651" s="108">
        <v>36300</v>
      </c>
      <c r="H651" s="107">
        <v>135</v>
      </c>
      <c r="I651" s="108">
        <v>1764</v>
      </c>
      <c r="J651" s="107">
        <v>96.41</v>
      </c>
      <c r="K651" s="107">
        <v>1.01</v>
      </c>
      <c r="L651" s="107">
        <v>0.59</v>
      </c>
      <c r="M651" s="107"/>
      <c r="N651" s="107">
        <v>0.04</v>
      </c>
      <c r="O651" s="107">
        <v>-0.13</v>
      </c>
      <c r="P651" s="107">
        <v>1.03</v>
      </c>
      <c r="Q651" s="107">
        <v>0.46</v>
      </c>
      <c r="R651" s="107">
        <v>6.72</v>
      </c>
      <c r="S651" s="107">
        <v>47.24</v>
      </c>
      <c r="T651" s="107"/>
      <c r="U651" s="107">
        <v>928</v>
      </c>
      <c r="V651" s="107"/>
      <c r="W651" s="110">
        <v>-8.1</v>
      </c>
      <c r="X651" s="107"/>
    </row>
    <row r="652" spans="1:24" ht="15.75" customHeight="1">
      <c r="A652" s="109" t="s">
        <v>366</v>
      </c>
      <c r="B652" s="109">
        <v>650</v>
      </c>
      <c r="C652" s="107" t="s">
        <v>272</v>
      </c>
      <c r="D652" s="107"/>
      <c r="E652" s="107">
        <v>52</v>
      </c>
      <c r="F652" s="107">
        <v>0.48</v>
      </c>
      <c r="G652" s="108">
        <v>13829900</v>
      </c>
      <c r="H652" s="108">
        <v>719196</v>
      </c>
      <c r="I652" s="108">
        <v>106081</v>
      </c>
      <c r="J652" s="107"/>
      <c r="K652" s="107">
        <v>0.98</v>
      </c>
      <c r="L652" s="107">
        <v>1.76</v>
      </c>
      <c r="M652" s="107"/>
      <c r="N652" s="107">
        <v>0</v>
      </c>
      <c r="O652" s="107">
        <v>-2.79</v>
      </c>
      <c r="P652" s="107">
        <v>-7.58</v>
      </c>
      <c r="Q652" s="107">
        <v>-5.56</v>
      </c>
      <c r="R652" s="107">
        <v>2.9</v>
      </c>
      <c r="S652" s="107">
        <v>51.96</v>
      </c>
      <c r="T652" s="107"/>
      <c r="U652" s="107"/>
      <c r="V652" s="107"/>
      <c r="W652" s="110"/>
      <c r="X652" s="107"/>
    </row>
    <row r="653" spans="1:24" ht="15.75" customHeight="1">
      <c r="A653" s="109" t="s">
        <v>365</v>
      </c>
      <c r="B653" s="109">
        <v>651</v>
      </c>
      <c r="C653" s="107" t="s">
        <v>275</v>
      </c>
      <c r="D653" s="107"/>
      <c r="E653" s="107">
        <v>189</v>
      </c>
      <c r="F653" s="110">
        <v>0</v>
      </c>
      <c r="G653" s="108">
        <v>0</v>
      </c>
      <c r="H653" s="108">
        <v>0</v>
      </c>
      <c r="I653" s="108">
        <v>1134</v>
      </c>
      <c r="J653" s="107">
        <v>8.14</v>
      </c>
      <c r="K653" s="107">
        <v>0.8</v>
      </c>
      <c r="L653" s="107">
        <v>0.2</v>
      </c>
      <c r="M653" s="107">
        <v>5.5</v>
      </c>
      <c r="N653" s="107">
        <v>23.22</v>
      </c>
      <c r="O653" s="107">
        <v>9.58</v>
      </c>
      <c r="P653" s="107">
        <v>10.24</v>
      </c>
      <c r="Q653" s="107">
        <v>9.34</v>
      </c>
      <c r="R653" s="107">
        <v>2.81</v>
      </c>
      <c r="S653" s="107">
        <v>25.25</v>
      </c>
      <c r="T653" s="107"/>
      <c r="U653" s="107">
        <v>262</v>
      </c>
      <c r="V653" s="107">
        <v>189</v>
      </c>
      <c r="W653" s="106">
        <v>1.51</v>
      </c>
      <c r="X653" s="107"/>
    </row>
    <row r="654" spans="1:24" ht="15.75" customHeight="1">
      <c r="A654" s="109" t="s">
        <v>364</v>
      </c>
      <c r="B654" s="109">
        <v>652</v>
      </c>
      <c r="C654" s="107" t="s">
        <v>272</v>
      </c>
      <c r="D654" s="107"/>
      <c r="E654" s="107">
        <v>5.4</v>
      </c>
      <c r="F654" s="110">
        <v>0</v>
      </c>
      <c r="G654" s="108">
        <v>2100</v>
      </c>
      <c r="H654" s="107">
        <v>11</v>
      </c>
      <c r="I654" s="108">
        <v>656</v>
      </c>
      <c r="J654" s="107">
        <v>11.02</v>
      </c>
      <c r="K654" s="107">
        <v>1.33</v>
      </c>
      <c r="L654" s="107">
        <v>0.64</v>
      </c>
      <c r="M654" s="107"/>
      <c r="N654" s="107">
        <v>0.49</v>
      </c>
      <c r="O654" s="107">
        <v>9.57</v>
      </c>
      <c r="P654" s="107">
        <v>12.04</v>
      </c>
      <c r="Q654" s="107">
        <v>6.29</v>
      </c>
      <c r="R654" s="107">
        <v>8.33</v>
      </c>
      <c r="S654" s="107">
        <v>23.55</v>
      </c>
      <c r="T654" s="107"/>
      <c r="U654" s="107">
        <v>307</v>
      </c>
      <c r="V654" s="107">
        <v>271</v>
      </c>
      <c r="W654" s="106">
        <v>-0.13</v>
      </c>
      <c r="X654" s="107"/>
    </row>
    <row r="655" spans="1:24" ht="15.75" customHeight="1">
      <c r="A655" s="109" t="s">
        <v>363</v>
      </c>
      <c r="B655" s="109">
        <v>653</v>
      </c>
      <c r="C655" s="107" t="s">
        <v>272</v>
      </c>
      <c r="D655" s="107"/>
      <c r="E655" s="107">
        <v>12.8</v>
      </c>
      <c r="F655" s="110">
        <v>-1.54</v>
      </c>
      <c r="G655" s="108">
        <v>85600</v>
      </c>
      <c r="H655" s="108">
        <v>1073</v>
      </c>
      <c r="I655" s="108">
        <v>4180</v>
      </c>
      <c r="J655" s="107">
        <v>13.74</v>
      </c>
      <c r="K655" s="107">
        <v>2.0299999999999998</v>
      </c>
      <c r="L655" s="107">
        <v>1.26</v>
      </c>
      <c r="M655" s="107">
        <v>0.13</v>
      </c>
      <c r="N655" s="107">
        <v>0.93</v>
      </c>
      <c r="O655" s="107">
        <v>11.04</v>
      </c>
      <c r="P655" s="107">
        <v>20.14</v>
      </c>
      <c r="Q655" s="107">
        <v>8.5</v>
      </c>
      <c r="R655" s="107">
        <v>0.96</v>
      </c>
      <c r="S655" s="107">
        <v>20.5</v>
      </c>
      <c r="T655" s="107"/>
      <c r="U655" s="107">
        <v>274</v>
      </c>
      <c r="V655" s="107">
        <v>311</v>
      </c>
      <c r="W655" s="110">
        <v>0.2</v>
      </c>
      <c r="X655" s="107"/>
    </row>
    <row r="656" spans="1:24" ht="15.75" customHeight="1">
      <c r="A656" s="109" t="s">
        <v>362</v>
      </c>
      <c r="B656" s="109">
        <v>654</v>
      </c>
      <c r="C656" s="107" t="s">
        <v>272</v>
      </c>
      <c r="D656" s="107"/>
      <c r="E656" s="107">
        <v>5.2</v>
      </c>
      <c r="F656" s="106">
        <v>1.96</v>
      </c>
      <c r="G656" s="108">
        <v>295000</v>
      </c>
      <c r="H656" s="108">
        <v>1503</v>
      </c>
      <c r="I656" s="108">
        <v>2168</v>
      </c>
      <c r="J656" s="107">
        <v>14.18</v>
      </c>
      <c r="K656" s="107">
        <v>0.9</v>
      </c>
      <c r="L656" s="107">
        <v>0.95</v>
      </c>
      <c r="M656" s="107"/>
      <c r="N656" s="107">
        <v>0.37</v>
      </c>
      <c r="O656" s="107">
        <v>4.3899999999999997</v>
      </c>
      <c r="P656" s="107">
        <v>6.63</v>
      </c>
      <c r="Q656" s="107">
        <v>3.91</v>
      </c>
      <c r="R656" s="107"/>
      <c r="S656" s="107">
        <v>36.6</v>
      </c>
      <c r="T656" s="107"/>
      <c r="U656" s="107">
        <v>517</v>
      </c>
      <c r="V656" s="107">
        <v>535</v>
      </c>
      <c r="W656" s="110">
        <v>-0.19</v>
      </c>
      <c r="X656" s="107"/>
    </row>
    <row r="657" spans="1:24" ht="15.75" customHeight="1">
      <c r="A657" s="109" t="s">
        <v>361</v>
      </c>
      <c r="B657" s="109">
        <v>655</v>
      </c>
      <c r="C657" s="107" t="s">
        <v>272</v>
      </c>
      <c r="D657" s="107"/>
      <c r="E657" s="107">
        <v>11.7</v>
      </c>
      <c r="F657" s="106">
        <v>-0.85</v>
      </c>
      <c r="G657" s="108">
        <v>1262600</v>
      </c>
      <c r="H657" s="108">
        <v>14924</v>
      </c>
      <c r="I657" s="108">
        <v>4694</v>
      </c>
      <c r="J657" s="107">
        <v>14.59</v>
      </c>
      <c r="K657" s="107">
        <v>1.59</v>
      </c>
      <c r="L657" s="107">
        <v>1.55</v>
      </c>
      <c r="M657" s="107">
        <v>0.09</v>
      </c>
      <c r="N657" s="107">
        <v>0.8</v>
      </c>
      <c r="O657" s="107">
        <v>7.47</v>
      </c>
      <c r="P657" s="107">
        <v>11.34</v>
      </c>
      <c r="Q657" s="107">
        <v>18.09</v>
      </c>
      <c r="R657" s="107">
        <v>1.75</v>
      </c>
      <c r="S657" s="107">
        <v>57.44</v>
      </c>
      <c r="T657" s="107"/>
      <c r="U657" s="107">
        <v>406</v>
      </c>
      <c r="V657" s="107">
        <v>416</v>
      </c>
      <c r="W657" s="106">
        <v>0.14000000000000001</v>
      </c>
      <c r="X657" s="107"/>
    </row>
    <row r="658" spans="1:24" ht="15.75" customHeight="1">
      <c r="A658" s="109" t="s">
        <v>360</v>
      </c>
      <c r="B658" s="109">
        <v>656</v>
      </c>
      <c r="C658" s="107" t="s">
        <v>272</v>
      </c>
      <c r="D658" s="107"/>
      <c r="E658" s="107">
        <v>9.65</v>
      </c>
      <c r="F658" s="110">
        <v>0</v>
      </c>
      <c r="G658" s="108">
        <v>0</v>
      </c>
      <c r="H658" s="108">
        <v>0</v>
      </c>
      <c r="I658" s="108">
        <v>1042</v>
      </c>
      <c r="J658" s="107"/>
      <c r="K658" s="107">
        <v>0.45</v>
      </c>
      <c r="L658" s="107">
        <v>0.11</v>
      </c>
      <c r="M658" s="107"/>
      <c r="N658" s="107">
        <v>0</v>
      </c>
      <c r="O658" s="107">
        <v>-2.2999999999999998</v>
      </c>
      <c r="P658" s="107">
        <v>-1.85</v>
      </c>
      <c r="Q658" s="107">
        <v>-11.38</v>
      </c>
      <c r="R658" s="107">
        <v>6.22</v>
      </c>
      <c r="S658" s="107">
        <v>25.64</v>
      </c>
      <c r="T658" s="107"/>
      <c r="U658" s="107"/>
      <c r="V658" s="107"/>
      <c r="W658" s="111"/>
      <c r="X658" s="107"/>
    </row>
    <row r="659" spans="1:24" ht="15.75" customHeight="1">
      <c r="A659" s="109" t="s">
        <v>359</v>
      </c>
      <c r="B659" s="109">
        <v>657</v>
      </c>
      <c r="C659" s="107" t="s">
        <v>272</v>
      </c>
      <c r="D659" s="107"/>
      <c r="E659" s="107">
        <v>1.55</v>
      </c>
      <c r="F659" s="106">
        <v>-1.9</v>
      </c>
      <c r="G659" s="108">
        <v>3910400</v>
      </c>
      <c r="H659" s="108">
        <v>6099</v>
      </c>
      <c r="I659" s="108">
        <v>29730</v>
      </c>
      <c r="J659" s="107">
        <v>14.64</v>
      </c>
      <c r="K659" s="107">
        <v>0.67</v>
      </c>
      <c r="L659" s="107">
        <v>1.54</v>
      </c>
      <c r="M659" s="107">
        <v>0.03</v>
      </c>
      <c r="N659" s="107">
        <v>0.11</v>
      </c>
      <c r="O659" s="107">
        <v>4.79</v>
      </c>
      <c r="P659" s="107">
        <v>4.55</v>
      </c>
      <c r="Q659" s="107">
        <v>6.37</v>
      </c>
      <c r="R659" s="107">
        <v>3.87</v>
      </c>
      <c r="S659" s="107">
        <v>39.71</v>
      </c>
      <c r="T659" s="107"/>
      <c r="U659" s="107">
        <v>582</v>
      </c>
      <c r="V659" s="107">
        <v>527</v>
      </c>
      <c r="W659" s="110">
        <v>0.56999999999999995</v>
      </c>
      <c r="X659" s="107"/>
    </row>
    <row r="660" spans="1:24" ht="15.75" customHeight="1">
      <c r="A660" s="109" t="s">
        <v>358</v>
      </c>
      <c r="B660" s="109">
        <v>658</v>
      </c>
      <c r="C660" s="107" t="s">
        <v>272</v>
      </c>
      <c r="D660" s="107"/>
      <c r="E660" s="107">
        <v>4.42</v>
      </c>
      <c r="F660" s="107">
        <v>-0.45</v>
      </c>
      <c r="G660" s="108">
        <v>6955900</v>
      </c>
      <c r="H660" s="108">
        <v>30852</v>
      </c>
      <c r="I660" s="108">
        <v>37128</v>
      </c>
      <c r="J660" s="107">
        <v>8.0299999999999994</v>
      </c>
      <c r="K660" s="107">
        <v>1.34</v>
      </c>
      <c r="L660" s="107">
        <v>0.54</v>
      </c>
      <c r="M660" s="107">
        <v>0.12</v>
      </c>
      <c r="N660" s="107">
        <v>0.55000000000000004</v>
      </c>
      <c r="O660" s="107">
        <v>12.4</v>
      </c>
      <c r="P660" s="107">
        <v>16.96</v>
      </c>
      <c r="Q660" s="107">
        <v>38.89</v>
      </c>
      <c r="R660" s="107">
        <v>9.01</v>
      </c>
      <c r="S660" s="107">
        <v>28.71</v>
      </c>
      <c r="T660" s="107"/>
      <c r="U660" s="107">
        <v>155</v>
      </c>
      <c r="V660" s="107">
        <v>134</v>
      </c>
      <c r="W660" s="110">
        <v>0.22</v>
      </c>
      <c r="X660" s="107"/>
    </row>
    <row r="661" spans="1:24" ht="15.75" customHeight="1">
      <c r="A661" s="109" t="s">
        <v>357</v>
      </c>
      <c r="B661" s="109">
        <v>659</v>
      </c>
      <c r="C661" s="107" t="s">
        <v>275</v>
      </c>
      <c r="D661" s="107"/>
      <c r="E661" s="107">
        <v>1.64</v>
      </c>
      <c r="F661" s="107">
        <v>-1.2</v>
      </c>
      <c r="G661" s="108">
        <v>947300</v>
      </c>
      <c r="H661" s="108">
        <v>1533</v>
      </c>
      <c r="I661" s="108">
        <v>443</v>
      </c>
      <c r="J661" s="107">
        <v>13.38</v>
      </c>
      <c r="K661" s="107">
        <v>1.48</v>
      </c>
      <c r="L661" s="107">
        <v>0.19</v>
      </c>
      <c r="M661" s="107"/>
      <c r="N661" s="107">
        <v>0.12</v>
      </c>
      <c r="O661" s="107">
        <v>11.64</v>
      </c>
      <c r="P661" s="107">
        <v>11.16</v>
      </c>
      <c r="Q661" s="107">
        <v>6.89</v>
      </c>
      <c r="R661" s="107">
        <v>6.02</v>
      </c>
      <c r="S661" s="107">
        <v>25.74</v>
      </c>
      <c r="T661" s="107"/>
      <c r="U661" s="107">
        <v>382</v>
      </c>
      <c r="V661" s="107">
        <v>291</v>
      </c>
      <c r="W661" s="110">
        <v>0.56000000000000005</v>
      </c>
      <c r="X661" s="107"/>
    </row>
    <row r="662" spans="1:24" ht="15.75" customHeight="1">
      <c r="A662" s="109" t="s">
        <v>356</v>
      </c>
      <c r="B662" s="109">
        <v>660</v>
      </c>
      <c r="C662" s="107" t="s">
        <v>272</v>
      </c>
      <c r="D662" s="107"/>
      <c r="E662" s="107">
        <v>2.2999999999999998</v>
      </c>
      <c r="F662" s="110">
        <v>-1.71</v>
      </c>
      <c r="G662" s="108">
        <v>404200</v>
      </c>
      <c r="H662" s="108">
        <v>941</v>
      </c>
      <c r="I662" s="108">
        <v>1317</v>
      </c>
      <c r="J662" s="107">
        <v>24.25</v>
      </c>
      <c r="K662" s="107">
        <v>0.8</v>
      </c>
      <c r="L662" s="107">
        <v>3.52</v>
      </c>
      <c r="M662" s="107">
        <v>7.0000000000000007E-2</v>
      </c>
      <c r="N662" s="107">
        <v>0.09</v>
      </c>
      <c r="O662" s="107">
        <v>5.49</v>
      </c>
      <c r="P662" s="107">
        <v>3.31</v>
      </c>
      <c r="Q662" s="107">
        <v>1.47</v>
      </c>
      <c r="R662" s="107">
        <v>2.94</v>
      </c>
      <c r="S662" s="107">
        <v>56.05</v>
      </c>
      <c r="T662" s="107"/>
      <c r="U662" s="107">
        <v>741</v>
      </c>
      <c r="V662" s="107">
        <v>616</v>
      </c>
      <c r="W662" s="106">
        <v>-0.65</v>
      </c>
      <c r="X662" s="107"/>
    </row>
    <row r="663" spans="1:24" ht="15.75" customHeight="1">
      <c r="A663" s="109" t="s">
        <v>355</v>
      </c>
      <c r="B663" s="109">
        <v>661</v>
      </c>
      <c r="C663" s="107" t="s">
        <v>275</v>
      </c>
      <c r="D663" s="107"/>
      <c r="E663" s="107">
        <v>12</v>
      </c>
      <c r="F663" s="106">
        <v>0</v>
      </c>
      <c r="G663" s="108">
        <v>0</v>
      </c>
      <c r="H663" s="107">
        <v>0</v>
      </c>
      <c r="I663" s="108">
        <v>450</v>
      </c>
      <c r="J663" s="107"/>
      <c r="K663" s="107">
        <v>0.52</v>
      </c>
      <c r="L663" s="107">
        <v>0.15</v>
      </c>
      <c r="M663" s="107">
        <v>0.6</v>
      </c>
      <c r="N663" s="107">
        <v>0</v>
      </c>
      <c r="O663" s="107">
        <v>-0.56999999999999995</v>
      </c>
      <c r="P663" s="107">
        <v>-0.68</v>
      </c>
      <c r="Q663" s="107">
        <v>-4.5999999999999996</v>
      </c>
      <c r="R663" s="107">
        <v>5.08</v>
      </c>
      <c r="S663" s="107">
        <v>28.55</v>
      </c>
      <c r="T663" s="107"/>
      <c r="U663" s="107"/>
      <c r="V663" s="107"/>
      <c r="W663" s="111"/>
      <c r="X663" s="107"/>
    </row>
    <row r="664" spans="1:24" ht="15.75" customHeight="1">
      <c r="A664" s="109" t="s">
        <v>354</v>
      </c>
      <c r="B664" s="109">
        <v>662</v>
      </c>
      <c r="C664" s="107" t="s">
        <v>275</v>
      </c>
      <c r="D664" s="107"/>
      <c r="E664" s="107">
        <v>2.38</v>
      </c>
      <c r="F664" s="107">
        <v>-0.83</v>
      </c>
      <c r="G664" s="108">
        <v>465200</v>
      </c>
      <c r="H664" s="108">
        <v>1113</v>
      </c>
      <c r="I664" s="108">
        <v>666</v>
      </c>
      <c r="J664" s="107">
        <v>13.52</v>
      </c>
      <c r="K664" s="107">
        <v>1.84</v>
      </c>
      <c r="L664" s="107">
        <v>0.8</v>
      </c>
      <c r="M664" s="107"/>
      <c r="N664" s="107">
        <v>0.18</v>
      </c>
      <c r="O664" s="107">
        <v>11.67</v>
      </c>
      <c r="P664" s="107">
        <v>18.309999999999999</v>
      </c>
      <c r="Q664" s="107">
        <v>7.28</v>
      </c>
      <c r="R664" s="107">
        <v>8.33</v>
      </c>
      <c r="S664" s="107">
        <v>31.67</v>
      </c>
      <c r="T664" s="107"/>
      <c r="U664" s="107">
        <v>284</v>
      </c>
      <c r="V664" s="107">
        <v>294</v>
      </c>
      <c r="W664" s="111"/>
      <c r="X664" s="107"/>
    </row>
    <row r="665" spans="1:24" ht="15.75" customHeight="1">
      <c r="A665" s="109" t="s">
        <v>353</v>
      </c>
      <c r="B665" s="109">
        <v>663</v>
      </c>
      <c r="C665" s="107" t="s">
        <v>275</v>
      </c>
      <c r="D665" s="107"/>
      <c r="E665" s="107">
        <v>121.5</v>
      </c>
      <c r="F665" s="106">
        <v>-3.19</v>
      </c>
      <c r="G665" s="108">
        <v>663600</v>
      </c>
      <c r="H665" s="108">
        <v>81603</v>
      </c>
      <c r="I665" s="108">
        <v>36450</v>
      </c>
      <c r="J665" s="107">
        <v>54.99</v>
      </c>
      <c r="K665" s="107">
        <v>16.62</v>
      </c>
      <c r="L665" s="107">
        <v>1.05</v>
      </c>
      <c r="M665" s="107">
        <v>1</v>
      </c>
      <c r="N665" s="107">
        <v>2.21</v>
      </c>
      <c r="O665" s="107">
        <v>19.7</v>
      </c>
      <c r="P665" s="107">
        <v>30.03</v>
      </c>
      <c r="Q665" s="107">
        <v>21.84</v>
      </c>
      <c r="R665" s="107">
        <v>1.39</v>
      </c>
      <c r="S665" s="107">
        <v>40.58</v>
      </c>
      <c r="T665" s="107"/>
      <c r="U665" s="107">
        <v>467</v>
      </c>
      <c r="V665" s="107">
        <v>470</v>
      </c>
      <c r="W665" s="106">
        <v>2.16</v>
      </c>
      <c r="X665" s="107"/>
    </row>
    <row r="666" spans="1:24" ht="15.75" customHeight="1">
      <c r="A666" s="109" t="s">
        <v>352</v>
      </c>
      <c r="B666" s="109">
        <v>664</v>
      </c>
      <c r="C666" s="107" t="s">
        <v>275</v>
      </c>
      <c r="D666" s="107"/>
      <c r="E666" s="107">
        <v>28</v>
      </c>
      <c r="F666" s="110">
        <v>0</v>
      </c>
      <c r="G666" s="108">
        <v>10700</v>
      </c>
      <c r="H666" s="108">
        <v>307</v>
      </c>
      <c r="I666" s="108">
        <v>5645</v>
      </c>
      <c r="J666" s="107">
        <v>71.47</v>
      </c>
      <c r="K666" s="107">
        <v>0.24</v>
      </c>
      <c r="L666" s="107">
        <v>0.06</v>
      </c>
      <c r="M666" s="107">
        <v>0.05</v>
      </c>
      <c r="N666" s="107">
        <v>0.93</v>
      </c>
      <c r="O666" s="107">
        <v>0.02</v>
      </c>
      <c r="P666" s="107">
        <v>0.34</v>
      </c>
      <c r="Q666" s="107">
        <v>-16.420000000000002</v>
      </c>
      <c r="R666" s="107">
        <v>0.18</v>
      </c>
      <c r="S666" s="107">
        <v>43.63</v>
      </c>
      <c r="T666" s="107"/>
      <c r="U666" s="107">
        <v>933</v>
      </c>
      <c r="V666" s="107">
        <v>979</v>
      </c>
      <c r="W666" s="110">
        <v>6.41</v>
      </c>
      <c r="X666" s="107"/>
    </row>
    <row r="667" spans="1:24" ht="15.75" customHeight="1">
      <c r="A667" s="109" t="s">
        <v>351</v>
      </c>
      <c r="B667" s="109">
        <v>665</v>
      </c>
      <c r="C667" s="107" t="s">
        <v>272</v>
      </c>
      <c r="D667" s="107" t="s">
        <v>295</v>
      </c>
      <c r="E667" s="107">
        <v>0.1</v>
      </c>
      <c r="F667" s="107">
        <v>0</v>
      </c>
      <c r="G667" s="108">
        <v>1623100</v>
      </c>
      <c r="H667" s="107">
        <v>147</v>
      </c>
      <c r="I667" s="108">
        <v>959</v>
      </c>
      <c r="J667" s="107"/>
      <c r="K667" s="107">
        <v>2.5</v>
      </c>
      <c r="L667" s="107">
        <v>8.1300000000000008</v>
      </c>
      <c r="M667" s="107"/>
      <c r="N667" s="107">
        <v>0</v>
      </c>
      <c r="O667" s="107">
        <v>-17.100000000000001</v>
      </c>
      <c r="P667" s="107">
        <v>-85.83</v>
      </c>
      <c r="Q667" s="107">
        <v>-19.37</v>
      </c>
      <c r="R667" s="107"/>
      <c r="S667" s="107">
        <v>69.67</v>
      </c>
      <c r="T667" s="107"/>
      <c r="U667" s="107"/>
      <c r="V667" s="107"/>
      <c r="W667" s="110"/>
      <c r="X667" s="107"/>
    </row>
    <row r="668" spans="1:24" ht="15.75" customHeight="1">
      <c r="A668" s="109" t="s">
        <v>350</v>
      </c>
      <c r="B668" s="109">
        <v>666</v>
      </c>
      <c r="C668" s="107" t="s">
        <v>272</v>
      </c>
      <c r="D668" s="107"/>
      <c r="E668" s="107">
        <v>0.36</v>
      </c>
      <c r="F668" s="106">
        <v>0</v>
      </c>
      <c r="G668" s="108">
        <v>5657200</v>
      </c>
      <c r="H668" s="108">
        <v>2030</v>
      </c>
      <c r="I668" s="108">
        <v>3468</v>
      </c>
      <c r="J668" s="107">
        <v>35.32</v>
      </c>
      <c r="K668" s="107">
        <v>2</v>
      </c>
      <c r="L668" s="107">
        <v>0.76</v>
      </c>
      <c r="M668" s="107"/>
      <c r="N668" s="107">
        <v>0.01</v>
      </c>
      <c r="O668" s="107">
        <v>4.29</v>
      </c>
      <c r="P668" s="107">
        <v>6.07</v>
      </c>
      <c r="Q668" s="107">
        <v>4.82</v>
      </c>
      <c r="R668" s="107"/>
      <c r="S668" s="107">
        <v>65.819999999999993</v>
      </c>
      <c r="T668" s="107"/>
      <c r="U668" s="107">
        <v>719</v>
      </c>
      <c r="V668" s="107">
        <v>728</v>
      </c>
      <c r="W668" s="110">
        <v>-0.06</v>
      </c>
      <c r="X668" s="107"/>
    </row>
    <row r="669" spans="1:24" ht="15.75" customHeight="1">
      <c r="A669" s="109" t="s">
        <v>349</v>
      </c>
      <c r="B669" s="109">
        <v>667</v>
      </c>
      <c r="C669" s="107" t="s">
        <v>272</v>
      </c>
      <c r="D669" s="107"/>
      <c r="E669" s="107">
        <v>1.68</v>
      </c>
      <c r="F669" s="106">
        <v>1.82</v>
      </c>
      <c r="G669" s="108">
        <v>11700</v>
      </c>
      <c r="H669" s="108">
        <v>20</v>
      </c>
      <c r="I669" s="108">
        <v>517</v>
      </c>
      <c r="J669" s="107">
        <v>17.86</v>
      </c>
      <c r="K669" s="107">
        <v>0.53</v>
      </c>
      <c r="L669" s="107">
        <v>2.41</v>
      </c>
      <c r="M669" s="107">
        <v>0.12</v>
      </c>
      <c r="N669" s="107">
        <v>0.09</v>
      </c>
      <c r="O669" s="107">
        <v>4.32</v>
      </c>
      <c r="P669" s="107">
        <v>2.93</v>
      </c>
      <c r="Q669" s="107">
        <v>-5.81</v>
      </c>
      <c r="R669" s="107">
        <v>7.27</v>
      </c>
      <c r="S669" s="107">
        <v>67.09</v>
      </c>
      <c r="T669" s="107"/>
      <c r="U669" s="107">
        <v>681</v>
      </c>
      <c r="V669" s="107">
        <v>600</v>
      </c>
      <c r="W669" s="111">
        <v>-0.08</v>
      </c>
      <c r="X669" s="107"/>
    </row>
    <row r="670" spans="1:24" ht="15.75" customHeight="1">
      <c r="A670" s="109" t="s">
        <v>348</v>
      </c>
      <c r="B670" s="109">
        <v>668</v>
      </c>
      <c r="C670" s="107" t="s">
        <v>272</v>
      </c>
      <c r="D670" s="107"/>
      <c r="E670" s="107">
        <v>3.58</v>
      </c>
      <c r="F670" s="106">
        <v>-0.56000000000000005</v>
      </c>
      <c r="G670" s="108">
        <v>57500</v>
      </c>
      <c r="H670" s="108">
        <v>206</v>
      </c>
      <c r="I670" s="108">
        <v>2115</v>
      </c>
      <c r="J670" s="107"/>
      <c r="K670" s="107">
        <v>0.65</v>
      </c>
      <c r="L670" s="107">
        <v>0.13</v>
      </c>
      <c r="M670" s="107">
        <v>0.12</v>
      </c>
      <c r="N670" s="107">
        <v>0</v>
      </c>
      <c r="O670" s="107">
        <v>-1.94</v>
      </c>
      <c r="P670" s="107">
        <v>-2.56</v>
      </c>
      <c r="Q670" s="107">
        <v>-7.69</v>
      </c>
      <c r="R670" s="107">
        <v>3.33</v>
      </c>
      <c r="S670" s="107">
        <v>26.37</v>
      </c>
      <c r="T670" s="107"/>
      <c r="U670" s="107"/>
      <c r="V670" s="107"/>
      <c r="W670" s="106"/>
      <c r="X670" s="107"/>
    </row>
    <row r="671" spans="1:24" ht="15.75" customHeight="1">
      <c r="A671" s="109" t="s">
        <v>347</v>
      </c>
      <c r="B671" s="109">
        <v>669</v>
      </c>
      <c r="C671" s="107" t="s">
        <v>272</v>
      </c>
      <c r="D671" s="107"/>
      <c r="E671" s="107">
        <v>1.92</v>
      </c>
      <c r="F671" s="106">
        <v>2.67</v>
      </c>
      <c r="G671" s="108">
        <v>3565300</v>
      </c>
      <c r="H671" s="108">
        <v>6795</v>
      </c>
      <c r="I671" s="108">
        <v>1308</v>
      </c>
      <c r="J671" s="107"/>
      <c r="K671" s="107">
        <v>0.7</v>
      </c>
      <c r="L671" s="107">
        <v>2.98</v>
      </c>
      <c r="M671" s="107"/>
      <c r="N671" s="107">
        <v>0</v>
      </c>
      <c r="O671" s="107">
        <v>-1.93</v>
      </c>
      <c r="P671" s="107">
        <v>-10.58</v>
      </c>
      <c r="Q671" s="107">
        <v>-0.23</v>
      </c>
      <c r="R671" s="107"/>
      <c r="S671" s="107">
        <v>59.67</v>
      </c>
      <c r="T671" s="107"/>
      <c r="U671" s="107"/>
      <c r="V671" s="107"/>
      <c r="W671" s="106"/>
      <c r="X671" s="107"/>
    </row>
    <row r="672" spans="1:24" ht="15.75" customHeight="1">
      <c r="A672" s="109" t="b">
        <v>1</v>
      </c>
      <c r="B672" s="109">
        <v>670</v>
      </c>
      <c r="C672" s="107" t="s">
        <v>272</v>
      </c>
      <c r="D672" s="107"/>
      <c r="E672" s="107">
        <v>3.36</v>
      </c>
      <c r="F672" s="107">
        <v>-0.59</v>
      </c>
      <c r="G672" s="108">
        <v>49368600</v>
      </c>
      <c r="H672" s="108">
        <v>166714</v>
      </c>
      <c r="I672" s="108">
        <v>112117</v>
      </c>
      <c r="J672" s="107">
        <v>79.150000000000006</v>
      </c>
      <c r="K672" s="107">
        <v>1.31</v>
      </c>
      <c r="L672" s="107">
        <v>6.21</v>
      </c>
      <c r="M672" s="107">
        <v>0.09</v>
      </c>
      <c r="N672" s="107">
        <v>0.04</v>
      </c>
      <c r="O672" s="107">
        <v>3.14</v>
      </c>
      <c r="P672" s="107">
        <v>1.34</v>
      </c>
      <c r="Q672" s="107">
        <v>1.1000000000000001</v>
      </c>
      <c r="R672" s="107">
        <v>2.66</v>
      </c>
      <c r="S672" s="107">
        <v>31.86</v>
      </c>
      <c r="T672" s="107"/>
      <c r="U672" s="107">
        <v>919</v>
      </c>
      <c r="V672" s="107">
        <v>851</v>
      </c>
      <c r="W672" s="110">
        <v>-1.94</v>
      </c>
      <c r="X672" s="107"/>
    </row>
    <row r="673" spans="1:24" ht="15.75" customHeight="1">
      <c r="A673" s="109" t="s">
        <v>346</v>
      </c>
      <c r="B673" s="109">
        <v>671</v>
      </c>
      <c r="C673" s="107" t="s">
        <v>272</v>
      </c>
      <c r="D673" s="107"/>
      <c r="E673" s="107">
        <v>11.7</v>
      </c>
      <c r="F673" s="110">
        <v>0.86</v>
      </c>
      <c r="G673" s="108">
        <v>17800</v>
      </c>
      <c r="H673" s="108">
        <v>208</v>
      </c>
      <c r="I673" s="108">
        <v>3040</v>
      </c>
      <c r="J673" s="107">
        <v>36.909999999999997</v>
      </c>
      <c r="K673" s="107">
        <v>1.93</v>
      </c>
      <c r="L673" s="107">
        <v>0.38</v>
      </c>
      <c r="M673" s="107">
        <v>0.5</v>
      </c>
      <c r="N673" s="107">
        <v>0.32</v>
      </c>
      <c r="O673" s="107">
        <v>3.87</v>
      </c>
      <c r="P673" s="107">
        <v>5.12</v>
      </c>
      <c r="Q673" s="107">
        <v>4.0199999999999996</v>
      </c>
      <c r="R673" s="107">
        <v>4.3099999999999996</v>
      </c>
      <c r="S673" s="107">
        <v>19.21</v>
      </c>
      <c r="T673" s="107"/>
      <c r="U673" s="107">
        <v>759</v>
      </c>
      <c r="V673" s="107">
        <v>757</v>
      </c>
      <c r="W673" s="111">
        <v>2.76</v>
      </c>
      <c r="X673" s="107"/>
    </row>
    <row r="674" spans="1:24" ht="15.75" customHeight="1">
      <c r="A674" s="109" t="s">
        <v>345</v>
      </c>
      <c r="B674" s="109">
        <v>672</v>
      </c>
      <c r="C674" s="107" t="s">
        <v>272</v>
      </c>
      <c r="D674" s="107"/>
      <c r="E674" s="107">
        <v>2.74</v>
      </c>
      <c r="F674" s="107">
        <v>-0.72</v>
      </c>
      <c r="G674" s="108">
        <v>14114100</v>
      </c>
      <c r="H674" s="108">
        <v>38577</v>
      </c>
      <c r="I674" s="108">
        <v>5803</v>
      </c>
      <c r="J674" s="107">
        <v>10.85</v>
      </c>
      <c r="K674" s="107">
        <v>0.95</v>
      </c>
      <c r="L674" s="107">
        <v>2.15</v>
      </c>
      <c r="M674" s="107"/>
      <c r="N674" s="107">
        <v>0.25</v>
      </c>
      <c r="O674" s="107">
        <v>4.6100000000000003</v>
      </c>
      <c r="P674" s="107">
        <v>9.6</v>
      </c>
      <c r="Q674" s="107">
        <v>18.73</v>
      </c>
      <c r="R674" s="107">
        <v>4.3499999999999996</v>
      </c>
      <c r="S674" s="107">
        <v>38.94</v>
      </c>
      <c r="T674" s="107"/>
      <c r="U674" s="107">
        <v>344</v>
      </c>
      <c r="V674" s="107">
        <v>434</v>
      </c>
      <c r="W674" s="110">
        <v>0.16</v>
      </c>
      <c r="X674" s="107"/>
    </row>
    <row r="675" spans="1:24" ht="15.75" customHeight="1">
      <c r="A675" s="109" t="s">
        <v>344</v>
      </c>
      <c r="B675" s="109">
        <v>673</v>
      </c>
      <c r="C675" s="107" t="s">
        <v>272</v>
      </c>
      <c r="D675" s="107" t="s">
        <v>279</v>
      </c>
      <c r="E675" s="107">
        <v>0.01</v>
      </c>
      <c r="F675" s="110">
        <v>0</v>
      </c>
      <c r="G675" s="108">
        <v>0</v>
      </c>
      <c r="H675" s="108">
        <v>0</v>
      </c>
      <c r="I675" s="108">
        <v>68</v>
      </c>
      <c r="J675" s="107"/>
      <c r="K675" s="107"/>
      <c r="L675" s="107">
        <v>-1.19</v>
      </c>
      <c r="M675" s="107"/>
      <c r="N675" s="107">
        <v>0</v>
      </c>
      <c r="O675" s="107">
        <v>-52.85</v>
      </c>
      <c r="P675" s="107"/>
      <c r="Q675" s="107">
        <v>-184.78</v>
      </c>
      <c r="R675" s="107"/>
      <c r="S675" s="107">
        <v>93.33</v>
      </c>
      <c r="T675" s="107"/>
      <c r="U675" s="107"/>
      <c r="V675" s="107"/>
      <c r="W675" s="110"/>
      <c r="X675" s="107"/>
    </row>
    <row r="676" spans="1:24" ht="15.75" customHeight="1">
      <c r="A676" s="109" t="s">
        <v>343</v>
      </c>
      <c r="B676" s="109">
        <v>674</v>
      </c>
      <c r="C676" s="107" t="s">
        <v>272</v>
      </c>
      <c r="D676" s="107" t="s">
        <v>295</v>
      </c>
      <c r="E676" s="107">
        <v>0.28000000000000003</v>
      </c>
      <c r="F676" s="107">
        <v>0</v>
      </c>
      <c r="G676" s="108">
        <v>32300</v>
      </c>
      <c r="H676" s="108">
        <v>9</v>
      </c>
      <c r="I676" s="108">
        <v>533</v>
      </c>
      <c r="J676" s="107"/>
      <c r="K676" s="107">
        <v>1.17</v>
      </c>
      <c r="L676" s="107">
        <v>2.0099999999999998</v>
      </c>
      <c r="M676" s="107"/>
      <c r="N676" s="107">
        <v>0</v>
      </c>
      <c r="O676" s="107">
        <v>-9.0500000000000007</v>
      </c>
      <c r="P676" s="107">
        <v>-43.5</v>
      </c>
      <c r="Q676" s="107">
        <v>-23.31</v>
      </c>
      <c r="R676" s="107"/>
      <c r="S676" s="107">
        <v>32.65</v>
      </c>
      <c r="T676" s="107"/>
      <c r="U676" s="107"/>
      <c r="V676" s="107"/>
      <c r="W676" s="110"/>
      <c r="X676" s="107"/>
    </row>
    <row r="677" spans="1:24" ht="15.75" customHeight="1">
      <c r="A677" s="109" t="s">
        <v>342</v>
      </c>
      <c r="B677" s="109">
        <v>675</v>
      </c>
      <c r="C677" s="107" t="s">
        <v>272</v>
      </c>
      <c r="D677" s="107"/>
      <c r="E677" s="107">
        <v>3.86</v>
      </c>
      <c r="F677" s="107">
        <v>0</v>
      </c>
      <c r="G677" s="108">
        <v>1399700</v>
      </c>
      <c r="H677" s="108">
        <v>5339</v>
      </c>
      <c r="I677" s="108">
        <v>2122</v>
      </c>
      <c r="J677" s="107">
        <v>14.41</v>
      </c>
      <c r="K677" s="107">
        <v>1.7</v>
      </c>
      <c r="L677" s="107">
        <v>0.34</v>
      </c>
      <c r="M677" s="107">
        <v>0.09</v>
      </c>
      <c r="N677" s="107">
        <v>0.27</v>
      </c>
      <c r="O677" s="107">
        <v>11.97</v>
      </c>
      <c r="P677" s="107">
        <v>12.02</v>
      </c>
      <c r="Q677" s="107">
        <v>7.6</v>
      </c>
      <c r="R677" s="107">
        <v>3.64</v>
      </c>
      <c r="S677" s="107">
        <v>37.29</v>
      </c>
      <c r="T677" s="107"/>
      <c r="U677" s="107">
        <v>391</v>
      </c>
      <c r="V677" s="107">
        <v>304</v>
      </c>
      <c r="W677" s="106">
        <v>-7.12</v>
      </c>
      <c r="X677" s="107"/>
    </row>
    <row r="678" spans="1:24" ht="15.75" customHeight="1">
      <c r="A678" s="109" t="s">
        <v>341</v>
      </c>
      <c r="B678" s="109">
        <v>676</v>
      </c>
      <c r="C678" s="107" t="s">
        <v>272</v>
      </c>
      <c r="D678" s="107"/>
      <c r="E678" s="107">
        <v>6.7</v>
      </c>
      <c r="F678" s="106">
        <v>0</v>
      </c>
      <c r="G678" s="108">
        <v>1300</v>
      </c>
      <c r="H678" s="108">
        <v>9</v>
      </c>
      <c r="I678" s="108">
        <v>2568</v>
      </c>
      <c r="J678" s="107">
        <v>20.05</v>
      </c>
      <c r="K678" s="107">
        <v>0.78</v>
      </c>
      <c r="L678" s="107">
        <v>0.42</v>
      </c>
      <c r="M678" s="107">
        <v>0.06</v>
      </c>
      <c r="N678" s="107">
        <v>0.33</v>
      </c>
      <c r="O678" s="107">
        <v>4.1399999999999997</v>
      </c>
      <c r="P678" s="107">
        <v>3.92</v>
      </c>
      <c r="Q678" s="107">
        <v>6.03</v>
      </c>
      <c r="R678" s="107">
        <v>2.99</v>
      </c>
      <c r="S678" s="107">
        <v>25.88</v>
      </c>
      <c r="T678" s="107"/>
      <c r="U678" s="107">
        <v>686</v>
      </c>
      <c r="V678" s="107">
        <v>640</v>
      </c>
      <c r="W678" s="110">
        <v>2.9</v>
      </c>
      <c r="X678" s="107"/>
    </row>
    <row r="679" spans="1:24" ht="15.75" customHeight="1">
      <c r="A679" s="109" t="s">
        <v>340</v>
      </c>
      <c r="B679" s="109">
        <v>677</v>
      </c>
      <c r="C679" s="107" t="s">
        <v>275</v>
      </c>
      <c r="D679" s="107"/>
      <c r="E679" s="107">
        <v>0.42</v>
      </c>
      <c r="F679" s="106">
        <v>0</v>
      </c>
      <c r="G679" s="108">
        <v>5934200</v>
      </c>
      <c r="H679" s="108">
        <v>2509</v>
      </c>
      <c r="I679" s="108">
        <v>3537</v>
      </c>
      <c r="J679" s="107">
        <v>15.79</v>
      </c>
      <c r="K679" s="107">
        <v>0.38</v>
      </c>
      <c r="L679" s="107">
        <v>0.26</v>
      </c>
      <c r="M679" s="107"/>
      <c r="N679" s="107">
        <v>0.01</v>
      </c>
      <c r="O679" s="107">
        <v>2.88</v>
      </c>
      <c r="P679" s="107">
        <v>2.4300000000000002</v>
      </c>
      <c r="Q679" s="107">
        <v>1.96</v>
      </c>
      <c r="R679" s="107"/>
      <c r="S679" s="107">
        <v>32.090000000000003</v>
      </c>
      <c r="T679" s="107"/>
      <c r="U679" s="107">
        <v>662</v>
      </c>
      <c r="V679" s="107">
        <v>629</v>
      </c>
      <c r="W679" s="110">
        <v>4.93</v>
      </c>
      <c r="X679" s="107"/>
    </row>
    <row r="680" spans="1:24" ht="15.75" customHeight="1">
      <c r="A680" s="109" t="s">
        <v>339</v>
      </c>
      <c r="B680" s="109">
        <v>678</v>
      </c>
      <c r="C680" s="107" t="s">
        <v>272</v>
      </c>
      <c r="D680" s="107"/>
      <c r="E680" s="107">
        <v>4.26</v>
      </c>
      <c r="F680" s="107">
        <v>-3.18</v>
      </c>
      <c r="G680" s="108">
        <v>18283500</v>
      </c>
      <c r="H680" s="108">
        <v>78500</v>
      </c>
      <c r="I680" s="108">
        <v>7764</v>
      </c>
      <c r="J680" s="107"/>
      <c r="K680" s="107">
        <v>0.47</v>
      </c>
      <c r="L680" s="107">
        <v>0.64</v>
      </c>
      <c r="M680" s="107">
        <v>0.06</v>
      </c>
      <c r="N680" s="107">
        <v>0</v>
      </c>
      <c r="O680" s="107">
        <v>-8.8000000000000007</v>
      </c>
      <c r="P680" s="107">
        <v>-10.58</v>
      </c>
      <c r="Q680" s="107">
        <v>-21.19</v>
      </c>
      <c r="R680" s="107">
        <v>1.36</v>
      </c>
      <c r="S680" s="107">
        <v>67.48</v>
      </c>
      <c r="T680" s="107"/>
      <c r="U680" s="107"/>
      <c r="V680" s="107"/>
      <c r="W680" s="110"/>
      <c r="X680" s="107"/>
    </row>
    <row r="681" spans="1:24" ht="15.75" customHeight="1">
      <c r="A681" s="109" t="s">
        <v>338</v>
      </c>
      <c r="B681" s="109">
        <v>679</v>
      </c>
      <c r="C681" s="107" t="s">
        <v>272</v>
      </c>
      <c r="D681" s="107"/>
      <c r="E681" s="107">
        <v>4.5</v>
      </c>
      <c r="F681" s="110">
        <v>-0.88</v>
      </c>
      <c r="G681" s="108">
        <v>4729800</v>
      </c>
      <c r="H681" s="108">
        <v>21334</v>
      </c>
      <c r="I681" s="108">
        <v>2772</v>
      </c>
      <c r="J681" s="107"/>
      <c r="K681" s="107">
        <v>1.04</v>
      </c>
      <c r="L681" s="107">
        <v>4.28</v>
      </c>
      <c r="M681" s="107"/>
      <c r="N681" s="107">
        <v>0</v>
      </c>
      <c r="O681" s="107">
        <v>-0.3</v>
      </c>
      <c r="P681" s="107">
        <v>-13.5</v>
      </c>
      <c r="Q681" s="107">
        <v>4.37</v>
      </c>
      <c r="R681" s="107">
        <v>3.96</v>
      </c>
      <c r="S681" s="107">
        <v>63</v>
      </c>
      <c r="T681" s="107"/>
      <c r="U681" s="107"/>
      <c r="V681" s="107"/>
      <c r="W681" s="106"/>
      <c r="X681" s="107"/>
    </row>
    <row r="682" spans="1:24" ht="15.75" customHeight="1">
      <c r="A682" s="109" t="s">
        <v>337</v>
      </c>
      <c r="B682" s="109">
        <v>680</v>
      </c>
      <c r="C682" s="107" t="s">
        <v>272</v>
      </c>
      <c r="D682" s="107"/>
      <c r="E682" s="107">
        <v>17.7</v>
      </c>
      <c r="F682" s="107">
        <v>2.31</v>
      </c>
      <c r="G682" s="108">
        <v>1000</v>
      </c>
      <c r="H682" s="108">
        <v>18</v>
      </c>
      <c r="I682" s="107">
        <v>885</v>
      </c>
      <c r="J682" s="107"/>
      <c r="K682" s="107">
        <v>0.37</v>
      </c>
      <c r="L682" s="107">
        <v>0.78</v>
      </c>
      <c r="M682" s="107"/>
      <c r="N682" s="107">
        <v>0</v>
      </c>
      <c r="O682" s="107">
        <v>-0.32</v>
      </c>
      <c r="P682" s="107">
        <v>-2.14</v>
      </c>
      <c r="Q682" s="107">
        <v>-4.17</v>
      </c>
      <c r="R682" s="107"/>
      <c r="S682" s="107">
        <v>33.65</v>
      </c>
      <c r="T682" s="107"/>
      <c r="U682" s="107"/>
      <c r="V682" s="107"/>
      <c r="W682" s="110"/>
      <c r="X682" s="107"/>
    </row>
    <row r="683" spans="1:24" ht="15.75" customHeight="1">
      <c r="A683" s="109" t="s">
        <v>336</v>
      </c>
      <c r="B683" s="109">
        <v>681</v>
      </c>
      <c r="C683" s="107" t="s">
        <v>275</v>
      </c>
      <c r="D683" s="107"/>
      <c r="E683" s="107">
        <v>52.75</v>
      </c>
      <c r="F683" s="106">
        <v>0.96</v>
      </c>
      <c r="G683" s="108">
        <v>300</v>
      </c>
      <c r="H683" s="108">
        <v>16</v>
      </c>
      <c r="I683" s="108">
        <v>3051</v>
      </c>
      <c r="J683" s="107"/>
      <c r="K683" s="107">
        <v>0.42</v>
      </c>
      <c r="L683" s="107">
        <v>0.34</v>
      </c>
      <c r="M683" s="107">
        <v>1.7</v>
      </c>
      <c r="N683" s="107">
        <v>3.96</v>
      </c>
      <c r="O683" s="107">
        <v>-2.87</v>
      </c>
      <c r="P683" s="107">
        <v>-3.27</v>
      </c>
      <c r="Q683" s="107">
        <v>-12.24</v>
      </c>
      <c r="R683" s="107">
        <v>6.51</v>
      </c>
      <c r="S683" s="107">
        <v>30.64</v>
      </c>
      <c r="T683" s="107"/>
      <c r="U683" s="107"/>
      <c r="V683" s="107"/>
      <c r="W683" s="110"/>
      <c r="X683" s="107"/>
    </row>
    <row r="684" spans="1:24" ht="15.75" customHeight="1">
      <c r="A684" s="109" t="s">
        <v>335</v>
      </c>
      <c r="B684" s="109">
        <v>682</v>
      </c>
      <c r="C684" s="107" t="s">
        <v>272</v>
      </c>
      <c r="D684" s="107"/>
      <c r="E684" s="107">
        <v>12.4</v>
      </c>
      <c r="F684" s="107">
        <v>0</v>
      </c>
      <c r="G684" s="108">
        <v>2765400</v>
      </c>
      <c r="H684" s="108">
        <v>34333</v>
      </c>
      <c r="I684" s="108">
        <v>49476</v>
      </c>
      <c r="J684" s="107">
        <v>15.48</v>
      </c>
      <c r="K684" s="107">
        <v>3.85</v>
      </c>
      <c r="L684" s="107">
        <v>0.71</v>
      </c>
      <c r="M684" s="107">
        <v>0.3</v>
      </c>
      <c r="N684" s="107">
        <v>0.8</v>
      </c>
      <c r="O684" s="107">
        <v>18.93</v>
      </c>
      <c r="P684" s="107">
        <v>25.58</v>
      </c>
      <c r="Q684" s="107">
        <v>47.56</v>
      </c>
      <c r="R684" s="107">
        <v>4.84</v>
      </c>
      <c r="S684" s="107">
        <v>36.11</v>
      </c>
      <c r="T684" s="107"/>
      <c r="U684" s="107">
        <v>271</v>
      </c>
      <c r="V684" s="107">
        <v>261</v>
      </c>
      <c r="W684" s="110">
        <v>3.71</v>
      </c>
      <c r="X684" s="107"/>
    </row>
    <row r="685" spans="1:24" ht="15.75" customHeight="1">
      <c r="A685" s="109" t="s">
        <v>334</v>
      </c>
      <c r="B685" s="109">
        <v>683</v>
      </c>
      <c r="C685" s="107" t="s">
        <v>272</v>
      </c>
      <c r="D685" s="107"/>
      <c r="E685" s="107">
        <v>15.1</v>
      </c>
      <c r="F685" s="110">
        <v>0</v>
      </c>
      <c r="G685" s="108">
        <v>22833300</v>
      </c>
      <c r="H685" s="108">
        <v>343029</v>
      </c>
      <c r="I685" s="108">
        <v>72054</v>
      </c>
      <c r="J685" s="107">
        <v>12.02</v>
      </c>
      <c r="K685" s="107">
        <v>1.39</v>
      </c>
      <c r="L685" s="107">
        <v>1.79</v>
      </c>
      <c r="M685" s="107">
        <v>0.32</v>
      </c>
      <c r="N685" s="107">
        <v>1.26</v>
      </c>
      <c r="O685" s="107">
        <v>6.13</v>
      </c>
      <c r="P685" s="107">
        <v>12.65</v>
      </c>
      <c r="Q685" s="107">
        <v>4.7699999999999996</v>
      </c>
      <c r="R685" s="107">
        <v>3.19</v>
      </c>
      <c r="S685" s="107">
        <v>64.989999999999995</v>
      </c>
      <c r="T685" s="107"/>
      <c r="U685" s="107">
        <v>319</v>
      </c>
      <c r="V685" s="107">
        <v>402</v>
      </c>
      <c r="W685" s="110">
        <v>-3.19</v>
      </c>
      <c r="X685" s="107"/>
    </row>
    <row r="686" spans="1:24" ht="15.75" customHeight="1">
      <c r="A686" s="109" t="s">
        <v>333</v>
      </c>
      <c r="B686" s="109">
        <v>684</v>
      </c>
      <c r="C686" s="107" t="s">
        <v>272</v>
      </c>
      <c r="D686" s="107"/>
      <c r="E686" s="107">
        <v>1.1399999999999999</v>
      </c>
      <c r="F686" s="106">
        <v>3.64</v>
      </c>
      <c r="G686" s="108">
        <v>28005100</v>
      </c>
      <c r="H686" s="108">
        <v>31448</v>
      </c>
      <c r="I686" s="108">
        <v>872</v>
      </c>
      <c r="J686" s="107">
        <v>27.34</v>
      </c>
      <c r="K686" s="107">
        <v>1.23</v>
      </c>
      <c r="L686" s="107">
        <v>1.02</v>
      </c>
      <c r="M686" s="107">
        <v>0.05</v>
      </c>
      <c r="N686" s="107">
        <v>0.04</v>
      </c>
      <c r="O686" s="107">
        <v>4.54</v>
      </c>
      <c r="P686" s="107">
        <v>4.78</v>
      </c>
      <c r="Q686" s="107">
        <v>1.32</v>
      </c>
      <c r="R686" s="107"/>
      <c r="S686" s="107">
        <v>59.41</v>
      </c>
      <c r="T686" s="107"/>
      <c r="U686" s="107">
        <v>718</v>
      </c>
      <c r="V686" s="107">
        <v>676</v>
      </c>
      <c r="W686" s="111">
        <v>-0.11</v>
      </c>
      <c r="X686" s="107"/>
    </row>
    <row r="687" spans="1:24" ht="15.75" customHeight="1">
      <c r="A687" s="109" t="s">
        <v>332</v>
      </c>
      <c r="B687" s="109">
        <v>685</v>
      </c>
      <c r="C687" s="107" t="s">
        <v>275</v>
      </c>
      <c r="D687" s="107"/>
      <c r="E687" s="107">
        <v>3.78</v>
      </c>
      <c r="F687" s="106">
        <v>0.53</v>
      </c>
      <c r="G687" s="108">
        <v>800</v>
      </c>
      <c r="H687" s="107">
        <v>3</v>
      </c>
      <c r="I687" s="108">
        <v>1145</v>
      </c>
      <c r="J687" s="107">
        <v>36.729999999999997</v>
      </c>
      <c r="K687" s="107">
        <v>0.86</v>
      </c>
      <c r="L687" s="107">
        <v>4.66</v>
      </c>
      <c r="M687" s="107">
        <v>0.2</v>
      </c>
      <c r="N687" s="107">
        <v>0.1</v>
      </c>
      <c r="O687" s="107">
        <v>0.47</v>
      </c>
      <c r="P687" s="107">
        <v>2.36</v>
      </c>
      <c r="Q687" s="107">
        <v>0.21</v>
      </c>
      <c r="R687" s="107">
        <v>5.32</v>
      </c>
      <c r="S687" s="107">
        <v>30.24</v>
      </c>
      <c r="T687" s="107"/>
      <c r="U687" s="107">
        <v>838</v>
      </c>
      <c r="V687" s="107">
        <v>904</v>
      </c>
      <c r="W687" s="106">
        <v>0.51</v>
      </c>
      <c r="X687" s="107"/>
    </row>
    <row r="688" spans="1:24" ht="15.75" customHeight="1">
      <c r="A688" s="109" t="s">
        <v>331</v>
      </c>
      <c r="B688" s="109">
        <v>686</v>
      </c>
      <c r="C688" s="107" t="s">
        <v>272</v>
      </c>
      <c r="D688" s="107"/>
      <c r="E688" s="107">
        <v>32</v>
      </c>
      <c r="F688" s="110">
        <v>-1.54</v>
      </c>
      <c r="G688" s="108">
        <v>2290400</v>
      </c>
      <c r="H688" s="108">
        <v>73784</v>
      </c>
      <c r="I688" s="108">
        <v>25876</v>
      </c>
      <c r="J688" s="107">
        <v>16.32</v>
      </c>
      <c r="K688" s="107">
        <v>2.99</v>
      </c>
      <c r="L688" s="107">
        <v>0.23</v>
      </c>
      <c r="M688" s="107">
        <v>0.9</v>
      </c>
      <c r="N688" s="107">
        <v>1.96</v>
      </c>
      <c r="O688" s="107">
        <v>18.329999999999998</v>
      </c>
      <c r="P688" s="107">
        <v>18.739999999999998</v>
      </c>
      <c r="Q688" s="107">
        <v>6.46</v>
      </c>
      <c r="R688" s="107">
        <v>4.46</v>
      </c>
      <c r="S688" s="107">
        <v>61.94</v>
      </c>
      <c r="T688" s="107"/>
      <c r="U688" s="107">
        <v>329</v>
      </c>
      <c r="V688" s="107">
        <v>271</v>
      </c>
      <c r="W688" s="110">
        <v>7.08</v>
      </c>
      <c r="X688" s="107"/>
    </row>
    <row r="689" spans="1:24" ht="15.75" customHeight="1">
      <c r="A689" s="109" t="s">
        <v>330</v>
      </c>
      <c r="B689" s="109">
        <v>687</v>
      </c>
      <c r="C689" s="107" t="s">
        <v>272</v>
      </c>
      <c r="D689" s="107"/>
      <c r="E689" s="107">
        <v>0.6</v>
      </c>
      <c r="F689" s="106">
        <v>1.69</v>
      </c>
      <c r="G689" s="108">
        <v>374000</v>
      </c>
      <c r="H689" s="107">
        <v>227</v>
      </c>
      <c r="I689" s="108">
        <v>480</v>
      </c>
      <c r="J689" s="107"/>
      <c r="K689" s="107">
        <v>0.79</v>
      </c>
      <c r="L689" s="107">
        <v>0.17</v>
      </c>
      <c r="M689" s="107"/>
      <c r="N689" s="107">
        <v>0</v>
      </c>
      <c r="O689" s="107">
        <v>0.31</v>
      </c>
      <c r="P689" s="107">
        <v>-0.32</v>
      </c>
      <c r="Q689" s="107">
        <v>-0.72</v>
      </c>
      <c r="R689" s="107"/>
      <c r="S689" s="107">
        <v>38.21</v>
      </c>
      <c r="T689" s="107"/>
      <c r="U689" s="107"/>
      <c r="V689" s="107"/>
      <c r="W689" s="110"/>
      <c r="X689" s="107"/>
    </row>
    <row r="690" spans="1:24" ht="15.75" customHeight="1">
      <c r="A690" s="109" t="s">
        <v>329</v>
      </c>
      <c r="B690" s="109">
        <v>688</v>
      </c>
      <c r="C690" s="107" t="s">
        <v>272</v>
      </c>
      <c r="D690" s="107"/>
      <c r="E690" s="107">
        <v>1.83</v>
      </c>
      <c r="F690" s="107">
        <v>0.55000000000000004</v>
      </c>
      <c r="G690" s="108">
        <v>33800</v>
      </c>
      <c r="H690" s="107">
        <v>62</v>
      </c>
      <c r="I690" s="108">
        <v>494</v>
      </c>
      <c r="J690" s="107"/>
      <c r="K690" s="107">
        <v>0.33</v>
      </c>
      <c r="L690" s="107">
        <v>0.23</v>
      </c>
      <c r="M690" s="107">
        <v>7.0000000000000007E-2</v>
      </c>
      <c r="N690" s="107">
        <v>0</v>
      </c>
      <c r="O690" s="107">
        <v>-0.24</v>
      </c>
      <c r="P690" s="107">
        <v>-0.52</v>
      </c>
      <c r="Q690" s="107">
        <v>-0.14000000000000001</v>
      </c>
      <c r="R690" s="107">
        <v>12.19</v>
      </c>
      <c r="S690" s="107">
        <v>53.05</v>
      </c>
      <c r="T690" s="107"/>
      <c r="U690" s="107"/>
      <c r="V690" s="107"/>
      <c r="W690" s="106"/>
      <c r="X690" s="107"/>
    </row>
    <row r="691" spans="1:24" ht="15.75" customHeight="1">
      <c r="A691" s="109" t="s">
        <v>328</v>
      </c>
      <c r="B691" s="109">
        <v>689</v>
      </c>
      <c r="C691" s="107" t="s">
        <v>272</v>
      </c>
      <c r="D691" s="107"/>
      <c r="E691" s="107">
        <v>3.96</v>
      </c>
      <c r="F691" s="106">
        <v>0</v>
      </c>
      <c r="G691" s="108">
        <v>1066800</v>
      </c>
      <c r="H691" s="108">
        <v>4227</v>
      </c>
      <c r="I691" s="108">
        <v>3486</v>
      </c>
      <c r="J691" s="107">
        <v>55.01</v>
      </c>
      <c r="K691" s="107">
        <v>0.71</v>
      </c>
      <c r="L691" s="107">
        <v>0.53</v>
      </c>
      <c r="M691" s="107">
        <v>0.13</v>
      </c>
      <c r="N691" s="107">
        <v>7.0000000000000007E-2</v>
      </c>
      <c r="O691" s="107">
        <v>1.79</v>
      </c>
      <c r="P691" s="107">
        <v>1.27</v>
      </c>
      <c r="Q691" s="107">
        <v>0.56999999999999995</v>
      </c>
      <c r="R691" s="107">
        <v>3.38</v>
      </c>
      <c r="S691" s="107">
        <v>50.26</v>
      </c>
      <c r="T691" s="107"/>
      <c r="U691" s="107">
        <v>900</v>
      </c>
      <c r="V691" s="107">
        <v>887</v>
      </c>
      <c r="W691" s="106">
        <v>0.38</v>
      </c>
      <c r="X691" s="107"/>
    </row>
    <row r="692" spans="1:24" ht="15.75" customHeight="1">
      <c r="A692" s="109" t="s">
        <v>327</v>
      </c>
      <c r="B692" s="109">
        <v>690</v>
      </c>
      <c r="C692" s="107" t="s">
        <v>275</v>
      </c>
      <c r="D692" s="107"/>
      <c r="E692" s="107">
        <v>0.09</v>
      </c>
      <c r="F692" s="106">
        <v>0</v>
      </c>
      <c r="G692" s="108">
        <v>11135400</v>
      </c>
      <c r="H692" s="107">
        <v>902</v>
      </c>
      <c r="I692" s="107">
        <v>892</v>
      </c>
      <c r="J692" s="107">
        <v>468.89</v>
      </c>
      <c r="K692" s="107">
        <v>0.32</v>
      </c>
      <c r="L692" s="107">
        <v>0.88</v>
      </c>
      <c r="M692" s="107"/>
      <c r="N692" s="107">
        <v>0</v>
      </c>
      <c r="O692" s="107">
        <v>2.42</v>
      </c>
      <c r="P692" s="107">
        <v>7.0000000000000007E-2</v>
      </c>
      <c r="Q692" s="107">
        <v>-0.21</v>
      </c>
      <c r="R692" s="107"/>
      <c r="S692" s="107">
        <v>83.23</v>
      </c>
      <c r="T692" s="107"/>
      <c r="U692" s="107">
        <v>967</v>
      </c>
      <c r="V692" s="107">
        <v>906</v>
      </c>
      <c r="W692" s="110">
        <v>-1.03</v>
      </c>
      <c r="X692" s="107"/>
    </row>
    <row r="693" spans="1:24" ht="15.75" customHeight="1">
      <c r="A693" s="109" t="s">
        <v>326</v>
      </c>
      <c r="B693" s="109">
        <v>691</v>
      </c>
      <c r="C693" s="107" t="s">
        <v>275</v>
      </c>
      <c r="D693" s="107"/>
      <c r="E693" s="107">
        <v>1.99</v>
      </c>
      <c r="F693" s="107">
        <v>0</v>
      </c>
      <c r="G693" s="108">
        <v>0</v>
      </c>
      <c r="H693" s="108">
        <v>0</v>
      </c>
      <c r="I693" s="108">
        <v>1188</v>
      </c>
      <c r="J693" s="107"/>
      <c r="K693" s="107">
        <v>0.28999999999999998</v>
      </c>
      <c r="L693" s="107">
        <v>0.61</v>
      </c>
      <c r="M693" s="107"/>
      <c r="N693" s="107">
        <v>0</v>
      </c>
      <c r="O693" s="107">
        <v>-12.02</v>
      </c>
      <c r="P693" s="107">
        <v>-21.41</v>
      </c>
      <c r="Q693" s="107">
        <v>-4.5999999999999996</v>
      </c>
      <c r="R693" s="107"/>
      <c r="S693" s="107">
        <v>29.56</v>
      </c>
      <c r="T693" s="107"/>
      <c r="U693" s="107"/>
      <c r="V693" s="107"/>
      <c r="W693" s="110"/>
      <c r="X693" s="107"/>
    </row>
    <row r="694" spans="1:24" ht="15.75" customHeight="1">
      <c r="A694" s="109" t="s">
        <v>325</v>
      </c>
      <c r="B694" s="109">
        <v>692</v>
      </c>
      <c r="C694" s="107" t="s">
        <v>275</v>
      </c>
      <c r="D694" s="107"/>
      <c r="E694" s="107">
        <v>1.33</v>
      </c>
      <c r="F694" s="106">
        <v>0</v>
      </c>
      <c r="G694" s="108">
        <v>18913400</v>
      </c>
      <c r="H694" s="108">
        <v>25660</v>
      </c>
      <c r="I694" s="108">
        <v>7466</v>
      </c>
      <c r="J694" s="107"/>
      <c r="K694" s="107">
        <v>0.45</v>
      </c>
      <c r="L694" s="107">
        <v>1.37</v>
      </c>
      <c r="M694" s="107"/>
      <c r="N694" s="107">
        <v>0</v>
      </c>
      <c r="O694" s="107">
        <v>0.19</v>
      </c>
      <c r="P694" s="107">
        <v>-3.62</v>
      </c>
      <c r="Q694" s="107">
        <v>-75.13</v>
      </c>
      <c r="R694" s="107"/>
      <c r="S694" s="107">
        <v>52.99</v>
      </c>
      <c r="T694" s="107"/>
      <c r="U694" s="107"/>
      <c r="V694" s="107"/>
      <c r="W694" s="110"/>
      <c r="X694" s="107"/>
    </row>
    <row r="695" spans="1:24" ht="15.75" customHeight="1">
      <c r="A695" s="109" t="s">
        <v>324</v>
      </c>
      <c r="B695" s="109">
        <v>693</v>
      </c>
      <c r="C695" s="107" t="s">
        <v>272</v>
      </c>
      <c r="D695" s="107"/>
      <c r="E695" s="107">
        <v>3.88</v>
      </c>
      <c r="F695" s="107">
        <v>0</v>
      </c>
      <c r="G695" s="108">
        <v>97700</v>
      </c>
      <c r="H695" s="108">
        <v>379</v>
      </c>
      <c r="I695" s="108">
        <v>2590</v>
      </c>
      <c r="J695" s="107">
        <v>12.08</v>
      </c>
      <c r="K695" s="107">
        <v>1.77</v>
      </c>
      <c r="L695" s="107">
        <v>1.06</v>
      </c>
      <c r="M695" s="107">
        <v>0.06</v>
      </c>
      <c r="N695" s="107">
        <v>0.32</v>
      </c>
      <c r="O695" s="107">
        <v>8.67</v>
      </c>
      <c r="P695" s="107">
        <v>15.29</v>
      </c>
      <c r="Q695" s="107">
        <v>14.16</v>
      </c>
      <c r="R695" s="107">
        <v>3.48</v>
      </c>
      <c r="S695" s="107">
        <v>31.76</v>
      </c>
      <c r="T695" s="107"/>
      <c r="U695" s="107">
        <v>284</v>
      </c>
      <c r="V695" s="107">
        <v>319</v>
      </c>
      <c r="W695" s="110">
        <v>0.21</v>
      </c>
      <c r="X695" s="107"/>
    </row>
    <row r="696" spans="1:24" ht="15.75" customHeight="1">
      <c r="A696" s="109" t="s">
        <v>323</v>
      </c>
      <c r="B696" s="109">
        <v>694</v>
      </c>
      <c r="C696" s="107" t="s">
        <v>272</v>
      </c>
      <c r="D696" s="107"/>
      <c r="E696" s="107">
        <v>5.4</v>
      </c>
      <c r="F696" s="106">
        <v>1.89</v>
      </c>
      <c r="G696" s="108">
        <v>66200</v>
      </c>
      <c r="H696" s="107">
        <v>353</v>
      </c>
      <c r="I696" s="108">
        <v>1231</v>
      </c>
      <c r="J696" s="107">
        <v>9.56</v>
      </c>
      <c r="K696" s="107">
        <v>2.62</v>
      </c>
      <c r="L696" s="107">
        <v>0.65</v>
      </c>
      <c r="M696" s="107">
        <v>0.15</v>
      </c>
      <c r="N696" s="107">
        <v>0.56999999999999995</v>
      </c>
      <c r="O696" s="107">
        <v>21.16</v>
      </c>
      <c r="P696" s="107">
        <v>28.36</v>
      </c>
      <c r="Q696" s="107">
        <v>15.21</v>
      </c>
      <c r="R696" s="107">
        <v>4.72</v>
      </c>
      <c r="S696" s="107">
        <v>31.4</v>
      </c>
      <c r="T696" s="107"/>
      <c r="U696" s="107">
        <v>104</v>
      </c>
      <c r="V696" s="107">
        <v>95</v>
      </c>
      <c r="W696" s="106">
        <v>-0.08</v>
      </c>
      <c r="X696" s="107"/>
    </row>
    <row r="697" spans="1:24" ht="15.75" customHeight="1">
      <c r="A697" s="109" t="s">
        <v>322</v>
      </c>
      <c r="B697" s="109">
        <v>695</v>
      </c>
      <c r="C697" s="107" t="s">
        <v>272</v>
      </c>
      <c r="D697" s="107"/>
      <c r="E697" s="107">
        <v>1.03</v>
      </c>
      <c r="F697" s="107">
        <v>1.98</v>
      </c>
      <c r="G697" s="108">
        <v>141700</v>
      </c>
      <c r="H697" s="108">
        <v>145</v>
      </c>
      <c r="I697" s="107">
        <v>588</v>
      </c>
      <c r="J697" s="107">
        <v>7.86</v>
      </c>
      <c r="K697" s="107">
        <v>0.44</v>
      </c>
      <c r="L697" s="107">
        <v>0.16</v>
      </c>
      <c r="M697" s="107">
        <v>0.05</v>
      </c>
      <c r="N697" s="107">
        <v>0.13</v>
      </c>
      <c r="O697" s="107">
        <v>4.7</v>
      </c>
      <c r="P697" s="107">
        <v>5.77</v>
      </c>
      <c r="Q697" s="107">
        <v>5.45</v>
      </c>
      <c r="R697" s="107"/>
      <c r="S697" s="107">
        <v>71.010000000000005</v>
      </c>
      <c r="T697" s="107"/>
      <c r="U697" s="107">
        <v>380</v>
      </c>
      <c r="V697" s="107">
        <v>356</v>
      </c>
      <c r="W697" s="110">
        <v>-0.16</v>
      </c>
      <c r="X697" s="107"/>
    </row>
    <row r="698" spans="1:24" ht="15.75" customHeight="1">
      <c r="A698" s="109" t="s">
        <v>321</v>
      </c>
      <c r="B698" s="109">
        <v>696</v>
      </c>
      <c r="C698" s="107" t="s">
        <v>275</v>
      </c>
      <c r="D698" s="107"/>
      <c r="E698" s="107">
        <v>0.56999999999999995</v>
      </c>
      <c r="F698" s="107">
        <v>0</v>
      </c>
      <c r="G698" s="108">
        <v>2539400</v>
      </c>
      <c r="H698" s="108">
        <v>1463</v>
      </c>
      <c r="I698" s="108">
        <v>705</v>
      </c>
      <c r="J698" s="107">
        <v>8.2799999999999994</v>
      </c>
      <c r="K698" s="107">
        <v>0.7</v>
      </c>
      <c r="L698" s="107">
        <v>0.7</v>
      </c>
      <c r="M698" s="107"/>
      <c r="N698" s="107">
        <v>7.0000000000000007E-2</v>
      </c>
      <c r="O698" s="107">
        <v>7.34</v>
      </c>
      <c r="P698" s="107">
        <v>8.51</v>
      </c>
      <c r="Q698" s="107">
        <v>3.23</v>
      </c>
      <c r="R698" s="107">
        <v>2.84</v>
      </c>
      <c r="S698" s="107">
        <v>55.44</v>
      </c>
      <c r="T698" s="107"/>
      <c r="U698" s="107">
        <v>309</v>
      </c>
      <c r="V698" s="107">
        <v>261</v>
      </c>
      <c r="W698" s="110">
        <v>0.34</v>
      </c>
      <c r="X698" s="107"/>
    </row>
    <row r="699" spans="1:24" ht="15.75" customHeight="1">
      <c r="A699" s="109" t="s">
        <v>320</v>
      </c>
      <c r="B699" s="109">
        <v>697</v>
      </c>
      <c r="C699" s="107" t="s">
        <v>275</v>
      </c>
      <c r="D699" s="107"/>
      <c r="E699" s="107">
        <v>0.67</v>
      </c>
      <c r="F699" s="106">
        <v>-1.47</v>
      </c>
      <c r="G699" s="108">
        <v>53900</v>
      </c>
      <c r="H699" s="108">
        <v>37</v>
      </c>
      <c r="I699" s="108">
        <v>560</v>
      </c>
      <c r="J699" s="107"/>
      <c r="K699" s="107">
        <v>0.44</v>
      </c>
      <c r="L699" s="107">
        <v>1.41</v>
      </c>
      <c r="M699" s="107"/>
      <c r="N699" s="107">
        <v>0</v>
      </c>
      <c r="O699" s="107">
        <v>-3.7</v>
      </c>
      <c r="P699" s="107">
        <v>-10.16</v>
      </c>
      <c r="Q699" s="107">
        <v>-4.76</v>
      </c>
      <c r="R699" s="107"/>
      <c r="S699" s="107">
        <v>58.51</v>
      </c>
      <c r="T699" s="107"/>
      <c r="U699" s="107"/>
      <c r="V699" s="107"/>
      <c r="W699" s="111"/>
      <c r="X699" s="107"/>
    </row>
    <row r="700" spans="1:24" ht="15.75" customHeight="1">
      <c r="A700" s="109" t="s">
        <v>319</v>
      </c>
      <c r="B700" s="109">
        <v>698</v>
      </c>
      <c r="C700" s="107" t="s">
        <v>275</v>
      </c>
      <c r="D700" s="107" t="s">
        <v>295</v>
      </c>
      <c r="E700" s="107">
        <v>0.27</v>
      </c>
      <c r="F700" s="106">
        <v>0</v>
      </c>
      <c r="G700" s="108">
        <v>169300</v>
      </c>
      <c r="H700" s="108">
        <v>44</v>
      </c>
      <c r="I700" s="108">
        <v>190</v>
      </c>
      <c r="J700" s="107"/>
      <c r="K700" s="107">
        <v>9</v>
      </c>
      <c r="L700" s="107">
        <v>29.4</v>
      </c>
      <c r="M700" s="107"/>
      <c r="N700" s="107">
        <v>0</v>
      </c>
      <c r="O700" s="107">
        <v>-4.07</v>
      </c>
      <c r="P700" s="107">
        <v>-110.67</v>
      </c>
      <c r="Q700" s="107">
        <v>-43.96</v>
      </c>
      <c r="R700" s="107"/>
      <c r="S700" s="107">
        <v>6.14</v>
      </c>
      <c r="T700" s="107"/>
      <c r="U700" s="107"/>
      <c r="V700" s="107"/>
      <c r="W700" s="111"/>
      <c r="X700" s="107"/>
    </row>
    <row r="701" spans="1:24" ht="15.75" customHeight="1">
      <c r="A701" s="109" t="s">
        <v>318</v>
      </c>
      <c r="B701" s="109">
        <v>699</v>
      </c>
      <c r="C701" s="107" t="s">
        <v>272</v>
      </c>
      <c r="D701" s="107"/>
      <c r="E701" s="107">
        <v>5.2</v>
      </c>
      <c r="F701" s="107">
        <v>-1.89</v>
      </c>
      <c r="G701" s="108">
        <v>4444300</v>
      </c>
      <c r="H701" s="108">
        <v>23394</v>
      </c>
      <c r="I701" s="108">
        <v>5621</v>
      </c>
      <c r="J701" s="107">
        <v>13.68</v>
      </c>
      <c r="K701" s="107">
        <v>0.7</v>
      </c>
      <c r="L701" s="107">
        <v>3.21</v>
      </c>
      <c r="M701" s="107">
        <v>0.27</v>
      </c>
      <c r="N701" s="107">
        <v>0.38</v>
      </c>
      <c r="O701" s="107">
        <v>4.13</v>
      </c>
      <c r="P701" s="107">
        <v>5.13</v>
      </c>
      <c r="Q701" s="107">
        <v>2.77</v>
      </c>
      <c r="R701" s="107">
        <v>5.09</v>
      </c>
      <c r="S701" s="107">
        <v>56.52</v>
      </c>
      <c r="T701" s="107"/>
      <c r="U701" s="107">
        <v>547</v>
      </c>
      <c r="V701" s="107">
        <v>536</v>
      </c>
      <c r="W701" s="111">
        <v>9.4</v>
      </c>
      <c r="X701" s="107"/>
    </row>
    <row r="702" spans="1:24" ht="15.75" customHeight="1">
      <c r="A702" s="109" t="s">
        <v>317</v>
      </c>
      <c r="B702" s="109">
        <v>700</v>
      </c>
      <c r="C702" s="107" t="s">
        <v>275</v>
      </c>
      <c r="D702" s="107"/>
      <c r="E702" s="107">
        <v>3.52</v>
      </c>
      <c r="F702" s="107">
        <v>-2.76</v>
      </c>
      <c r="G702" s="108">
        <v>10300</v>
      </c>
      <c r="H702" s="108">
        <v>36</v>
      </c>
      <c r="I702" s="108">
        <v>1769</v>
      </c>
      <c r="J702" s="107">
        <v>9.61</v>
      </c>
      <c r="K702" s="107">
        <v>0.49</v>
      </c>
      <c r="L702" s="107">
        <v>0.37</v>
      </c>
      <c r="M702" s="107">
        <v>0.01</v>
      </c>
      <c r="N702" s="107">
        <v>0.37</v>
      </c>
      <c r="O702" s="107">
        <v>4.24</v>
      </c>
      <c r="P702" s="107">
        <v>5.2</v>
      </c>
      <c r="Q702" s="107">
        <v>17.96</v>
      </c>
      <c r="R702" s="107">
        <v>0.19</v>
      </c>
      <c r="S702" s="107">
        <v>12.81</v>
      </c>
      <c r="T702" s="107"/>
      <c r="U702" s="107">
        <v>429</v>
      </c>
      <c r="V702" s="107">
        <v>417</v>
      </c>
      <c r="W702" s="110">
        <v>-0.32</v>
      </c>
      <c r="X702" s="107"/>
    </row>
    <row r="703" spans="1:24" ht="15.75" customHeight="1">
      <c r="A703" s="109" t="s">
        <v>316</v>
      </c>
      <c r="B703" s="109">
        <v>701</v>
      </c>
      <c r="C703" s="107" t="s">
        <v>275</v>
      </c>
      <c r="D703" s="107"/>
      <c r="E703" s="107">
        <v>13.1</v>
      </c>
      <c r="F703" s="106">
        <v>0</v>
      </c>
      <c r="G703" s="108">
        <v>2200</v>
      </c>
      <c r="H703" s="108">
        <v>30</v>
      </c>
      <c r="I703" s="108">
        <v>328</v>
      </c>
      <c r="J703" s="107"/>
      <c r="K703" s="107">
        <v>0.69</v>
      </c>
      <c r="L703" s="107">
        <v>0.26</v>
      </c>
      <c r="M703" s="107"/>
      <c r="N703" s="107">
        <v>0</v>
      </c>
      <c r="O703" s="107">
        <v>-6.97</v>
      </c>
      <c r="P703" s="107">
        <v>-9.1199999999999992</v>
      </c>
      <c r="Q703" s="107">
        <v>-6.86</v>
      </c>
      <c r="R703" s="107"/>
      <c r="S703" s="107">
        <v>30.17</v>
      </c>
      <c r="T703" s="107"/>
      <c r="U703" s="107"/>
      <c r="V703" s="107"/>
      <c r="W703" s="110"/>
      <c r="X703" s="107"/>
    </row>
    <row r="704" spans="1:24" ht="15.75" customHeight="1">
      <c r="A704" s="109" t="s">
        <v>315</v>
      </c>
      <c r="B704" s="109">
        <v>702</v>
      </c>
      <c r="C704" s="107" t="s">
        <v>272</v>
      </c>
      <c r="D704" s="107"/>
      <c r="E704" s="107">
        <v>0.23</v>
      </c>
      <c r="F704" s="106">
        <v>0</v>
      </c>
      <c r="G704" s="108">
        <v>150350600</v>
      </c>
      <c r="H704" s="108">
        <v>34684</v>
      </c>
      <c r="I704" s="108">
        <v>2330</v>
      </c>
      <c r="J704" s="107"/>
      <c r="K704" s="107">
        <v>0.62</v>
      </c>
      <c r="L704" s="107">
        <v>0.06</v>
      </c>
      <c r="M704" s="107"/>
      <c r="N704" s="107">
        <v>0</v>
      </c>
      <c r="O704" s="107">
        <v>-1.83</v>
      </c>
      <c r="P704" s="107">
        <v>-1.95</v>
      </c>
      <c r="Q704" s="107">
        <v>-34.67</v>
      </c>
      <c r="R704" s="107"/>
      <c r="S704" s="107">
        <v>63.57</v>
      </c>
      <c r="T704" s="107"/>
      <c r="U704" s="107"/>
      <c r="V704" s="107"/>
      <c r="W704" s="110"/>
      <c r="X704" s="107"/>
    </row>
    <row r="705" spans="1:24" ht="15.75" customHeight="1">
      <c r="A705" s="109" t="s">
        <v>314</v>
      </c>
      <c r="B705" s="109">
        <v>703</v>
      </c>
      <c r="C705" s="107" t="s">
        <v>272</v>
      </c>
      <c r="D705" s="107"/>
      <c r="E705" s="107">
        <v>62.25</v>
      </c>
      <c r="F705" s="106">
        <v>0.4</v>
      </c>
      <c r="G705" s="108">
        <v>900</v>
      </c>
      <c r="H705" s="108">
        <v>56</v>
      </c>
      <c r="I705" s="108">
        <v>467</v>
      </c>
      <c r="J705" s="107">
        <v>8.2799999999999994</v>
      </c>
      <c r="K705" s="107">
        <v>1.17</v>
      </c>
      <c r="L705" s="107">
        <v>0.36</v>
      </c>
      <c r="M705" s="107">
        <v>0.13</v>
      </c>
      <c r="N705" s="107">
        <v>7.52</v>
      </c>
      <c r="O705" s="107">
        <v>13.99</v>
      </c>
      <c r="P705" s="107">
        <v>15.16</v>
      </c>
      <c r="Q705" s="107">
        <v>10.130000000000001</v>
      </c>
      <c r="R705" s="107">
        <v>0.21</v>
      </c>
      <c r="S705" s="107">
        <v>18.190000000000001</v>
      </c>
      <c r="T705" s="107"/>
      <c r="U705" s="107">
        <v>185</v>
      </c>
      <c r="V705" s="107">
        <v>119</v>
      </c>
      <c r="W705" s="110">
        <v>-0.25</v>
      </c>
      <c r="X705" s="107"/>
    </row>
    <row r="706" spans="1:24" ht="15.75" customHeight="1">
      <c r="A706" s="109" t="s">
        <v>313</v>
      </c>
      <c r="B706" s="109">
        <v>704</v>
      </c>
      <c r="C706" s="107" t="s">
        <v>275</v>
      </c>
      <c r="D706" s="107"/>
      <c r="E706" s="107">
        <v>4.1399999999999997</v>
      </c>
      <c r="F706" s="107">
        <v>4.0199999999999996</v>
      </c>
      <c r="G706" s="108">
        <v>221800</v>
      </c>
      <c r="H706" s="108">
        <v>903</v>
      </c>
      <c r="I706" s="108">
        <v>1342</v>
      </c>
      <c r="J706" s="107">
        <v>21.5</v>
      </c>
      <c r="K706" s="107">
        <v>1.27</v>
      </c>
      <c r="L706" s="107">
        <v>0.45</v>
      </c>
      <c r="M706" s="107">
        <v>0.03</v>
      </c>
      <c r="N706" s="107">
        <v>0.19</v>
      </c>
      <c r="O706" s="107">
        <v>5.94</v>
      </c>
      <c r="P706" s="107">
        <v>6.04</v>
      </c>
      <c r="Q706" s="107">
        <v>6.68</v>
      </c>
      <c r="R706" s="107">
        <v>0.63</v>
      </c>
      <c r="S706" s="107">
        <v>24.34</v>
      </c>
      <c r="T706" s="107"/>
      <c r="U706" s="107">
        <v>640</v>
      </c>
      <c r="V706" s="107">
        <v>573</v>
      </c>
      <c r="W706" s="110">
        <v>-0.08</v>
      </c>
      <c r="X706" s="107"/>
    </row>
    <row r="707" spans="1:24" ht="15.75" customHeight="1">
      <c r="A707" s="109" t="s">
        <v>312</v>
      </c>
      <c r="B707" s="109">
        <v>705</v>
      </c>
      <c r="C707" s="107" t="s">
        <v>272</v>
      </c>
      <c r="D707" s="107"/>
      <c r="E707" s="107">
        <v>0.82</v>
      </c>
      <c r="F707" s="107">
        <v>0</v>
      </c>
      <c r="G707" s="108">
        <v>50700</v>
      </c>
      <c r="H707" s="108">
        <v>42</v>
      </c>
      <c r="I707" s="108">
        <v>730</v>
      </c>
      <c r="J707" s="107"/>
      <c r="K707" s="107">
        <v>2.0499999999999998</v>
      </c>
      <c r="L707" s="107">
        <v>0.55000000000000004</v>
      </c>
      <c r="M707" s="107"/>
      <c r="N707" s="107">
        <v>0</v>
      </c>
      <c r="O707" s="107">
        <v>-16.05</v>
      </c>
      <c r="P707" s="107">
        <v>-28.81</v>
      </c>
      <c r="Q707" s="107">
        <v>-202.67</v>
      </c>
      <c r="R707" s="107"/>
      <c r="S707" s="107">
        <v>58.67</v>
      </c>
      <c r="T707" s="107"/>
      <c r="U707" s="107"/>
      <c r="V707" s="107"/>
      <c r="W707" s="106"/>
      <c r="X707" s="107"/>
    </row>
    <row r="708" spans="1:24" ht="15.75" customHeight="1">
      <c r="A708" s="109" t="s">
        <v>311</v>
      </c>
      <c r="B708" s="109">
        <v>706</v>
      </c>
      <c r="C708" s="107" t="s">
        <v>275</v>
      </c>
      <c r="D708" s="107"/>
      <c r="E708" s="107">
        <v>15.5</v>
      </c>
      <c r="F708" s="106">
        <v>3.33</v>
      </c>
      <c r="G708" s="108">
        <v>24600</v>
      </c>
      <c r="H708" s="108">
        <v>380</v>
      </c>
      <c r="I708" s="108">
        <v>698</v>
      </c>
      <c r="J708" s="107"/>
      <c r="K708" s="107">
        <v>0.84</v>
      </c>
      <c r="L708" s="107">
        <v>0.15</v>
      </c>
      <c r="M708" s="107"/>
      <c r="N708" s="107">
        <v>0</v>
      </c>
      <c r="O708" s="107">
        <v>-0.24</v>
      </c>
      <c r="P708" s="107">
        <v>-0.25</v>
      </c>
      <c r="Q708" s="107">
        <v>0.82</v>
      </c>
      <c r="R708" s="107"/>
      <c r="S708" s="107">
        <v>25.23</v>
      </c>
      <c r="T708" s="107"/>
      <c r="U708" s="107"/>
      <c r="V708" s="107"/>
      <c r="W708" s="110"/>
      <c r="X708" s="107"/>
    </row>
    <row r="709" spans="1:24" ht="15.75" customHeight="1">
      <c r="A709" s="109" t="s">
        <v>310</v>
      </c>
      <c r="B709" s="109">
        <v>707</v>
      </c>
      <c r="C709" s="107" t="s">
        <v>272</v>
      </c>
      <c r="D709" s="107"/>
      <c r="E709" s="107">
        <v>13.4</v>
      </c>
      <c r="F709" s="106">
        <v>0.75</v>
      </c>
      <c r="G709" s="108">
        <v>4588900</v>
      </c>
      <c r="H709" s="108">
        <v>61089</v>
      </c>
      <c r="I709" s="108">
        <v>8710</v>
      </c>
      <c r="J709" s="107">
        <v>8.83</v>
      </c>
      <c r="K709" s="107">
        <v>2.5</v>
      </c>
      <c r="L709" s="107">
        <v>0.11</v>
      </c>
      <c r="M709" s="107">
        <v>0.41</v>
      </c>
      <c r="N709" s="107">
        <v>1.52</v>
      </c>
      <c r="O709" s="107">
        <v>30.94</v>
      </c>
      <c r="P709" s="107">
        <v>30.74</v>
      </c>
      <c r="Q709" s="107">
        <v>29.39</v>
      </c>
      <c r="R709" s="107">
        <v>5.04</v>
      </c>
      <c r="S709" s="107">
        <v>39.61</v>
      </c>
      <c r="T709" s="107"/>
      <c r="U709" s="107">
        <v>86</v>
      </c>
      <c r="V709" s="107">
        <v>70</v>
      </c>
      <c r="W709" s="111">
        <v>0.15</v>
      </c>
      <c r="X709" s="107"/>
    </row>
    <row r="710" spans="1:24" ht="15.75" customHeight="1">
      <c r="A710" s="109" t="s">
        <v>309</v>
      </c>
      <c r="B710" s="109">
        <v>708</v>
      </c>
      <c r="C710" s="107" t="s">
        <v>275</v>
      </c>
      <c r="D710" s="107"/>
      <c r="E710" s="107">
        <v>3</v>
      </c>
      <c r="F710" s="106">
        <v>-0.66</v>
      </c>
      <c r="G710" s="108">
        <v>3624900</v>
      </c>
      <c r="H710" s="108">
        <v>10839</v>
      </c>
      <c r="I710" s="108">
        <v>5736</v>
      </c>
      <c r="J710" s="107">
        <v>91.82</v>
      </c>
      <c r="K710" s="107">
        <v>0.62</v>
      </c>
      <c r="L710" s="107">
        <v>0.92</v>
      </c>
      <c r="M710" s="107">
        <v>0.02</v>
      </c>
      <c r="N710" s="107">
        <v>0.03</v>
      </c>
      <c r="O710" s="107">
        <v>0.75</v>
      </c>
      <c r="P710" s="107">
        <v>0.62</v>
      </c>
      <c r="Q710" s="107">
        <v>1.42</v>
      </c>
      <c r="R710" s="107">
        <v>0.66</v>
      </c>
      <c r="S710" s="107">
        <v>33.99</v>
      </c>
      <c r="T710" s="107"/>
      <c r="U710" s="107">
        <v>932</v>
      </c>
      <c r="V710" s="107">
        <v>955</v>
      </c>
      <c r="W710" s="110">
        <v>2.89</v>
      </c>
      <c r="X710" s="107"/>
    </row>
    <row r="711" spans="1:24" ht="15.75" customHeight="1">
      <c r="A711" s="109" t="s">
        <v>308</v>
      </c>
      <c r="B711" s="109">
        <v>709</v>
      </c>
      <c r="C711" s="107" t="s">
        <v>272</v>
      </c>
      <c r="D711" s="107"/>
      <c r="E711" s="107">
        <v>5.0999999999999996</v>
      </c>
      <c r="F711" s="110">
        <v>0</v>
      </c>
      <c r="G711" s="108">
        <v>410700</v>
      </c>
      <c r="H711" s="108">
        <v>2108</v>
      </c>
      <c r="I711" s="108">
        <v>4794</v>
      </c>
      <c r="J711" s="107">
        <v>17.600000000000001</v>
      </c>
      <c r="K711" s="107">
        <v>1.49</v>
      </c>
      <c r="L711" s="107">
        <v>0.19</v>
      </c>
      <c r="M711" s="107">
        <v>0.1</v>
      </c>
      <c r="N711" s="107">
        <v>0.28999999999999998</v>
      </c>
      <c r="O711" s="107">
        <v>9.4700000000000006</v>
      </c>
      <c r="P711" s="107">
        <v>8.4700000000000006</v>
      </c>
      <c r="Q711" s="107">
        <v>6.82</v>
      </c>
      <c r="R711" s="107">
        <v>6.67</v>
      </c>
      <c r="S711" s="107">
        <v>48.28</v>
      </c>
      <c r="T711" s="107"/>
      <c r="U711" s="107">
        <v>520</v>
      </c>
      <c r="V711" s="107">
        <v>409</v>
      </c>
      <c r="W711" s="111">
        <v>-10.6</v>
      </c>
      <c r="X711" s="107"/>
    </row>
    <row r="712" spans="1:24" ht="15.75" customHeight="1">
      <c r="A712" s="109" t="s">
        <v>307</v>
      </c>
      <c r="B712" s="109">
        <v>710</v>
      </c>
      <c r="C712" s="107" t="s">
        <v>272</v>
      </c>
      <c r="D712" s="107" t="s">
        <v>295</v>
      </c>
      <c r="E712" s="107">
        <v>0.05</v>
      </c>
      <c r="F712" s="106">
        <v>25</v>
      </c>
      <c r="G712" s="108">
        <v>36412600</v>
      </c>
      <c r="H712" s="108">
        <v>1820</v>
      </c>
      <c r="I712" s="108">
        <v>658</v>
      </c>
      <c r="J712" s="107"/>
      <c r="K712" s="107">
        <v>5</v>
      </c>
      <c r="L712" s="107">
        <v>3.17</v>
      </c>
      <c r="M712" s="107"/>
      <c r="N712" s="107">
        <v>0</v>
      </c>
      <c r="O712" s="107">
        <v>-14.67</v>
      </c>
      <c r="P712" s="107">
        <v>-94.88</v>
      </c>
      <c r="Q712" s="107">
        <v>-73.73</v>
      </c>
      <c r="R712" s="107"/>
      <c r="S712" s="107">
        <v>62.28</v>
      </c>
      <c r="T712" s="107"/>
      <c r="U712" s="107"/>
      <c r="V712" s="107"/>
      <c r="W712" s="111"/>
      <c r="X712" s="107"/>
    </row>
    <row r="713" spans="1:24" ht="15.75" customHeight="1">
      <c r="A713" s="109" t="s">
        <v>306</v>
      </c>
      <c r="B713" s="109">
        <v>711</v>
      </c>
      <c r="C713" s="107" t="s">
        <v>272</v>
      </c>
      <c r="D713" s="107"/>
      <c r="E713" s="107">
        <v>3.78</v>
      </c>
      <c r="F713" s="106">
        <v>0</v>
      </c>
      <c r="G713" s="108">
        <v>0</v>
      </c>
      <c r="H713" s="108">
        <v>0</v>
      </c>
      <c r="I713" s="108">
        <v>378</v>
      </c>
      <c r="J713" s="107"/>
      <c r="K713" s="107">
        <v>0.48</v>
      </c>
      <c r="L713" s="107">
        <v>0.9</v>
      </c>
      <c r="M713" s="107"/>
      <c r="N713" s="107">
        <v>0</v>
      </c>
      <c r="O713" s="107">
        <v>-8</v>
      </c>
      <c r="P713" s="107">
        <v>-17.260000000000002</v>
      </c>
      <c r="Q713" s="107">
        <v>-17.22</v>
      </c>
      <c r="R713" s="107"/>
      <c r="S713" s="107">
        <v>23.78</v>
      </c>
      <c r="T713" s="107"/>
      <c r="U713" s="107"/>
      <c r="V713" s="107"/>
      <c r="W713" s="110"/>
      <c r="X713" s="107"/>
    </row>
    <row r="714" spans="1:24" ht="15.75" customHeight="1">
      <c r="A714" s="109" t="s">
        <v>305</v>
      </c>
      <c r="B714" s="109">
        <v>712</v>
      </c>
      <c r="C714" s="107" t="s">
        <v>272</v>
      </c>
      <c r="D714" s="107"/>
      <c r="E714" s="107">
        <v>4.92</v>
      </c>
      <c r="F714" s="106">
        <v>0</v>
      </c>
      <c r="G714" s="108">
        <v>714600</v>
      </c>
      <c r="H714" s="108">
        <v>3505</v>
      </c>
      <c r="I714" s="108">
        <v>1476</v>
      </c>
      <c r="J714" s="107">
        <v>15.12</v>
      </c>
      <c r="K714" s="107">
        <v>3.24</v>
      </c>
      <c r="L714" s="107">
        <v>1.85</v>
      </c>
      <c r="M714" s="107">
        <v>0.1</v>
      </c>
      <c r="N714" s="107">
        <v>0.33</v>
      </c>
      <c r="O714" s="107">
        <v>12.21</v>
      </c>
      <c r="P714" s="107">
        <v>21.92</v>
      </c>
      <c r="Q714" s="107">
        <v>5.0599999999999996</v>
      </c>
      <c r="R714" s="107">
        <v>3.25</v>
      </c>
      <c r="S714" s="107">
        <v>25.17</v>
      </c>
      <c r="T714" s="107"/>
      <c r="U714" s="107">
        <v>285</v>
      </c>
      <c r="V714" s="107">
        <v>316</v>
      </c>
      <c r="W714" s="111">
        <v>1.38</v>
      </c>
      <c r="X714" s="107"/>
    </row>
    <row r="715" spans="1:24" ht="15.75" customHeight="1">
      <c r="A715" s="109" t="s">
        <v>304</v>
      </c>
      <c r="B715" s="109">
        <v>713</v>
      </c>
      <c r="C715" s="107" t="s">
        <v>272</v>
      </c>
      <c r="D715" s="107"/>
      <c r="E715" s="107">
        <v>7.6</v>
      </c>
      <c r="F715" s="106">
        <v>-0.65</v>
      </c>
      <c r="G715" s="108">
        <v>34404100</v>
      </c>
      <c r="H715" s="108">
        <v>261762</v>
      </c>
      <c r="I715" s="108">
        <v>65445</v>
      </c>
      <c r="J715" s="107">
        <v>97.3</v>
      </c>
      <c r="K715" s="107">
        <v>4.5199999999999996</v>
      </c>
      <c r="L715" s="107">
        <v>0.28999999999999998</v>
      </c>
      <c r="M715" s="107">
        <v>0.02</v>
      </c>
      <c r="N715" s="107">
        <v>0.17</v>
      </c>
      <c r="O715" s="107">
        <v>0.91</v>
      </c>
      <c r="P715" s="107">
        <v>4.46</v>
      </c>
      <c r="Q715" s="107">
        <v>-7.6</v>
      </c>
      <c r="R715" s="107">
        <v>0.8</v>
      </c>
      <c r="S715" s="107">
        <v>24.7</v>
      </c>
      <c r="T715" s="107"/>
      <c r="U715" s="107">
        <v>843</v>
      </c>
      <c r="V715" s="107">
        <v>950</v>
      </c>
      <c r="W715" s="111">
        <v>14.31</v>
      </c>
      <c r="X715" s="107"/>
    </row>
    <row r="716" spans="1:24" ht="15.75" customHeight="1">
      <c r="A716" s="109" t="s">
        <v>303</v>
      </c>
      <c r="B716" s="109">
        <v>714</v>
      </c>
      <c r="C716" s="107" t="s">
        <v>272</v>
      </c>
      <c r="D716" s="107"/>
      <c r="E716" s="107">
        <v>1.5</v>
      </c>
      <c r="F716" s="106">
        <v>1.35</v>
      </c>
      <c r="G716" s="108">
        <v>2437900</v>
      </c>
      <c r="H716" s="108">
        <v>3645</v>
      </c>
      <c r="I716" s="108">
        <v>20364</v>
      </c>
      <c r="J716" s="107">
        <v>69.09</v>
      </c>
      <c r="K716" s="107">
        <v>2.63</v>
      </c>
      <c r="L716" s="107">
        <v>1.35</v>
      </c>
      <c r="M716" s="107">
        <v>0.05</v>
      </c>
      <c r="N716" s="107">
        <v>0.02</v>
      </c>
      <c r="O716" s="107">
        <v>3.83</v>
      </c>
      <c r="P716" s="107">
        <v>3.86</v>
      </c>
      <c r="Q716" s="107">
        <v>2.76</v>
      </c>
      <c r="R716" s="107">
        <v>2.97</v>
      </c>
      <c r="S716" s="107">
        <v>35.44</v>
      </c>
      <c r="T716" s="107"/>
      <c r="U716" s="107">
        <v>846</v>
      </c>
      <c r="V716" s="107">
        <v>815</v>
      </c>
      <c r="W716" s="110">
        <v>18</v>
      </c>
      <c r="X716" s="107"/>
    </row>
    <row r="717" spans="1:24" ht="15.75" customHeight="1">
      <c r="A717" s="109" t="s">
        <v>302</v>
      </c>
      <c r="B717" s="109">
        <v>715</v>
      </c>
      <c r="C717" s="107" t="s">
        <v>272</v>
      </c>
      <c r="D717" s="107"/>
      <c r="E717" s="107">
        <v>7.5</v>
      </c>
      <c r="F717" s="107">
        <v>1.35</v>
      </c>
      <c r="G717" s="108">
        <v>3654900</v>
      </c>
      <c r="H717" s="108">
        <v>27739</v>
      </c>
      <c r="I717" s="108">
        <v>4280</v>
      </c>
      <c r="J717" s="107">
        <v>24.21</v>
      </c>
      <c r="K717" s="107">
        <v>3.21</v>
      </c>
      <c r="L717" s="107">
        <v>0.67</v>
      </c>
      <c r="M717" s="107">
        <v>0.14000000000000001</v>
      </c>
      <c r="N717" s="107">
        <v>0.31</v>
      </c>
      <c r="O717" s="107">
        <v>10.82</v>
      </c>
      <c r="P717" s="107">
        <v>13.72</v>
      </c>
      <c r="Q717" s="107">
        <v>7.12</v>
      </c>
      <c r="R717" s="107">
        <v>1.89</v>
      </c>
      <c r="S717" s="107">
        <v>29.57</v>
      </c>
      <c r="T717" s="107"/>
      <c r="U717" s="107">
        <v>486</v>
      </c>
      <c r="V717" s="107">
        <v>453</v>
      </c>
      <c r="W717" s="106">
        <v>1.1200000000000001</v>
      </c>
      <c r="X717" s="107"/>
    </row>
    <row r="718" spans="1:24" ht="15.75" customHeight="1">
      <c r="A718" s="109" t="s">
        <v>301</v>
      </c>
      <c r="B718" s="109">
        <v>716</v>
      </c>
      <c r="C718" s="107" t="s">
        <v>275</v>
      </c>
      <c r="D718" s="107"/>
      <c r="E718" s="107">
        <v>1.23</v>
      </c>
      <c r="F718" s="110">
        <v>6.03</v>
      </c>
      <c r="G718" s="108">
        <v>36905600</v>
      </c>
      <c r="H718" s="108">
        <v>44604</v>
      </c>
      <c r="I718" s="108">
        <v>984</v>
      </c>
      <c r="J718" s="107">
        <v>11.69</v>
      </c>
      <c r="K718" s="107">
        <v>1.21</v>
      </c>
      <c r="L718" s="107">
        <v>1.18</v>
      </c>
      <c r="M718" s="107">
        <v>0.02</v>
      </c>
      <c r="N718" s="107">
        <v>0.11</v>
      </c>
      <c r="O718" s="107">
        <v>7.21</v>
      </c>
      <c r="P718" s="107">
        <v>10.64</v>
      </c>
      <c r="Q718" s="107">
        <v>12.76</v>
      </c>
      <c r="R718" s="107">
        <v>6.03</v>
      </c>
      <c r="S718" s="107">
        <v>32.43</v>
      </c>
      <c r="T718" s="107"/>
      <c r="U718" s="107">
        <v>351</v>
      </c>
      <c r="V718" s="107">
        <v>361</v>
      </c>
      <c r="W718" s="111">
        <v>0.36</v>
      </c>
      <c r="X718" s="107"/>
    </row>
    <row r="719" spans="1:24" ht="15.75" customHeight="1">
      <c r="A719" s="109" t="s">
        <v>300</v>
      </c>
      <c r="B719" s="109">
        <v>717</v>
      </c>
      <c r="C719" s="107" t="s">
        <v>272</v>
      </c>
      <c r="D719" s="107"/>
      <c r="E719" s="107">
        <v>3.44</v>
      </c>
      <c r="F719" s="110">
        <v>0</v>
      </c>
      <c r="G719" s="108">
        <v>79400</v>
      </c>
      <c r="H719" s="107">
        <v>270</v>
      </c>
      <c r="I719" s="108">
        <v>5969</v>
      </c>
      <c r="J719" s="107"/>
      <c r="K719" s="107">
        <v>0.93</v>
      </c>
      <c r="L719" s="107">
        <v>1.97</v>
      </c>
      <c r="M719" s="107"/>
      <c r="N719" s="107">
        <v>0</v>
      </c>
      <c r="O719" s="107">
        <v>-2.77</v>
      </c>
      <c r="P719" s="107">
        <v>-11.96</v>
      </c>
      <c r="Q719" s="107">
        <v>-6.74</v>
      </c>
      <c r="R719" s="107"/>
      <c r="S719" s="107">
        <v>23.87</v>
      </c>
      <c r="T719" s="107"/>
      <c r="U719" s="107"/>
      <c r="V719" s="107"/>
      <c r="W719" s="110"/>
      <c r="X719" s="107"/>
    </row>
    <row r="720" spans="1:24" ht="15.75" customHeight="1">
      <c r="A720" s="109" t="s">
        <v>299</v>
      </c>
      <c r="B720" s="109">
        <v>718</v>
      </c>
      <c r="C720" s="107" t="s">
        <v>275</v>
      </c>
      <c r="D720" s="107"/>
      <c r="E720" s="107">
        <v>26.25</v>
      </c>
      <c r="F720" s="106">
        <v>5.85</v>
      </c>
      <c r="G720" s="108">
        <v>8347700</v>
      </c>
      <c r="H720" s="108">
        <v>215201</v>
      </c>
      <c r="I720" s="108">
        <v>31111</v>
      </c>
      <c r="J720" s="107">
        <v>11.16</v>
      </c>
      <c r="K720" s="107">
        <v>1.44</v>
      </c>
      <c r="L720" s="107">
        <v>0.18</v>
      </c>
      <c r="M720" s="107">
        <v>1.4</v>
      </c>
      <c r="N720" s="107">
        <v>2.35</v>
      </c>
      <c r="O720" s="107">
        <v>10.59</v>
      </c>
      <c r="P720" s="107">
        <v>13.24</v>
      </c>
      <c r="Q720" s="107">
        <v>11.85</v>
      </c>
      <c r="R720" s="107">
        <v>5.65</v>
      </c>
      <c r="S720" s="107">
        <v>16.239999999999998</v>
      </c>
      <c r="T720" s="107"/>
      <c r="U720" s="107">
        <v>290</v>
      </c>
      <c r="V720" s="107">
        <v>254</v>
      </c>
      <c r="W720" s="110">
        <v>0.18</v>
      </c>
      <c r="X720" s="107"/>
    </row>
    <row r="721" spans="1:24" ht="15.75" customHeight="1">
      <c r="A721" s="109" t="s">
        <v>298</v>
      </c>
      <c r="B721" s="109">
        <v>719</v>
      </c>
      <c r="C721" s="107" t="s">
        <v>275</v>
      </c>
      <c r="D721" s="107"/>
      <c r="E721" s="107">
        <v>0.44</v>
      </c>
      <c r="F721" s="107">
        <v>-2.2200000000000002</v>
      </c>
      <c r="G721" s="108">
        <v>2953300</v>
      </c>
      <c r="H721" s="108">
        <v>1331</v>
      </c>
      <c r="I721" s="108">
        <v>414</v>
      </c>
      <c r="J721" s="107"/>
      <c r="K721" s="107">
        <v>0.83</v>
      </c>
      <c r="L721" s="107">
        <v>1.01</v>
      </c>
      <c r="M721" s="107"/>
      <c r="N721" s="107">
        <v>0</v>
      </c>
      <c r="O721" s="107">
        <v>-4.47</v>
      </c>
      <c r="P721" s="107">
        <v>-13.48</v>
      </c>
      <c r="Q721" s="107">
        <v>-8.66</v>
      </c>
      <c r="R721" s="107"/>
      <c r="S721" s="107">
        <v>32.229999999999997</v>
      </c>
      <c r="T721" s="107"/>
      <c r="U721" s="107"/>
      <c r="V721" s="107"/>
      <c r="W721" s="110"/>
      <c r="X721" s="107"/>
    </row>
    <row r="722" spans="1:24" ht="15.75" customHeight="1">
      <c r="A722" s="109" t="s">
        <v>297</v>
      </c>
      <c r="B722" s="109">
        <v>720</v>
      </c>
      <c r="C722" s="107" t="s">
        <v>275</v>
      </c>
      <c r="D722" s="107"/>
      <c r="E722" s="107">
        <v>6.15</v>
      </c>
      <c r="F722" s="106">
        <v>-0.81</v>
      </c>
      <c r="G722" s="108">
        <v>27900</v>
      </c>
      <c r="H722" s="108">
        <v>170</v>
      </c>
      <c r="I722" s="108">
        <v>1966</v>
      </c>
      <c r="J722" s="107">
        <v>120.83</v>
      </c>
      <c r="K722" s="107">
        <v>0.95</v>
      </c>
      <c r="L722" s="107">
        <v>1.54</v>
      </c>
      <c r="M722" s="107"/>
      <c r="N722" s="107">
        <v>0.05</v>
      </c>
      <c r="O722" s="107">
        <v>1.96</v>
      </c>
      <c r="P722" s="107">
        <v>0.78</v>
      </c>
      <c r="Q722" s="107">
        <v>0.77</v>
      </c>
      <c r="R722" s="107">
        <v>1.61</v>
      </c>
      <c r="S722" s="107">
        <v>33.57</v>
      </c>
      <c r="T722" s="107"/>
      <c r="U722" s="107">
        <v>936</v>
      </c>
      <c r="V722" s="107">
        <v>909</v>
      </c>
      <c r="W722" s="110">
        <v>-1.87</v>
      </c>
      <c r="X722" s="107"/>
    </row>
    <row r="723" spans="1:24" ht="15.75" customHeight="1">
      <c r="A723" s="109" t="s">
        <v>296</v>
      </c>
      <c r="B723" s="109">
        <v>721</v>
      </c>
      <c r="C723" s="107" t="s">
        <v>272</v>
      </c>
      <c r="D723" s="107"/>
      <c r="E723" s="107">
        <v>0.27</v>
      </c>
      <c r="F723" s="107">
        <v>3.85</v>
      </c>
      <c r="G723" s="108">
        <v>430743400</v>
      </c>
      <c r="H723" s="108">
        <v>116314</v>
      </c>
      <c r="I723" s="108">
        <v>3296</v>
      </c>
      <c r="J723" s="107"/>
      <c r="K723" s="107">
        <v>3</v>
      </c>
      <c r="L723" s="107">
        <v>0.48</v>
      </c>
      <c r="M723" s="107"/>
      <c r="N723" s="107">
        <v>0</v>
      </c>
      <c r="O723" s="107">
        <v>-14.58</v>
      </c>
      <c r="P723" s="107">
        <v>-21.84</v>
      </c>
      <c r="Q723" s="107">
        <v>-21.44</v>
      </c>
      <c r="R723" s="107"/>
      <c r="S723" s="107">
        <v>24.14</v>
      </c>
      <c r="T723" s="107"/>
      <c r="U723" s="107"/>
      <c r="V723" s="107"/>
      <c r="W723" s="110"/>
      <c r="X723" s="107"/>
    </row>
    <row r="724" spans="1:24" ht="15.75" customHeight="1">
      <c r="A724" s="109" t="s">
        <v>294</v>
      </c>
      <c r="B724" s="109">
        <v>722</v>
      </c>
      <c r="C724" s="107" t="s">
        <v>272</v>
      </c>
      <c r="D724" s="107"/>
      <c r="E724" s="107">
        <v>45</v>
      </c>
      <c r="F724" s="106">
        <v>1.69</v>
      </c>
      <c r="G724" s="108">
        <v>900</v>
      </c>
      <c r="H724" s="108">
        <v>40</v>
      </c>
      <c r="I724" s="108">
        <v>5400</v>
      </c>
      <c r="J724" s="107"/>
      <c r="K724" s="107">
        <v>0.98</v>
      </c>
      <c r="L724" s="107">
        <v>0.26</v>
      </c>
      <c r="M724" s="107">
        <v>1.9</v>
      </c>
      <c r="N724" s="107">
        <v>0</v>
      </c>
      <c r="O724" s="107">
        <v>-1.02</v>
      </c>
      <c r="P724" s="107">
        <v>-1.31</v>
      </c>
      <c r="Q724" s="107">
        <v>-6.2</v>
      </c>
      <c r="R724" s="107">
        <v>4.29</v>
      </c>
      <c r="S724" s="107">
        <v>27.89</v>
      </c>
      <c r="T724" s="107"/>
      <c r="U724" s="107"/>
      <c r="V724" s="107"/>
      <c r="W724" s="110"/>
      <c r="X724" s="107"/>
    </row>
    <row r="725" spans="1:24" ht="15.75" customHeight="1">
      <c r="A725" s="109" t="s">
        <v>293</v>
      </c>
      <c r="B725" s="109">
        <v>723</v>
      </c>
      <c r="C725" s="107" t="s">
        <v>272</v>
      </c>
      <c r="D725" s="107"/>
      <c r="E725" s="107">
        <v>0.65</v>
      </c>
      <c r="F725" s="106">
        <v>6.56</v>
      </c>
      <c r="G725" s="108">
        <v>12253000</v>
      </c>
      <c r="H725" s="108">
        <v>7894</v>
      </c>
      <c r="I725" s="108">
        <v>510</v>
      </c>
      <c r="J725" s="107"/>
      <c r="K725" s="107">
        <v>0.41</v>
      </c>
      <c r="L725" s="107">
        <v>1.72</v>
      </c>
      <c r="M725" s="107"/>
      <c r="N725" s="107">
        <v>0</v>
      </c>
      <c r="O725" s="107">
        <v>-0.51</v>
      </c>
      <c r="P725" s="107">
        <v>-7.39</v>
      </c>
      <c r="Q725" s="107">
        <v>-9.61</v>
      </c>
      <c r="R725" s="107"/>
      <c r="S725" s="107">
        <v>44.57</v>
      </c>
      <c r="T725" s="107"/>
      <c r="U725" s="107"/>
      <c r="V725" s="107"/>
      <c r="W725" s="110"/>
      <c r="X725" s="107"/>
    </row>
    <row r="726" spans="1:24" ht="15.75" customHeight="1">
      <c r="A726" s="109" t="s">
        <v>292</v>
      </c>
      <c r="B726" s="109">
        <v>724</v>
      </c>
      <c r="C726" s="107" t="s">
        <v>272</v>
      </c>
      <c r="D726" s="107"/>
      <c r="E726" s="107">
        <v>127.5</v>
      </c>
      <c r="F726" s="106">
        <v>3.24</v>
      </c>
      <c r="G726" s="108">
        <v>5200</v>
      </c>
      <c r="H726" s="108">
        <v>629</v>
      </c>
      <c r="I726" s="108">
        <v>2276</v>
      </c>
      <c r="J726" s="107">
        <v>13.4</v>
      </c>
      <c r="K726" s="107">
        <v>1.1100000000000001</v>
      </c>
      <c r="L726" s="107">
        <v>0.1</v>
      </c>
      <c r="M726" s="107"/>
      <c r="N726" s="107">
        <v>9.51</v>
      </c>
      <c r="O726" s="107"/>
      <c r="P726" s="107"/>
      <c r="Q726" s="107"/>
      <c r="R726" s="107"/>
      <c r="S726" s="107"/>
      <c r="T726" s="107"/>
      <c r="U726" s="107"/>
      <c r="V726" s="107"/>
      <c r="W726" s="110">
        <v>16.34</v>
      </c>
      <c r="X726" s="107"/>
    </row>
    <row r="727" spans="1:24" ht="15.75" customHeight="1">
      <c r="A727" s="109" t="s">
        <v>1265</v>
      </c>
      <c r="B727" s="109">
        <v>725</v>
      </c>
      <c r="C727" s="107" t="s">
        <v>443</v>
      </c>
      <c r="D727" s="107"/>
      <c r="E727" s="107">
        <v>1.7</v>
      </c>
      <c r="F727" s="110">
        <v>0.59</v>
      </c>
      <c r="G727" s="108">
        <v>5501900</v>
      </c>
      <c r="H727" s="108">
        <v>9351</v>
      </c>
      <c r="I727" s="108">
        <v>1020</v>
      </c>
      <c r="J727" s="107">
        <v>14.24</v>
      </c>
      <c r="K727" s="107"/>
      <c r="L727" s="107">
        <v>1.79</v>
      </c>
      <c r="M727" s="107"/>
      <c r="N727" s="107">
        <v>0</v>
      </c>
      <c r="O727" s="107"/>
      <c r="P727" s="107"/>
      <c r="Q727" s="107"/>
      <c r="R727" s="107"/>
      <c r="S727" s="107">
        <v>26.25</v>
      </c>
      <c r="T727" s="107"/>
      <c r="U727" s="107"/>
      <c r="V727" s="107"/>
      <c r="W727" s="106"/>
      <c r="X727" s="107"/>
    </row>
    <row r="728" spans="1:24" ht="15.75" customHeight="1">
      <c r="A728" s="109" t="s">
        <v>291</v>
      </c>
      <c r="B728" s="109">
        <v>726</v>
      </c>
      <c r="C728" s="107" t="s">
        <v>272</v>
      </c>
      <c r="D728" s="107"/>
      <c r="E728" s="107">
        <v>3.12</v>
      </c>
      <c r="F728" s="107">
        <v>-1.27</v>
      </c>
      <c r="G728" s="108">
        <v>168827800</v>
      </c>
      <c r="H728" s="108">
        <v>527114</v>
      </c>
      <c r="I728" s="108">
        <v>46634</v>
      </c>
      <c r="J728" s="107">
        <v>20.54</v>
      </c>
      <c r="K728" s="107">
        <v>1.65</v>
      </c>
      <c r="L728" s="107">
        <v>1.83</v>
      </c>
      <c r="M728" s="107">
        <v>0.04</v>
      </c>
      <c r="N728" s="107">
        <v>0.15</v>
      </c>
      <c r="O728" s="107">
        <v>4.91</v>
      </c>
      <c r="P728" s="107">
        <v>7.79</v>
      </c>
      <c r="Q728" s="107">
        <v>22.01</v>
      </c>
      <c r="R728" s="107">
        <v>4.2300000000000004</v>
      </c>
      <c r="S728" s="107">
        <v>56.78</v>
      </c>
      <c r="T728" s="107"/>
      <c r="U728" s="107">
        <v>577</v>
      </c>
      <c r="V728" s="107">
        <v>610</v>
      </c>
      <c r="W728" s="106">
        <v>1.34</v>
      </c>
      <c r="X728" s="105"/>
    </row>
    <row r="729" spans="1:24" ht="15.75" customHeight="1">
      <c r="A729" s="104" t="s">
        <v>290</v>
      </c>
      <c r="B729" s="104">
        <v>727</v>
      </c>
      <c r="C729" s="104" t="s">
        <v>272</v>
      </c>
      <c r="E729" s="104">
        <v>4.2</v>
      </c>
      <c r="F729" s="104">
        <v>0.48</v>
      </c>
      <c r="G729" s="365">
        <v>7339900</v>
      </c>
      <c r="H729" s="365">
        <v>30853</v>
      </c>
      <c r="I729" s="365">
        <v>16065</v>
      </c>
      <c r="J729" s="104">
        <v>16.95</v>
      </c>
      <c r="K729" s="104">
        <v>1.32</v>
      </c>
      <c r="L729" s="104">
        <v>1.1499999999999999</v>
      </c>
      <c r="M729" s="104">
        <v>0.09</v>
      </c>
      <c r="N729" s="104">
        <v>0.25</v>
      </c>
      <c r="O729" s="104">
        <v>5.64</v>
      </c>
      <c r="P729" s="104">
        <v>7.39</v>
      </c>
      <c r="Q729" s="104">
        <v>29.1</v>
      </c>
      <c r="R729" s="104">
        <v>6.04</v>
      </c>
      <c r="S729" s="104">
        <v>26.8</v>
      </c>
      <c r="U729" s="104">
        <v>538</v>
      </c>
      <c r="V729" s="104">
        <v>526</v>
      </c>
      <c r="W729" s="104">
        <v>0.11</v>
      </c>
    </row>
    <row r="730" spans="1:24" ht="15.75" customHeight="1">
      <c r="A730" s="104" t="s">
        <v>289</v>
      </c>
      <c r="B730" s="104">
        <v>728</v>
      </c>
      <c r="C730" s="104" t="s">
        <v>272</v>
      </c>
      <c r="E730" s="104">
        <v>5</v>
      </c>
      <c r="F730" s="104">
        <v>0.81</v>
      </c>
      <c r="G730" s="365">
        <v>22511900</v>
      </c>
      <c r="H730" s="365">
        <v>112917</v>
      </c>
      <c r="I730" s="365">
        <v>3259</v>
      </c>
      <c r="J730" s="104">
        <v>21.02</v>
      </c>
      <c r="K730" s="104">
        <v>3.94</v>
      </c>
      <c r="L730" s="104">
        <v>1.01</v>
      </c>
      <c r="M730" s="104">
        <v>0.09</v>
      </c>
      <c r="N730" s="104">
        <v>0.24</v>
      </c>
      <c r="O730" s="104">
        <v>15.9</v>
      </c>
      <c r="P730" s="104">
        <v>19.260000000000002</v>
      </c>
      <c r="Q730" s="104">
        <v>5.44</v>
      </c>
      <c r="R730" s="104">
        <v>1.81</v>
      </c>
      <c r="S730" s="104">
        <v>40.53</v>
      </c>
      <c r="U730" s="104">
        <v>391</v>
      </c>
      <c r="V730" s="104">
        <v>354</v>
      </c>
      <c r="W730" s="104">
        <v>5.51</v>
      </c>
    </row>
    <row r="731" spans="1:24" ht="15.75" customHeight="1">
      <c r="A731" s="104" t="s">
        <v>288</v>
      </c>
      <c r="B731" s="104">
        <v>729</v>
      </c>
      <c r="C731" s="104" t="s">
        <v>272</v>
      </c>
      <c r="E731" s="104">
        <v>2.54</v>
      </c>
      <c r="F731" s="104">
        <v>0</v>
      </c>
      <c r="G731" s="365">
        <v>11266200</v>
      </c>
      <c r="H731" s="365">
        <v>28747</v>
      </c>
      <c r="I731" s="365">
        <v>1467</v>
      </c>
      <c r="J731" s="104">
        <v>16.66</v>
      </c>
      <c r="K731" s="104">
        <v>1.04</v>
      </c>
      <c r="L731" s="104">
        <v>1.3</v>
      </c>
      <c r="M731" s="104">
        <v>0.1</v>
      </c>
      <c r="N731" s="104">
        <v>0.15</v>
      </c>
      <c r="O731" s="104">
        <v>6.04</v>
      </c>
      <c r="P731" s="104">
        <v>8.9</v>
      </c>
      <c r="Q731" s="104">
        <v>6.54</v>
      </c>
      <c r="R731" s="104">
        <v>0.89</v>
      </c>
      <c r="S731" s="104">
        <v>72.319999999999993</v>
      </c>
      <c r="U731" s="104">
        <v>483</v>
      </c>
      <c r="V731" s="104">
        <v>498</v>
      </c>
      <c r="W731" s="104">
        <v>3.92</v>
      </c>
    </row>
    <row r="732" spans="1:24" ht="15.75" customHeight="1">
      <c r="A732" s="104" t="s">
        <v>287</v>
      </c>
      <c r="B732" s="104">
        <v>730</v>
      </c>
      <c r="C732" s="104" t="s">
        <v>272</v>
      </c>
      <c r="E732" s="104">
        <v>0.31</v>
      </c>
      <c r="F732" s="104">
        <v>-3.13</v>
      </c>
      <c r="G732" s="365">
        <v>89100</v>
      </c>
      <c r="H732" s="104">
        <v>28</v>
      </c>
      <c r="I732" s="104">
        <v>174</v>
      </c>
      <c r="K732" s="104">
        <v>0.7</v>
      </c>
      <c r="L732" s="104">
        <v>1.47</v>
      </c>
      <c r="N732" s="104">
        <v>0</v>
      </c>
      <c r="O732" s="104">
        <v>-5.12</v>
      </c>
      <c r="P732" s="104">
        <v>-18.22</v>
      </c>
      <c r="Q732" s="104">
        <v>-46.47</v>
      </c>
      <c r="S732" s="104">
        <v>32.17</v>
      </c>
    </row>
    <row r="733" spans="1:24" ht="15.75" customHeight="1">
      <c r="A733" s="104" t="s">
        <v>286</v>
      </c>
      <c r="B733" s="104">
        <v>731</v>
      </c>
      <c r="C733" s="104" t="s">
        <v>272</v>
      </c>
      <c r="E733" s="104">
        <v>2.64</v>
      </c>
      <c r="F733" s="104">
        <v>0.76</v>
      </c>
      <c r="G733" s="365">
        <v>622100</v>
      </c>
      <c r="H733" s="365">
        <v>1644</v>
      </c>
      <c r="I733" s="365">
        <v>1056</v>
      </c>
      <c r="J733" s="104">
        <v>10.91</v>
      </c>
      <c r="K733" s="104">
        <v>1.77</v>
      </c>
      <c r="L733" s="104">
        <v>0.97</v>
      </c>
      <c r="M733" s="104">
        <v>0.1</v>
      </c>
      <c r="N733" s="104">
        <v>0.24</v>
      </c>
      <c r="O733" s="104">
        <v>11.83</v>
      </c>
      <c r="P733" s="104">
        <v>16.45</v>
      </c>
      <c r="Q733" s="104">
        <v>5.19</v>
      </c>
      <c r="R733" s="104">
        <v>7.25</v>
      </c>
      <c r="S733" s="104">
        <v>38.9</v>
      </c>
      <c r="U733" s="104">
        <v>233</v>
      </c>
      <c r="V733" s="104">
        <v>217</v>
      </c>
      <c r="W733" s="104">
        <v>-17.39</v>
      </c>
    </row>
    <row r="734" spans="1:24" ht="15.75" customHeight="1">
      <c r="A734" s="104" t="s">
        <v>285</v>
      </c>
      <c r="B734" s="104">
        <v>732</v>
      </c>
      <c r="C734" s="104" t="s">
        <v>272</v>
      </c>
      <c r="E734" s="104">
        <v>14.9</v>
      </c>
      <c r="F734" s="104">
        <v>8.76</v>
      </c>
      <c r="G734" s="365">
        <v>10863300</v>
      </c>
      <c r="H734" s="365">
        <v>155370</v>
      </c>
      <c r="I734" s="365">
        <v>6579</v>
      </c>
      <c r="J734" s="104">
        <v>70.930000000000007</v>
      </c>
      <c r="K734" s="104">
        <v>1.47</v>
      </c>
      <c r="L734" s="104">
        <v>0.12</v>
      </c>
      <c r="M734" s="104">
        <v>0.3</v>
      </c>
      <c r="N734" s="104">
        <v>0.21</v>
      </c>
      <c r="O734" s="104">
        <v>2.16</v>
      </c>
      <c r="P734" s="104">
        <v>2.06</v>
      </c>
      <c r="Q734" s="104">
        <v>7.39</v>
      </c>
      <c r="R734" s="104">
        <v>2.19</v>
      </c>
      <c r="S734" s="104">
        <v>49.07</v>
      </c>
      <c r="U734" s="104">
        <v>900</v>
      </c>
      <c r="V734" s="104">
        <v>886</v>
      </c>
      <c r="W734" s="104">
        <v>1.0900000000000001</v>
      </c>
    </row>
    <row r="735" spans="1:24" ht="15.75" customHeight="1">
      <c r="A735" s="104" t="s">
        <v>284</v>
      </c>
      <c r="B735" s="104">
        <v>733</v>
      </c>
      <c r="C735" s="104" t="s">
        <v>272</v>
      </c>
      <c r="E735" s="104">
        <v>4.28</v>
      </c>
      <c r="F735" s="104">
        <v>-3.6</v>
      </c>
      <c r="G735" s="365">
        <v>2827100</v>
      </c>
      <c r="H735" s="365">
        <v>12144</v>
      </c>
      <c r="I735" s="365">
        <v>2219</v>
      </c>
      <c r="J735" s="104">
        <v>14.25</v>
      </c>
      <c r="K735" s="104">
        <v>1.78</v>
      </c>
      <c r="L735" s="104">
        <v>4.08</v>
      </c>
      <c r="M735" s="104">
        <v>0.05</v>
      </c>
      <c r="N735" s="104">
        <v>0.3</v>
      </c>
      <c r="O735" s="104">
        <v>3.32</v>
      </c>
      <c r="P735" s="104">
        <v>12.37</v>
      </c>
      <c r="Q735" s="104">
        <v>1.33</v>
      </c>
      <c r="R735" s="104">
        <v>5.74</v>
      </c>
      <c r="S735" s="104">
        <v>42.55</v>
      </c>
      <c r="U735" s="104">
        <v>378</v>
      </c>
      <c r="V735" s="104">
        <v>586</v>
      </c>
      <c r="W735" s="104">
        <v>0.26</v>
      </c>
    </row>
    <row r="736" spans="1:24" ht="15.75" customHeight="1">
      <c r="A736" s="104" t="s">
        <v>283</v>
      </c>
      <c r="B736" s="104">
        <v>734</v>
      </c>
      <c r="C736" s="104" t="s">
        <v>272</v>
      </c>
      <c r="E736" s="104">
        <v>1.61</v>
      </c>
      <c r="F736" s="104">
        <v>0</v>
      </c>
      <c r="G736" s="365">
        <v>632900</v>
      </c>
      <c r="H736" s="365">
        <v>1012</v>
      </c>
      <c r="I736" s="104">
        <v>966</v>
      </c>
      <c r="K736" s="104">
        <v>1.25</v>
      </c>
      <c r="L736" s="104">
        <v>0.83</v>
      </c>
      <c r="M736" s="104">
        <v>0.06</v>
      </c>
      <c r="N736" s="104">
        <v>0</v>
      </c>
      <c r="O736" s="104">
        <v>-1.95</v>
      </c>
      <c r="P736" s="104">
        <v>-2.74</v>
      </c>
      <c r="Q736" s="104">
        <v>-4.46</v>
      </c>
      <c r="R736" s="104">
        <v>3.6</v>
      </c>
      <c r="S736" s="104">
        <v>29.12</v>
      </c>
    </row>
    <row r="737" spans="1:23" ht="15.75" customHeight="1">
      <c r="A737" s="104" t="s">
        <v>282</v>
      </c>
      <c r="B737" s="104">
        <v>735</v>
      </c>
      <c r="C737" s="104" t="s">
        <v>275</v>
      </c>
      <c r="E737" s="104">
        <v>0.35</v>
      </c>
      <c r="F737" s="104">
        <v>0</v>
      </c>
      <c r="G737" s="104">
        <v>0</v>
      </c>
      <c r="H737" s="104">
        <v>0</v>
      </c>
      <c r="I737" s="104">
        <v>872</v>
      </c>
      <c r="K737" s="104">
        <v>0.44</v>
      </c>
      <c r="L737" s="104">
        <v>0.82</v>
      </c>
      <c r="N737" s="104">
        <v>0</v>
      </c>
      <c r="O737" s="104">
        <v>-7.86</v>
      </c>
      <c r="P737" s="104">
        <v>-17.88</v>
      </c>
      <c r="Q737" s="104">
        <v>-409.46</v>
      </c>
      <c r="S737" s="104">
        <v>2.96</v>
      </c>
    </row>
    <row r="738" spans="1:23" ht="15.75" customHeight="1">
      <c r="A738" s="104" t="s">
        <v>281</v>
      </c>
      <c r="B738" s="104">
        <v>736</v>
      </c>
      <c r="C738" s="104" t="s">
        <v>272</v>
      </c>
      <c r="E738" s="104">
        <v>9.5500000000000007</v>
      </c>
      <c r="F738" s="104">
        <v>-1.04</v>
      </c>
      <c r="G738" s="365">
        <v>1189900</v>
      </c>
      <c r="H738" s="365">
        <v>11391</v>
      </c>
      <c r="I738" s="365">
        <v>4056</v>
      </c>
      <c r="J738" s="104">
        <v>17.28</v>
      </c>
      <c r="K738" s="104">
        <v>4.3</v>
      </c>
      <c r="L738" s="104">
        <v>0.25</v>
      </c>
      <c r="M738" s="104">
        <v>0.17</v>
      </c>
      <c r="N738" s="104">
        <v>0.55000000000000004</v>
      </c>
      <c r="O738" s="104">
        <v>22.85</v>
      </c>
      <c r="P738" s="104">
        <v>26.9</v>
      </c>
      <c r="Q738" s="104">
        <v>24.46</v>
      </c>
      <c r="R738" s="104">
        <v>1.61</v>
      </c>
      <c r="S738" s="104">
        <v>29.6</v>
      </c>
      <c r="U738" s="104">
        <v>285</v>
      </c>
      <c r="V738" s="104">
        <v>266</v>
      </c>
      <c r="W738" s="104">
        <v>0.35</v>
      </c>
    </row>
    <row r="739" spans="1:23" ht="15.75" customHeight="1">
      <c r="A739" s="104" t="s">
        <v>280</v>
      </c>
      <c r="B739" s="104">
        <v>737</v>
      </c>
      <c r="C739" s="104" t="s">
        <v>272</v>
      </c>
      <c r="D739" s="104" t="s">
        <v>279</v>
      </c>
      <c r="E739" s="104">
        <v>13.2</v>
      </c>
      <c r="F739" s="104">
        <v>0</v>
      </c>
      <c r="G739" s="104">
        <v>0</v>
      </c>
      <c r="H739" s="104">
        <v>0</v>
      </c>
      <c r="I739" s="104">
        <v>92</v>
      </c>
      <c r="L739" s="104">
        <v>0.47</v>
      </c>
      <c r="N739" s="104">
        <v>0</v>
      </c>
      <c r="O739" s="104">
        <v>-43.4</v>
      </c>
      <c r="P739" s="104">
        <v>-56.32</v>
      </c>
      <c r="Q739" s="104">
        <v>-92.48</v>
      </c>
      <c r="S739" s="104">
        <v>43.53</v>
      </c>
    </row>
    <row r="740" spans="1:23" ht="15.75" customHeight="1">
      <c r="A740" s="104" t="s">
        <v>278</v>
      </c>
      <c r="B740" s="104">
        <v>738</v>
      </c>
      <c r="C740" s="104" t="s">
        <v>275</v>
      </c>
      <c r="E740" s="104">
        <v>13.2</v>
      </c>
      <c r="F740" s="104">
        <v>-2.2200000000000002</v>
      </c>
      <c r="G740" s="365">
        <v>1033900</v>
      </c>
      <c r="H740" s="365">
        <v>13873</v>
      </c>
      <c r="I740" s="365">
        <v>2376</v>
      </c>
      <c r="J740" s="104">
        <v>53.82</v>
      </c>
      <c r="K740" s="104">
        <v>6.53</v>
      </c>
      <c r="L740" s="104">
        <v>0.13</v>
      </c>
      <c r="N740" s="104">
        <v>0.25</v>
      </c>
      <c r="O740" s="104">
        <v>14.18</v>
      </c>
      <c r="P740" s="104">
        <v>16.84</v>
      </c>
      <c r="Q740" s="104">
        <v>22.37</v>
      </c>
      <c r="R740" s="104">
        <v>0.9</v>
      </c>
      <c r="S740" s="104">
        <v>25</v>
      </c>
      <c r="U740" s="104">
        <v>552</v>
      </c>
      <c r="V740" s="104">
        <v>504</v>
      </c>
    </row>
    <row r="741" spans="1:23" ht="15.75" customHeight="1">
      <c r="A741" s="104" t="s">
        <v>277</v>
      </c>
      <c r="B741" s="104">
        <v>739</v>
      </c>
      <c r="C741" s="104" t="s">
        <v>275</v>
      </c>
      <c r="E741" s="104">
        <v>15.2</v>
      </c>
      <c r="F741" s="104">
        <v>1.33</v>
      </c>
      <c r="G741" s="365">
        <v>35700</v>
      </c>
      <c r="H741" s="104">
        <v>540</v>
      </c>
      <c r="I741" s="365">
        <v>1636</v>
      </c>
      <c r="J741" s="104">
        <v>11.7</v>
      </c>
      <c r="K741" s="104">
        <v>1.97</v>
      </c>
      <c r="L741" s="104">
        <v>0.65</v>
      </c>
      <c r="M741" s="104">
        <v>0.35</v>
      </c>
      <c r="N741" s="104">
        <v>1.3</v>
      </c>
      <c r="O741" s="104">
        <v>13.16</v>
      </c>
      <c r="P741" s="104">
        <v>17.78</v>
      </c>
      <c r="Q741" s="104">
        <v>6.77</v>
      </c>
      <c r="R741" s="104">
        <v>2.33</v>
      </c>
      <c r="S741" s="104">
        <v>15.27</v>
      </c>
      <c r="U741" s="104">
        <v>243</v>
      </c>
      <c r="V741" s="104">
        <v>216</v>
      </c>
      <c r="W741" s="104">
        <v>0.26</v>
      </c>
    </row>
    <row r="742" spans="1:23" ht="15.75" customHeight="1">
      <c r="A742" s="104" t="s">
        <v>276</v>
      </c>
      <c r="B742" s="104">
        <v>740</v>
      </c>
      <c r="C742" s="104" t="s">
        <v>275</v>
      </c>
      <c r="E742" s="104">
        <v>12</v>
      </c>
      <c r="F742" s="104">
        <v>0</v>
      </c>
      <c r="G742" s="365">
        <v>158300</v>
      </c>
      <c r="H742" s="365">
        <v>1896</v>
      </c>
      <c r="I742" s="365">
        <v>3600</v>
      </c>
      <c r="K742" s="104">
        <v>2.85</v>
      </c>
      <c r="L742" s="104">
        <v>1.22</v>
      </c>
      <c r="M742" s="104">
        <v>0.25</v>
      </c>
      <c r="N742" s="104">
        <v>0</v>
      </c>
      <c r="O742" s="104">
        <v>-2.1800000000000002</v>
      </c>
      <c r="P742" s="104">
        <v>-4.55</v>
      </c>
      <c r="Q742" s="104">
        <v>-4.79</v>
      </c>
      <c r="R742" s="104">
        <v>1.67</v>
      </c>
      <c r="S742" s="104">
        <v>26.86</v>
      </c>
    </row>
    <row r="743" spans="1:23" ht="15.75" customHeight="1">
      <c r="A743" s="104" t="s">
        <v>274</v>
      </c>
      <c r="B743" s="104">
        <v>741</v>
      </c>
      <c r="C743" s="104" t="s">
        <v>272</v>
      </c>
      <c r="E743" s="104">
        <v>2.88</v>
      </c>
      <c r="F743" s="104">
        <v>-1.37</v>
      </c>
      <c r="G743" s="365">
        <v>2137500</v>
      </c>
      <c r="H743" s="365">
        <v>6184</v>
      </c>
      <c r="I743" s="365">
        <v>1498</v>
      </c>
      <c r="J743" s="104">
        <v>17.38</v>
      </c>
      <c r="K743" s="104">
        <v>1.83</v>
      </c>
      <c r="L743" s="104">
        <v>0.71</v>
      </c>
      <c r="M743" s="104">
        <v>0.04</v>
      </c>
      <c r="N743" s="104">
        <v>0.17</v>
      </c>
      <c r="O743" s="104">
        <v>9.7799999999999994</v>
      </c>
      <c r="P743" s="104">
        <v>10.75</v>
      </c>
      <c r="Q743" s="104">
        <v>10.15</v>
      </c>
      <c r="R743" s="104">
        <v>1.4</v>
      </c>
      <c r="S743" s="104">
        <v>39.75</v>
      </c>
      <c r="U743" s="104">
        <v>460</v>
      </c>
      <c r="V743" s="104">
        <v>393</v>
      </c>
      <c r="W743" s="104">
        <v>-0.41</v>
      </c>
    </row>
    <row r="744" spans="1:23" ht="15.75" customHeight="1">
      <c r="A744" s="104" t="s">
        <v>273</v>
      </c>
      <c r="B744" s="104">
        <v>742</v>
      </c>
      <c r="C744" s="104" t="s">
        <v>272</v>
      </c>
      <c r="E744" s="104">
        <v>0.7</v>
      </c>
      <c r="F744" s="104">
        <v>0</v>
      </c>
      <c r="G744" s="365">
        <v>725900</v>
      </c>
      <c r="H744" s="104">
        <v>507</v>
      </c>
      <c r="I744" s="365">
        <v>1158</v>
      </c>
      <c r="J744" s="104">
        <v>14.74</v>
      </c>
      <c r="K744" s="104">
        <v>0.45</v>
      </c>
      <c r="L744" s="104">
        <v>0.12</v>
      </c>
      <c r="N744" s="104">
        <v>0.05</v>
      </c>
      <c r="O744" s="104">
        <v>3.05</v>
      </c>
      <c r="P744" s="104">
        <v>3.09</v>
      </c>
      <c r="Q744" s="104">
        <v>7.44</v>
      </c>
      <c r="S744" s="104">
        <v>64.95</v>
      </c>
      <c r="U744" s="104">
        <v>628</v>
      </c>
      <c r="V744" s="104">
        <v>607</v>
      </c>
      <c r="W744" s="104">
        <v>-0.03</v>
      </c>
    </row>
    <row r="745" spans="1:23" ht="15.75" customHeight="1"/>
    <row r="746" spans="1:23" ht="15.75" customHeight="1"/>
    <row r="747" spans="1:23" ht="15.75" customHeight="1"/>
    <row r="748" spans="1:23" ht="15.75" customHeight="1"/>
    <row r="749" spans="1:23" ht="15.75" customHeight="1"/>
    <row r="750" spans="1:23" ht="15.75" customHeight="1"/>
    <row r="751" spans="1:23" ht="15.75" customHeight="1"/>
    <row r="752" spans="1:23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D8DC-82E3-43F9-8251-3DC22A849622}">
  <sheetPr>
    <tabColor rgb="FF92D050"/>
    <outlinePr summaryBelow="0" summaryRight="0"/>
  </sheetPr>
  <dimension ref="A1:DM724"/>
  <sheetViews>
    <sheetView topLeftCell="B706" workbookViewId="0">
      <selection activeCell="O693" sqref="O693"/>
    </sheetView>
  </sheetViews>
  <sheetFormatPr defaultColWidth="12.625" defaultRowHeight="16.5"/>
  <cols>
    <col min="1" max="1" width="83.625" style="2" hidden="1" customWidth="1"/>
    <col min="2" max="4" width="8.875" style="2" bestFit="1" customWidth="1"/>
    <col min="5" max="5" width="11.75" style="2" bestFit="1" customWidth="1"/>
    <col min="6" max="7" width="10.375" style="2" bestFit="1" customWidth="1"/>
    <col min="8" max="8" width="8.875" style="2" bestFit="1" customWidth="1"/>
    <col min="9" max="9" width="11.75" style="2" bestFit="1" customWidth="1"/>
    <col min="10" max="11" width="8.875" style="2" bestFit="1" customWidth="1"/>
    <col min="12" max="12" width="10.375" style="2" bestFit="1" customWidth="1"/>
    <col min="13" max="13" width="11.75" style="2" bestFit="1" customWidth="1"/>
    <col min="14" max="15" width="8.875" style="2" bestFit="1" customWidth="1"/>
    <col min="16" max="16" width="9.25" style="2" customWidth="1"/>
    <col min="17" max="17" width="11.75" style="2" bestFit="1" customWidth="1"/>
    <col min="18" max="20" width="8.875" style="2" bestFit="1" customWidth="1"/>
    <col min="21" max="21" width="12.5" style="2" bestFit="1" customWidth="1"/>
    <col min="22" max="24" width="8.875" style="2" bestFit="1" customWidth="1"/>
    <col min="25" max="25" width="12.5" style="2" bestFit="1" customWidth="1"/>
    <col min="26" max="28" width="8.875" style="2" bestFit="1" customWidth="1"/>
    <col min="29" max="29" width="11.75" style="2" bestFit="1" customWidth="1"/>
    <col min="30" max="32" width="8.875" style="2" bestFit="1" customWidth="1"/>
    <col min="33" max="33" width="11.75" style="2" bestFit="1" customWidth="1"/>
    <col min="34" max="36" width="8.875" style="2" bestFit="1" customWidth="1"/>
    <col min="37" max="37" width="11.75" style="2" bestFit="1" customWidth="1"/>
    <col min="38" max="40" width="8.875" style="2" bestFit="1" customWidth="1"/>
    <col min="41" max="41" width="11.75" style="2" bestFit="1" customWidth="1"/>
    <col min="42" max="44" width="8.875" style="2" bestFit="1" customWidth="1"/>
    <col min="45" max="45" width="11.75" style="2" bestFit="1" customWidth="1"/>
    <col min="46" max="48" width="8.875" style="2" bestFit="1" customWidth="1"/>
    <col min="49" max="49" width="12.5" style="2" bestFit="1" customWidth="1"/>
    <col min="50" max="50" width="8.875" style="2" bestFit="1" customWidth="1"/>
    <col min="51" max="51" width="9.5" style="2" bestFit="1" customWidth="1"/>
    <col min="52" max="68" width="4.625" style="2" bestFit="1" customWidth="1"/>
    <col min="69" max="16384" width="12.625" style="2"/>
  </cols>
  <sheetData>
    <row r="1" spans="1:52">
      <c r="A1" s="1" t="s">
        <v>0</v>
      </c>
    </row>
    <row r="2" spans="1:52" s="3" customFormat="1">
      <c r="A2" s="139" t="s">
        <v>95</v>
      </c>
      <c r="B2" s="139" t="s">
        <v>1066</v>
      </c>
      <c r="C2" s="139" t="s">
        <v>1067</v>
      </c>
      <c r="D2" s="139" t="s">
        <v>1068</v>
      </c>
      <c r="E2" s="139" t="s">
        <v>1069</v>
      </c>
      <c r="F2" s="139" t="s">
        <v>1070</v>
      </c>
      <c r="G2" s="139" t="s">
        <v>1071</v>
      </c>
      <c r="H2" s="139" t="s">
        <v>1072</v>
      </c>
      <c r="I2" s="139" t="s">
        <v>1073</v>
      </c>
      <c r="J2" s="139" t="s">
        <v>1074</v>
      </c>
      <c r="K2" s="139" t="s">
        <v>1075</v>
      </c>
      <c r="L2" s="139" t="s">
        <v>1076</v>
      </c>
      <c r="M2" s="139" t="s">
        <v>1077</v>
      </c>
      <c r="N2" s="139" t="s">
        <v>1078</v>
      </c>
      <c r="O2" s="139" t="s">
        <v>1079</v>
      </c>
      <c r="P2" s="139" t="s">
        <v>1080</v>
      </c>
      <c r="Q2" s="139" t="s">
        <v>1081</v>
      </c>
      <c r="R2" s="139" t="s">
        <v>1082</v>
      </c>
      <c r="S2" s="139" t="s">
        <v>1083</v>
      </c>
      <c r="T2" s="139" t="s">
        <v>1084</v>
      </c>
      <c r="U2" s="139" t="s">
        <v>1085</v>
      </c>
      <c r="V2" s="139" t="s">
        <v>1086</v>
      </c>
      <c r="W2" s="139" t="s">
        <v>1087</v>
      </c>
      <c r="X2" s="139" t="s">
        <v>1088</v>
      </c>
      <c r="Y2" s="139" t="s">
        <v>1</v>
      </c>
      <c r="Z2" s="139" t="s">
        <v>2</v>
      </c>
      <c r="AA2" s="139" t="s">
        <v>3</v>
      </c>
      <c r="AB2" s="139" t="s">
        <v>4</v>
      </c>
      <c r="AC2" s="139" t="s">
        <v>5</v>
      </c>
      <c r="AD2" s="139" t="s">
        <v>6</v>
      </c>
      <c r="AE2" s="139" t="s">
        <v>7</v>
      </c>
      <c r="AF2" s="139" t="s">
        <v>8</v>
      </c>
      <c r="AG2" s="139" t="s">
        <v>9</v>
      </c>
      <c r="AH2" s="139" t="s">
        <v>10</v>
      </c>
      <c r="AI2" s="139" t="s">
        <v>11</v>
      </c>
      <c r="AJ2" s="139" t="s">
        <v>12</v>
      </c>
      <c r="AK2" s="139" t="s">
        <v>13</v>
      </c>
      <c r="AL2" s="139" t="s">
        <v>14</v>
      </c>
      <c r="AM2" s="139" t="s">
        <v>15</v>
      </c>
      <c r="AN2" s="139" t="s">
        <v>16</v>
      </c>
      <c r="AO2" s="139" t="s">
        <v>17</v>
      </c>
      <c r="AP2" s="139" t="s">
        <v>18</v>
      </c>
      <c r="AQ2" s="139" t="s">
        <v>19</v>
      </c>
      <c r="AR2" s="139" t="s">
        <v>20</v>
      </c>
      <c r="AS2" s="139" t="s">
        <v>21</v>
      </c>
      <c r="AT2" s="139" t="s">
        <v>22</v>
      </c>
      <c r="AU2" s="139" t="s">
        <v>23</v>
      </c>
      <c r="AV2" s="139" t="s">
        <v>24</v>
      </c>
      <c r="AW2" s="139" t="s">
        <v>25</v>
      </c>
      <c r="AX2" s="139" t="s">
        <v>26</v>
      </c>
      <c r="AY2" s="139" t="s">
        <v>27</v>
      </c>
      <c r="AZ2" s="2"/>
    </row>
    <row r="3" spans="1:5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</row>
    <row r="4" spans="1:52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</row>
    <row r="5" spans="1:52">
      <c r="A5" s="139" t="s">
        <v>29</v>
      </c>
      <c r="B5" s="139">
        <v>23037</v>
      </c>
      <c r="C5" s="139">
        <v>23163</v>
      </c>
      <c r="D5" s="139">
        <v>53342</v>
      </c>
      <c r="E5" s="139">
        <v>61100.22</v>
      </c>
      <c r="F5" s="139">
        <v>18173</v>
      </c>
      <c r="G5" s="139">
        <v>18881</v>
      </c>
      <c r="H5" s="139">
        <v>79890</v>
      </c>
      <c r="I5" s="139">
        <v>237170.87</v>
      </c>
      <c r="J5" s="139">
        <v>40591</v>
      </c>
      <c r="K5" s="139">
        <v>117539</v>
      </c>
      <c r="L5" s="139">
        <v>114242</v>
      </c>
      <c r="M5" s="139">
        <v>128063.93</v>
      </c>
      <c r="N5" s="139">
        <v>161798</v>
      </c>
      <c r="O5" s="139">
        <v>114212</v>
      </c>
      <c r="P5" s="139">
        <v>154817</v>
      </c>
      <c r="Q5" s="139">
        <v>439988.7</v>
      </c>
      <c r="R5" s="139">
        <v>191721</v>
      </c>
      <c r="S5" s="139">
        <v>106296</v>
      </c>
      <c r="T5" s="139">
        <v>173049</v>
      </c>
      <c r="U5" s="139">
        <v>155157.49299999999</v>
      </c>
      <c r="V5" s="139">
        <v>110898</v>
      </c>
      <c r="W5" s="139">
        <v>368752</v>
      </c>
      <c r="X5" s="139">
        <v>236565</v>
      </c>
      <c r="Y5" s="139">
        <v>212013.95499999999</v>
      </c>
      <c r="Z5" s="139">
        <v>148315</v>
      </c>
      <c r="AA5" s="139">
        <v>160670</v>
      </c>
      <c r="AB5" s="139">
        <v>109415</v>
      </c>
      <c r="AC5" s="139">
        <v>144341.32999999999</v>
      </c>
      <c r="AD5" s="139">
        <v>197590</v>
      </c>
      <c r="AE5" s="139">
        <v>141458</v>
      </c>
      <c r="AF5" s="139">
        <v>181098</v>
      </c>
      <c r="AG5" s="139">
        <v>117280.96000000001</v>
      </c>
      <c r="AH5" s="139">
        <v>213829</v>
      </c>
      <c r="AI5" s="139">
        <v>75916</v>
      </c>
      <c r="AJ5" s="139">
        <v>148537</v>
      </c>
      <c r="AK5" s="139">
        <v>94724.76</v>
      </c>
      <c r="AL5" s="139">
        <v>176011</v>
      </c>
      <c r="AM5" s="139">
        <v>124826</v>
      </c>
      <c r="AN5" s="139">
        <v>225099</v>
      </c>
      <c r="AO5" s="139">
        <v>303567.99</v>
      </c>
      <c r="AP5" s="139">
        <v>188596</v>
      </c>
      <c r="AQ5" s="139">
        <v>257761</v>
      </c>
      <c r="AR5" s="139">
        <v>314701</v>
      </c>
      <c r="AS5" s="139">
        <v>234829.72</v>
      </c>
      <c r="AT5" s="139">
        <v>336339</v>
      </c>
      <c r="AU5" s="139">
        <v>194505</v>
      </c>
      <c r="AV5" s="139">
        <v>430759</v>
      </c>
      <c r="AW5" s="139">
        <v>457595.71500000003</v>
      </c>
      <c r="AX5" s="139">
        <v>258533</v>
      </c>
      <c r="AY5" s="139">
        <v>4287995</v>
      </c>
      <c r="AZ5" s="4"/>
    </row>
    <row r="6" spans="1:52">
      <c r="A6" s="139" t="s">
        <v>1005</v>
      </c>
      <c r="B6" s="139">
        <v>2317</v>
      </c>
      <c r="C6" s="139">
        <v>2390</v>
      </c>
      <c r="D6" s="139">
        <v>2200</v>
      </c>
      <c r="E6" s="139">
        <v>1551.24</v>
      </c>
      <c r="F6" s="139">
        <v>1358</v>
      </c>
      <c r="G6" s="139">
        <v>1832</v>
      </c>
      <c r="H6" s="139">
        <v>2008</v>
      </c>
      <c r="I6" s="139">
        <v>2023.99</v>
      </c>
      <c r="J6" s="139">
        <v>2097</v>
      </c>
      <c r="K6" s="139">
        <v>2112</v>
      </c>
      <c r="L6" s="139">
        <v>2346</v>
      </c>
      <c r="M6" s="139">
        <v>2141.54</v>
      </c>
      <c r="N6" s="139">
        <v>2507</v>
      </c>
      <c r="O6" s="139">
        <v>2419</v>
      </c>
      <c r="P6" s="139">
        <v>2551</v>
      </c>
      <c r="Q6" s="139">
        <v>3031.29</v>
      </c>
      <c r="R6" s="139">
        <v>3441</v>
      </c>
      <c r="S6" s="139">
        <v>4406</v>
      </c>
      <c r="T6" s="139">
        <v>5108</v>
      </c>
      <c r="U6" s="139">
        <v>4640.04</v>
      </c>
      <c r="V6" s="139">
        <v>5327</v>
      </c>
      <c r="W6" s="139">
        <v>4801</v>
      </c>
      <c r="X6" s="139">
        <v>5108</v>
      </c>
      <c r="Y6" s="139">
        <v>5444.415</v>
      </c>
      <c r="Z6" s="139">
        <v>5942</v>
      </c>
      <c r="AA6" s="139">
        <v>10956</v>
      </c>
      <c r="AB6" s="139">
        <v>11833</v>
      </c>
      <c r="AC6" s="139">
        <v>12359.54</v>
      </c>
      <c r="AD6" s="139">
        <v>13003</v>
      </c>
      <c r="AE6" s="139">
        <v>18819</v>
      </c>
      <c r="AF6" s="139">
        <v>20515</v>
      </c>
      <c r="AG6" s="139">
        <v>22122.54</v>
      </c>
      <c r="AH6" s="139">
        <v>22181</v>
      </c>
      <c r="AI6" s="139">
        <v>20433</v>
      </c>
      <c r="AJ6" s="139">
        <v>19965</v>
      </c>
      <c r="AK6" s="139">
        <v>20345.14</v>
      </c>
      <c r="AL6" s="139">
        <v>20463</v>
      </c>
      <c r="AM6" s="139">
        <v>19744</v>
      </c>
      <c r="AN6" s="139">
        <v>22290</v>
      </c>
      <c r="AO6" s="139">
        <v>20767.060000000001</v>
      </c>
      <c r="AP6" s="139">
        <v>22171</v>
      </c>
      <c r="AQ6" s="139">
        <v>19450</v>
      </c>
      <c r="AR6" s="139">
        <v>20591</v>
      </c>
      <c r="AS6" s="139">
        <v>20679.310000000001</v>
      </c>
      <c r="AT6" s="139">
        <v>20212</v>
      </c>
      <c r="AU6" s="139">
        <v>19598</v>
      </c>
      <c r="AV6" s="139">
        <v>17199</v>
      </c>
      <c r="AW6" s="139">
        <v>19310.060000000001</v>
      </c>
      <c r="AX6" s="139">
        <v>0</v>
      </c>
      <c r="AY6" s="139">
        <v>0</v>
      </c>
      <c r="AZ6" s="4"/>
    </row>
    <row r="7" spans="1:52">
      <c r="A7" s="139" t="s">
        <v>1089</v>
      </c>
      <c r="B7" s="139">
        <v>0</v>
      </c>
      <c r="C7" s="139">
        <v>2062</v>
      </c>
      <c r="D7" s="139">
        <v>0</v>
      </c>
      <c r="E7" s="139">
        <v>1240.2</v>
      </c>
      <c r="F7" s="139">
        <v>0</v>
      </c>
      <c r="G7" s="139">
        <v>1521</v>
      </c>
      <c r="H7" s="139">
        <v>0</v>
      </c>
      <c r="I7" s="139">
        <v>1725.75</v>
      </c>
      <c r="J7" s="139">
        <v>0</v>
      </c>
      <c r="K7" s="139">
        <v>0</v>
      </c>
      <c r="L7" s="139">
        <v>0</v>
      </c>
      <c r="M7" s="139">
        <v>1857.38</v>
      </c>
      <c r="N7" s="139">
        <v>0</v>
      </c>
      <c r="O7" s="139">
        <v>2135</v>
      </c>
      <c r="P7" s="139">
        <v>2267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39">
        <v>0</v>
      </c>
      <c r="X7" s="139">
        <v>0</v>
      </c>
      <c r="Y7" s="139">
        <v>0</v>
      </c>
      <c r="Z7" s="139">
        <v>0</v>
      </c>
      <c r="AA7" s="139">
        <v>0</v>
      </c>
      <c r="AB7" s="139">
        <v>0</v>
      </c>
      <c r="AC7" s="139">
        <v>0</v>
      </c>
      <c r="AD7" s="139">
        <v>0</v>
      </c>
      <c r="AE7" s="139">
        <v>0</v>
      </c>
      <c r="AF7" s="139">
        <v>0</v>
      </c>
      <c r="AG7" s="139">
        <v>0</v>
      </c>
      <c r="AH7" s="139">
        <v>0</v>
      </c>
      <c r="AI7" s="139">
        <v>0</v>
      </c>
      <c r="AJ7" s="139">
        <v>0</v>
      </c>
      <c r="AK7" s="139">
        <v>0</v>
      </c>
      <c r="AL7" s="139">
        <v>0</v>
      </c>
      <c r="AM7" s="139">
        <v>10033</v>
      </c>
      <c r="AN7" s="139">
        <v>0</v>
      </c>
      <c r="AO7" s="139">
        <v>0</v>
      </c>
      <c r="AP7" s="139">
        <v>0</v>
      </c>
      <c r="AQ7" s="139">
        <v>0</v>
      </c>
      <c r="AR7" s="139">
        <v>10881</v>
      </c>
      <c r="AS7" s="139">
        <v>10968.75</v>
      </c>
      <c r="AT7" s="139">
        <v>10501</v>
      </c>
      <c r="AU7" s="139">
        <v>9887</v>
      </c>
      <c r="AV7" s="139">
        <v>7488</v>
      </c>
      <c r="AW7" s="139">
        <v>9599.5</v>
      </c>
      <c r="AX7" s="139">
        <v>0</v>
      </c>
      <c r="AY7" s="139">
        <v>0</v>
      </c>
      <c r="AZ7" s="4"/>
    </row>
    <row r="8" spans="1:52">
      <c r="A8" s="139" t="s">
        <v>1090</v>
      </c>
      <c r="B8" s="139">
        <v>0</v>
      </c>
      <c r="C8" s="139">
        <v>328</v>
      </c>
      <c r="D8" s="139">
        <v>0</v>
      </c>
      <c r="E8" s="139">
        <v>311.04000000000002</v>
      </c>
      <c r="F8" s="139">
        <v>0</v>
      </c>
      <c r="G8" s="139">
        <v>311</v>
      </c>
      <c r="H8" s="139">
        <v>0</v>
      </c>
      <c r="I8" s="139">
        <v>298.24</v>
      </c>
      <c r="J8" s="139">
        <v>0</v>
      </c>
      <c r="K8" s="139">
        <v>0</v>
      </c>
      <c r="L8" s="139">
        <v>0</v>
      </c>
      <c r="M8" s="139">
        <v>284.16000000000003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  <c r="W8" s="139">
        <v>0</v>
      </c>
      <c r="X8" s="139">
        <v>0</v>
      </c>
      <c r="Y8" s="139">
        <v>0</v>
      </c>
      <c r="Z8" s="139">
        <v>0</v>
      </c>
      <c r="AA8" s="139">
        <v>0</v>
      </c>
      <c r="AB8" s="139">
        <v>0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0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0</v>
      </c>
      <c r="AR8" s="139">
        <v>0</v>
      </c>
      <c r="AS8" s="139">
        <v>0</v>
      </c>
      <c r="AT8" s="139">
        <v>0</v>
      </c>
      <c r="AU8" s="139">
        <v>0</v>
      </c>
      <c r="AV8" s="139">
        <v>0</v>
      </c>
      <c r="AW8" s="139">
        <v>0</v>
      </c>
      <c r="AX8" s="139">
        <v>0</v>
      </c>
      <c r="AY8" s="139">
        <v>0</v>
      </c>
      <c r="AZ8" s="4"/>
    </row>
    <row r="9" spans="1:52">
      <c r="A9" s="139" t="s">
        <v>1006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284</v>
      </c>
      <c r="P9" s="139">
        <v>284</v>
      </c>
      <c r="Q9" s="139">
        <v>3031.29</v>
      </c>
      <c r="R9" s="139">
        <v>3441</v>
      </c>
      <c r="S9" s="139">
        <v>4406</v>
      </c>
      <c r="T9" s="139">
        <v>5108</v>
      </c>
      <c r="U9" s="139">
        <v>4640.04</v>
      </c>
      <c r="V9" s="139">
        <v>5327</v>
      </c>
      <c r="W9" s="139">
        <v>4801</v>
      </c>
      <c r="X9" s="139">
        <v>5108</v>
      </c>
      <c r="Y9" s="139">
        <v>5444.415</v>
      </c>
      <c r="Z9" s="139">
        <v>5942</v>
      </c>
      <c r="AA9" s="139">
        <v>10956</v>
      </c>
      <c r="AB9" s="139">
        <v>11833</v>
      </c>
      <c r="AC9" s="139">
        <v>12359.54</v>
      </c>
      <c r="AD9" s="139">
        <v>13003</v>
      </c>
      <c r="AE9" s="139">
        <v>18819</v>
      </c>
      <c r="AF9" s="139">
        <v>20515</v>
      </c>
      <c r="AG9" s="139">
        <v>22122.54</v>
      </c>
      <c r="AH9" s="139">
        <v>22181</v>
      </c>
      <c r="AI9" s="139">
        <v>20433</v>
      </c>
      <c r="AJ9" s="139">
        <v>19965</v>
      </c>
      <c r="AK9" s="139">
        <v>20345.14</v>
      </c>
      <c r="AL9" s="139">
        <v>20463</v>
      </c>
      <c r="AM9" s="139">
        <v>9711</v>
      </c>
      <c r="AN9" s="139">
        <v>22290</v>
      </c>
      <c r="AO9" s="139">
        <v>20767.060000000001</v>
      </c>
      <c r="AP9" s="139">
        <v>22171</v>
      </c>
      <c r="AQ9" s="139">
        <v>19450</v>
      </c>
      <c r="AR9" s="139">
        <v>9710</v>
      </c>
      <c r="AS9" s="139">
        <v>9710.56</v>
      </c>
      <c r="AT9" s="139">
        <v>9711</v>
      </c>
      <c r="AU9" s="139">
        <v>9711</v>
      </c>
      <c r="AV9" s="139">
        <v>9711</v>
      </c>
      <c r="AW9" s="139">
        <v>9710.56</v>
      </c>
      <c r="AX9" s="139">
        <v>0</v>
      </c>
      <c r="AY9" s="139">
        <v>0</v>
      </c>
      <c r="AZ9" s="4"/>
    </row>
    <row r="10" spans="1:52">
      <c r="A10" s="139" t="s">
        <v>1007</v>
      </c>
      <c r="B10" s="139">
        <v>10766262</v>
      </c>
      <c r="C10" s="139">
        <v>10866844</v>
      </c>
      <c r="D10" s="139">
        <v>11323056</v>
      </c>
      <c r="E10" s="139">
        <v>11661371.939999999</v>
      </c>
      <c r="F10" s="139">
        <v>11671928</v>
      </c>
      <c r="G10" s="139">
        <v>11495304</v>
      </c>
      <c r="H10" s="139">
        <v>11736956</v>
      </c>
      <c r="I10" s="139">
        <v>12094869.859999999</v>
      </c>
      <c r="J10" s="139">
        <v>11983462</v>
      </c>
      <c r="K10" s="139">
        <v>13275083</v>
      </c>
      <c r="L10" s="139">
        <v>13598909</v>
      </c>
      <c r="M10" s="139">
        <v>14971561.720000001</v>
      </c>
      <c r="N10" s="139">
        <v>15993349</v>
      </c>
      <c r="O10" s="139">
        <v>16749007</v>
      </c>
      <c r="P10" s="139">
        <v>17647589</v>
      </c>
      <c r="Q10" s="139">
        <v>17495928.870000001</v>
      </c>
      <c r="R10" s="139">
        <v>18726000</v>
      </c>
      <c r="S10" s="139">
        <v>20118747</v>
      </c>
      <c r="T10" s="139">
        <v>21484342</v>
      </c>
      <c r="U10" s="139">
        <v>22565691.947999999</v>
      </c>
      <c r="V10" s="139">
        <v>23874418</v>
      </c>
      <c r="W10" s="139">
        <v>25347466</v>
      </c>
      <c r="X10" s="139">
        <v>26774887</v>
      </c>
      <c r="Y10" s="139">
        <v>27726223.539999999</v>
      </c>
      <c r="Z10" s="139">
        <v>28290265</v>
      </c>
      <c r="AA10" s="139">
        <v>28639433</v>
      </c>
      <c r="AB10" s="139">
        <v>28551331</v>
      </c>
      <c r="AC10" s="139">
        <v>28809992.440000001</v>
      </c>
      <c r="AD10" s="139">
        <v>29037409</v>
      </c>
      <c r="AE10" s="139">
        <v>29207263</v>
      </c>
      <c r="AF10" s="139">
        <v>28957776</v>
      </c>
      <c r="AG10" s="139">
        <v>29583990.239999998</v>
      </c>
      <c r="AH10" s="139">
        <v>29729853</v>
      </c>
      <c r="AI10" s="139">
        <v>30207971</v>
      </c>
      <c r="AJ10" s="139">
        <v>30726260</v>
      </c>
      <c r="AK10" s="139">
        <v>30990781.82</v>
      </c>
      <c r="AL10" s="139">
        <v>31387910</v>
      </c>
      <c r="AM10" s="139">
        <v>31850459</v>
      </c>
      <c r="AN10" s="139">
        <v>32471410</v>
      </c>
      <c r="AO10" s="139">
        <v>32887071.460000001</v>
      </c>
      <c r="AP10" s="139">
        <v>33281365</v>
      </c>
      <c r="AQ10" s="139">
        <v>33700169</v>
      </c>
      <c r="AR10" s="139">
        <v>34294589</v>
      </c>
      <c r="AS10" s="139">
        <v>35065314.869999997</v>
      </c>
      <c r="AT10" s="139">
        <v>36038446</v>
      </c>
      <c r="AU10" s="139">
        <v>37409635</v>
      </c>
      <c r="AV10" s="139">
        <v>38870427</v>
      </c>
      <c r="AW10" s="139">
        <v>40336329.814999998</v>
      </c>
      <c r="AX10" s="139">
        <v>41510416</v>
      </c>
      <c r="AY10" s="139">
        <v>41155749</v>
      </c>
      <c r="AZ10" s="4"/>
    </row>
    <row r="11" spans="1:52">
      <c r="A11" s="139" t="s">
        <v>1008</v>
      </c>
      <c r="B11" s="139">
        <v>0</v>
      </c>
      <c r="C11" s="139">
        <v>11042221</v>
      </c>
      <c r="D11" s="139">
        <v>0</v>
      </c>
      <c r="E11" s="139">
        <v>11820082.58</v>
      </c>
      <c r="F11" s="139">
        <v>0</v>
      </c>
      <c r="G11" s="139">
        <v>11676056</v>
      </c>
      <c r="H11" s="139">
        <v>0</v>
      </c>
      <c r="I11" s="139">
        <v>12266994.449999999</v>
      </c>
      <c r="J11" s="139">
        <v>0</v>
      </c>
      <c r="K11" s="139">
        <v>0</v>
      </c>
      <c r="L11" s="139">
        <v>0</v>
      </c>
      <c r="M11" s="139">
        <v>15152530.449999999</v>
      </c>
      <c r="N11" s="139">
        <v>0</v>
      </c>
      <c r="O11" s="139">
        <v>19212445</v>
      </c>
      <c r="P11" s="139">
        <v>20249174</v>
      </c>
      <c r="Q11" s="139">
        <v>17495928.870000001</v>
      </c>
      <c r="R11" s="139">
        <v>18726000</v>
      </c>
      <c r="S11" s="139">
        <v>20118747</v>
      </c>
      <c r="T11" s="139">
        <v>21484342</v>
      </c>
      <c r="U11" s="139">
        <v>22565691.947999999</v>
      </c>
      <c r="V11" s="139">
        <v>23874418</v>
      </c>
      <c r="W11" s="139">
        <v>25347466</v>
      </c>
      <c r="X11" s="139">
        <v>26774887</v>
      </c>
      <c r="Y11" s="139">
        <v>27726223.539999999</v>
      </c>
      <c r="Z11" s="139">
        <v>28290265</v>
      </c>
      <c r="AA11" s="139">
        <v>28639433</v>
      </c>
      <c r="AB11" s="139">
        <v>28551331</v>
      </c>
      <c r="AC11" s="139">
        <v>28809992.440000001</v>
      </c>
      <c r="AD11" s="139">
        <v>29037409</v>
      </c>
      <c r="AE11" s="139">
        <v>29207263</v>
      </c>
      <c r="AF11" s="139">
        <v>28957776</v>
      </c>
      <c r="AG11" s="139">
        <v>29583990.239999998</v>
      </c>
      <c r="AH11" s="139">
        <v>29729853</v>
      </c>
      <c r="AI11" s="139">
        <v>30207971</v>
      </c>
      <c r="AJ11" s="139">
        <v>30726260</v>
      </c>
      <c r="AK11" s="139">
        <v>30990781.82</v>
      </c>
      <c r="AL11" s="139">
        <v>31387910</v>
      </c>
      <c r="AM11" s="139">
        <v>31850459</v>
      </c>
      <c r="AN11" s="139">
        <v>32471410</v>
      </c>
      <c r="AO11" s="139">
        <v>32887071.460000001</v>
      </c>
      <c r="AP11" s="139">
        <v>33281365</v>
      </c>
      <c r="AQ11" s="139">
        <v>33700169</v>
      </c>
      <c r="AR11" s="139">
        <v>34294589</v>
      </c>
      <c r="AS11" s="139">
        <v>35065314.869999997</v>
      </c>
      <c r="AT11" s="139">
        <v>36038446</v>
      </c>
      <c r="AU11" s="139">
        <v>37409635</v>
      </c>
      <c r="AV11" s="139">
        <v>38870427</v>
      </c>
      <c r="AW11" s="139">
        <v>40336329.814999998</v>
      </c>
      <c r="AX11" s="139">
        <v>41510416</v>
      </c>
      <c r="AY11" s="139">
        <v>41155749</v>
      </c>
      <c r="AZ11" s="4"/>
    </row>
    <row r="12" spans="1:52">
      <c r="A12" s="139" t="s">
        <v>1091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2286316</v>
      </c>
      <c r="P12" s="139">
        <v>2416856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0</v>
      </c>
      <c r="X12" s="139">
        <v>0</v>
      </c>
      <c r="Y12" s="139">
        <v>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39">
        <v>0</v>
      </c>
      <c r="AI12" s="139">
        <v>0</v>
      </c>
      <c r="AJ12" s="139">
        <v>0</v>
      </c>
      <c r="AK12" s="139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9">
        <v>0</v>
      </c>
      <c r="AY12" s="139">
        <v>0</v>
      </c>
      <c r="AZ12" s="4"/>
    </row>
    <row r="13" spans="1:52">
      <c r="A13" s="139" t="s">
        <v>1092</v>
      </c>
      <c r="B13" s="139">
        <v>0</v>
      </c>
      <c r="C13" s="139">
        <v>175377</v>
      </c>
      <c r="D13" s="139">
        <v>0</v>
      </c>
      <c r="E13" s="139">
        <v>158710.64000000001</v>
      </c>
      <c r="F13" s="139">
        <v>0</v>
      </c>
      <c r="G13" s="139">
        <v>180752</v>
      </c>
      <c r="H13" s="139">
        <v>0</v>
      </c>
      <c r="I13" s="139">
        <v>172124.58</v>
      </c>
      <c r="J13" s="139">
        <v>0</v>
      </c>
      <c r="K13" s="139">
        <v>0</v>
      </c>
      <c r="L13" s="139">
        <v>0</v>
      </c>
      <c r="M13" s="139">
        <v>180968.73</v>
      </c>
      <c r="N13" s="139">
        <v>0</v>
      </c>
      <c r="O13" s="139">
        <v>177122</v>
      </c>
      <c r="P13" s="139">
        <v>184729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0</v>
      </c>
      <c r="X13" s="139">
        <v>0</v>
      </c>
      <c r="Y13" s="139">
        <v>0</v>
      </c>
      <c r="Z13" s="139">
        <v>0</v>
      </c>
      <c r="AA13" s="139">
        <v>0</v>
      </c>
      <c r="AB13" s="139">
        <v>0</v>
      </c>
      <c r="AC13" s="139">
        <v>0</v>
      </c>
      <c r="AD13" s="139">
        <v>0</v>
      </c>
      <c r="AE13" s="139">
        <v>0</v>
      </c>
      <c r="AF13" s="139">
        <v>0</v>
      </c>
      <c r="AG13" s="139">
        <v>0</v>
      </c>
      <c r="AH13" s="139">
        <v>0</v>
      </c>
      <c r="AI13" s="139">
        <v>0</v>
      </c>
      <c r="AJ13" s="139">
        <v>0</v>
      </c>
      <c r="AK13" s="139">
        <v>0</v>
      </c>
      <c r="AL13" s="139">
        <v>0</v>
      </c>
      <c r="AM13" s="139">
        <v>0</v>
      </c>
      <c r="AN13" s="139">
        <v>0</v>
      </c>
      <c r="AO13" s="139">
        <v>0</v>
      </c>
      <c r="AP13" s="139">
        <v>0</v>
      </c>
      <c r="AQ13" s="139">
        <v>0</v>
      </c>
      <c r="AR13" s="139">
        <v>0</v>
      </c>
      <c r="AS13" s="139">
        <v>0</v>
      </c>
      <c r="AT13" s="139">
        <v>0</v>
      </c>
      <c r="AU13" s="139">
        <v>0</v>
      </c>
      <c r="AV13" s="139">
        <v>0</v>
      </c>
      <c r="AW13" s="139">
        <v>0</v>
      </c>
      <c r="AX13" s="139">
        <v>0</v>
      </c>
      <c r="AY13" s="139">
        <v>0</v>
      </c>
      <c r="AZ13" s="4"/>
    </row>
    <row r="14" spans="1:52">
      <c r="A14" s="139" t="s">
        <v>1093</v>
      </c>
      <c r="B14" s="139">
        <v>9527</v>
      </c>
      <c r="C14" s="139">
        <v>23959</v>
      </c>
      <c r="D14" s="139">
        <v>22448</v>
      </c>
      <c r="E14" s="139">
        <v>25346.12</v>
      </c>
      <c r="F14" s="139">
        <v>29247</v>
      </c>
      <c r="G14" s="139">
        <v>45368</v>
      </c>
      <c r="H14" s="139">
        <v>38238</v>
      </c>
      <c r="I14" s="139">
        <v>38280.339999999997</v>
      </c>
      <c r="J14" s="139">
        <v>22581</v>
      </c>
      <c r="K14" s="139">
        <v>25507</v>
      </c>
      <c r="L14" s="139">
        <v>19067</v>
      </c>
      <c r="M14" s="139">
        <v>22133.03</v>
      </c>
      <c r="N14" s="139">
        <v>21826</v>
      </c>
      <c r="O14" s="139">
        <v>17410</v>
      </c>
      <c r="P14" s="139">
        <v>11738</v>
      </c>
      <c r="Q14" s="139">
        <v>24137.599999999999</v>
      </c>
      <c r="R14" s="139">
        <v>14001</v>
      </c>
      <c r="S14" s="139">
        <v>20576</v>
      </c>
      <c r="T14" s="139">
        <v>14134</v>
      </c>
      <c r="U14" s="139">
        <v>37968.839</v>
      </c>
      <c r="V14" s="139">
        <v>28922</v>
      </c>
      <c r="W14" s="139">
        <v>50664</v>
      </c>
      <c r="X14" s="139">
        <v>33948</v>
      </c>
      <c r="Y14" s="139">
        <v>22638.113000000001</v>
      </c>
      <c r="Z14" s="139">
        <v>29853</v>
      </c>
      <c r="AA14" s="139">
        <v>27927</v>
      </c>
      <c r="AB14" s="139">
        <v>55948</v>
      </c>
      <c r="AC14" s="139">
        <v>68052.17</v>
      </c>
      <c r="AD14" s="139">
        <v>49995</v>
      </c>
      <c r="AE14" s="139">
        <v>32398</v>
      </c>
      <c r="AF14" s="139">
        <v>45909</v>
      </c>
      <c r="AG14" s="139">
        <v>39267.32</v>
      </c>
      <c r="AH14" s="139">
        <v>37219</v>
      </c>
      <c r="AI14" s="139">
        <v>35369</v>
      </c>
      <c r="AJ14" s="139">
        <v>40122</v>
      </c>
      <c r="AK14" s="139">
        <v>43815.25</v>
      </c>
      <c r="AL14" s="139">
        <v>54809</v>
      </c>
      <c r="AM14" s="139">
        <v>62700</v>
      </c>
      <c r="AN14" s="139">
        <v>72721</v>
      </c>
      <c r="AO14" s="139">
        <v>119999.17</v>
      </c>
      <c r="AP14" s="139">
        <v>161351</v>
      </c>
      <c r="AQ14" s="139">
        <v>186078</v>
      </c>
      <c r="AR14" s="139">
        <v>209376</v>
      </c>
      <c r="AS14" s="139">
        <v>199750.26</v>
      </c>
      <c r="AT14" s="139">
        <v>128610</v>
      </c>
      <c r="AU14" s="139">
        <v>119101</v>
      </c>
      <c r="AV14" s="139">
        <v>138038</v>
      </c>
      <c r="AW14" s="139">
        <v>141437.318</v>
      </c>
      <c r="AX14" s="139">
        <v>149605</v>
      </c>
      <c r="AY14" s="139">
        <v>112434</v>
      </c>
      <c r="AZ14" s="4"/>
    </row>
    <row r="15" spans="1:52">
      <c r="A15" s="139" t="s">
        <v>44</v>
      </c>
      <c r="B15" s="139">
        <v>39171</v>
      </c>
      <c r="C15" s="139">
        <v>35796</v>
      </c>
      <c r="D15" s="139">
        <v>34089</v>
      </c>
      <c r="E15" s="139">
        <v>31604.11</v>
      </c>
      <c r="F15" s="139">
        <v>30550</v>
      </c>
      <c r="G15" s="139">
        <v>31015</v>
      </c>
      <c r="H15" s="139">
        <v>34444</v>
      </c>
      <c r="I15" s="139">
        <v>38674.9</v>
      </c>
      <c r="J15" s="139">
        <v>35626</v>
      </c>
      <c r="K15" s="139">
        <v>32664</v>
      </c>
      <c r="L15" s="139">
        <v>35489</v>
      </c>
      <c r="M15" s="139">
        <v>41868.39</v>
      </c>
      <c r="N15" s="139">
        <v>42738</v>
      </c>
      <c r="O15" s="139">
        <v>41761</v>
      </c>
      <c r="P15" s="139">
        <v>50204</v>
      </c>
      <c r="Q15" s="139">
        <v>49786.46</v>
      </c>
      <c r="R15" s="139">
        <v>47807</v>
      </c>
      <c r="S15" s="139">
        <v>48723</v>
      </c>
      <c r="T15" s="139">
        <v>51736</v>
      </c>
      <c r="U15" s="139">
        <v>54981.237999999998</v>
      </c>
      <c r="V15" s="139">
        <v>55948</v>
      </c>
      <c r="W15" s="139">
        <v>57942</v>
      </c>
      <c r="X15" s="139">
        <v>55216</v>
      </c>
      <c r="Y15" s="139">
        <v>55851.423999999999</v>
      </c>
      <c r="Z15" s="139">
        <v>56671</v>
      </c>
      <c r="AA15" s="139">
        <v>69185</v>
      </c>
      <c r="AB15" s="139">
        <v>84326</v>
      </c>
      <c r="AC15" s="139">
        <v>92616.77</v>
      </c>
      <c r="AD15" s="139">
        <v>111532</v>
      </c>
      <c r="AE15" s="139">
        <v>117681</v>
      </c>
      <c r="AF15" s="139">
        <v>120230</v>
      </c>
      <c r="AG15" s="139">
        <v>132668.31</v>
      </c>
      <c r="AH15" s="139">
        <v>129356</v>
      </c>
      <c r="AI15" s="139">
        <v>129300</v>
      </c>
      <c r="AJ15" s="139">
        <v>128877</v>
      </c>
      <c r="AK15" s="139">
        <v>135548.19</v>
      </c>
      <c r="AL15" s="139">
        <v>134241</v>
      </c>
      <c r="AM15" s="139">
        <v>131488</v>
      </c>
      <c r="AN15" s="139">
        <v>126879</v>
      </c>
      <c r="AO15" s="139">
        <v>126611.82</v>
      </c>
      <c r="AP15" s="139">
        <v>128238</v>
      </c>
      <c r="AQ15" s="139">
        <v>134152</v>
      </c>
      <c r="AR15" s="139">
        <v>160544</v>
      </c>
      <c r="AS15" s="139">
        <v>160371.39000000001</v>
      </c>
      <c r="AT15" s="139">
        <v>161349</v>
      </c>
      <c r="AU15" s="139">
        <v>165255</v>
      </c>
      <c r="AV15" s="139">
        <v>164075</v>
      </c>
      <c r="AW15" s="139">
        <v>165186.65299999999</v>
      </c>
      <c r="AX15" s="139">
        <v>162486</v>
      </c>
      <c r="AY15" s="139">
        <v>158911</v>
      </c>
      <c r="AZ15" s="4"/>
    </row>
    <row r="16" spans="1:52">
      <c r="A16" s="139" t="s">
        <v>45</v>
      </c>
      <c r="B16" s="139">
        <v>39171</v>
      </c>
      <c r="C16" s="139">
        <v>35796</v>
      </c>
      <c r="D16" s="139">
        <v>34089</v>
      </c>
      <c r="E16" s="139">
        <v>31604.11</v>
      </c>
      <c r="F16" s="139">
        <v>30550</v>
      </c>
      <c r="G16" s="139">
        <v>128678</v>
      </c>
      <c r="H16" s="139">
        <v>0</v>
      </c>
      <c r="I16" s="139">
        <v>133278.64000000001</v>
      </c>
      <c r="J16" s="139">
        <v>0</v>
      </c>
      <c r="K16" s="139">
        <v>0</v>
      </c>
      <c r="L16" s="139">
        <v>0</v>
      </c>
      <c r="M16" s="139">
        <v>146846.29999999999</v>
      </c>
      <c r="N16" s="139">
        <v>0</v>
      </c>
      <c r="O16" s="139">
        <v>151601</v>
      </c>
      <c r="P16" s="139">
        <v>162039</v>
      </c>
      <c r="Q16" s="139">
        <v>49786.46</v>
      </c>
      <c r="R16" s="139">
        <v>47807</v>
      </c>
      <c r="S16" s="139">
        <v>48723</v>
      </c>
      <c r="T16" s="139">
        <v>51736</v>
      </c>
      <c r="U16" s="139">
        <v>54981.237999999998</v>
      </c>
      <c r="V16" s="139">
        <v>55948</v>
      </c>
      <c r="W16" s="139">
        <v>57942</v>
      </c>
      <c r="X16" s="139">
        <v>55216</v>
      </c>
      <c r="Y16" s="139">
        <v>55851.423999999999</v>
      </c>
      <c r="Z16" s="139">
        <v>56671</v>
      </c>
      <c r="AA16" s="139">
        <v>69185</v>
      </c>
      <c r="AB16" s="139">
        <v>84326</v>
      </c>
      <c r="AC16" s="139">
        <v>92616.77</v>
      </c>
      <c r="AD16" s="139">
        <v>111532</v>
      </c>
      <c r="AE16" s="139">
        <v>117681</v>
      </c>
      <c r="AF16" s="139">
        <v>120230</v>
      </c>
      <c r="AG16" s="139">
        <v>132668.31</v>
      </c>
      <c r="AH16" s="139">
        <v>129356</v>
      </c>
      <c r="AI16" s="139">
        <v>129300</v>
      </c>
      <c r="AJ16" s="139">
        <v>128877</v>
      </c>
      <c r="AK16" s="139">
        <v>135548.19</v>
      </c>
      <c r="AL16" s="139">
        <v>134241</v>
      </c>
      <c r="AM16" s="139">
        <v>131488</v>
      </c>
      <c r="AN16" s="139">
        <v>126879</v>
      </c>
      <c r="AO16" s="139">
        <v>126611.82</v>
      </c>
      <c r="AP16" s="139">
        <v>128238</v>
      </c>
      <c r="AQ16" s="139">
        <v>134152</v>
      </c>
      <c r="AR16" s="139">
        <v>160544</v>
      </c>
      <c r="AS16" s="139">
        <v>160371.39000000001</v>
      </c>
      <c r="AT16" s="139">
        <v>161349</v>
      </c>
      <c r="AU16" s="139">
        <v>165255</v>
      </c>
      <c r="AV16" s="139">
        <v>164075</v>
      </c>
      <c r="AW16" s="139">
        <v>165186.65299999999</v>
      </c>
      <c r="AX16" s="139">
        <v>162486</v>
      </c>
      <c r="AY16" s="139">
        <v>158911</v>
      </c>
      <c r="AZ16" s="4"/>
    </row>
    <row r="17" spans="1:52">
      <c r="A17" s="139" t="s">
        <v>1094</v>
      </c>
      <c r="B17" s="139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2944.94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v>0</v>
      </c>
      <c r="AU17" s="139">
        <v>0</v>
      </c>
      <c r="AV17" s="139">
        <v>0</v>
      </c>
      <c r="AW17" s="139">
        <v>0</v>
      </c>
      <c r="AX17" s="139">
        <v>0</v>
      </c>
      <c r="AY17" s="139">
        <v>0</v>
      </c>
      <c r="AZ17" s="4"/>
    </row>
    <row r="18" spans="1:52">
      <c r="A18" s="139" t="s">
        <v>1095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97663</v>
      </c>
      <c r="H18" s="139">
        <v>0</v>
      </c>
      <c r="I18" s="139">
        <v>97548.69</v>
      </c>
      <c r="J18" s="139">
        <v>0</v>
      </c>
      <c r="K18" s="139">
        <v>0</v>
      </c>
      <c r="L18" s="139">
        <v>0</v>
      </c>
      <c r="M18" s="139">
        <v>104977.91</v>
      </c>
      <c r="N18" s="139">
        <v>0</v>
      </c>
      <c r="O18" s="139">
        <v>109840</v>
      </c>
      <c r="P18" s="139">
        <v>111835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0</v>
      </c>
      <c r="AV18" s="139">
        <v>0</v>
      </c>
      <c r="AW18" s="139">
        <v>0</v>
      </c>
      <c r="AX18" s="139">
        <v>0</v>
      </c>
      <c r="AY18" s="139">
        <v>0</v>
      </c>
      <c r="AZ18" s="4"/>
    </row>
    <row r="19" spans="1:52">
      <c r="A19" s="139" t="s">
        <v>48</v>
      </c>
      <c r="B19" s="139">
        <v>19999</v>
      </c>
      <c r="C19" s="139">
        <v>19935</v>
      </c>
      <c r="D19" s="139">
        <v>19871</v>
      </c>
      <c r="E19" s="139">
        <v>19809.45</v>
      </c>
      <c r="F19" s="139">
        <v>19387</v>
      </c>
      <c r="G19" s="139">
        <v>18961</v>
      </c>
      <c r="H19" s="139">
        <v>22669</v>
      </c>
      <c r="I19" s="139">
        <v>23484.880000000001</v>
      </c>
      <c r="J19" s="139">
        <v>23438</v>
      </c>
      <c r="K19" s="139">
        <v>22859</v>
      </c>
      <c r="L19" s="139">
        <v>24165</v>
      </c>
      <c r="M19" s="139">
        <v>24461.41</v>
      </c>
      <c r="N19" s="139">
        <v>23866</v>
      </c>
      <c r="O19" s="139">
        <v>23247</v>
      </c>
      <c r="P19" s="139">
        <v>22548</v>
      </c>
      <c r="Q19" s="139">
        <v>24373.83</v>
      </c>
      <c r="R19" s="139">
        <v>23618</v>
      </c>
      <c r="S19" s="139">
        <v>22855</v>
      </c>
      <c r="T19" s="139">
        <v>22776</v>
      </c>
      <c r="U19" s="139">
        <v>22626.09</v>
      </c>
      <c r="V19" s="139">
        <v>22132</v>
      </c>
      <c r="W19" s="139">
        <v>21336</v>
      </c>
      <c r="X19" s="139">
        <v>20531</v>
      </c>
      <c r="Y19" s="139">
        <v>21898.9</v>
      </c>
      <c r="Z19" s="139">
        <v>21069</v>
      </c>
      <c r="AA19" s="139">
        <v>20218</v>
      </c>
      <c r="AB19" s="139">
        <v>19831</v>
      </c>
      <c r="AC19" s="139">
        <v>19829.27</v>
      </c>
      <c r="AD19" s="139">
        <v>19763</v>
      </c>
      <c r="AE19" s="139">
        <v>18878</v>
      </c>
      <c r="AF19" s="139">
        <v>18373</v>
      </c>
      <c r="AG19" s="139">
        <v>20426.27</v>
      </c>
      <c r="AH19" s="139">
        <v>19982</v>
      </c>
      <c r="AI19" s="139">
        <v>19074</v>
      </c>
      <c r="AJ19" s="139">
        <v>18503</v>
      </c>
      <c r="AK19" s="139">
        <v>17508.37</v>
      </c>
      <c r="AL19" s="139">
        <v>16571</v>
      </c>
      <c r="AM19" s="139">
        <v>16339</v>
      </c>
      <c r="AN19" s="139">
        <v>15537</v>
      </c>
      <c r="AO19" s="139">
        <v>14863.34</v>
      </c>
      <c r="AP19" s="139">
        <v>13913</v>
      </c>
      <c r="AQ19" s="139">
        <v>13114</v>
      </c>
      <c r="AR19" s="139">
        <v>12191</v>
      </c>
      <c r="AS19" s="139">
        <v>12486.61</v>
      </c>
      <c r="AT19" s="139">
        <v>12386</v>
      </c>
      <c r="AU19" s="139">
        <v>11686</v>
      </c>
      <c r="AV19" s="139">
        <v>11061</v>
      </c>
      <c r="AW19" s="139">
        <v>10446.621999999999</v>
      </c>
      <c r="AX19" s="139">
        <v>9888</v>
      </c>
      <c r="AY19" s="139">
        <v>9873</v>
      </c>
      <c r="AZ19" s="4"/>
    </row>
    <row r="20" spans="1:52">
      <c r="A20" s="139" t="s">
        <v>1096</v>
      </c>
      <c r="B20" s="139">
        <v>0</v>
      </c>
      <c r="C20" s="139">
        <v>0</v>
      </c>
      <c r="D20" s="139">
        <v>0</v>
      </c>
      <c r="E20" s="139">
        <v>0</v>
      </c>
      <c r="F20" s="139">
        <v>0</v>
      </c>
      <c r="G20" s="139">
        <v>22625</v>
      </c>
      <c r="H20" s="139">
        <v>0</v>
      </c>
      <c r="I20" s="139">
        <v>28202.38</v>
      </c>
      <c r="J20" s="139">
        <v>0</v>
      </c>
      <c r="K20" s="139">
        <v>0</v>
      </c>
      <c r="L20" s="139">
        <v>0</v>
      </c>
      <c r="M20" s="139">
        <v>31513.39</v>
      </c>
      <c r="N20" s="139">
        <v>0</v>
      </c>
      <c r="O20" s="139">
        <v>31586</v>
      </c>
      <c r="P20" s="139">
        <v>31586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>
        <v>0</v>
      </c>
      <c r="AX20" s="139">
        <v>0</v>
      </c>
      <c r="AY20" s="139">
        <v>0</v>
      </c>
      <c r="AZ20" s="4"/>
    </row>
    <row r="21" spans="1:52">
      <c r="A21" s="139" t="s">
        <v>49</v>
      </c>
      <c r="B21" s="139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0</v>
      </c>
      <c r="AR21" s="139">
        <v>0</v>
      </c>
      <c r="AS21" s="139">
        <v>0</v>
      </c>
      <c r="AT21" s="139">
        <v>12386</v>
      </c>
      <c r="AU21" s="139">
        <v>11686</v>
      </c>
      <c r="AV21" s="139">
        <v>11061</v>
      </c>
      <c r="AW21" s="139">
        <v>10446.621999999999</v>
      </c>
      <c r="AX21" s="139">
        <v>9888</v>
      </c>
      <c r="AY21" s="139">
        <v>9873</v>
      </c>
      <c r="AZ21" s="4"/>
    </row>
    <row r="22" spans="1:52">
      <c r="A22" s="139" t="s">
        <v>1097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3664</v>
      </c>
      <c r="H22" s="139">
        <v>0</v>
      </c>
      <c r="I22" s="139">
        <v>4717.5</v>
      </c>
      <c r="J22" s="139">
        <v>0</v>
      </c>
      <c r="K22" s="139">
        <v>0</v>
      </c>
      <c r="L22" s="139">
        <v>0</v>
      </c>
      <c r="M22" s="139">
        <v>7051.98</v>
      </c>
      <c r="N22" s="139">
        <v>0</v>
      </c>
      <c r="O22" s="139">
        <v>8339</v>
      </c>
      <c r="P22" s="139">
        <v>9038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v>0</v>
      </c>
      <c r="AX22" s="139">
        <v>0</v>
      </c>
      <c r="AY22" s="139">
        <v>0</v>
      </c>
      <c r="AZ22" s="4"/>
    </row>
    <row r="23" spans="1:52">
      <c r="A23" s="139" t="s">
        <v>1098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139">
        <v>0</v>
      </c>
      <c r="AJ23" s="139">
        <v>0</v>
      </c>
      <c r="AK23" s="139">
        <v>0</v>
      </c>
      <c r="AL23" s="139">
        <v>0</v>
      </c>
      <c r="AM23" s="139">
        <v>0</v>
      </c>
      <c r="AN23" s="139">
        <v>0</v>
      </c>
      <c r="AO23" s="139">
        <v>0</v>
      </c>
      <c r="AP23" s="139">
        <v>0</v>
      </c>
      <c r="AQ23" s="139">
        <v>0</v>
      </c>
      <c r="AR23" s="139">
        <v>0</v>
      </c>
      <c r="AS23" s="139">
        <v>0</v>
      </c>
      <c r="AT23" s="139">
        <v>0</v>
      </c>
      <c r="AU23" s="139">
        <v>0</v>
      </c>
      <c r="AV23" s="139">
        <v>0</v>
      </c>
      <c r="AW23" s="139">
        <v>0</v>
      </c>
      <c r="AX23" s="139">
        <v>17380</v>
      </c>
      <c r="AY23" s="139">
        <v>17526</v>
      </c>
      <c r="AZ23" s="4"/>
    </row>
    <row r="24" spans="1:52">
      <c r="A24" s="139" t="s">
        <v>1099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0</v>
      </c>
      <c r="AU24" s="139">
        <v>0</v>
      </c>
      <c r="AV24" s="139">
        <v>0</v>
      </c>
      <c r="AW24" s="139">
        <v>0</v>
      </c>
      <c r="AX24" s="139">
        <v>17380</v>
      </c>
      <c r="AY24" s="139">
        <v>17526</v>
      </c>
      <c r="AZ24" s="4"/>
    </row>
    <row r="25" spans="1:52">
      <c r="A25" s="139" t="s">
        <v>51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69509</v>
      </c>
      <c r="W25" s="139">
        <v>72901</v>
      </c>
      <c r="X25" s="139">
        <v>75798</v>
      </c>
      <c r="Y25" s="139">
        <v>76486.853000000003</v>
      </c>
      <c r="Z25" s="139">
        <v>84902</v>
      </c>
      <c r="AA25" s="139">
        <v>92558</v>
      </c>
      <c r="AB25" s="139">
        <v>101305</v>
      </c>
      <c r="AC25" s="139">
        <v>105676.77</v>
      </c>
      <c r="AD25" s="139">
        <v>111695</v>
      </c>
      <c r="AE25" s="139">
        <v>119035</v>
      </c>
      <c r="AF25" s="139">
        <v>126475</v>
      </c>
      <c r="AG25" s="139">
        <v>127873.73</v>
      </c>
      <c r="AH25" s="139">
        <v>138724</v>
      </c>
      <c r="AI25" s="139">
        <v>148123</v>
      </c>
      <c r="AJ25" s="139">
        <v>159985</v>
      </c>
      <c r="AK25" s="139">
        <v>177593.4</v>
      </c>
      <c r="AL25" s="139">
        <v>193592</v>
      </c>
      <c r="AM25" s="139">
        <v>209103</v>
      </c>
      <c r="AN25" s="139">
        <v>223148</v>
      </c>
      <c r="AO25" s="139">
        <v>232229.53</v>
      </c>
      <c r="AP25" s="139">
        <v>247539</v>
      </c>
      <c r="AQ25" s="139">
        <v>268665</v>
      </c>
      <c r="AR25" s="139">
        <v>273668</v>
      </c>
      <c r="AS25" s="139">
        <v>277494.32</v>
      </c>
      <c r="AT25" s="139">
        <v>291904</v>
      </c>
      <c r="AU25" s="139">
        <v>304754</v>
      </c>
      <c r="AV25" s="139">
        <v>314530</v>
      </c>
      <c r="AW25" s="139">
        <v>326768.61900000001</v>
      </c>
      <c r="AX25" s="139">
        <v>328251</v>
      </c>
      <c r="AY25" s="139">
        <v>323734</v>
      </c>
      <c r="AZ25" s="4"/>
    </row>
    <row r="26" spans="1:52">
      <c r="A26" s="139" t="s">
        <v>1100</v>
      </c>
      <c r="B26" s="139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641858</v>
      </c>
      <c r="K26" s="139">
        <v>0</v>
      </c>
      <c r="L26" s="139">
        <v>671808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139">
        <v>0</v>
      </c>
      <c r="AZ26" s="4"/>
    </row>
    <row r="27" spans="1:52">
      <c r="A27" s="139" t="s">
        <v>1010</v>
      </c>
      <c r="B27" s="139">
        <v>106572</v>
      </c>
      <c r="C27" s="139">
        <v>127321</v>
      </c>
      <c r="D27" s="139">
        <v>140662</v>
      </c>
      <c r="E27" s="139">
        <v>136920.89000000001</v>
      </c>
      <c r="F27" s="139">
        <v>108528</v>
      </c>
      <c r="G27" s="139">
        <v>110286</v>
      </c>
      <c r="H27" s="139">
        <v>111929</v>
      </c>
      <c r="I27" s="139">
        <v>134691.12</v>
      </c>
      <c r="J27" s="139">
        <v>115150</v>
      </c>
      <c r="K27" s="139">
        <v>141917</v>
      </c>
      <c r="L27" s="139">
        <v>169625</v>
      </c>
      <c r="M27" s="139">
        <v>204621.69</v>
      </c>
      <c r="N27" s="139">
        <v>184467</v>
      </c>
      <c r="O27" s="139">
        <v>178910</v>
      </c>
      <c r="P27" s="139">
        <v>150206</v>
      </c>
      <c r="Q27" s="139">
        <v>177635.99</v>
      </c>
      <c r="R27" s="139">
        <v>176516</v>
      </c>
      <c r="S27" s="139">
        <v>211172</v>
      </c>
      <c r="T27" s="139">
        <v>239319</v>
      </c>
      <c r="U27" s="139">
        <v>254533.09400000001</v>
      </c>
      <c r="V27" s="139">
        <v>262490</v>
      </c>
      <c r="W27" s="139">
        <v>251931</v>
      </c>
      <c r="X27" s="139">
        <v>221550</v>
      </c>
      <c r="Y27" s="139">
        <v>260057.76800000001</v>
      </c>
      <c r="Z27" s="139">
        <v>196213</v>
      </c>
      <c r="AA27" s="139">
        <v>185822</v>
      </c>
      <c r="AB27" s="139">
        <v>192629</v>
      </c>
      <c r="AC27" s="139">
        <v>212535.17</v>
      </c>
      <c r="AD27" s="139">
        <v>217349</v>
      </c>
      <c r="AE27" s="139">
        <v>186701</v>
      </c>
      <c r="AF27" s="139">
        <v>187773</v>
      </c>
      <c r="AG27" s="139">
        <v>205849.97</v>
      </c>
      <c r="AH27" s="139">
        <v>186052</v>
      </c>
      <c r="AI27" s="139">
        <v>175123</v>
      </c>
      <c r="AJ27" s="139">
        <v>191489</v>
      </c>
      <c r="AK27" s="139">
        <v>226222.23</v>
      </c>
      <c r="AL27" s="139">
        <v>205524</v>
      </c>
      <c r="AM27" s="139">
        <v>193052</v>
      </c>
      <c r="AN27" s="139">
        <v>187133</v>
      </c>
      <c r="AO27" s="139">
        <v>294078.03999999998</v>
      </c>
      <c r="AP27" s="139">
        <v>291354</v>
      </c>
      <c r="AQ27" s="139">
        <v>279661</v>
      </c>
      <c r="AR27" s="139">
        <v>284975</v>
      </c>
      <c r="AS27" s="139">
        <v>281257.11</v>
      </c>
      <c r="AT27" s="139">
        <v>310496</v>
      </c>
      <c r="AU27" s="139">
        <v>314934</v>
      </c>
      <c r="AV27" s="139">
        <v>326143</v>
      </c>
      <c r="AW27" s="139">
        <v>357933.16200000001</v>
      </c>
      <c r="AX27" s="139">
        <v>410284</v>
      </c>
      <c r="AY27" s="139">
        <v>380916</v>
      </c>
      <c r="AZ27" s="4"/>
    </row>
    <row r="28" spans="1:52">
      <c r="A28" s="139" t="s">
        <v>1011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110286</v>
      </c>
      <c r="H28" s="139">
        <v>111929</v>
      </c>
      <c r="I28" s="139">
        <v>134691.12</v>
      </c>
      <c r="J28" s="139">
        <v>115150</v>
      </c>
      <c r="K28" s="139">
        <v>141917</v>
      </c>
      <c r="L28" s="139">
        <v>169625</v>
      </c>
      <c r="M28" s="139">
        <v>204621.69</v>
      </c>
      <c r="N28" s="139">
        <v>0</v>
      </c>
      <c r="O28" s="139">
        <v>178910</v>
      </c>
      <c r="P28" s="139">
        <v>150206</v>
      </c>
      <c r="Q28" s="139">
        <v>0</v>
      </c>
      <c r="R28" s="139">
        <v>176516</v>
      </c>
      <c r="S28" s="139">
        <v>211172</v>
      </c>
      <c r="T28" s="139">
        <v>239319</v>
      </c>
      <c r="U28" s="139">
        <v>254533.09400000001</v>
      </c>
      <c r="V28" s="139">
        <v>262490</v>
      </c>
      <c r="W28" s="139">
        <v>251931</v>
      </c>
      <c r="X28" s="139">
        <v>221550</v>
      </c>
      <c r="Y28" s="139">
        <v>260057.76800000001</v>
      </c>
      <c r="Z28" s="139">
        <v>196213</v>
      </c>
      <c r="AA28" s="139">
        <v>185822</v>
      </c>
      <c r="AB28" s="139">
        <v>192629</v>
      </c>
      <c r="AC28" s="139">
        <v>212535.17</v>
      </c>
      <c r="AD28" s="139">
        <v>217349</v>
      </c>
      <c r="AE28" s="139">
        <v>186701</v>
      </c>
      <c r="AF28" s="139">
        <v>187773</v>
      </c>
      <c r="AG28" s="139">
        <v>205849.97</v>
      </c>
      <c r="AH28" s="139">
        <v>186052</v>
      </c>
      <c r="AI28" s="139">
        <v>175123</v>
      </c>
      <c r="AJ28" s="139">
        <v>191489</v>
      </c>
      <c r="AK28" s="139">
        <v>226222.23</v>
      </c>
      <c r="AL28" s="139">
        <v>205524</v>
      </c>
      <c r="AM28" s="139">
        <v>193052</v>
      </c>
      <c r="AN28" s="139">
        <v>187133</v>
      </c>
      <c r="AO28" s="139">
        <v>294078.03999999998</v>
      </c>
      <c r="AP28" s="139">
        <v>291354</v>
      </c>
      <c r="AQ28" s="139">
        <v>279661</v>
      </c>
      <c r="AR28" s="139">
        <v>284975</v>
      </c>
      <c r="AS28" s="139">
        <v>281257.11</v>
      </c>
      <c r="AT28" s="139">
        <v>310496</v>
      </c>
      <c r="AU28" s="139">
        <v>314934</v>
      </c>
      <c r="AV28" s="139">
        <v>326143</v>
      </c>
      <c r="AW28" s="139">
        <v>357933.16200000001</v>
      </c>
      <c r="AX28" s="139">
        <v>410284</v>
      </c>
      <c r="AY28" s="139">
        <v>380916</v>
      </c>
      <c r="AZ28" s="4"/>
    </row>
    <row r="29" spans="1:52">
      <c r="A29" s="139" t="s">
        <v>55</v>
      </c>
      <c r="B29" s="139">
        <v>10966885</v>
      </c>
      <c r="C29" s="139">
        <v>11099408</v>
      </c>
      <c r="D29" s="139">
        <v>11595668</v>
      </c>
      <c r="E29" s="139">
        <v>11937703.960000001</v>
      </c>
      <c r="F29" s="139">
        <v>11879171</v>
      </c>
      <c r="G29" s="139">
        <v>11721647</v>
      </c>
      <c r="H29" s="139">
        <v>12026134</v>
      </c>
      <c r="I29" s="139">
        <v>12569195.960000001</v>
      </c>
      <c r="J29" s="139">
        <v>12864803</v>
      </c>
      <c r="K29" s="139">
        <v>13617681</v>
      </c>
      <c r="L29" s="139">
        <v>14635651</v>
      </c>
      <c r="M29" s="139">
        <v>15394851.699999999</v>
      </c>
      <c r="N29" s="139">
        <v>16430551</v>
      </c>
      <c r="O29" s="139">
        <v>17126966</v>
      </c>
      <c r="P29" s="139">
        <v>18039653</v>
      </c>
      <c r="Q29" s="139">
        <v>18214882.73</v>
      </c>
      <c r="R29" s="139">
        <v>19183104</v>
      </c>
      <c r="S29" s="139">
        <v>20532775</v>
      </c>
      <c r="T29" s="139">
        <v>21990464</v>
      </c>
      <c r="U29" s="139">
        <v>23095598.741999999</v>
      </c>
      <c r="V29" s="139">
        <v>24429644</v>
      </c>
      <c r="W29" s="139">
        <v>26175793</v>
      </c>
      <c r="X29" s="139">
        <v>27423603</v>
      </c>
      <c r="Y29" s="139">
        <v>28380614.967999998</v>
      </c>
      <c r="Z29" s="139">
        <v>28833230</v>
      </c>
      <c r="AA29" s="139">
        <v>29206769</v>
      </c>
      <c r="AB29" s="139">
        <v>29126618</v>
      </c>
      <c r="AC29" s="139">
        <v>29465403.460000001</v>
      </c>
      <c r="AD29" s="139">
        <v>29758336</v>
      </c>
      <c r="AE29" s="139">
        <v>29842233</v>
      </c>
      <c r="AF29" s="139">
        <v>29658149</v>
      </c>
      <c r="AG29" s="139">
        <v>30249479.329999998</v>
      </c>
      <c r="AH29" s="139">
        <v>30477196</v>
      </c>
      <c r="AI29" s="139">
        <v>30811309</v>
      </c>
      <c r="AJ29" s="139">
        <v>31433738</v>
      </c>
      <c r="AK29" s="139">
        <v>31706539.149999999</v>
      </c>
      <c r="AL29" s="139">
        <v>32189121</v>
      </c>
      <c r="AM29" s="139">
        <v>32607711</v>
      </c>
      <c r="AN29" s="139">
        <v>33344217</v>
      </c>
      <c r="AO29" s="139">
        <v>33999188.409999996</v>
      </c>
      <c r="AP29" s="139">
        <v>34334527</v>
      </c>
      <c r="AQ29" s="139">
        <v>34859050</v>
      </c>
      <c r="AR29" s="139">
        <v>35570635</v>
      </c>
      <c r="AS29" s="139">
        <v>36252183.600000001</v>
      </c>
      <c r="AT29" s="139">
        <v>37299742</v>
      </c>
      <c r="AU29" s="139">
        <v>38539468</v>
      </c>
      <c r="AV29" s="139">
        <v>40272232</v>
      </c>
      <c r="AW29" s="139">
        <v>41815007.964000002</v>
      </c>
      <c r="AX29" s="139">
        <v>42846843</v>
      </c>
      <c r="AY29" s="139">
        <v>46447138</v>
      </c>
      <c r="AZ29" s="4"/>
    </row>
    <row r="30" spans="1:5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4"/>
    </row>
    <row r="31" spans="1:52">
      <c r="A31" s="139" t="s">
        <v>56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4"/>
    </row>
    <row r="32" spans="1:52">
      <c r="A32" s="139" t="s">
        <v>1012</v>
      </c>
      <c r="B32" s="139">
        <v>9032725</v>
      </c>
      <c r="C32" s="139">
        <v>9213567</v>
      </c>
      <c r="D32" s="139">
        <v>9648200</v>
      </c>
      <c r="E32" s="139">
        <v>9932598.8800000008</v>
      </c>
      <c r="F32" s="139">
        <v>9908060</v>
      </c>
      <c r="G32" s="139">
        <v>9808323</v>
      </c>
      <c r="H32" s="139">
        <v>10055818</v>
      </c>
      <c r="I32" s="139">
        <v>10531489.109999999</v>
      </c>
      <c r="J32" s="139">
        <v>10784722</v>
      </c>
      <c r="K32" s="139">
        <v>11105743</v>
      </c>
      <c r="L32" s="139">
        <v>11847251</v>
      </c>
      <c r="M32" s="139">
        <v>12448519.99</v>
      </c>
      <c r="N32" s="139">
        <v>13446345</v>
      </c>
      <c r="O32" s="139">
        <v>14251522</v>
      </c>
      <c r="P32" s="139">
        <v>15079049</v>
      </c>
      <c r="Q32" s="139">
        <v>15069256.35</v>
      </c>
      <c r="R32" s="139">
        <v>15998555</v>
      </c>
      <c r="S32" s="139">
        <v>16336097</v>
      </c>
      <c r="T32" s="139">
        <v>17624982</v>
      </c>
      <c r="U32" s="139">
        <v>17480615.758000001</v>
      </c>
      <c r="V32" s="139">
        <v>18303890</v>
      </c>
      <c r="W32" s="139">
        <v>19470221</v>
      </c>
      <c r="X32" s="139">
        <v>20752663</v>
      </c>
      <c r="Y32" s="139">
        <v>21296707.219999999</v>
      </c>
      <c r="Z32" s="139">
        <v>16912749</v>
      </c>
      <c r="AA32" s="139">
        <v>14773557</v>
      </c>
      <c r="AB32" s="139">
        <v>14424617</v>
      </c>
      <c r="AC32" s="139">
        <v>15297242.32</v>
      </c>
      <c r="AD32" s="139">
        <v>15689647</v>
      </c>
      <c r="AE32" s="139">
        <v>15501440</v>
      </c>
      <c r="AF32" s="139">
        <v>15802644</v>
      </c>
      <c r="AG32" s="139">
        <v>15784987.82</v>
      </c>
      <c r="AH32" s="139">
        <v>15529349</v>
      </c>
      <c r="AI32" s="139">
        <v>16271792</v>
      </c>
      <c r="AJ32" s="139">
        <v>15234357</v>
      </c>
      <c r="AK32" s="139">
        <v>14986332.220000001</v>
      </c>
      <c r="AL32" s="139">
        <v>15288647</v>
      </c>
      <c r="AM32" s="139">
        <v>15469738</v>
      </c>
      <c r="AN32" s="139">
        <v>15872453</v>
      </c>
      <c r="AO32" s="139">
        <v>15783936.59</v>
      </c>
      <c r="AP32" s="139">
        <v>14741368</v>
      </c>
      <c r="AQ32" s="139">
        <v>14271804</v>
      </c>
      <c r="AR32" s="139">
        <v>15058244</v>
      </c>
      <c r="AS32" s="139">
        <v>15847079.93</v>
      </c>
      <c r="AT32" s="139">
        <v>15212422</v>
      </c>
      <c r="AU32" s="139">
        <v>13899888</v>
      </c>
      <c r="AV32" s="139">
        <v>14354960</v>
      </c>
      <c r="AW32" s="139">
        <v>16587612.372</v>
      </c>
      <c r="AX32" s="139">
        <v>23077392</v>
      </c>
      <c r="AY32" s="139">
        <v>30735631</v>
      </c>
      <c r="AZ32" s="4"/>
    </row>
    <row r="33" spans="1:52">
      <c r="A33" s="139" t="s">
        <v>1013</v>
      </c>
      <c r="B33" s="139">
        <v>0</v>
      </c>
      <c r="C33" s="139">
        <v>0</v>
      </c>
      <c r="D33" s="139">
        <v>0</v>
      </c>
      <c r="E33" s="139">
        <v>0</v>
      </c>
      <c r="F33" s="139">
        <v>0</v>
      </c>
      <c r="G33" s="139">
        <v>9808323</v>
      </c>
      <c r="H33" s="139">
        <v>10055818</v>
      </c>
      <c r="I33" s="139">
        <v>10531489.109999999</v>
      </c>
      <c r="J33" s="139">
        <v>0</v>
      </c>
      <c r="K33" s="139">
        <v>0</v>
      </c>
      <c r="L33" s="139">
        <v>0</v>
      </c>
      <c r="M33" s="139">
        <v>12448519.99</v>
      </c>
      <c r="N33" s="139">
        <v>0</v>
      </c>
      <c r="O33" s="139">
        <v>14251522</v>
      </c>
      <c r="P33" s="139">
        <v>15079049</v>
      </c>
      <c r="Q33" s="139">
        <v>15069256.35</v>
      </c>
      <c r="R33" s="139">
        <v>15998555</v>
      </c>
      <c r="S33" s="139">
        <v>16336097</v>
      </c>
      <c r="T33" s="139">
        <v>17624982</v>
      </c>
      <c r="U33" s="139">
        <v>17480615.758000001</v>
      </c>
      <c r="V33" s="139">
        <v>18303890</v>
      </c>
      <c r="W33" s="139">
        <v>19470221</v>
      </c>
      <c r="X33" s="139">
        <v>20752663</v>
      </c>
      <c r="Y33" s="139">
        <v>21296707.219999999</v>
      </c>
      <c r="Z33" s="139">
        <v>16912749</v>
      </c>
      <c r="AA33" s="139">
        <v>14773557</v>
      </c>
      <c r="AB33" s="139">
        <v>14424617</v>
      </c>
      <c r="AC33" s="139">
        <v>15297242.32</v>
      </c>
      <c r="AD33" s="139">
        <v>15689647</v>
      </c>
      <c r="AE33" s="139">
        <v>15501440</v>
      </c>
      <c r="AF33" s="139">
        <v>15802644</v>
      </c>
      <c r="AG33" s="139">
        <v>15784987.82</v>
      </c>
      <c r="AH33" s="139">
        <v>15529349</v>
      </c>
      <c r="AI33" s="139">
        <v>16271792</v>
      </c>
      <c r="AJ33" s="139">
        <v>15234357</v>
      </c>
      <c r="AK33" s="139">
        <v>14986332.220000001</v>
      </c>
      <c r="AL33" s="139">
        <v>15288647</v>
      </c>
      <c r="AM33" s="139">
        <v>15469738</v>
      </c>
      <c r="AN33" s="139">
        <v>15872453</v>
      </c>
      <c r="AO33" s="139">
        <v>15783936.59</v>
      </c>
      <c r="AP33" s="139">
        <v>14741368</v>
      </c>
      <c r="AQ33" s="139">
        <v>14271804</v>
      </c>
      <c r="AR33" s="139">
        <v>15058244</v>
      </c>
      <c r="AS33" s="139">
        <v>15847079.93</v>
      </c>
      <c r="AT33" s="139">
        <v>15212422</v>
      </c>
      <c r="AU33" s="139">
        <v>13899888</v>
      </c>
      <c r="AV33" s="139">
        <v>14354960</v>
      </c>
      <c r="AW33" s="139">
        <v>16587612.372</v>
      </c>
      <c r="AX33" s="139">
        <v>23077392</v>
      </c>
      <c r="AY33" s="139">
        <v>30735631</v>
      </c>
      <c r="AZ33" s="4"/>
    </row>
    <row r="34" spans="1:52">
      <c r="A34" s="139" t="s">
        <v>1014</v>
      </c>
      <c r="B34" s="139">
        <v>0</v>
      </c>
      <c r="C34" s="139">
        <v>0</v>
      </c>
      <c r="D34" s="139">
        <v>0</v>
      </c>
      <c r="E34" s="139">
        <v>0</v>
      </c>
      <c r="F34" s="139">
        <v>0</v>
      </c>
      <c r="G34" s="139">
        <v>6508323</v>
      </c>
      <c r="H34" s="139">
        <v>4455818</v>
      </c>
      <c r="I34" s="139">
        <v>7431489.1100000003</v>
      </c>
      <c r="J34" s="139">
        <v>0</v>
      </c>
      <c r="K34" s="139">
        <v>0</v>
      </c>
      <c r="L34" s="139">
        <v>0</v>
      </c>
      <c r="M34" s="139">
        <v>7268519.9900000002</v>
      </c>
      <c r="N34" s="139">
        <v>0</v>
      </c>
      <c r="O34" s="139">
        <v>8851522</v>
      </c>
      <c r="P34" s="139">
        <v>8279049</v>
      </c>
      <c r="Q34" s="139">
        <v>7169256.3499999996</v>
      </c>
      <c r="R34" s="139">
        <v>8098555</v>
      </c>
      <c r="S34" s="139">
        <v>9236097</v>
      </c>
      <c r="T34" s="139">
        <v>10824982</v>
      </c>
      <c r="U34" s="139">
        <v>10480615.757999999</v>
      </c>
      <c r="V34" s="139">
        <v>11503890</v>
      </c>
      <c r="W34" s="139">
        <v>12670221</v>
      </c>
      <c r="X34" s="139">
        <v>12452663</v>
      </c>
      <c r="Y34" s="139">
        <v>12996707.220000001</v>
      </c>
      <c r="Z34" s="139">
        <v>8612749</v>
      </c>
      <c r="AA34" s="139">
        <v>5423557</v>
      </c>
      <c r="AB34" s="139">
        <v>5074617</v>
      </c>
      <c r="AC34" s="139">
        <v>5647242.3200000003</v>
      </c>
      <c r="AD34" s="139">
        <v>6039647</v>
      </c>
      <c r="AE34" s="139">
        <v>5551440</v>
      </c>
      <c r="AF34" s="139">
        <v>6352644</v>
      </c>
      <c r="AG34" s="139">
        <v>6184987.8200000003</v>
      </c>
      <c r="AH34" s="139">
        <v>5529349</v>
      </c>
      <c r="AI34" s="139">
        <v>6871792</v>
      </c>
      <c r="AJ34" s="139">
        <v>5534357</v>
      </c>
      <c r="AK34" s="139">
        <v>5286332.22</v>
      </c>
      <c r="AL34" s="139">
        <v>4588647</v>
      </c>
      <c r="AM34" s="139">
        <v>5269738</v>
      </c>
      <c r="AN34" s="139">
        <v>5126957</v>
      </c>
      <c r="AO34" s="139">
        <v>5038000</v>
      </c>
      <c r="AP34" s="139">
        <v>4345000</v>
      </c>
      <c r="AQ34" s="139">
        <v>4175000</v>
      </c>
      <c r="AR34" s="139">
        <v>5261000</v>
      </c>
      <c r="AS34" s="139">
        <v>4480144.34</v>
      </c>
      <c r="AT34" s="139">
        <v>3945000</v>
      </c>
      <c r="AU34" s="139">
        <v>2631963</v>
      </c>
      <c r="AV34" s="139">
        <v>6056192</v>
      </c>
      <c r="AW34" s="139">
        <v>9519433.3939999994</v>
      </c>
      <c r="AX34" s="139">
        <v>15513497</v>
      </c>
      <c r="AY34" s="139">
        <v>15511209</v>
      </c>
      <c r="AZ34" s="4"/>
    </row>
    <row r="35" spans="1:52">
      <c r="A35" s="139" t="s">
        <v>1015</v>
      </c>
      <c r="B35" s="139">
        <v>0</v>
      </c>
      <c r="C35" s="139">
        <v>0</v>
      </c>
      <c r="D35" s="139">
        <v>0</v>
      </c>
      <c r="E35" s="139">
        <v>0</v>
      </c>
      <c r="F35" s="139">
        <v>0</v>
      </c>
      <c r="G35" s="139">
        <v>3300000</v>
      </c>
      <c r="H35" s="139">
        <v>5600000</v>
      </c>
      <c r="I35" s="139">
        <v>3100000</v>
      </c>
      <c r="J35" s="139">
        <v>0</v>
      </c>
      <c r="K35" s="139">
        <v>0</v>
      </c>
      <c r="L35" s="139">
        <v>0</v>
      </c>
      <c r="M35" s="139">
        <v>5180000</v>
      </c>
      <c r="N35" s="139">
        <v>0</v>
      </c>
      <c r="O35" s="139">
        <v>5400000</v>
      </c>
      <c r="P35" s="139">
        <v>6800000</v>
      </c>
      <c r="Q35" s="139">
        <v>7900000</v>
      </c>
      <c r="R35" s="139">
        <v>7900000</v>
      </c>
      <c r="S35" s="139">
        <v>7100000</v>
      </c>
      <c r="T35" s="139">
        <v>6800000</v>
      </c>
      <c r="U35" s="139">
        <v>7000000</v>
      </c>
      <c r="V35" s="139">
        <v>6800000</v>
      </c>
      <c r="W35" s="139">
        <v>6800000</v>
      </c>
      <c r="X35" s="139">
        <v>8300000</v>
      </c>
      <c r="Y35" s="139">
        <v>8300000</v>
      </c>
      <c r="Z35" s="139">
        <v>8300000</v>
      </c>
      <c r="AA35" s="139">
        <v>9350000</v>
      </c>
      <c r="AB35" s="139">
        <v>9350000</v>
      </c>
      <c r="AC35" s="139">
        <v>9650000</v>
      </c>
      <c r="AD35" s="139">
        <v>9650000</v>
      </c>
      <c r="AE35" s="139">
        <v>9950000</v>
      </c>
      <c r="AF35" s="139">
        <v>9450000</v>
      </c>
      <c r="AG35" s="139">
        <v>9600000</v>
      </c>
      <c r="AH35" s="139">
        <v>10000000</v>
      </c>
      <c r="AI35" s="139">
        <v>9400000</v>
      </c>
      <c r="AJ35" s="139">
        <v>9700000</v>
      </c>
      <c r="AK35" s="139">
        <v>9700000</v>
      </c>
      <c r="AL35" s="139">
        <v>10700000</v>
      </c>
      <c r="AM35" s="139">
        <v>10200000</v>
      </c>
      <c r="AN35" s="139">
        <v>10745496</v>
      </c>
      <c r="AO35" s="139">
        <v>10745936.59</v>
      </c>
      <c r="AP35" s="139">
        <v>10396368</v>
      </c>
      <c r="AQ35" s="139">
        <v>10096804</v>
      </c>
      <c r="AR35" s="139">
        <v>9797244</v>
      </c>
      <c r="AS35" s="139">
        <v>11366935.59</v>
      </c>
      <c r="AT35" s="139">
        <v>11267422</v>
      </c>
      <c r="AU35" s="139">
        <v>11267925</v>
      </c>
      <c r="AV35" s="139">
        <v>8298768</v>
      </c>
      <c r="AW35" s="139">
        <v>7068178.9780000001</v>
      </c>
      <c r="AX35" s="139">
        <v>7563895</v>
      </c>
      <c r="AY35" s="139">
        <v>15224422</v>
      </c>
      <c r="AZ35" s="4"/>
    </row>
    <row r="36" spans="1:52">
      <c r="A36" s="139" t="s">
        <v>1101</v>
      </c>
      <c r="B36" s="139">
        <v>0</v>
      </c>
      <c r="C36" s="139">
        <v>0</v>
      </c>
      <c r="D36" s="139">
        <v>0</v>
      </c>
      <c r="E36" s="139">
        <v>22000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v>0</v>
      </c>
      <c r="AX36" s="139">
        <v>0</v>
      </c>
      <c r="AY36" s="139">
        <v>0</v>
      </c>
      <c r="AZ36" s="4"/>
    </row>
    <row r="37" spans="1:52">
      <c r="A37" s="139" t="s">
        <v>1102</v>
      </c>
      <c r="B37" s="139">
        <v>0</v>
      </c>
      <c r="C37" s="139">
        <v>5000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9">
        <v>0</v>
      </c>
      <c r="AQ37" s="139">
        <v>0</v>
      </c>
      <c r="AR37" s="139">
        <v>0</v>
      </c>
      <c r="AS37" s="139">
        <v>0</v>
      </c>
      <c r="AT37" s="139">
        <v>0</v>
      </c>
      <c r="AU37" s="139">
        <v>0</v>
      </c>
      <c r="AV37" s="139">
        <v>0</v>
      </c>
      <c r="AW37" s="139">
        <v>0</v>
      </c>
      <c r="AX37" s="139">
        <v>0</v>
      </c>
      <c r="AY37" s="139">
        <v>0</v>
      </c>
      <c r="AZ37" s="4"/>
    </row>
    <row r="38" spans="1:52">
      <c r="A38" s="139" t="s">
        <v>1016</v>
      </c>
      <c r="B38" s="139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499044</v>
      </c>
      <c r="L38" s="139">
        <v>698731</v>
      </c>
      <c r="M38" s="139">
        <v>698848.18</v>
      </c>
      <c r="N38" s="139">
        <v>698963</v>
      </c>
      <c r="O38" s="139">
        <v>699079</v>
      </c>
      <c r="P38" s="139">
        <v>699197</v>
      </c>
      <c r="Q38" s="139">
        <v>699314.42</v>
      </c>
      <c r="R38" s="139">
        <v>699431</v>
      </c>
      <c r="S38" s="139">
        <v>699547</v>
      </c>
      <c r="T38" s="139">
        <v>699664</v>
      </c>
      <c r="U38" s="139">
        <v>1697926.9410000001</v>
      </c>
      <c r="V38" s="139">
        <v>2047785</v>
      </c>
      <c r="W38" s="139">
        <v>2845568</v>
      </c>
      <c r="X38" s="139">
        <v>2646122</v>
      </c>
      <c r="Y38" s="139">
        <v>2746640.5980000002</v>
      </c>
      <c r="Z38" s="139">
        <v>7507913</v>
      </c>
      <c r="AA38" s="139">
        <v>10159707</v>
      </c>
      <c r="AB38" s="139">
        <v>10263821</v>
      </c>
      <c r="AC38" s="139">
        <v>9348761.5299999993</v>
      </c>
      <c r="AD38" s="139">
        <v>9046019</v>
      </c>
      <c r="AE38" s="139">
        <v>9636281</v>
      </c>
      <c r="AF38" s="139">
        <v>8986684</v>
      </c>
      <c r="AG38" s="139">
        <v>9416149.6899999995</v>
      </c>
      <c r="AH38" s="139">
        <v>9767326</v>
      </c>
      <c r="AI38" s="139">
        <v>9677133</v>
      </c>
      <c r="AJ38" s="139">
        <v>11087179</v>
      </c>
      <c r="AK38" s="139">
        <v>11362665.82</v>
      </c>
      <c r="AL38" s="139">
        <v>11401005</v>
      </c>
      <c r="AM38" s="139">
        <v>11943197</v>
      </c>
      <c r="AN38" s="139">
        <v>12028792</v>
      </c>
      <c r="AO38" s="139">
        <v>12532196.880000001</v>
      </c>
      <c r="AP38" s="139">
        <v>13663913</v>
      </c>
      <c r="AQ38" s="139">
        <v>14931407</v>
      </c>
      <c r="AR38" s="139">
        <v>14681395</v>
      </c>
      <c r="AS38" s="139">
        <v>14376999.130000001</v>
      </c>
      <c r="AT38" s="139">
        <v>15802016</v>
      </c>
      <c r="AU38" s="139">
        <v>18641776</v>
      </c>
      <c r="AV38" s="139">
        <v>19660836</v>
      </c>
      <c r="AW38" s="139">
        <v>18666550.739</v>
      </c>
      <c r="AX38" s="139">
        <v>13077699</v>
      </c>
      <c r="AY38" s="139">
        <v>9361845</v>
      </c>
      <c r="AZ38" s="4"/>
    </row>
    <row r="39" spans="1:52">
      <c r="A39" s="139" t="s">
        <v>1017</v>
      </c>
      <c r="B39" s="139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v>0</v>
      </c>
      <c r="AX39" s="139">
        <v>0</v>
      </c>
      <c r="AY39" s="139">
        <v>30387</v>
      </c>
      <c r="AZ39" s="4"/>
    </row>
    <row r="40" spans="1:52">
      <c r="A40" s="139" t="s">
        <v>1018</v>
      </c>
      <c r="B40" s="139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0</v>
      </c>
      <c r="V40" s="139">
        <v>0</v>
      </c>
      <c r="W40" s="139">
        <v>0</v>
      </c>
      <c r="X40" s="139">
        <v>0</v>
      </c>
      <c r="Y40" s="139">
        <v>0</v>
      </c>
      <c r="Z40" s="139">
        <v>0</v>
      </c>
      <c r="AA40" s="139">
        <v>0</v>
      </c>
      <c r="AB40" s="139">
        <v>0</v>
      </c>
      <c r="AC40" s="139">
        <v>0</v>
      </c>
      <c r="AD40" s="139">
        <v>0</v>
      </c>
      <c r="AE40" s="139">
        <v>0</v>
      </c>
      <c r="AF40" s="139">
        <v>0</v>
      </c>
      <c r="AG40" s="139">
        <v>0</v>
      </c>
      <c r="AH40" s="139">
        <v>0</v>
      </c>
      <c r="AI40" s="139">
        <v>0</v>
      </c>
      <c r="AJ40" s="139">
        <v>0</v>
      </c>
      <c r="AK40" s="139">
        <v>0</v>
      </c>
      <c r="AL40" s="139">
        <v>0</v>
      </c>
      <c r="AM40" s="139">
        <v>0</v>
      </c>
      <c r="AN40" s="139">
        <v>0</v>
      </c>
      <c r="AO40" s="139">
        <v>0</v>
      </c>
      <c r="AP40" s="139">
        <v>0</v>
      </c>
      <c r="AQ40" s="139">
        <v>0</v>
      </c>
      <c r="AR40" s="139">
        <v>0</v>
      </c>
      <c r="AS40" s="139">
        <v>0</v>
      </c>
      <c r="AT40" s="139">
        <v>0</v>
      </c>
      <c r="AU40" s="139">
        <v>0</v>
      </c>
      <c r="AV40" s="139">
        <v>0</v>
      </c>
      <c r="AW40" s="139">
        <v>0</v>
      </c>
      <c r="AX40" s="139">
        <v>0</v>
      </c>
      <c r="AY40" s="139">
        <v>30387</v>
      </c>
      <c r="AZ40" s="4"/>
    </row>
    <row r="41" spans="1:52">
      <c r="A41" s="139" t="s">
        <v>1019</v>
      </c>
      <c r="B41" s="139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37317</v>
      </c>
      <c r="O41" s="139">
        <v>39110</v>
      </c>
      <c r="P41" s="139">
        <v>40902</v>
      </c>
      <c r="Q41" s="139">
        <v>42694.07</v>
      </c>
      <c r="R41" s="139">
        <v>44059</v>
      </c>
      <c r="S41" s="139">
        <v>45892</v>
      </c>
      <c r="T41" s="139">
        <v>47725</v>
      </c>
      <c r="U41" s="139">
        <v>49557.411999999997</v>
      </c>
      <c r="V41" s="139">
        <v>73101</v>
      </c>
      <c r="W41" s="139">
        <v>75124</v>
      </c>
      <c r="X41" s="139">
        <v>77147</v>
      </c>
      <c r="Y41" s="139">
        <v>79170.441000000006</v>
      </c>
      <c r="Z41" s="139">
        <v>78398</v>
      </c>
      <c r="AA41" s="139">
        <v>80437</v>
      </c>
      <c r="AB41" s="139">
        <v>82477</v>
      </c>
      <c r="AC41" s="139">
        <v>84515.93</v>
      </c>
      <c r="AD41" s="139">
        <v>86600</v>
      </c>
      <c r="AE41" s="139">
        <v>88685</v>
      </c>
      <c r="AF41" s="139">
        <v>90769</v>
      </c>
      <c r="AG41" s="139">
        <v>92853.3</v>
      </c>
      <c r="AH41" s="139">
        <v>90662</v>
      </c>
      <c r="AI41" s="139">
        <v>93413</v>
      </c>
      <c r="AJ41" s="139">
        <v>96163</v>
      </c>
      <c r="AK41" s="139">
        <v>98913.05</v>
      </c>
      <c r="AL41" s="139">
        <v>90215</v>
      </c>
      <c r="AM41" s="139">
        <v>91748</v>
      </c>
      <c r="AN41" s="139">
        <v>92063</v>
      </c>
      <c r="AO41" s="139">
        <v>94500.35</v>
      </c>
      <c r="AP41" s="139">
        <v>96010</v>
      </c>
      <c r="AQ41" s="139">
        <v>96515</v>
      </c>
      <c r="AR41" s="139">
        <v>98873</v>
      </c>
      <c r="AS41" s="139">
        <v>106210.71</v>
      </c>
      <c r="AT41" s="139">
        <v>107796</v>
      </c>
      <c r="AU41" s="139">
        <v>135064</v>
      </c>
      <c r="AV41" s="139">
        <v>138284</v>
      </c>
      <c r="AW41" s="139">
        <v>142186.18700000001</v>
      </c>
      <c r="AX41" s="139">
        <v>144142</v>
      </c>
      <c r="AY41" s="139">
        <v>147535</v>
      </c>
      <c r="AZ41" s="4"/>
    </row>
    <row r="42" spans="1:52">
      <c r="A42" s="139" t="s">
        <v>1020</v>
      </c>
      <c r="B42" s="139">
        <v>0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39">
        <v>3968</v>
      </c>
      <c r="I42" s="139">
        <v>0</v>
      </c>
      <c r="J42" s="139">
        <v>1329</v>
      </c>
      <c r="K42" s="139">
        <v>1928</v>
      </c>
      <c r="L42" s="139">
        <v>616</v>
      </c>
      <c r="M42" s="139">
        <v>0</v>
      </c>
      <c r="N42" s="139">
        <v>780</v>
      </c>
      <c r="O42" s="139">
        <v>0</v>
      </c>
      <c r="P42" s="139">
        <v>0</v>
      </c>
      <c r="Q42" s="139">
        <v>483.53</v>
      </c>
      <c r="R42" s="139">
        <v>623</v>
      </c>
      <c r="S42" s="139">
        <v>616</v>
      </c>
      <c r="T42" s="139">
        <v>467</v>
      </c>
      <c r="U42" s="139">
        <v>542.28800000000001</v>
      </c>
      <c r="V42" s="139">
        <v>1055</v>
      </c>
      <c r="W42" s="139">
        <v>1231</v>
      </c>
      <c r="X42" s="139">
        <v>2065</v>
      </c>
      <c r="Y42" s="139">
        <v>607.36699999999996</v>
      </c>
      <c r="Z42" s="139">
        <v>769</v>
      </c>
      <c r="AA42" s="139">
        <v>926</v>
      </c>
      <c r="AB42" s="139">
        <v>1154</v>
      </c>
      <c r="AC42" s="139">
        <v>521.76</v>
      </c>
      <c r="AD42" s="139">
        <v>628</v>
      </c>
      <c r="AE42" s="139">
        <v>820</v>
      </c>
      <c r="AF42" s="139">
        <v>1063</v>
      </c>
      <c r="AG42" s="139">
        <v>445.26</v>
      </c>
      <c r="AH42" s="139">
        <v>611</v>
      </c>
      <c r="AI42" s="139">
        <v>830</v>
      </c>
      <c r="AJ42" s="139">
        <v>1003</v>
      </c>
      <c r="AK42" s="139">
        <v>252.6</v>
      </c>
      <c r="AL42" s="139">
        <v>503</v>
      </c>
      <c r="AM42" s="139">
        <v>253</v>
      </c>
      <c r="AN42" s="139">
        <v>253</v>
      </c>
      <c r="AO42" s="139">
        <v>252.6</v>
      </c>
      <c r="AP42" s="139">
        <v>503</v>
      </c>
      <c r="AQ42" s="139">
        <v>753</v>
      </c>
      <c r="AR42" s="139">
        <v>1000</v>
      </c>
      <c r="AS42" s="139">
        <v>343.05</v>
      </c>
      <c r="AT42" s="139">
        <v>775</v>
      </c>
      <c r="AU42" s="139">
        <v>1265</v>
      </c>
      <c r="AV42" s="139">
        <v>1266</v>
      </c>
      <c r="AW42" s="139">
        <v>525.39700000000005</v>
      </c>
      <c r="AX42" s="139">
        <v>763</v>
      </c>
      <c r="AY42" s="139">
        <v>3727</v>
      </c>
      <c r="AZ42" s="4"/>
    </row>
    <row r="43" spans="1:52">
      <c r="A43" s="139" t="s">
        <v>1021</v>
      </c>
      <c r="B43" s="139">
        <v>0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76423.12</v>
      </c>
      <c r="R43" s="139">
        <v>109409</v>
      </c>
      <c r="S43" s="139">
        <v>73318</v>
      </c>
      <c r="T43" s="139">
        <v>46273</v>
      </c>
      <c r="U43" s="139">
        <v>84714.501000000004</v>
      </c>
      <c r="V43" s="139">
        <v>125929</v>
      </c>
      <c r="W43" s="139">
        <v>85471</v>
      </c>
      <c r="X43" s="139">
        <v>44444</v>
      </c>
      <c r="Y43" s="139">
        <v>86990.918000000005</v>
      </c>
      <c r="Z43" s="139">
        <v>135014</v>
      </c>
      <c r="AA43" s="139">
        <v>98426</v>
      </c>
      <c r="AB43" s="139">
        <v>51679</v>
      </c>
      <c r="AC43" s="139">
        <v>101009.25</v>
      </c>
      <c r="AD43" s="139">
        <v>149948</v>
      </c>
      <c r="AE43" s="139">
        <v>99318</v>
      </c>
      <c r="AF43" s="139">
        <v>52126</v>
      </c>
      <c r="AG43" s="139">
        <v>95983.19</v>
      </c>
      <c r="AH43" s="139">
        <v>150555</v>
      </c>
      <c r="AI43" s="139">
        <v>107970</v>
      </c>
      <c r="AJ43" s="139">
        <v>49113</v>
      </c>
      <c r="AK43" s="139">
        <v>97529.43</v>
      </c>
      <c r="AL43" s="139">
        <v>147076</v>
      </c>
      <c r="AM43" s="139">
        <v>101850</v>
      </c>
      <c r="AN43" s="139">
        <v>50827</v>
      </c>
      <c r="AO43" s="139">
        <v>99251.76</v>
      </c>
      <c r="AP43" s="139">
        <v>150114</v>
      </c>
      <c r="AQ43" s="139">
        <v>107589</v>
      </c>
      <c r="AR43" s="139">
        <v>49338</v>
      </c>
      <c r="AS43" s="139">
        <v>98176.41</v>
      </c>
      <c r="AT43" s="139">
        <v>151240</v>
      </c>
      <c r="AU43" s="139">
        <v>107044</v>
      </c>
      <c r="AV43" s="139">
        <v>54836</v>
      </c>
      <c r="AW43" s="139">
        <v>116418.435</v>
      </c>
      <c r="AX43" s="139">
        <v>154445</v>
      </c>
      <c r="AY43" s="139">
        <v>92663</v>
      </c>
      <c r="AZ43" s="4"/>
    </row>
    <row r="44" spans="1:52">
      <c r="A44" s="139" t="s">
        <v>1022</v>
      </c>
      <c r="B44" s="139">
        <v>209504</v>
      </c>
      <c r="C44" s="139">
        <v>224507</v>
      </c>
      <c r="D44" s="139">
        <v>241039</v>
      </c>
      <c r="E44" s="139">
        <v>256819.02</v>
      </c>
      <c r="F44" s="139">
        <v>205110</v>
      </c>
      <c r="G44" s="139">
        <v>222725</v>
      </c>
      <c r="H44" s="139">
        <v>224310</v>
      </c>
      <c r="I44" s="139">
        <v>241989.31</v>
      </c>
      <c r="J44" s="139">
        <v>208872</v>
      </c>
      <c r="K44" s="139">
        <v>208438</v>
      </c>
      <c r="L44" s="139">
        <v>213822</v>
      </c>
      <c r="M44" s="139">
        <v>295147.01</v>
      </c>
      <c r="N44" s="139">
        <v>252525</v>
      </c>
      <c r="O44" s="139">
        <v>262581</v>
      </c>
      <c r="P44" s="139">
        <v>254179</v>
      </c>
      <c r="Q44" s="139">
        <v>280762.93</v>
      </c>
      <c r="R44" s="139">
        <v>189856</v>
      </c>
      <c r="S44" s="139">
        <v>206142</v>
      </c>
      <c r="T44" s="139">
        <v>263046</v>
      </c>
      <c r="U44" s="139">
        <v>328709.62400000001</v>
      </c>
      <c r="V44" s="139">
        <v>226103</v>
      </c>
      <c r="W44" s="139">
        <v>228717</v>
      </c>
      <c r="X44" s="139">
        <v>268382</v>
      </c>
      <c r="Y44" s="139">
        <v>374085.52299999999</v>
      </c>
      <c r="Z44" s="139">
        <v>245798</v>
      </c>
      <c r="AA44" s="139">
        <v>317143</v>
      </c>
      <c r="AB44" s="139">
        <v>356314</v>
      </c>
      <c r="AC44" s="139">
        <v>510727.06</v>
      </c>
      <c r="AD44" s="139">
        <v>493969</v>
      </c>
      <c r="AE44" s="139">
        <v>510257</v>
      </c>
      <c r="AF44" s="139">
        <v>542930</v>
      </c>
      <c r="AG44" s="139">
        <v>512073.13</v>
      </c>
      <c r="AH44" s="139">
        <v>419647</v>
      </c>
      <c r="AI44" s="139">
        <v>432723</v>
      </c>
      <c r="AJ44" s="139">
        <v>548889</v>
      </c>
      <c r="AK44" s="139">
        <v>582505.53</v>
      </c>
      <c r="AL44" s="139">
        <v>507769</v>
      </c>
      <c r="AM44" s="139">
        <v>554946</v>
      </c>
      <c r="AN44" s="139">
        <v>658253</v>
      </c>
      <c r="AO44" s="139">
        <v>658144.69999999995</v>
      </c>
      <c r="AP44" s="139">
        <v>672032</v>
      </c>
      <c r="AQ44" s="139">
        <v>768521</v>
      </c>
      <c r="AR44" s="139">
        <v>777393</v>
      </c>
      <c r="AS44" s="139">
        <v>702478.43</v>
      </c>
      <c r="AT44" s="139">
        <v>709136</v>
      </c>
      <c r="AU44" s="139">
        <v>796599</v>
      </c>
      <c r="AV44" s="139">
        <v>878851</v>
      </c>
      <c r="AW44" s="139">
        <v>877756.59</v>
      </c>
      <c r="AX44" s="139">
        <v>781123</v>
      </c>
      <c r="AY44" s="139">
        <v>838978</v>
      </c>
      <c r="AZ44" s="4"/>
    </row>
    <row r="45" spans="1:52">
      <c r="A45" s="139" t="s">
        <v>72</v>
      </c>
      <c r="B45" s="139">
        <v>9242229</v>
      </c>
      <c r="C45" s="139">
        <v>9443074</v>
      </c>
      <c r="D45" s="139">
        <v>9889239</v>
      </c>
      <c r="E45" s="139">
        <v>10211417.9</v>
      </c>
      <c r="F45" s="139">
        <v>10113170</v>
      </c>
      <c r="G45" s="139">
        <v>10031048</v>
      </c>
      <c r="H45" s="139">
        <v>10284096</v>
      </c>
      <c r="I45" s="139">
        <v>10773478.42</v>
      </c>
      <c r="J45" s="139">
        <v>10994923</v>
      </c>
      <c r="K45" s="139">
        <v>11815153</v>
      </c>
      <c r="L45" s="139">
        <v>12760420</v>
      </c>
      <c r="M45" s="139">
        <v>13442515.17</v>
      </c>
      <c r="N45" s="139">
        <v>14435930</v>
      </c>
      <c r="O45" s="139">
        <v>15252292</v>
      </c>
      <c r="P45" s="139">
        <v>16073327</v>
      </c>
      <c r="Q45" s="139">
        <v>16168934.41</v>
      </c>
      <c r="R45" s="139">
        <v>17041933</v>
      </c>
      <c r="S45" s="139">
        <v>17361612</v>
      </c>
      <c r="T45" s="139">
        <v>18682157</v>
      </c>
      <c r="U45" s="139">
        <v>19642066.524</v>
      </c>
      <c r="V45" s="139">
        <v>20777863</v>
      </c>
      <c r="W45" s="139">
        <v>22706332</v>
      </c>
      <c r="X45" s="139">
        <v>23790823</v>
      </c>
      <c r="Y45" s="139">
        <v>24584202.067000002</v>
      </c>
      <c r="Z45" s="139">
        <v>24880641</v>
      </c>
      <c r="AA45" s="139">
        <v>25430196</v>
      </c>
      <c r="AB45" s="139">
        <v>25180062</v>
      </c>
      <c r="AC45" s="139">
        <v>25342777.850000001</v>
      </c>
      <c r="AD45" s="139">
        <v>25466811</v>
      </c>
      <c r="AE45" s="139">
        <v>25836801</v>
      </c>
      <c r="AF45" s="139">
        <v>25476216</v>
      </c>
      <c r="AG45" s="139">
        <v>25902492.390000001</v>
      </c>
      <c r="AH45" s="139">
        <v>25958150</v>
      </c>
      <c r="AI45" s="139">
        <v>26583861</v>
      </c>
      <c r="AJ45" s="139">
        <v>27016704</v>
      </c>
      <c r="AK45" s="139">
        <v>27128198.640000001</v>
      </c>
      <c r="AL45" s="139">
        <v>27435215</v>
      </c>
      <c r="AM45" s="139">
        <v>28161732</v>
      </c>
      <c r="AN45" s="139">
        <v>28702641</v>
      </c>
      <c r="AO45" s="139">
        <v>29168282.879999999</v>
      </c>
      <c r="AP45" s="139">
        <v>29323940</v>
      </c>
      <c r="AQ45" s="139">
        <v>30176589</v>
      </c>
      <c r="AR45" s="139">
        <v>30666243</v>
      </c>
      <c r="AS45" s="139">
        <v>31131287.66</v>
      </c>
      <c r="AT45" s="139">
        <v>31983385</v>
      </c>
      <c r="AU45" s="139">
        <v>33581636</v>
      </c>
      <c r="AV45" s="139">
        <v>35089033</v>
      </c>
      <c r="AW45" s="139">
        <v>36391049.719999999</v>
      </c>
      <c r="AX45" s="139">
        <v>37235564</v>
      </c>
      <c r="AY45" s="139">
        <v>41210766</v>
      </c>
      <c r="AZ45" s="4"/>
    </row>
    <row r="46" spans="1:5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4"/>
    </row>
    <row r="47" spans="1:52">
      <c r="A47" s="139" t="s">
        <v>73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4"/>
    </row>
    <row r="48" spans="1:52">
      <c r="A48" s="139" t="s">
        <v>74</v>
      </c>
      <c r="B48" s="139">
        <v>1150000</v>
      </c>
      <c r="C48" s="139">
        <v>1150000</v>
      </c>
      <c r="D48" s="139">
        <v>1150000</v>
      </c>
      <c r="E48" s="139">
        <v>1150000</v>
      </c>
      <c r="F48" s="139">
        <v>1150000</v>
      </c>
      <c r="G48" s="139">
        <v>1150000</v>
      </c>
      <c r="H48" s="139">
        <v>1150000</v>
      </c>
      <c r="I48" s="139">
        <v>1150000</v>
      </c>
      <c r="J48" s="139">
        <v>1150000</v>
      </c>
      <c r="K48" s="139">
        <v>1150000</v>
      </c>
      <c r="L48" s="139">
        <v>1150000</v>
      </c>
      <c r="M48" s="139">
        <v>1150000</v>
      </c>
      <c r="N48" s="139">
        <v>1150000</v>
      </c>
      <c r="O48" s="139">
        <v>1150000</v>
      </c>
      <c r="P48" s="139">
        <v>1150000</v>
      </c>
      <c r="Q48" s="139">
        <v>1150000</v>
      </c>
      <c r="R48" s="139">
        <v>1150000</v>
      </c>
      <c r="S48" s="139">
        <v>1725000</v>
      </c>
      <c r="T48" s="139">
        <v>1725000</v>
      </c>
      <c r="U48" s="139">
        <v>1725000</v>
      </c>
      <c r="V48" s="139">
        <v>1725000</v>
      </c>
      <c r="W48" s="139">
        <v>1725000</v>
      </c>
      <c r="X48" s="139">
        <v>1725000</v>
      </c>
      <c r="Y48" s="139">
        <v>1725000</v>
      </c>
      <c r="Z48" s="139">
        <v>1725000</v>
      </c>
      <c r="AA48" s="139">
        <v>1759500</v>
      </c>
      <c r="AB48" s="139">
        <v>1759500</v>
      </c>
      <c r="AC48" s="139">
        <v>1759500</v>
      </c>
      <c r="AD48" s="139">
        <v>1759500</v>
      </c>
      <c r="AE48" s="139">
        <v>1759500</v>
      </c>
      <c r="AF48" s="139">
        <v>1759500</v>
      </c>
      <c r="AG48" s="139">
        <v>1759500</v>
      </c>
      <c r="AH48" s="139">
        <v>1759500</v>
      </c>
      <c r="AI48" s="139">
        <v>1759500</v>
      </c>
      <c r="AJ48" s="139">
        <v>1759500</v>
      </c>
      <c r="AK48" s="139">
        <v>1759500</v>
      </c>
      <c r="AL48" s="139">
        <v>1759500</v>
      </c>
      <c r="AM48" s="139">
        <v>1759500</v>
      </c>
      <c r="AN48" s="139">
        <v>1759500</v>
      </c>
      <c r="AO48" s="139">
        <v>1759500</v>
      </c>
      <c r="AP48" s="139">
        <v>1759500</v>
      </c>
      <c r="AQ48" s="139">
        <v>1759500</v>
      </c>
      <c r="AR48" s="139">
        <v>1759500</v>
      </c>
      <c r="AS48" s="139">
        <v>1759500</v>
      </c>
      <c r="AT48" s="139">
        <v>1759500</v>
      </c>
      <c r="AU48" s="139">
        <v>1759500</v>
      </c>
      <c r="AV48" s="139">
        <v>1759500</v>
      </c>
      <c r="AW48" s="139">
        <v>1759500</v>
      </c>
      <c r="AX48" s="139">
        <v>1759500</v>
      </c>
      <c r="AY48" s="139">
        <v>1759500</v>
      </c>
      <c r="AZ48" s="4"/>
    </row>
    <row r="49" spans="1:52">
      <c r="A49" s="139" t="s">
        <v>75</v>
      </c>
      <c r="B49" s="139">
        <v>1150000</v>
      </c>
      <c r="C49" s="139">
        <v>1150000</v>
      </c>
      <c r="D49" s="139">
        <v>1150000</v>
      </c>
      <c r="E49" s="139">
        <v>1150000</v>
      </c>
      <c r="F49" s="139">
        <v>1150000</v>
      </c>
      <c r="G49" s="139">
        <v>1150000</v>
      </c>
      <c r="H49" s="139">
        <v>1150000</v>
      </c>
      <c r="I49" s="139">
        <v>1150000</v>
      </c>
      <c r="J49" s="139">
        <v>1150000</v>
      </c>
      <c r="K49" s="139">
        <v>1150000</v>
      </c>
      <c r="L49" s="139">
        <v>1150000</v>
      </c>
      <c r="M49" s="139">
        <v>1150000</v>
      </c>
      <c r="N49" s="139">
        <v>1150000</v>
      </c>
      <c r="O49" s="139">
        <v>1150000</v>
      </c>
      <c r="P49" s="139">
        <v>1150000</v>
      </c>
      <c r="Q49" s="139">
        <v>1150000</v>
      </c>
      <c r="R49" s="139">
        <v>1150000</v>
      </c>
      <c r="S49" s="139">
        <v>1725000</v>
      </c>
      <c r="T49" s="139">
        <v>1725000</v>
      </c>
      <c r="U49" s="139">
        <v>1725000</v>
      </c>
      <c r="V49" s="139">
        <v>1725000</v>
      </c>
      <c r="W49" s="139">
        <v>1725000</v>
      </c>
      <c r="X49" s="139">
        <v>1725000</v>
      </c>
      <c r="Y49" s="139">
        <v>1725000</v>
      </c>
      <c r="Z49" s="139">
        <v>1725000</v>
      </c>
      <c r="AA49" s="139">
        <v>1759500</v>
      </c>
      <c r="AB49" s="139">
        <v>1759500</v>
      </c>
      <c r="AC49" s="139">
        <v>1759500</v>
      </c>
      <c r="AD49" s="139">
        <v>1759500</v>
      </c>
      <c r="AE49" s="139">
        <v>1759500</v>
      </c>
      <c r="AF49" s="139">
        <v>1759500</v>
      </c>
      <c r="AG49" s="139">
        <v>1759500</v>
      </c>
      <c r="AH49" s="139">
        <v>1759500</v>
      </c>
      <c r="AI49" s="139">
        <v>1759500</v>
      </c>
      <c r="AJ49" s="139">
        <v>1759500</v>
      </c>
      <c r="AK49" s="139">
        <v>1759500</v>
      </c>
      <c r="AL49" s="139">
        <v>1759500</v>
      </c>
      <c r="AM49" s="139">
        <v>1759500</v>
      </c>
      <c r="AN49" s="139">
        <v>1759500</v>
      </c>
      <c r="AO49" s="139">
        <v>1759500</v>
      </c>
      <c r="AP49" s="139">
        <v>1759500</v>
      </c>
      <c r="AQ49" s="139">
        <v>1759500</v>
      </c>
      <c r="AR49" s="139">
        <v>1759500</v>
      </c>
      <c r="AS49" s="139">
        <v>1759500</v>
      </c>
      <c r="AT49" s="139">
        <v>1759500</v>
      </c>
      <c r="AU49" s="139">
        <v>1759500</v>
      </c>
      <c r="AV49" s="139">
        <v>1759500</v>
      </c>
      <c r="AW49" s="139">
        <v>1759500</v>
      </c>
      <c r="AX49" s="139">
        <v>1759500</v>
      </c>
      <c r="AY49" s="139">
        <v>1759500</v>
      </c>
      <c r="AZ49" s="4"/>
    </row>
    <row r="50" spans="1:52">
      <c r="A50" s="139" t="s">
        <v>76</v>
      </c>
      <c r="B50" s="139">
        <v>1150000</v>
      </c>
      <c r="C50" s="139">
        <v>1150000</v>
      </c>
      <c r="D50" s="139">
        <v>1150000</v>
      </c>
      <c r="E50" s="139">
        <v>1150000</v>
      </c>
      <c r="F50" s="139">
        <v>1150000</v>
      </c>
      <c r="G50" s="139">
        <v>1150000</v>
      </c>
      <c r="H50" s="139">
        <v>1150000</v>
      </c>
      <c r="I50" s="139">
        <v>1150000</v>
      </c>
      <c r="J50" s="139">
        <v>1150000</v>
      </c>
      <c r="K50" s="139">
        <v>1150000</v>
      </c>
      <c r="L50" s="139">
        <v>1150000</v>
      </c>
      <c r="M50" s="139">
        <v>1150000</v>
      </c>
      <c r="N50" s="139">
        <v>1150000</v>
      </c>
      <c r="O50" s="139">
        <v>1150000</v>
      </c>
      <c r="P50" s="139">
        <v>1150000</v>
      </c>
      <c r="Q50" s="139">
        <v>1150000</v>
      </c>
      <c r="R50" s="139">
        <v>1150000</v>
      </c>
      <c r="S50" s="139">
        <v>1725000</v>
      </c>
      <c r="T50" s="139">
        <v>1725000</v>
      </c>
      <c r="U50" s="139">
        <v>1725000</v>
      </c>
      <c r="V50" s="139">
        <v>1725000</v>
      </c>
      <c r="W50" s="139">
        <v>1725000</v>
      </c>
      <c r="X50" s="139">
        <v>1725000</v>
      </c>
      <c r="Y50" s="139">
        <v>1725000</v>
      </c>
      <c r="Z50" s="139">
        <v>1725000</v>
      </c>
      <c r="AA50" s="139">
        <v>1759478</v>
      </c>
      <c r="AB50" s="139">
        <v>1759478</v>
      </c>
      <c r="AC50" s="139">
        <v>1759478.2</v>
      </c>
      <c r="AD50" s="139">
        <v>1759478</v>
      </c>
      <c r="AE50" s="139">
        <v>1759478</v>
      </c>
      <c r="AF50" s="139">
        <v>1759478</v>
      </c>
      <c r="AG50" s="139">
        <v>1759478.2</v>
      </c>
      <c r="AH50" s="139">
        <v>1759478</v>
      </c>
      <c r="AI50" s="139">
        <v>1759478</v>
      </c>
      <c r="AJ50" s="139">
        <v>1759478</v>
      </c>
      <c r="AK50" s="139">
        <v>1759478.2</v>
      </c>
      <c r="AL50" s="139">
        <v>1759478</v>
      </c>
      <c r="AM50" s="139">
        <v>1759478</v>
      </c>
      <c r="AN50" s="139">
        <v>1759478</v>
      </c>
      <c r="AO50" s="139">
        <v>1759478.2</v>
      </c>
      <c r="AP50" s="139">
        <v>1759478</v>
      </c>
      <c r="AQ50" s="139">
        <v>1759478</v>
      </c>
      <c r="AR50" s="139">
        <v>1759478</v>
      </c>
      <c r="AS50" s="139">
        <v>1759478.2</v>
      </c>
      <c r="AT50" s="139">
        <v>1759478</v>
      </c>
      <c r="AU50" s="139">
        <v>1759478</v>
      </c>
      <c r="AV50" s="139">
        <v>1759478</v>
      </c>
      <c r="AW50" s="139">
        <v>1759478.2</v>
      </c>
      <c r="AX50" s="139">
        <v>1759478</v>
      </c>
      <c r="AY50" s="139">
        <v>1759478</v>
      </c>
      <c r="AZ50" s="4"/>
    </row>
    <row r="51" spans="1:52">
      <c r="A51" s="139" t="s">
        <v>75</v>
      </c>
      <c r="B51" s="139">
        <v>1150000</v>
      </c>
      <c r="C51" s="139">
        <v>1150000</v>
      </c>
      <c r="D51" s="139">
        <v>1150000</v>
      </c>
      <c r="E51" s="139">
        <v>1150000</v>
      </c>
      <c r="F51" s="139">
        <v>1150000</v>
      </c>
      <c r="G51" s="139">
        <v>1150000</v>
      </c>
      <c r="H51" s="139">
        <v>1150000</v>
      </c>
      <c r="I51" s="139">
        <v>1150000</v>
      </c>
      <c r="J51" s="139">
        <v>1150000</v>
      </c>
      <c r="K51" s="139">
        <v>1150000</v>
      </c>
      <c r="L51" s="139">
        <v>1150000</v>
      </c>
      <c r="M51" s="139">
        <v>1150000</v>
      </c>
      <c r="N51" s="139">
        <v>1150000</v>
      </c>
      <c r="O51" s="139">
        <v>1150000</v>
      </c>
      <c r="P51" s="139">
        <v>1150000</v>
      </c>
      <c r="Q51" s="139">
        <v>1150000</v>
      </c>
      <c r="R51" s="139">
        <v>1150000</v>
      </c>
      <c r="S51" s="139">
        <v>1725000</v>
      </c>
      <c r="T51" s="139">
        <v>1725000</v>
      </c>
      <c r="U51" s="139">
        <v>1725000</v>
      </c>
      <c r="V51" s="139">
        <v>1725000</v>
      </c>
      <c r="W51" s="139">
        <v>1725000</v>
      </c>
      <c r="X51" s="139">
        <v>1725000</v>
      </c>
      <c r="Y51" s="139">
        <v>1725000</v>
      </c>
      <c r="Z51" s="139">
        <v>1725000</v>
      </c>
      <c r="AA51" s="139">
        <v>1759478</v>
      </c>
      <c r="AB51" s="139">
        <v>1759478</v>
      </c>
      <c r="AC51" s="139">
        <v>1759478.2</v>
      </c>
      <c r="AD51" s="139">
        <v>1759478</v>
      </c>
      <c r="AE51" s="139">
        <v>1759478</v>
      </c>
      <c r="AF51" s="139">
        <v>1759478</v>
      </c>
      <c r="AG51" s="139">
        <v>1759478.2</v>
      </c>
      <c r="AH51" s="139">
        <v>1759478</v>
      </c>
      <c r="AI51" s="139">
        <v>1759478</v>
      </c>
      <c r="AJ51" s="139">
        <v>1759478</v>
      </c>
      <c r="AK51" s="139">
        <v>1759478.2</v>
      </c>
      <c r="AL51" s="139">
        <v>1759478</v>
      </c>
      <c r="AM51" s="139">
        <v>1759478</v>
      </c>
      <c r="AN51" s="139">
        <v>1759478</v>
      </c>
      <c r="AO51" s="139">
        <v>1759478.2</v>
      </c>
      <c r="AP51" s="139">
        <v>1759478</v>
      </c>
      <c r="AQ51" s="139">
        <v>1759478</v>
      </c>
      <c r="AR51" s="139">
        <v>1759478</v>
      </c>
      <c r="AS51" s="139">
        <v>1759478.2</v>
      </c>
      <c r="AT51" s="139">
        <v>1759478</v>
      </c>
      <c r="AU51" s="139">
        <v>1759478</v>
      </c>
      <c r="AV51" s="139">
        <v>1759478</v>
      </c>
      <c r="AW51" s="139">
        <v>1759478.2</v>
      </c>
      <c r="AX51" s="139">
        <v>1759478</v>
      </c>
      <c r="AY51" s="139">
        <v>1759478</v>
      </c>
      <c r="AZ51" s="4"/>
    </row>
    <row r="52" spans="1:52">
      <c r="A52" s="139" t="s">
        <v>77</v>
      </c>
      <c r="B52" s="139">
        <v>141185</v>
      </c>
      <c r="C52" s="139">
        <v>141185</v>
      </c>
      <c r="D52" s="139">
        <v>141185</v>
      </c>
      <c r="E52" s="139">
        <v>141185.45000000001</v>
      </c>
      <c r="F52" s="139">
        <v>141185</v>
      </c>
      <c r="G52" s="139">
        <v>141185</v>
      </c>
      <c r="H52" s="139">
        <v>141185</v>
      </c>
      <c r="I52" s="139">
        <v>141185.45000000001</v>
      </c>
      <c r="J52" s="139">
        <v>141185</v>
      </c>
      <c r="K52" s="139">
        <v>141185</v>
      </c>
      <c r="L52" s="139">
        <v>141185</v>
      </c>
      <c r="M52" s="139">
        <v>141185.45000000001</v>
      </c>
      <c r="N52" s="139">
        <v>141185</v>
      </c>
      <c r="O52" s="139">
        <v>141185</v>
      </c>
      <c r="P52" s="139">
        <v>141185</v>
      </c>
      <c r="Q52" s="139">
        <v>141185.45000000001</v>
      </c>
      <c r="R52" s="139">
        <v>141185</v>
      </c>
      <c r="S52" s="139">
        <v>715416</v>
      </c>
      <c r="T52" s="139">
        <v>715416</v>
      </c>
      <c r="U52" s="139">
        <v>715415.69</v>
      </c>
      <c r="V52" s="139">
        <v>715416</v>
      </c>
      <c r="W52" s="139">
        <v>715416</v>
      </c>
      <c r="X52" s="139">
        <v>715416</v>
      </c>
      <c r="Y52" s="139">
        <v>715415.69</v>
      </c>
      <c r="Z52" s="139">
        <v>715416</v>
      </c>
      <c r="AA52" s="139">
        <v>715416</v>
      </c>
      <c r="AB52" s="139">
        <v>715416</v>
      </c>
      <c r="AC52" s="139">
        <v>715415.69</v>
      </c>
      <c r="AD52" s="139">
        <v>715416</v>
      </c>
      <c r="AE52" s="139">
        <v>715416</v>
      </c>
      <c r="AF52" s="139">
        <v>715416</v>
      </c>
      <c r="AG52" s="139">
        <v>715415.69</v>
      </c>
      <c r="AH52" s="139">
        <v>715416</v>
      </c>
      <c r="AI52" s="139">
        <v>715416</v>
      </c>
      <c r="AJ52" s="139">
        <v>715416</v>
      </c>
      <c r="AK52" s="139">
        <v>715415.69</v>
      </c>
      <c r="AL52" s="139">
        <v>715416</v>
      </c>
      <c r="AM52" s="139">
        <v>715416</v>
      </c>
      <c r="AN52" s="139">
        <v>715416</v>
      </c>
      <c r="AO52" s="139">
        <v>715415.69</v>
      </c>
      <c r="AP52" s="139">
        <v>715416</v>
      </c>
      <c r="AQ52" s="139">
        <v>715416</v>
      </c>
      <c r="AR52" s="139">
        <v>715416</v>
      </c>
      <c r="AS52" s="139">
        <v>715415.69</v>
      </c>
      <c r="AT52" s="139">
        <v>715416</v>
      </c>
      <c r="AU52" s="139">
        <v>715416</v>
      </c>
      <c r="AV52" s="139">
        <v>715416</v>
      </c>
      <c r="AW52" s="139">
        <v>715415.69</v>
      </c>
      <c r="AX52" s="139">
        <v>715416</v>
      </c>
      <c r="AY52" s="139">
        <v>715416</v>
      </c>
      <c r="AZ52" s="4"/>
    </row>
    <row r="53" spans="1:52">
      <c r="A53" s="139" t="s">
        <v>75</v>
      </c>
      <c r="B53" s="139">
        <v>141185</v>
      </c>
      <c r="C53" s="139">
        <v>141185</v>
      </c>
      <c r="D53" s="139">
        <v>141185</v>
      </c>
      <c r="E53" s="139">
        <v>141185.45000000001</v>
      </c>
      <c r="F53" s="139">
        <v>141185</v>
      </c>
      <c r="G53" s="139">
        <v>141185</v>
      </c>
      <c r="H53" s="139">
        <v>141185</v>
      </c>
      <c r="I53" s="139">
        <v>141185.45000000001</v>
      </c>
      <c r="J53" s="139">
        <v>141185</v>
      </c>
      <c r="K53" s="139">
        <v>141185</v>
      </c>
      <c r="L53" s="139">
        <v>141185</v>
      </c>
      <c r="M53" s="139">
        <v>141185.45000000001</v>
      </c>
      <c r="N53" s="139">
        <v>141185</v>
      </c>
      <c r="O53" s="139">
        <v>141185</v>
      </c>
      <c r="P53" s="139">
        <v>141185</v>
      </c>
      <c r="Q53" s="139">
        <v>141185.45000000001</v>
      </c>
      <c r="R53" s="139">
        <v>141185</v>
      </c>
      <c r="S53" s="139">
        <v>715416</v>
      </c>
      <c r="T53" s="139">
        <v>715416</v>
      </c>
      <c r="U53" s="139">
        <v>715415.69</v>
      </c>
      <c r="V53" s="139">
        <v>715416</v>
      </c>
      <c r="W53" s="139">
        <v>715416</v>
      </c>
      <c r="X53" s="139">
        <v>715416</v>
      </c>
      <c r="Y53" s="139">
        <v>715415.69</v>
      </c>
      <c r="Z53" s="139">
        <v>715416</v>
      </c>
      <c r="AA53" s="139">
        <v>715416</v>
      </c>
      <c r="AB53" s="139">
        <v>715416</v>
      </c>
      <c r="AC53" s="139">
        <v>715415.69</v>
      </c>
      <c r="AD53" s="139">
        <v>715416</v>
      </c>
      <c r="AE53" s="139">
        <v>715416</v>
      </c>
      <c r="AF53" s="139">
        <v>715416</v>
      </c>
      <c r="AG53" s="139">
        <v>715415.69</v>
      </c>
      <c r="AH53" s="139">
        <v>715416</v>
      </c>
      <c r="AI53" s="139">
        <v>715416</v>
      </c>
      <c r="AJ53" s="139">
        <v>715416</v>
      </c>
      <c r="AK53" s="139">
        <v>715415.69</v>
      </c>
      <c r="AL53" s="139">
        <v>715416</v>
      </c>
      <c r="AM53" s="139">
        <v>715416</v>
      </c>
      <c r="AN53" s="139">
        <v>715416</v>
      </c>
      <c r="AO53" s="139">
        <v>715415.69</v>
      </c>
      <c r="AP53" s="139">
        <v>715416</v>
      </c>
      <c r="AQ53" s="139">
        <v>715416</v>
      </c>
      <c r="AR53" s="139">
        <v>715416</v>
      </c>
      <c r="AS53" s="139">
        <v>715415.69</v>
      </c>
      <c r="AT53" s="139">
        <v>715416</v>
      </c>
      <c r="AU53" s="139">
        <v>715416</v>
      </c>
      <c r="AV53" s="139">
        <v>715416</v>
      </c>
      <c r="AW53" s="139">
        <v>715415.69</v>
      </c>
      <c r="AX53" s="139">
        <v>715416</v>
      </c>
      <c r="AY53" s="139">
        <v>715416</v>
      </c>
      <c r="AZ53" s="4"/>
    </row>
    <row r="54" spans="1:52">
      <c r="A54" s="139" t="s">
        <v>78</v>
      </c>
      <c r="B54" s="139">
        <v>429283</v>
      </c>
      <c r="C54" s="139">
        <v>360961</v>
      </c>
      <c r="D54" s="139">
        <v>411056</v>
      </c>
      <c r="E54" s="139">
        <v>430912.61</v>
      </c>
      <c r="F54" s="139">
        <v>470628</v>
      </c>
      <c r="G54" s="139">
        <v>395226</v>
      </c>
      <c r="H54" s="139">
        <v>446665</v>
      </c>
      <c r="I54" s="139">
        <v>500344.08</v>
      </c>
      <c r="J54" s="139">
        <v>574507</v>
      </c>
      <c r="K54" s="139">
        <v>507155</v>
      </c>
      <c r="L54" s="139">
        <v>579858</v>
      </c>
      <c r="M54" s="139">
        <v>656963.06999999995</v>
      </c>
      <c r="N54" s="139">
        <v>699248</v>
      </c>
      <c r="O54" s="139">
        <v>579301</v>
      </c>
      <c r="P54" s="139">
        <v>670953</v>
      </c>
      <c r="Q54" s="139">
        <v>750574.87</v>
      </c>
      <c r="R54" s="139">
        <v>845798</v>
      </c>
      <c r="S54" s="139">
        <v>726559</v>
      </c>
      <c r="T54" s="139">
        <v>863703</v>
      </c>
      <c r="U54" s="139">
        <v>1008928.525</v>
      </c>
      <c r="V54" s="139">
        <v>1207177</v>
      </c>
      <c r="W54" s="139">
        <v>1024857</v>
      </c>
      <c r="X54" s="139">
        <v>1188176</v>
      </c>
      <c r="Y54" s="139">
        <v>1351809.2080000001</v>
      </c>
      <c r="Z54" s="139">
        <v>1507985</v>
      </c>
      <c r="AA54" s="139">
        <v>1297491</v>
      </c>
      <c r="AB54" s="139">
        <v>1467474</v>
      </c>
      <c r="AC54" s="139">
        <v>1643543.71</v>
      </c>
      <c r="AD54" s="139">
        <v>1812443</v>
      </c>
      <c r="AE54" s="139">
        <v>1526350</v>
      </c>
      <c r="AF54" s="139">
        <v>1702851</v>
      </c>
      <c r="AG54" s="139">
        <v>1867905.05</v>
      </c>
      <c r="AH54" s="139">
        <v>2039964</v>
      </c>
      <c r="AI54" s="139">
        <v>1748366</v>
      </c>
      <c r="AJ54" s="139">
        <v>1937952</v>
      </c>
      <c r="AK54" s="139">
        <v>2099258.61</v>
      </c>
      <c r="AL54" s="139">
        <v>2274824</v>
      </c>
      <c r="AM54" s="139">
        <v>1966897</v>
      </c>
      <c r="AN54" s="139">
        <v>2162494</v>
      </c>
      <c r="AO54" s="139">
        <v>2351823.64</v>
      </c>
      <c r="AP54" s="139">
        <v>2531505</v>
      </c>
      <c r="AQ54" s="139">
        <v>2203379</v>
      </c>
      <c r="AR54" s="139">
        <v>2425310</v>
      </c>
      <c r="AS54" s="139">
        <v>2641814.0499999998</v>
      </c>
      <c r="AT54" s="139">
        <v>2837275</v>
      </c>
      <c r="AU54" s="139">
        <v>2478750</v>
      </c>
      <c r="AV54" s="139">
        <v>2704117</v>
      </c>
      <c r="AW54" s="139">
        <v>2944876.3509999998</v>
      </c>
      <c r="AX54" s="139">
        <v>3132197</v>
      </c>
      <c r="AY54" s="139">
        <v>2757290</v>
      </c>
      <c r="AZ54" s="4"/>
    </row>
    <row r="55" spans="1:52">
      <c r="A55" s="139" t="s">
        <v>79</v>
      </c>
      <c r="B55" s="139">
        <v>28369</v>
      </c>
      <c r="C55" s="139">
        <v>28369</v>
      </c>
      <c r="D55" s="139">
        <v>28369</v>
      </c>
      <c r="E55" s="139">
        <v>38059.160000000003</v>
      </c>
      <c r="F55" s="139">
        <v>38059</v>
      </c>
      <c r="G55" s="139">
        <v>38059</v>
      </c>
      <c r="H55" s="139">
        <v>38059</v>
      </c>
      <c r="I55" s="139">
        <v>47349.73</v>
      </c>
      <c r="J55" s="139">
        <v>47350</v>
      </c>
      <c r="K55" s="139">
        <v>47350</v>
      </c>
      <c r="L55" s="139">
        <v>47350</v>
      </c>
      <c r="M55" s="139">
        <v>61251.13</v>
      </c>
      <c r="N55" s="139">
        <v>61251</v>
      </c>
      <c r="O55" s="139">
        <v>61251</v>
      </c>
      <c r="P55" s="139">
        <v>61251</v>
      </c>
      <c r="Q55" s="139">
        <v>76702.710000000006</v>
      </c>
      <c r="R55" s="139">
        <v>76703</v>
      </c>
      <c r="S55" s="139">
        <v>76703</v>
      </c>
      <c r="T55" s="139">
        <v>76703</v>
      </c>
      <c r="U55" s="139">
        <v>99900.634999999995</v>
      </c>
      <c r="V55" s="139">
        <v>99901</v>
      </c>
      <c r="W55" s="139">
        <v>99901</v>
      </c>
      <c r="X55" s="139">
        <v>99901</v>
      </c>
      <c r="Y55" s="139">
        <v>130629.164</v>
      </c>
      <c r="Z55" s="139">
        <v>130629</v>
      </c>
      <c r="AA55" s="139">
        <v>130629</v>
      </c>
      <c r="AB55" s="139">
        <v>130629</v>
      </c>
      <c r="AC55" s="139">
        <v>162969.85999999999</v>
      </c>
      <c r="AD55" s="139">
        <v>162970</v>
      </c>
      <c r="AE55" s="139">
        <v>162970</v>
      </c>
      <c r="AF55" s="139">
        <v>162970</v>
      </c>
      <c r="AG55" s="139">
        <v>176000</v>
      </c>
      <c r="AH55" s="139">
        <v>176000</v>
      </c>
      <c r="AI55" s="139">
        <v>176000</v>
      </c>
      <c r="AJ55" s="139">
        <v>176000</v>
      </c>
      <c r="AK55" s="139">
        <v>176000</v>
      </c>
      <c r="AL55" s="139">
        <v>176000</v>
      </c>
      <c r="AM55" s="139">
        <v>176000</v>
      </c>
      <c r="AN55" s="139">
        <v>176000</v>
      </c>
      <c r="AO55" s="139">
        <v>176000</v>
      </c>
      <c r="AP55" s="139">
        <v>176000</v>
      </c>
      <c r="AQ55" s="139">
        <v>176000</v>
      </c>
      <c r="AR55" s="139">
        <v>176000</v>
      </c>
      <c r="AS55" s="139">
        <v>176000</v>
      </c>
      <c r="AT55" s="139">
        <v>176000</v>
      </c>
      <c r="AU55" s="139">
        <v>176000</v>
      </c>
      <c r="AV55" s="139">
        <v>176000</v>
      </c>
      <c r="AW55" s="139">
        <v>176000</v>
      </c>
      <c r="AX55" s="139">
        <v>176000</v>
      </c>
      <c r="AY55" s="139">
        <v>176000</v>
      </c>
      <c r="AZ55" s="4"/>
    </row>
    <row r="56" spans="1:52">
      <c r="A56" s="139" t="s">
        <v>80</v>
      </c>
      <c r="B56" s="139">
        <v>28369</v>
      </c>
      <c r="C56" s="139">
        <v>28369</v>
      </c>
      <c r="D56" s="139">
        <v>28369</v>
      </c>
      <c r="E56" s="139">
        <v>38059.160000000003</v>
      </c>
      <c r="F56" s="139">
        <v>38059</v>
      </c>
      <c r="G56" s="139">
        <v>38059</v>
      </c>
      <c r="H56" s="139">
        <v>38059</v>
      </c>
      <c r="I56" s="139">
        <v>47349.73</v>
      </c>
      <c r="J56" s="139">
        <v>47350</v>
      </c>
      <c r="K56" s="139">
        <v>47350</v>
      </c>
      <c r="L56" s="139">
        <v>47350</v>
      </c>
      <c r="M56" s="139">
        <v>61251.13</v>
      </c>
      <c r="N56" s="139">
        <v>61251</v>
      </c>
      <c r="O56" s="139">
        <v>61251</v>
      </c>
      <c r="P56" s="139">
        <v>61251</v>
      </c>
      <c r="Q56" s="139">
        <v>76702.710000000006</v>
      </c>
      <c r="R56" s="139">
        <v>76703</v>
      </c>
      <c r="S56" s="139">
        <v>76703</v>
      </c>
      <c r="T56" s="139">
        <v>76703</v>
      </c>
      <c r="U56" s="139">
        <v>99900.634999999995</v>
      </c>
      <c r="V56" s="139">
        <v>99901</v>
      </c>
      <c r="W56" s="139">
        <v>99901</v>
      </c>
      <c r="X56" s="139">
        <v>99901</v>
      </c>
      <c r="Y56" s="139">
        <v>130629.164</v>
      </c>
      <c r="Z56" s="139">
        <v>130629</v>
      </c>
      <c r="AA56" s="139">
        <v>130629</v>
      </c>
      <c r="AB56" s="139">
        <v>130629</v>
      </c>
      <c r="AC56" s="139">
        <v>162969.85999999999</v>
      </c>
      <c r="AD56" s="139">
        <v>162970</v>
      </c>
      <c r="AE56" s="139">
        <v>162970</v>
      </c>
      <c r="AF56" s="139">
        <v>162970</v>
      </c>
      <c r="AG56" s="139">
        <v>176000</v>
      </c>
      <c r="AH56" s="139">
        <v>176000</v>
      </c>
      <c r="AI56" s="139">
        <v>176000</v>
      </c>
      <c r="AJ56" s="139">
        <v>176000</v>
      </c>
      <c r="AK56" s="139">
        <v>176000</v>
      </c>
      <c r="AL56" s="139">
        <v>176000</v>
      </c>
      <c r="AM56" s="139">
        <v>176000</v>
      </c>
      <c r="AN56" s="139">
        <v>176000</v>
      </c>
      <c r="AO56" s="139">
        <v>176000</v>
      </c>
      <c r="AP56" s="139">
        <v>176000</v>
      </c>
      <c r="AQ56" s="139">
        <v>176000</v>
      </c>
      <c r="AR56" s="139">
        <v>176000</v>
      </c>
      <c r="AS56" s="139">
        <v>176000</v>
      </c>
      <c r="AT56" s="139">
        <v>176000</v>
      </c>
      <c r="AU56" s="139">
        <v>176000</v>
      </c>
      <c r="AV56" s="139">
        <v>176000</v>
      </c>
      <c r="AW56" s="139">
        <v>176000</v>
      </c>
      <c r="AX56" s="139">
        <v>176000</v>
      </c>
      <c r="AY56" s="139">
        <v>176000</v>
      </c>
      <c r="AZ56" s="4"/>
    </row>
    <row r="57" spans="1:52">
      <c r="A57" s="139" t="s">
        <v>81</v>
      </c>
      <c r="B57" s="139">
        <v>400914</v>
      </c>
      <c r="C57" s="139">
        <v>332592</v>
      </c>
      <c r="D57" s="139">
        <v>382687</v>
      </c>
      <c r="E57" s="139">
        <v>392853.45</v>
      </c>
      <c r="F57" s="139">
        <v>432569</v>
      </c>
      <c r="G57" s="139">
        <v>357167</v>
      </c>
      <c r="H57" s="139">
        <v>408606</v>
      </c>
      <c r="I57" s="139">
        <v>452994.36</v>
      </c>
      <c r="J57" s="139">
        <v>527157</v>
      </c>
      <c r="K57" s="139">
        <v>459805</v>
      </c>
      <c r="L57" s="139">
        <v>532508</v>
      </c>
      <c r="M57" s="139">
        <v>595711.93999999994</v>
      </c>
      <c r="N57" s="139">
        <v>637997</v>
      </c>
      <c r="O57" s="139">
        <v>518050</v>
      </c>
      <c r="P57" s="139">
        <v>609702</v>
      </c>
      <c r="Q57" s="139">
        <v>673872.16</v>
      </c>
      <c r="R57" s="139">
        <v>769095</v>
      </c>
      <c r="S57" s="139">
        <v>649856</v>
      </c>
      <c r="T57" s="139">
        <v>787000</v>
      </c>
      <c r="U57" s="139">
        <v>909027.89</v>
      </c>
      <c r="V57" s="139">
        <v>1107276</v>
      </c>
      <c r="W57" s="139">
        <v>924956</v>
      </c>
      <c r="X57" s="139">
        <v>1088275</v>
      </c>
      <c r="Y57" s="139">
        <v>1221180.044</v>
      </c>
      <c r="Z57" s="139">
        <v>1377356</v>
      </c>
      <c r="AA57" s="139">
        <v>1166862</v>
      </c>
      <c r="AB57" s="139">
        <v>1336845</v>
      </c>
      <c r="AC57" s="139">
        <v>1480573.85</v>
      </c>
      <c r="AD57" s="139">
        <v>1649473</v>
      </c>
      <c r="AE57" s="139">
        <v>1363380</v>
      </c>
      <c r="AF57" s="139">
        <v>1539881</v>
      </c>
      <c r="AG57" s="139">
        <v>1691905.05</v>
      </c>
      <c r="AH57" s="139">
        <v>1863964</v>
      </c>
      <c r="AI57" s="139">
        <v>1572366</v>
      </c>
      <c r="AJ57" s="139">
        <v>1761952</v>
      </c>
      <c r="AK57" s="139">
        <v>1923258.61</v>
      </c>
      <c r="AL57" s="139">
        <v>2098824</v>
      </c>
      <c r="AM57" s="139">
        <v>1790897</v>
      </c>
      <c r="AN57" s="139">
        <v>1986494</v>
      </c>
      <c r="AO57" s="139">
        <v>2175823.64</v>
      </c>
      <c r="AP57" s="139">
        <v>2355505</v>
      </c>
      <c r="AQ57" s="139">
        <v>2027379</v>
      </c>
      <c r="AR57" s="139">
        <v>2249310</v>
      </c>
      <c r="AS57" s="139">
        <v>2465814.0499999998</v>
      </c>
      <c r="AT57" s="139">
        <v>2661275</v>
      </c>
      <c r="AU57" s="139">
        <v>2302750</v>
      </c>
      <c r="AV57" s="139">
        <v>2528117</v>
      </c>
      <c r="AW57" s="139">
        <v>2768876.3509999998</v>
      </c>
      <c r="AX57" s="139">
        <v>2956197</v>
      </c>
      <c r="AY57" s="139">
        <v>2581290</v>
      </c>
      <c r="AZ57" s="4"/>
    </row>
    <row r="58" spans="1:52">
      <c r="A58" s="139" t="s">
        <v>82</v>
      </c>
      <c r="B58" s="139">
        <v>4188</v>
      </c>
      <c r="C58" s="139">
        <v>4188</v>
      </c>
      <c r="D58" s="139">
        <v>4188</v>
      </c>
      <c r="E58" s="139">
        <v>4188</v>
      </c>
      <c r="F58" s="139">
        <v>4188</v>
      </c>
      <c r="G58" s="139">
        <v>4188</v>
      </c>
      <c r="H58" s="139">
        <v>4188</v>
      </c>
      <c r="I58" s="139">
        <v>4188</v>
      </c>
      <c r="J58" s="139">
        <v>4188</v>
      </c>
      <c r="K58" s="139">
        <v>4188</v>
      </c>
      <c r="L58" s="139">
        <v>4188</v>
      </c>
      <c r="M58" s="139">
        <v>4188</v>
      </c>
      <c r="N58" s="139">
        <v>4188</v>
      </c>
      <c r="O58" s="139">
        <v>4188</v>
      </c>
      <c r="P58" s="139">
        <v>4188</v>
      </c>
      <c r="Q58" s="139">
        <v>4188</v>
      </c>
      <c r="R58" s="139">
        <v>4188</v>
      </c>
      <c r="S58" s="139">
        <v>4188</v>
      </c>
      <c r="T58" s="139">
        <v>4188</v>
      </c>
      <c r="U58" s="139">
        <v>4188.0029999999997</v>
      </c>
      <c r="V58" s="139">
        <v>4188</v>
      </c>
      <c r="W58" s="139">
        <v>4188</v>
      </c>
      <c r="X58" s="139">
        <v>4188</v>
      </c>
      <c r="Y58" s="139">
        <v>4188.0029999999997</v>
      </c>
      <c r="Z58" s="139">
        <v>4188</v>
      </c>
      <c r="AA58" s="139">
        <v>4188</v>
      </c>
      <c r="AB58" s="139">
        <v>4188</v>
      </c>
      <c r="AC58" s="139">
        <v>4188</v>
      </c>
      <c r="AD58" s="139">
        <v>4188</v>
      </c>
      <c r="AE58" s="139">
        <v>4188</v>
      </c>
      <c r="AF58" s="139">
        <v>4188</v>
      </c>
      <c r="AG58" s="139">
        <v>4188</v>
      </c>
      <c r="AH58" s="139">
        <v>4188</v>
      </c>
      <c r="AI58" s="139">
        <v>4188</v>
      </c>
      <c r="AJ58" s="139">
        <v>4188</v>
      </c>
      <c r="AK58" s="139">
        <v>4188</v>
      </c>
      <c r="AL58" s="139">
        <v>4188</v>
      </c>
      <c r="AM58" s="139">
        <v>4188</v>
      </c>
      <c r="AN58" s="139">
        <v>4188</v>
      </c>
      <c r="AO58" s="139">
        <v>4188</v>
      </c>
      <c r="AP58" s="139">
        <v>4188</v>
      </c>
      <c r="AQ58" s="139">
        <v>4188</v>
      </c>
      <c r="AR58" s="139">
        <v>4188</v>
      </c>
      <c r="AS58" s="139">
        <v>4188</v>
      </c>
      <c r="AT58" s="139">
        <v>4188</v>
      </c>
      <c r="AU58" s="139">
        <v>4188</v>
      </c>
      <c r="AV58" s="139">
        <v>4188</v>
      </c>
      <c r="AW58" s="139">
        <v>4188.0029999999997</v>
      </c>
      <c r="AX58" s="139">
        <v>4188</v>
      </c>
      <c r="AY58" s="139">
        <v>4188</v>
      </c>
      <c r="AZ58" s="4"/>
    </row>
    <row r="59" spans="1:52">
      <c r="A59" s="139" t="s">
        <v>83</v>
      </c>
      <c r="B59" s="139">
        <v>0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4188</v>
      </c>
      <c r="P59" s="139">
        <v>4188</v>
      </c>
      <c r="Q59" s="139">
        <v>4188</v>
      </c>
      <c r="R59" s="139">
        <v>4188</v>
      </c>
      <c r="S59" s="139">
        <v>4188</v>
      </c>
      <c r="T59" s="139">
        <v>4188</v>
      </c>
      <c r="U59" s="139">
        <v>4188.0029999999997</v>
      </c>
      <c r="V59" s="139">
        <v>4188</v>
      </c>
      <c r="W59" s="139">
        <v>4188</v>
      </c>
      <c r="X59" s="139">
        <v>4188</v>
      </c>
      <c r="Y59" s="139">
        <v>0</v>
      </c>
      <c r="Z59" s="139">
        <v>4188</v>
      </c>
      <c r="AA59" s="139">
        <v>4188</v>
      </c>
      <c r="AB59" s="139">
        <v>0</v>
      </c>
      <c r="AC59" s="139">
        <v>4188</v>
      </c>
      <c r="AD59" s="139">
        <v>4188</v>
      </c>
      <c r="AE59" s="139">
        <v>4188</v>
      </c>
      <c r="AF59" s="139">
        <v>4188</v>
      </c>
      <c r="AG59" s="139">
        <v>4188</v>
      </c>
      <c r="AH59" s="139">
        <v>4188</v>
      </c>
      <c r="AI59" s="139">
        <v>4188</v>
      </c>
      <c r="AJ59" s="139">
        <v>4188</v>
      </c>
      <c r="AK59" s="139">
        <v>4188</v>
      </c>
      <c r="AL59" s="139">
        <v>0</v>
      </c>
      <c r="AM59" s="139">
        <v>0</v>
      </c>
      <c r="AN59" s="139">
        <v>4188</v>
      </c>
      <c r="AO59" s="139">
        <v>0</v>
      </c>
      <c r="AP59" s="139">
        <v>4188</v>
      </c>
      <c r="AQ59" s="139">
        <v>0</v>
      </c>
      <c r="AR59" s="139">
        <v>0</v>
      </c>
      <c r="AS59" s="139">
        <v>0</v>
      </c>
      <c r="AT59" s="139">
        <v>0</v>
      </c>
      <c r="AU59" s="139">
        <v>0</v>
      </c>
      <c r="AV59" s="139">
        <v>0</v>
      </c>
      <c r="AW59" s="139">
        <v>0</v>
      </c>
      <c r="AX59" s="139">
        <v>0</v>
      </c>
      <c r="AY59" s="139">
        <v>0</v>
      </c>
      <c r="AZ59" s="4"/>
    </row>
    <row r="60" spans="1:52">
      <c r="A60" s="139" t="s">
        <v>85</v>
      </c>
      <c r="B60" s="139">
        <v>0</v>
      </c>
      <c r="C60" s="139">
        <v>0</v>
      </c>
      <c r="D60" s="139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139">
        <v>0</v>
      </c>
      <c r="M60" s="139">
        <v>0</v>
      </c>
      <c r="N60" s="139">
        <v>0</v>
      </c>
      <c r="O60" s="139">
        <v>0</v>
      </c>
      <c r="P60" s="139">
        <v>0</v>
      </c>
      <c r="Q60" s="139">
        <v>4188</v>
      </c>
      <c r="R60" s="139">
        <v>4188</v>
      </c>
      <c r="S60" s="139">
        <v>4188</v>
      </c>
      <c r="T60" s="139">
        <v>4188</v>
      </c>
      <c r="U60" s="139">
        <v>4188.0029999999997</v>
      </c>
      <c r="V60" s="139">
        <v>4188</v>
      </c>
      <c r="W60" s="139">
        <v>4188</v>
      </c>
      <c r="X60" s="139">
        <v>4188</v>
      </c>
      <c r="Y60" s="139">
        <v>0</v>
      </c>
      <c r="Z60" s="139">
        <v>4188</v>
      </c>
      <c r="AA60" s="139">
        <v>4188</v>
      </c>
      <c r="AB60" s="139">
        <v>0</v>
      </c>
      <c r="AC60" s="139">
        <v>4188</v>
      </c>
      <c r="AD60" s="139">
        <v>4188</v>
      </c>
      <c r="AE60" s="139">
        <v>4188</v>
      </c>
      <c r="AF60" s="139">
        <v>4188</v>
      </c>
      <c r="AG60" s="139">
        <v>4188</v>
      </c>
      <c r="AH60" s="139">
        <v>4188</v>
      </c>
      <c r="AI60" s="139">
        <v>4188</v>
      </c>
      <c r="AJ60" s="139">
        <v>4188</v>
      </c>
      <c r="AK60" s="139">
        <v>4188</v>
      </c>
      <c r="AL60" s="139">
        <v>0</v>
      </c>
      <c r="AM60" s="139">
        <v>0</v>
      </c>
      <c r="AN60" s="139">
        <v>4188</v>
      </c>
      <c r="AO60" s="139">
        <v>0</v>
      </c>
      <c r="AP60" s="139">
        <v>4188</v>
      </c>
      <c r="AQ60" s="139">
        <v>0</v>
      </c>
      <c r="AR60" s="139">
        <v>0</v>
      </c>
      <c r="AS60" s="139">
        <v>0</v>
      </c>
      <c r="AT60" s="139">
        <v>0</v>
      </c>
      <c r="AU60" s="139">
        <v>0</v>
      </c>
      <c r="AV60" s="139">
        <v>0</v>
      </c>
      <c r="AW60" s="139">
        <v>0</v>
      </c>
      <c r="AX60" s="139">
        <v>0</v>
      </c>
      <c r="AY60" s="139">
        <v>0</v>
      </c>
      <c r="AZ60" s="4"/>
    </row>
    <row r="61" spans="1:52">
      <c r="A61" s="139" t="s">
        <v>87</v>
      </c>
      <c r="B61" s="139">
        <v>4188</v>
      </c>
      <c r="C61" s="139">
        <v>4188</v>
      </c>
      <c r="D61" s="139">
        <v>4188</v>
      </c>
      <c r="E61" s="139">
        <v>4188</v>
      </c>
      <c r="F61" s="139">
        <v>4188</v>
      </c>
      <c r="G61" s="139">
        <v>4188</v>
      </c>
      <c r="H61" s="139">
        <v>4188</v>
      </c>
      <c r="I61" s="139">
        <v>4188</v>
      </c>
      <c r="J61" s="139">
        <v>4188</v>
      </c>
      <c r="K61" s="139">
        <v>4188</v>
      </c>
      <c r="L61" s="139">
        <v>4188</v>
      </c>
      <c r="M61" s="139">
        <v>4188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39">
        <v>0</v>
      </c>
      <c r="W61" s="139">
        <v>0</v>
      </c>
      <c r="X61" s="139">
        <v>0</v>
      </c>
      <c r="Y61" s="139">
        <v>4188.0029999999997</v>
      </c>
      <c r="Z61" s="139">
        <v>0</v>
      </c>
      <c r="AA61" s="139">
        <v>0</v>
      </c>
      <c r="AB61" s="139">
        <v>4188</v>
      </c>
      <c r="AC61" s="139">
        <v>0</v>
      </c>
      <c r="AD61" s="139">
        <v>0</v>
      </c>
      <c r="AE61" s="139">
        <v>0</v>
      </c>
      <c r="AF61" s="139">
        <v>0</v>
      </c>
      <c r="AG61" s="139">
        <v>0</v>
      </c>
      <c r="AH61" s="139">
        <v>0</v>
      </c>
      <c r="AI61" s="139">
        <v>0</v>
      </c>
      <c r="AJ61" s="139">
        <v>0</v>
      </c>
      <c r="AK61" s="139">
        <v>0</v>
      </c>
      <c r="AL61" s="139">
        <v>4188</v>
      </c>
      <c r="AM61" s="139">
        <v>4188</v>
      </c>
      <c r="AN61" s="139">
        <v>0</v>
      </c>
      <c r="AO61" s="139">
        <v>4188</v>
      </c>
      <c r="AP61" s="139">
        <v>0</v>
      </c>
      <c r="AQ61" s="139">
        <v>4188</v>
      </c>
      <c r="AR61" s="139">
        <v>4188</v>
      </c>
      <c r="AS61" s="139">
        <v>4188</v>
      </c>
      <c r="AT61" s="139">
        <v>4188</v>
      </c>
      <c r="AU61" s="139">
        <v>4188</v>
      </c>
      <c r="AV61" s="139">
        <v>4188</v>
      </c>
      <c r="AW61" s="139">
        <v>4188.0029999999997</v>
      </c>
      <c r="AX61" s="139">
        <v>4188</v>
      </c>
      <c r="AY61" s="139">
        <v>4188</v>
      </c>
      <c r="AZ61" s="4"/>
    </row>
    <row r="62" spans="1:52">
      <c r="A62" s="139" t="s">
        <v>88</v>
      </c>
      <c r="B62" s="139">
        <v>1724656</v>
      </c>
      <c r="C62" s="139">
        <v>1656334</v>
      </c>
      <c r="D62" s="139">
        <v>1706429</v>
      </c>
      <c r="E62" s="139">
        <v>1726286.06</v>
      </c>
      <c r="F62" s="139">
        <v>1766001</v>
      </c>
      <c r="G62" s="139">
        <v>1690599</v>
      </c>
      <c r="H62" s="139">
        <v>1742038</v>
      </c>
      <c r="I62" s="139">
        <v>1795717.53</v>
      </c>
      <c r="J62" s="139">
        <v>1869880</v>
      </c>
      <c r="K62" s="139">
        <v>1802528</v>
      </c>
      <c r="L62" s="139">
        <v>1875231</v>
      </c>
      <c r="M62" s="139">
        <v>1952336.52</v>
      </c>
      <c r="N62" s="139">
        <v>1994621</v>
      </c>
      <c r="O62" s="139">
        <v>1874674</v>
      </c>
      <c r="P62" s="139">
        <v>1966326</v>
      </c>
      <c r="Q62" s="139">
        <v>2045948.32</v>
      </c>
      <c r="R62" s="139">
        <v>2141171</v>
      </c>
      <c r="S62" s="139">
        <v>3171163</v>
      </c>
      <c r="T62" s="139">
        <v>3308307</v>
      </c>
      <c r="U62" s="139">
        <v>3453532.2179999999</v>
      </c>
      <c r="V62" s="139">
        <v>3651781</v>
      </c>
      <c r="W62" s="139">
        <v>3469461</v>
      </c>
      <c r="X62" s="139">
        <v>3632780</v>
      </c>
      <c r="Y62" s="139">
        <v>3796412.9010000001</v>
      </c>
      <c r="Z62" s="139">
        <v>3952589</v>
      </c>
      <c r="AA62" s="139">
        <v>3776573</v>
      </c>
      <c r="AB62" s="139">
        <v>3946556</v>
      </c>
      <c r="AC62" s="139">
        <v>4122625.61</v>
      </c>
      <c r="AD62" s="139">
        <v>4291525</v>
      </c>
      <c r="AE62" s="139">
        <v>4005432</v>
      </c>
      <c r="AF62" s="139">
        <v>4181933</v>
      </c>
      <c r="AG62" s="139">
        <v>4346986.9400000004</v>
      </c>
      <c r="AH62" s="139">
        <v>4519046</v>
      </c>
      <c r="AI62" s="139">
        <v>4227448</v>
      </c>
      <c r="AJ62" s="139">
        <v>4417034</v>
      </c>
      <c r="AK62" s="139">
        <v>4578340.51</v>
      </c>
      <c r="AL62" s="139">
        <v>4753906</v>
      </c>
      <c r="AM62" s="139">
        <v>4445979</v>
      </c>
      <c r="AN62" s="139">
        <v>4641576</v>
      </c>
      <c r="AO62" s="139">
        <v>4830905.53</v>
      </c>
      <c r="AP62" s="139">
        <v>5010587</v>
      </c>
      <c r="AQ62" s="139">
        <v>4682461</v>
      </c>
      <c r="AR62" s="139">
        <v>4904392</v>
      </c>
      <c r="AS62" s="139">
        <v>5120895.9400000004</v>
      </c>
      <c r="AT62" s="139">
        <v>5316357</v>
      </c>
      <c r="AU62" s="139">
        <v>4957832</v>
      </c>
      <c r="AV62" s="139">
        <v>5183199</v>
      </c>
      <c r="AW62" s="139">
        <v>5423958.2439999999</v>
      </c>
      <c r="AX62" s="139">
        <v>5611279</v>
      </c>
      <c r="AY62" s="139">
        <v>5236372</v>
      </c>
      <c r="AZ62" s="4"/>
    </row>
    <row r="63" spans="1:52">
      <c r="A63" s="139" t="s">
        <v>90</v>
      </c>
      <c r="B63" s="139">
        <v>1724656</v>
      </c>
      <c r="C63" s="139">
        <v>1656334</v>
      </c>
      <c r="D63" s="139">
        <v>1706429</v>
      </c>
      <c r="E63" s="139">
        <v>1726286.06</v>
      </c>
      <c r="F63" s="139">
        <v>1766001</v>
      </c>
      <c r="G63" s="139">
        <v>1690599</v>
      </c>
      <c r="H63" s="139">
        <v>1742038</v>
      </c>
      <c r="I63" s="139">
        <v>1795717.53</v>
      </c>
      <c r="J63" s="139">
        <v>1869880</v>
      </c>
      <c r="K63" s="139">
        <v>1802528</v>
      </c>
      <c r="L63" s="139">
        <v>1875231</v>
      </c>
      <c r="M63" s="139">
        <v>1952336.52</v>
      </c>
      <c r="N63" s="139">
        <v>1994621</v>
      </c>
      <c r="O63" s="139">
        <v>1874674</v>
      </c>
      <c r="P63" s="139">
        <v>1966326</v>
      </c>
      <c r="Q63" s="139">
        <v>2045948.32</v>
      </c>
      <c r="R63" s="139">
        <v>2141171</v>
      </c>
      <c r="S63" s="139">
        <v>3171163</v>
      </c>
      <c r="T63" s="139">
        <v>3308307</v>
      </c>
      <c r="U63" s="139">
        <v>3453532.2179999999</v>
      </c>
      <c r="V63" s="139">
        <v>3651781</v>
      </c>
      <c r="W63" s="139">
        <v>3469461</v>
      </c>
      <c r="X63" s="139">
        <v>3632780</v>
      </c>
      <c r="Y63" s="139">
        <v>3796412.9010000001</v>
      </c>
      <c r="Z63" s="139">
        <v>3952589</v>
      </c>
      <c r="AA63" s="139">
        <v>3776573</v>
      </c>
      <c r="AB63" s="139">
        <v>3946556</v>
      </c>
      <c r="AC63" s="139">
        <v>4122625.61</v>
      </c>
      <c r="AD63" s="139">
        <v>4291525</v>
      </c>
      <c r="AE63" s="139">
        <v>4005432</v>
      </c>
      <c r="AF63" s="139">
        <v>4181933</v>
      </c>
      <c r="AG63" s="139">
        <v>4346986.9400000004</v>
      </c>
      <c r="AH63" s="139">
        <v>4519046</v>
      </c>
      <c r="AI63" s="139">
        <v>4227448</v>
      </c>
      <c r="AJ63" s="139">
        <v>4417034</v>
      </c>
      <c r="AK63" s="139">
        <v>4578340.51</v>
      </c>
      <c r="AL63" s="139">
        <v>4753906</v>
      </c>
      <c r="AM63" s="139">
        <v>4445979</v>
      </c>
      <c r="AN63" s="139">
        <v>4641576</v>
      </c>
      <c r="AO63" s="139">
        <v>4830905.53</v>
      </c>
      <c r="AP63" s="139">
        <v>5010587</v>
      </c>
      <c r="AQ63" s="139">
        <v>4682461</v>
      </c>
      <c r="AR63" s="139">
        <v>4904392</v>
      </c>
      <c r="AS63" s="139">
        <v>5120895.9400000004</v>
      </c>
      <c r="AT63" s="139">
        <v>5316357</v>
      </c>
      <c r="AU63" s="139">
        <v>4957832</v>
      </c>
      <c r="AV63" s="139">
        <v>5183199</v>
      </c>
      <c r="AW63" s="139">
        <v>5423958.2439999999</v>
      </c>
      <c r="AX63" s="139">
        <v>5611279</v>
      </c>
      <c r="AY63" s="139">
        <v>5236372</v>
      </c>
      <c r="AZ63" s="4"/>
    </row>
    <row r="64" spans="1:5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4"/>
    </row>
    <row r="65" spans="1:5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4"/>
    </row>
    <row r="66" spans="1:5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4"/>
    </row>
    <row r="67" spans="1:5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4"/>
    </row>
    <row r="68" spans="1:5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4"/>
    </row>
    <row r="69" spans="1:5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4"/>
    </row>
    <row r="70" spans="1:5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4"/>
    </row>
    <row r="71" spans="1:5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4"/>
    </row>
    <row r="72" spans="1:5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4"/>
    </row>
    <row r="73" spans="1:5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4"/>
    </row>
    <row r="74" spans="1:5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4"/>
    </row>
    <row r="75" spans="1:5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4"/>
    </row>
    <row r="76" spans="1:5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4"/>
    </row>
    <row r="77" spans="1:5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4"/>
    </row>
    <row r="78" spans="1:5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4"/>
    </row>
    <row r="79" spans="1:5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4"/>
    </row>
    <row r="80" spans="1:5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4"/>
    </row>
    <row r="81" spans="1:5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4"/>
    </row>
    <row r="82" spans="1:5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4"/>
    </row>
    <row r="83" spans="1:5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4"/>
    </row>
    <row r="84" spans="1:5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4"/>
    </row>
    <row r="85" spans="1:5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4"/>
    </row>
    <row r="86" spans="1:5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4"/>
    </row>
    <row r="87" spans="1:5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4"/>
    </row>
    <row r="88" spans="1:5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4"/>
    </row>
    <row r="89" spans="1:5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4"/>
    </row>
    <row r="90" spans="1:5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4"/>
    </row>
    <row r="91" spans="1:5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4"/>
    </row>
    <row r="92" spans="1:5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4"/>
    </row>
    <row r="93" spans="1:5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4"/>
    </row>
    <row r="94" spans="1:5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4"/>
    </row>
    <row r="95" spans="1:5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4"/>
    </row>
    <row r="96" spans="1:5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4"/>
    </row>
    <row r="97" spans="1:5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4"/>
    </row>
    <row r="98" spans="1:5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4"/>
    </row>
    <row r="99" spans="1:5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4"/>
    </row>
    <row r="100" spans="1:5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4"/>
    </row>
    <row r="101" spans="1:5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4"/>
    </row>
    <row r="102" spans="1:5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4"/>
    </row>
    <row r="103" spans="1:5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5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>
      <c r="A128" s="5" t="s">
        <v>94</v>
      </c>
    </row>
    <row r="129" spans="1:68" s="3" customFormat="1">
      <c r="A129" s="139" t="s">
        <v>95</v>
      </c>
      <c r="B129" s="139" t="s">
        <v>1066</v>
      </c>
      <c r="C129" s="139" t="s">
        <v>1067</v>
      </c>
      <c r="D129" s="139" t="s">
        <v>1068</v>
      </c>
      <c r="E129" s="139" t="s">
        <v>1103</v>
      </c>
      <c r="F129" s="139" t="s">
        <v>1070</v>
      </c>
      <c r="G129" s="139" t="s">
        <v>1071</v>
      </c>
      <c r="H129" s="139" t="s">
        <v>1072</v>
      </c>
      <c r="I129" s="139" t="s">
        <v>1104</v>
      </c>
      <c r="J129" s="139" t="s">
        <v>1074</v>
      </c>
      <c r="K129" s="139" t="s">
        <v>1075</v>
      </c>
      <c r="L129" s="139" t="s">
        <v>1076</v>
      </c>
      <c r="M129" s="139" t="s">
        <v>1105</v>
      </c>
      <c r="N129" s="139" t="s">
        <v>1078</v>
      </c>
      <c r="O129" s="139" t="s">
        <v>1079</v>
      </c>
      <c r="P129" s="139" t="s">
        <v>1080</v>
      </c>
      <c r="Q129" s="139" t="s">
        <v>1106</v>
      </c>
      <c r="R129" s="139" t="s">
        <v>1082</v>
      </c>
      <c r="S129" s="139" t="s">
        <v>1083</v>
      </c>
      <c r="T129" s="139" t="s">
        <v>1084</v>
      </c>
      <c r="U129" s="139" t="s">
        <v>1107</v>
      </c>
      <c r="V129" s="139" t="s">
        <v>1086</v>
      </c>
      <c r="W129" s="139" t="s">
        <v>1087</v>
      </c>
      <c r="X129" s="139" t="s">
        <v>1088</v>
      </c>
      <c r="Y129" s="139" t="s">
        <v>96</v>
      </c>
      <c r="Z129" s="139" t="s">
        <v>2</v>
      </c>
      <c r="AA129" s="139" t="s">
        <v>3</v>
      </c>
      <c r="AB129" s="139" t="s">
        <v>4</v>
      </c>
      <c r="AC129" s="139" t="s">
        <v>97</v>
      </c>
      <c r="AD129" s="139" t="s">
        <v>6</v>
      </c>
      <c r="AE129" s="139" t="s">
        <v>7</v>
      </c>
      <c r="AF129" s="139" t="s">
        <v>8</v>
      </c>
      <c r="AG129" s="139" t="s">
        <v>98</v>
      </c>
      <c r="AH129" s="139" t="s">
        <v>10</v>
      </c>
      <c r="AI129" s="139" t="s">
        <v>11</v>
      </c>
      <c r="AJ129" s="139" t="s">
        <v>12</v>
      </c>
      <c r="AK129" s="139" t="s">
        <v>99</v>
      </c>
      <c r="AL129" s="139" t="s">
        <v>14</v>
      </c>
      <c r="AM129" s="139" t="s">
        <v>15</v>
      </c>
      <c r="AN129" s="139" t="s">
        <v>16</v>
      </c>
      <c r="AO129" s="139" t="s">
        <v>100</v>
      </c>
      <c r="AP129" s="139" t="s">
        <v>18</v>
      </c>
      <c r="AQ129" s="139" t="s">
        <v>19</v>
      </c>
      <c r="AR129" s="139" t="s">
        <v>20</v>
      </c>
      <c r="AS129" s="139" t="s">
        <v>101</v>
      </c>
      <c r="AT129" s="139" t="s">
        <v>22</v>
      </c>
      <c r="AU129" s="139" t="s">
        <v>23</v>
      </c>
      <c r="AV129" s="139" t="s">
        <v>24</v>
      </c>
      <c r="AW129" s="139" t="s">
        <v>102</v>
      </c>
      <c r="AX129" s="139" t="s">
        <v>26</v>
      </c>
      <c r="AY129" s="139" t="s">
        <v>27</v>
      </c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</row>
    <row r="131" spans="1:68">
      <c r="A131" s="139" t="s">
        <v>1023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</row>
    <row r="132" spans="1:68">
      <c r="A132" s="139" t="s">
        <v>1024</v>
      </c>
      <c r="B132" s="139">
        <v>224030</v>
      </c>
      <c r="C132" s="139">
        <v>242832</v>
      </c>
      <c r="D132" s="139">
        <v>230854</v>
      </c>
      <c r="E132" s="139">
        <v>305753.45</v>
      </c>
      <c r="F132" s="139">
        <v>241191</v>
      </c>
      <c r="G132" s="139">
        <v>259787</v>
      </c>
      <c r="H132" s="139">
        <v>246620</v>
      </c>
      <c r="I132" s="139">
        <v>300273.55</v>
      </c>
      <c r="J132" s="139">
        <v>255252</v>
      </c>
      <c r="K132" s="139">
        <v>271808</v>
      </c>
      <c r="L132" s="139">
        <v>287484</v>
      </c>
      <c r="M132" s="139">
        <v>366465.23</v>
      </c>
      <c r="N132" s="139">
        <v>329293</v>
      </c>
      <c r="O132" s="139">
        <v>359970</v>
      </c>
      <c r="P132" s="139">
        <v>374889</v>
      </c>
      <c r="Q132" s="139">
        <v>382651.68</v>
      </c>
      <c r="R132" s="139">
        <v>388158</v>
      </c>
      <c r="S132" s="139">
        <v>411899</v>
      </c>
      <c r="T132" s="139">
        <v>437990</v>
      </c>
      <c r="U132" s="139">
        <v>460683.81099999999</v>
      </c>
      <c r="V132" s="139">
        <v>472528</v>
      </c>
      <c r="W132" s="139">
        <v>505813</v>
      </c>
      <c r="X132" s="139">
        <v>543016</v>
      </c>
      <c r="Y132" s="139">
        <v>561734.06299999997</v>
      </c>
      <c r="Z132" s="139">
        <v>561371</v>
      </c>
      <c r="AA132" s="139">
        <v>577504</v>
      </c>
      <c r="AB132" s="139">
        <v>585216</v>
      </c>
      <c r="AC132" s="139">
        <v>581667.68999999994</v>
      </c>
      <c r="AD132" s="139">
        <v>570278</v>
      </c>
      <c r="AE132" s="139">
        <v>578541</v>
      </c>
      <c r="AF132" s="139">
        <v>592976</v>
      </c>
      <c r="AG132" s="139">
        <v>568944.31000000006</v>
      </c>
      <c r="AH132" s="139">
        <v>588209</v>
      </c>
      <c r="AI132" s="139">
        <v>593731</v>
      </c>
      <c r="AJ132" s="139">
        <v>607726</v>
      </c>
      <c r="AK132" s="139">
        <v>611824.43000000005</v>
      </c>
      <c r="AL132" s="139">
        <v>608279</v>
      </c>
      <c r="AM132" s="139">
        <v>622166</v>
      </c>
      <c r="AN132" s="139">
        <v>636933</v>
      </c>
      <c r="AO132" s="139">
        <v>646085.77</v>
      </c>
      <c r="AP132" s="139">
        <v>636753</v>
      </c>
      <c r="AQ132" s="139">
        <v>653184</v>
      </c>
      <c r="AR132" s="139">
        <v>666944</v>
      </c>
      <c r="AS132" s="139">
        <v>674847.37</v>
      </c>
      <c r="AT132" s="139">
        <v>675257</v>
      </c>
      <c r="AU132" s="139">
        <v>702724</v>
      </c>
      <c r="AV132" s="139">
        <v>736197</v>
      </c>
      <c r="AW132" s="139">
        <v>786639.21200000006</v>
      </c>
      <c r="AX132" s="139">
        <v>786085</v>
      </c>
      <c r="AY132" s="139">
        <v>762967</v>
      </c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1:68">
      <c r="A133" s="139" t="s">
        <v>1025</v>
      </c>
      <c r="B133" s="139">
        <v>0</v>
      </c>
      <c r="C133" s="139">
        <v>0</v>
      </c>
      <c r="D133" s="139">
        <v>0</v>
      </c>
      <c r="E133" s="139">
        <v>0</v>
      </c>
      <c r="F133" s="139">
        <v>0</v>
      </c>
      <c r="G133" s="139">
        <v>12941</v>
      </c>
      <c r="H133" s="139">
        <v>818</v>
      </c>
      <c r="I133" s="139">
        <v>51601.99</v>
      </c>
      <c r="J133" s="139">
        <v>713</v>
      </c>
      <c r="K133" s="139">
        <v>798</v>
      </c>
      <c r="L133" s="139">
        <v>852</v>
      </c>
      <c r="M133" s="139">
        <v>66273.820000000007</v>
      </c>
      <c r="N133" s="139">
        <v>0</v>
      </c>
      <c r="O133" s="139">
        <v>23247</v>
      </c>
      <c r="P133" s="139">
        <v>26540</v>
      </c>
      <c r="Q133" s="139">
        <v>0</v>
      </c>
      <c r="R133" s="139">
        <v>0</v>
      </c>
      <c r="S133" s="139">
        <v>2125</v>
      </c>
      <c r="T133" s="139">
        <v>2884</v>
      </c>
      <c r="U133" s="139">
        <v>3465.1550000000002</v>
      </c>
      <c r="V133" s="139">
        <v>3614</v>
      </c>
      <c r="W133" s="139">
        <v>3801</v>
      </c>
      <c r="X133" s="139">
        <v>3612</v>
      </c>
      <c r="Y133" s="139">
        <v>3281.0039999999999</v>
      </c>
      <c r="Z133" s="139">
        <v>2955</v>
      </c>
      <c r="AA133" s="139">
        <v>3120</v>
      </c>
      <c r="AB133" s="139">
        <v>3040</v>
      </c>
      <c r="AC133" s="139">
        <v>2980.9</v>
      </c>
      <c r="AD133" s="139">
        <v>3060</v>
      </c>
      <c r="AE133" s="139">
        <v>3082</v>
      </c>
      <c r="AF133" s="139">
        <v>3338</v>
      </c>
      <c r="AG133" s="139">
        <v>3855.66</v>
      </c>
      <c r="AH133" s="139">
        <v>5351</v>
      </c>
      <c r="AI133" s="139">
        <v>5497</v>
      </c>
      <c r="AJ133" s="139">
        <v>9099</v>
      </c>
      <c r="AK133" s="139">
        <v>10630.32</v>
      </c>
      <c r="AL133" s="139">
        <v>10428</v>
      </c>
      <c r="AM133" s="139">
        <v>10378</v>
      </c>
      <c r="AN133" s="139">
        <v>14008</v>
      </c>
      <c r="AO133" s="139">
        <v>16876.439999999999</v>
      </c>
      <c r="AP133" s="139">
        <v>18863</v>
      </c>
      <c r="AQ133" s="139">
        <v>21226</v>
      </c>
      <c r="AR133" s="139">
        <v>23943</v>
      </c>
      <c r="AS133" s="139">
        <v>26157.75</v>
      </c>
      <c r="AT133" s="139">
        <v>27899</v>
      </c>
      <c r="AU133" s="139">
        <v>35286</v>
      </c>
      <c r="AV133" s="139">
        <v>40004</v>
      </c>
      <c r="AW133" s="139">
        <v>70101.096999999994</v>
      </c>
      <c r="AX133" s="139">
        <v>59397</v>
      </c>
      <c r="AY133" s="139">
        <v>60803</v>
      </c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1:68">
      <c r="A134" s="139" t="s">
        <v>1026</v>
      </c>
      <c r="B134" s="139">
        <v>1421</v>
      </c>
      <c r="C134" s="139">
        <v>17260</v>
      </c>
      <c r="D134" s="139">
        <v>1263</v>
      </c>
      <c r="E134" s="139">
        <v>69382.38</v>
      </c>
      <c r="F134" s="139">
        <v>770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  <c r="L134" s="139">
        <v>0</v>
      </c>
      <c r="M134" s="139">
        <v>0</v>
      </c>
      <c r="N134" s="139">
        <v>0</v>
      </c>
      <c r="O134" s="139">
        <v>0</v>
      </c>
      <c r="P134" s="139">
        <v>0</v>
      </c>
      <c r="Q134" s="139">
        <v>0</v>
      </c>
      <c r="R134" s="139">
        <v>0</v>
      </c>
      <c r="S134" s="139">
        <v>0</v>
      </c>
      <c r="T134" s="139">
        <v>0</v>
      </c>
      <c r="U134" s="139">
        <v>0</v>
      </c>
      <c r="V134" s="139">
        <v>0</v>
      </c>
      <c r="W134" s="139">
        <v>0</v>
      </c>
      <c r="X134" s="139">
        <v>0</v>
      </c>
      <c r="Y134" s="139">
        <v>0</v>
      </c>
      <c r="Z134" s="139">
        <v>0</v>
      </c>
      <c r="AA134" s="139">
        <v>0</v>
      </c>
      <c r="AB134" s="139">
        <v>0</v>
      </c>
      <c r="AC134" s="139">
        <v>0</v>
      </c>
      <c r="AD134" s="139">
        <v>0</v>
      </c>
      <c r="AE134" s="139">
        <v>0</v>
      </c>
      <c r="AF134" s="139">
        <v>0</v>
      </c>
      <c r="AG134" s="139">
        <v>0</v>
      </c>
      <c r="AH134" s="139">
        <v>0</v>
      </c>
      <c r="AI134" s="139">
        <v>0</v>
      </c>
      <c r="AJ134" s="139">
        <v>0</v>
      </c>
      <c r="AK134" s="139">
        <v>0</v>
      </c>
      <c r="AL134" s="139">
        <v>0</v>
      </c>
      <c r="AM134" s="139">
        <v>0</v>
      </c>
      <c r="AN134" s="139">
        <v>0</v>
      </c>
      <c r="AO134" s="139">
        <v>0</v>
      </c>
      <c r="AP134" s="139">
        <v>0</v>
      </c>
      <c r="AQ134" s="139">
        <v>0</v>
      </c>
      <c r="AR134" s="139">
        <v>0</v>
      </c>
      <c r="AS134" s="139">
        <v>0</v>
      </c>
      <c r="AT134" s="139">
        <v>0</v>
      </c>
      <c r="AU134" s="139">
        <v>0</v>
      </c>
      <c r="AV134" s="139">
        <v>0</v>
      </c>
      <c r="AW134" s="139">
        <v>0</v>
      </c>
      <c r="AX134" s="139">
        <v>0</v>
      </c>
      <c r="AY134" s="139">
        <v>0</v>
      </c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1:68">
      <c r="A135" s="139" t="s">
        <v>1108</v>
      </c>
      <c r="B135" s="139">
        <v>222609</v>
      </c>
      <c r="C135" s="139">
        <v>225549</v>
      </c>
      <c r="D135" s="139">
        <v>229591</v>
      </c>
      <c r="E135" s="139">
        <v>236347.26</v>
      </c>
      <c r="F135" s="139">
        <v>240421</v>
      </c>
      <c r="G135" s="139">
        <v>246823</v>
      </c>
      <c r="H135" s="139">
        <v>245778</v>
      </c>
      <c r="I135" s="139">
        <v>248671.76</v>
      </c>
      <c r="J135" s="139">
        <v>254539</v>
      </c>
      <c r="K135" s="139">
        <v>270984</v>
      </c>
      <c r="L135" s="139">
        <v>286632</v>
      </c>
      <c r="M135" s="139">
        <v>300167.67999999999</v>
      </c>
      <c r="N135" s="139">
        <v>0</v>
      </c>
      <c r="O135" s="139">
        <v>336723</v>
      </c>
      <c r="P135" s="139">
        <v>348349</v>
      </c>
      <c r="Q135" s="139">
        <v>0</v>
      </c>
      <c r="R135" s="139">
        <v>0</v>
      </c>
      <c r="S135" s="139">
        <v>409774</v>
      </c>
      <c r="T135" s="139">
        <v>435106</v>
      </c>
      <c r="U135" s="139">
        <v>457218.65600000002</v>
      </c>
      <c r="V135" s="139">
        <v>468914</v>
      </c>
      <c r="W135" s="139">
        <v>502012</v>
      </c>
      <c r="X135" s="139">
        <v>539404</v>
      </c>
      <c r="Y135" s="139">
        <v>558453.05900000001</v>
      </c>
      <c r="Z135" s="139">
        <v>558416</v>
      </c>
      <c r="AA135" s="139">
        <v>574384</v>
      </c>
      <c r="AB135" s="139">
        <v>582176</v>
      </c>
      <c r="AC135" s="139">
        <v>578686.80000000005</v>
      </c>
      <c r="AD135" s="139">
        <v>567218</v>
      </c>
      <c r="AE135" s="139">
        <v>575459</v>
      </c>
      <c r="AF135" s="139">
        <v>589638</v>
      </c>
      <c r="AG135" s="139">
        <v>565088.65</v>
      </c>
      <c r="AH135" s="139">
        <v>582858</v>
      </c>
      <c r="AI135" s="139">
        <v>588234</v>
      </c>
      <c r="AJ135" s="139">
        <v>598627</v>
      </c>
      <c r="AK135" s="139">
        <v>601194.1</v>
      </c>
      <c r="AL135" s="139">
        <v>597851</v>
      </c>
      <c r="AM135" s="139">
        <v>611788</v>
      </c>
      <c r="AN135" s="139">
        <v>622925</v>
      </c>
      <c r="AO135" s="139">
        <v>629209.32999999996</v>
      </c>
      <c r="AP135" s="139">
        <v>617890</v>
      </c>
      <c r="AQ135" s="139">
        <v>631958</v>
      </c>
      <c r="AR135" s="139">
        <v>643001</v>
      </c>
      <c r="AS135" s="139">
        <v>648689.63</v>
      </c>
      <c r="AT135" s="139">
        <v>647358</v>
      </c>
      <c r="AU135" s="139">
        <v>667438</v>
      </c>
      <c r="AV135" s="139">
        <v>696193</v>
      </c>
      <c r="AW135" s="139">
        <v>716538.11499999999</v>
      </c>
      <c r="AX135" s="139">
        <v>726688</v>
      </c>
      <c r="AY135" s="139">
        <v>702164</v>
      </c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1:68">
      <c r="A136" s="139" t="s">
        <v>1109</v>
      </c>
      <c r="B136" s="139">
        <v>0</v>
      </c>
      <c r="C136" s="139">
        <v>23</v>
      </c>
      <c r="D136" s="139">
        <v>0</v>
      </c>
      <c r="E136" s="139">
        <v>23.8</v>
      </c>
      <c r="F136" s="139">
        <v>0</v>
      </c>
      <c r="G136" s="139">
        <v>23</v>
      </c>
      <c r="H136" s="139">
        <v>24</v>
      </c>
      <c r="I136" s="139">
        <v>-0.2</v>
      </c>
      <c r="J136" s="139">
        <v>0</v>
      </c>
      <c r="K136" s="139">
        <v>26</v>
      </c>
      <c r="L136" s="139">
        <v>0</v>
      </c>
      <c r="M136" s="139">
        <v>23.73</v>
      </c>
      <c r="N136" s="139">
        <v>0</v>
      </c>
      <c r="O136" s="139">
        <v>0</v>
      </c>
      <c r="P136" s="139">
        <v>0</v>
      </c>
      <c r="Q136" s="139">
        <v>0</v>
      </c>
      <c r="R136" s="139">
        <v>0</v>
      </c>
      <c r="S136" s="139">
        <v>0</v>
      </c>
      <c r="T136" s="139">
        <v>0</v>
      </c>
      <c r="U136" s="139">
        <v>0</v>
      </c>
      <c r="V136" s="139">
        <v>0</v>
      </c>
      <c r="W136" s="139">
        <v>0</v>
      </c>
      <c r="X136" s="139">
        <v>0</v>
      </c>
      <c r="Y136" s="139">
        <v>0</v>
      </c>
      <c r="Z136" s="139">
        <v>0</v>
      </c>
      <c r="AA136" s="139">
        <v>0</v>
      </c>
      <c r="AB136" s="139">
        <v>0</v>
      </c>
      <c r="AC136" s="139">
        <v>0</v>
      </c>
      <c r="AD136" s="139">
        <v>0</v>
      </c>
      <c r="AE136" s="139">
        <v>0</v>
      </c>
      <c r="AF136" s="139">
        <v>0</v>
      </c>
      <c r="AG136" s="139">
        <v>0</v>
      </c>
      <c r="AH136" s="139">
        <v>0</v>
      </c>
      <c r="AI136" s="139">
        <v>0</v>
      </c>
      <c r="AJ136" s="139">
        <v>0</v>
      </c>
      <c r="AK136" s="139">
        <v>0</v>
      </c>
      <c r="AL136" s="139">
        <v>0</v>
      </c>
      <c r="AM136" s="139">
        <v>0</v>
      </c>
      <c r="AN136" s="139">
        <v>0</v>
      </c>
      <c r="AO136" s="139">
        <v>0</v>
      </c>
      <c r="AP136" s="139">
        <v>0</v>
      </c>
      <c r="AQ136" s="139">
        <v>0</v>
      </c>
      <c r="AR136" s="139">
        <v>0</v>
      </c>
      <c r="AS136" s="139">
        <v>0</v>
      </c>
      <c r="AT136" s="139">
        <v>0</v>
      </c>
      <c r="AU136" s="139">
        <v>0</v>
      </c>
      <c r="AV136" s="139">
        <v>0</v>
      </c>
      <c r="AW136" s="139">
        <v>0</v>
      </c>
      <c r="AX136" s="139">
        <v>0</v>
      </c>
      <c r="AY136" s="139">
        <v>0</v>
      </c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1:68">
      <c r="A137" s="139" t="s">
        <v>1027</v>
      </c>
      <c r="B137" s="139">
        <v>99910</v>
      </c>
      <c r="C137" s="139">
        <v>100243</v>
      </c>
      <c r="D137" s="139">
        <v>114923</v>
      </c>
      <c r="E137" s="139">
        <v>133508.16</v>
      </c>
      <c r="F137" s="139">
        <v>110624</v>
      </c>
      <c r="G137" s="139">
        <v>99916</v>
      </c>
      <c r="H137" s="139">
        <v>102085</v>
      </c>
      <c r="I137" s="139">
        <v>106399.65</v>
      </c>
      <c r="J137" s="139">
        <v>105667</v>
      </c>
      <c r="K137" s="139">
        <v>109581</v>
      </c>
      <c r="L137" s="139">
        <v>117324</v>
      </c>
      <c r="M137" s="139">
        <v>126850.92</v>
      </c>
      <c r="N137" s="139">
        <v>133658</v>
      </c>
      <c r="O137" s="139">
        <v>151527</v>
      </c>
      <c r="P137" s="139">
        <v>164525</v>
      </c>
      <c r="Q137" s="139">
        <v>174647.6</v>
      </c>
      <c r="R137" s="139">
        <v>175482</v>
      </c>
      <c r="S137" s="139">
        <v>182074</v>
      </c>
      <c r="T137" s="139">
        <v>184192</v>
      </c>
      <c r="U137" s="139">
        <v>191092.23199999999</v>
      </c>
      <c r="V137" s="139">
        <v>194314</v>
      </c>
      <c r="W137" s="139">
        <v>205763</v>
      </c>
      <c r="X137" s="139">
        <v>220277</v>
      </c>
      <c r="Y137" s="139">
        <v>228604.307</v>
      </c>
      <c r="Z137" s="139">
        <v>223641</v>
      </c>
      <c r="AA137" s="139">
        <v>229053</v>
      </c>
      <c r="AB137" s="139">
        <v>236571</v>
      </c>
      <c r="AC137" s="139">
        <v>237035.63</v>
      </c>
      <c r="AD137" s="139">
        <v>231385</v>
      </c>
      <c r="AE137" s="139">
        <v>231456</v>
      </c>
      <c r="AF137" s="139">
        <v>224570</v>
      </c>
      <c r="AG137" s="139">
        <v>216569.91</v>
      </c>
      <c r="AH137" s="139">
        <v>214978</v>
      </c>
      <c r="AI137" s="139">
        <v>215048</v>
      </c>
      <c r="AJ137" s="139">
        <v>204438</v>
      </c>
      <c r="AK137" s="139">
        <v>196162.13</v>
      </c>
      <c r="AL137" s="139">
        <v>190623</v>
      </c>
      <c r="AM137" s="139">
        <v>195757</v>
      </c>
      <c r="AN137" s="139">
        <v>195210</v>
      </c>
      <c r="AO137" s="139">
        <v>190359.59</v>
      </c>
      <c r="AP137" s="139">
        <v>186012</v>
      </c>
      <c r="AQ137" s="139">
        <v>190877</v>
      </c>
      <c r="AR137" s="139">
        <v>191121</v>
      </c>
      <c r="AS137" s="139">
        <v>196053.61</v>
      </c>
      <c r="AT137" s="139">
        <v>199301</v>
      </c>
      <c r="AU137" s="139">
        <v>210559</v>
      </c>
      <c r="AV137" s="139">
        <v>222841</v>
      </c>
      <c r="AW137" s="139">
        <v>226020.38399999999</v>
      </c>
      <c r="AX137" s="139">
        <v>219939</v>
      </c>
      <c r="AY137" s="139">
        <v>234068</v>
      </c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1:68">
      <c r="A138" s="139" t="s">
        <v>1110</v>
      </c>
      <c r="B138" s="139">
        <v>0</v>
      </c>
      <c r="C138" s="139">
        <v>0</v>
      </c>
      <c r="D138" s="139">
        <v>0</v>
      </c>
      <c r="E138" s="139">
        <v>1820.2650000000001</v>
      </c>
      <c r="F138" s="139">
        <v>0</v>
      </c>
      <c r="G138" s="139">
        <v>1905</v>
      </c>
      <c r="H138" s="139">
        <v>0</v>
      </c>
      <c r="I138" s="139">
        <v>2014.5650000000001</v>
      </c>
      <c r="J138" s="139">
        <v>0</v>
      </c>
      <c r="K138" s="139">
        <v>0</v>
      </c>
      <c r="L138" s="139">
        <v>0</v>
      </c>
      <c r="M138" s="139">
        <v>981.27499999999998</v>
      </c>
      <c r="N138" s="139">
        <v>0</v>
      </c>
      <c r="O138" s="139">
        <v>0</v>
      </c>
      <c r="P138" s="139">
        <v>0</v>
      </c>
      <c r="Q138" s="139">
        <v>0</v>
      </c>
      <c r="R138" s="139">
        <v>0</v>
      </c>
      <c r="S138" s="139">
        <v>0</v>
      </c>
      <c r="T138" s="139">
        <v>0</v>
      </c>
      <c r="U138" s="139">
        <v>0</v>
      </c>
      <c r="V138" s="139">
        <v>0</v>
      </c>
      <c r="W138" s="139">
        <v>0</v>
      </c>
      <c r="X138" s="139">
        <v>0</v>
      </c>
      <c r="Y138" s="139">
        <v>0</v>
      </c>
      <c r="Z138" s="139">
        <v>0</v>
      </c>
      <c r="AA138" s="139">
        <v>0</v>
      </c>
      <c r="AB138" s="139">
        <v>0</v>
      </c>
      <c r="AC138" s="139">
        <v>0</v>
      </c>
      <c r="AD138" s="139">
        <v>0</v>
      </c>
      <c r="AE138" s="139">
        <v>0</v>
      </c>
      <c r="AF138" s="139">
        <v>0</v>
      </c>
      <c r="AG138" s="139">
        <v>0</v>
      </c>
      <c r="AH138" s="139">
        <v>0</v>
      </c>
      <c r="AI138" s="139">
        <v>0</v>
      </c>
      <c r="AJ138" s="139">
        <v>0</v>
      </c>
      <c r="AK138" s="139">
        <v>0</v>
      </c>
      <c r="AL138" s="139">
        <v>0</v>
      </c>
      <c r="AM138" s="139">
        <v>0</v>
      </c>
      <c r="AN138" s="139">
        <v>0</v>
      </c>
      <c r="AO138" s="139">
        <v>0</v>
      </c>
      <c r="AP138" s="139">
        <v>0</v>
      </c>
      <c r="AQ138" s="139">
        <v>0</v>
      </c>
      <c r="AR138" s="139">
        <v>0</v>
      </c>
      <c r="AS138" s="139">
        <v>0</v>
      </c>
      <c r="AT138" s="139">
        <v>0</v>
      </c>
      <c r="AU138" s="139">
        <v>0</v>
      </c>
      <c r="AV138" s="139">
        <v>0</v>
      </c>
      <c r="AW138" s="139">
        <v>0</v>
      </c>
      <c r="AX138" s="139">
        <v>0</v>
      </c>
      <c r="AY138" s="139">
        <v>0</v>
      </c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1:68">
      <c r="A139" s="139" t="s">
        <v>1028</v>
      </c>
      <c r="B139" s="139">
        <v>99910</v>
      </c>
      <c r="C139" s="139">
        <v>100243</v>
      </c>
      <c r="D139" s="139">
        <v>114923</v>
      </c>
      <c r="E139" s="139">
        <v>126227.1</v>
      </c>
      <c r="F139" s="139">
        <v>110624</v>
      </c>
      <c r="G139" s="139">
        <v>98011</v>
      </c>
      <c r="H139" s="139">
        <v>102085</v>
      </c>
      <c r="I139" s="139">
        <v>98341.39</v>
      </c>
      <c r="J139" s="139">
        <v>105667</v>
      </c>
      <c r="K139" s="139">
        <v>109581</v>
      </c>
      <c r="L139" s="139">
        <v>117324</v>
      </c>
      <c r="M139" s="139">
        <v>122925.82</v>
      </c>
      <c r="N139" s="139">
        <v>133658</v>
      </c>
      <c r="O139" s="139">
        <v>151527</v>
      </c>
      <c r="P139" s="139">
        <v>164525</v>
      </c>
      <c r="Q139" s="139">
        <v>174647.6</v>
      </c>
      <c r="R139" s="139">
        <v>175482</v>
      </c>
      <c r="S139" s="139">
        <v>182074</v>
      </c>
      <c r="T139" s="139">
        <v>184192</v>
      </c>
      <c r="U139" s="139">
        <v>191092.23199999999</v>
      </c>
      <c r="V139" s="139">
        <v>194314</v>
      </c>
      <c r="W139" s="139">
        <v>205763</v>
      </c>
      <c r="X139" s="139">
        <v>0</v>
      </c>
      <c r="Y139" s="139">
        <v>0</v>
      </c>
      <c r="Z139" s="139">
        <v>223641</v>
      </c>
      <c r="AA139" s="139">
        <v>0</v>
      </c>
      <c r="AB139" s="139">
        <v>0</v>
      </c>
      <c r="AC139" s="139">
        <v>0</v>
      </c>
      <c r="AD139" s="139">
        <v>231385</v>
      </c>
      <c r="AE139" s="139">
        <v>0</v>
      </c>
      <c r="AF139" s="139">
        <v>224570</v>
      </c>
      <c r="AG139" s="139">
        <v>0</v>
      </c>
      <c r="AH139" s="139">
        <v>0</v>
      </c>
      <c r="AI139" s="139">
        <v>0</v>
      </c>
      <c r="AJ139" s="139">
        <v>0</v>
      </c>
      <c r="AK139" s="139">
        <v>0</v>
      </c>
      <c r="AL139" s="139">
        <v>0</v>
      </c>
      <c r="AM139" s="139">
        <v>0</v>
      </c>
      <c r="AN139" s="139">
        <v>0</v>
      </c>
      <c r="AO139" s="139">
        <v>0</v>
      </c>
      <c r="AP139" s="139">
        <v>0</v>
      </c>
      <c r="AQ139" s="139">
        <v>0</v>
      </c>
      <c r="AR139" s="139">
        <v>0</v>
      </c>
      <c r="AS139" s="139">
        <v>0</v>
      </c>
      <c r="AT139" s="139">
        <v>199301</v>
      </c>
      <c r="AU139" s="139">
        <v>210559</v>
      </c>
      <c r="AV139" s="139">
        <v>222841</v>
      </c>
      <c r="AW139" s="139">
        <v>226020.38399999999</v>
      </c>
      <c r="AX139" s="139">
        <v>219939</v>
      </c>
      <c r="AY139" s="139">
        <v>234068</v>
      </c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1:68">
      <c r="A140" s="139" t="s">
        <v>1029</v>
      </c>
      <c r="B140" s="139">
        <v>124120</v>
      </c>
      <c r="C140" s="139">
        <v>142589</v>
      </c>
      <c r="D140" s="139">
        <v>115931</v>
      </c>
      <c r="E140" s="139">
        <v>172245.29</v>
      </c>
      <c r="F140" s="139">
        <v>130567</v>
      </c>
      <c r="G140" s="139">
        <v>159871</v>
      </c>
      <c r="H140" s="139">
        <v>144535</v>
      </c>
      <c r="I140" s="139">
        <v>193873.9</v>
      </c>
      <c r="J140" s="139">
        <v>149585</v>
      </c>
      <c r="K140" s="139">
        <v>162227</v>
      </c>
      <c r="L140" s="139">
        <v>170160</v>
      </c>
      <c r="M140" s="139">
        <v>239614.31</v>
      </c>
      <c r="N140" s="139">
        <v>195635</v>
      </c>
      <c r="O140" s="139">
        <v>208443</v>
      </c>
      <c r="P140" s="139">
        <v>210364</v>
      </c>
      <c r="Q140" s="139">
        <v>208004.08</v>
      </c>
      <c r="R140" s="139">
        <v>212676</v>
      </c>
      <c r="S140" s="139">
        <v>229825</v>
      </c>
      <c r="T140" s="139">
        <v>253798</v>
      </c>
      <c r="U140" s="139">
        <v>269591.57900000003</v>
      </c>
      <c r="V140" s="139">
        <v>278214</v>
      </c>
      <c r="W140" s="139">
        <v>300050</v>
      </c>
      <c r="X140" s="139">
        <v>322739</v>
      </c>
      <c r="Y140" s="139">
        <v>333129.75599999999</v>
      </c>
      <c r="Z140" s="139">
        <v>337730</v>
      </c>
      <c r="AA140" s="139">
        <v>348451</v>
      </c>
      <c r="AB140" s="139">
        <v>348645</v>
      </c>
      <c r="AC140" s="139">
        <v>344632.06</v>
      </c>
      <c r="AD140" s="139">
        <v>338893</v>
      </c>
      <c r="AE140" s="139">
        <v>347085</v>
      </c>
      <c r="AF140" s="139">
        <v>368406</v>
      </c>
      <c r="AG140" s="139">
        <v>352374.4</v>
      </c>
      <c r="AH140" s="139">
        <v>373231</v>
      </c>
      <c r="AI140" s="139">
        <v>378683</v>
      </c>
      <c r="AJ140" s="139">
        <v>403288</v>
      </c>
      <c r="AK140" s="139">
        <v>415662.3</v>
      </c>
      <c r="AL140" s="139">
        <v>417656</v>
      </c>
      <c r="AM140" s="139">
        <v>426409</v>
      </c>
      <c r="AN140" s="139">
        <v>441723</v>
      </c>
      <c r="AO140" s="139">
        <v>455726.18</v>
      </c>
      <c r="AP140" s="139">
        <v>450741</v>
      </c>
      <c r="AQ140" s="139">
        <v>462307</v>
      </c>
      <c r="AR140" s="139">
        <v>475823</v>
      </c>
      <c r="AS140" s="139">
        <v>478793.77</v>
      </c>
      <c r="AT140" s="139">
        <v>475956</v>
      </c>
      <c r="AU140" s="139">
        <v>492165</v>
      </c>
      <c r="AV140" s="139">
        <v>513356</v>
      </c>
      <c r="AW140" s="139">
        <v>560618.82799999998</v>
      </c>
      <c r="AX140" s="139">
        <v>566146</v>
      </c>
      <c r="AY140" s="139">
        <v>528899</v>
      </c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1:68">
      <c r="A141" s="139" t="s">
        <v>1030</v>
      </c>
      <c r="B141" s="139">
        <v>0</v>
      </c>
      <c r="C141" s="139">
        <v>0</v>
      </c>
      <c r="D141" s="139">
        <v>0</v>
      </c>
      <c r="E141" s="139">
        <v>0</v>
      </c>
      <c r="F141" s="139">
        <v>0</v>
      </c>
      <c r="G141" s="139">
        <v>10989</v>
      </c>
      <c r="H141" s="139">
        <v>0</v>
      </c>
      <c r="I141" s="139">
        <v>14072.602500000001</v>
      </c>
      <c r="J141" s="139">
        <v>0</v>
      </c>
      <c r="K141" s="139">
        <v>0</v>
      </c>
      <c r="L141" s="139">
        <v>0</v>
      </c>
      <c r="M141" s="139">
        <v>19827.884999999998</v>
      </c>
      <c r="N141" s="139">
        <v>0</v>
      </c>
      <c r="O141" s="139">
        <v>23535</v>
      </c>
      <c r="P141" s="139">
        <v>27229</v>
      </c>
      <c r="Q141" s="139">
        <v>0</v>
      </c>
      <c r="R141" s="139">
        <v>0</v>
      </c>
      <c r="S141" s="139">
        <v>0</v>
      </c>
      <c r="T141" s="139">
        <v>0</v>
      </c>
      <c r="U141" s="139">
        <v>0</v>
      </c>
      <c r="V141" s="139">
        <v>0</v>
      </c>
      <c r="W141" s="139">
        <v>0</v>
      </c>
      <c r="X141" s="139">
        <v>0</v>
      </c>
      <c r="Y141" s="139">
        <v>0</v>
      </c>
      <c r="Z141" s="139">
        <v>0</v>
      </c>
      <c r="AA141" s="139">
        <v>0</v>
      </c>
      <c r="AB141" s="139">
        <v>0</v>
      </c>
      <c r="AC141" s="139">
        <v>0</v>
      </c>
      <c r="AD141" s="139">
        <v>0</v>
      </c>
      <c r="AE141" s="139">
        <v>0</v>
      </c>
      <c r="AF141" s="139">
        <v>0</v>
      </c>
      <c r="AG141" s="139">
        <v>0</v>
      </c>
      <c r="AH141" s="139">
        <v>0</v>
      </c>
      <c r="AI141" s="139">
        <v>0</v>
      </c>
      <c r="AJ141" s="139">
        <v>0</v>
      </c>
      <c r="AK141" s="139">
        <v>0</v>
      </c>
      <c r="AL141" s="139">
        <v>0</v>
      </c>
      <c r="AM141" s="139">
        <v>0</v>
      </c>
      <c r="AN141" s="139">
        <v>0</v>
      </c>
      <c r="AO141" s="139">
        <v>0</v>
      </c>
      <c r="AP141" s="139">
        <v>0</v>
      </c>
      <c r="AQ141" s="139">
        <v>0</v>
      </c>
      <c r="AR141" s="139">
        <v>0</v>
      </c>
      <c r="AS141" s="139">
        <v>0</v>
      </c>
      <c r="AT141" s="139">
        <v>0</v>
      </c>
      <c r="AU141" s="139">
        <v>0</v>
      </c>
      <c r="AV141" s="139">
        <v>0</v>
      </c>
      <c r="AW141" s="139">
        <v>0</v>
      </c>
      <c r="AX141" s="139">
        <v>0</v>
      </c>
      <c r="AY141" s="139">
        <v>0</v>
      </c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1:68">
      <c r="A142" s="139" t="s">
        <v>1031</v>
      </c>
      <c r="B142" s="139">
        <v>0</v>
      </c>
      <c r="C142" s="139">
        <v>0</v>
      </c>
      <c r="D142" s="139">
        <v>0</v>
      </c>
      <c r="E142" s="139">
        <v>0</v>
      </c>
      <c r="F142" s="139">
        <v>0</v>
      </c>
      <c r="G142" s="139">
        <v>10989</v>
      </c>
      <c r="H142" s="139">
        <v>0</v>
      </c>
      <c r="I142" s="139">
        <v>14072.602500000001</v>
      </c>
      <c r="J142" s="139">
        <v>0</v>
      </c>
      <c r="K142" s="139">
        <v>0</v>
      </c>
      <c r="L142" s="139">
        <v>0</v>
      </c>
      <c r="M142" s="139">
        <v>19827.884999999998</v>
      </c>
      <c r="N142" s="139">
        <v>0</v>
      </c>
      <c r="O142" s="139">
        <v>23535</v>
      </c>
      <c r="P142" s="139">
        <v>27229</v>
      </c>
      <c r="Q142" s="139">
        <v>0</v>
      </c>
      <c r="R142" s="139">
        <v>0</v>
      </c>
      <c r="S142" s="139">
        <v>0</v>
      </c>
      <c r="T142" s="139">
        <v>0</v>
      </c>
      <c r="U142" s="139">
        <v>0</v>
      </c>
      <c r="V142" s="139">
        <v>0</v>
      </c>
      <c r="W142" s="139">
        <v>0</v>
      </c>
      <c r="X142" s="139">
        <v>0</v>
      </c>
      <c r="Y142" s="139">
        <v>0</v>
      </c>
      <c r="Z142" s="139">
        <v>0</v>
      </c>
      <c r="AA142" s="139">
        <v>0</v>
      </c>
      <c r="AB142" s="139">
        <v>0</v>
      </c>
      <c r="AC142" s="139">
        <v>0</v>
      </c>
      <c r="AD142" s="139">
        <v>0</v>
      </c>
      <c r="AE142" s="139">
        <v>0</v>
      </c>
      <c r="AF142" s="139">
        <v>0</v>
      </c>
      <c r="AG142" s="139">
        <v>0</v>
      </c>
      <c r="AH142" s="139">
        <v>0</v>
      </c>
      <c r="AI142" s="139">
        <v>0</v>
      </c>
      <c r="AJ142" s="139">
        <v>0</v>
      </c>
      <c r="AK142" s="139">
        <v>0</v>
      </c>
      <c r="AL142" s="139">
        <v>0</v>
      </c>
      <c r="AM142" s="139">
        <v>0</v>
      </c>
      <c r="AN142" s="139">
        <v>0</v>
      </c>
      <c r="AO142" s="139">
        <v>0</v>
      </c>
      <c r="AP142" s="139">
        <v>0</v>
      </c>
      <c r="AQ142" s="139">
        <v>0</v>
      </c>
      <c r="AR142" s="139">
        <v>0</v>
      </c>
      <c r="AS142" s="139">
        <v>0</v>
      </c>
      <c r="AT142" s="139">
        <v>0</v>
      </c>
      <c r="AU142" s="139">
        <v>0</v>
      </c>
      <c r="AV142" s="139">
        <v>0</v>
      </c>
      <c r="AW142" s="139">
        <v>0</v>
      </c>
      <c r="AX142" s="139">
        <v>0</v>
      </c>
      <c r="AY142" s="139">
        <v>0</v>
      </c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1:68">
      <c r="A143" s="139" t="s">
        <v>1033</v>
      </c>
      <c r="B143" s="139">
        <v>0</v>
      </c>
      <c r="C143" s="139">
        <v>0</v>
      </c>
      <c r="D143" s="139">
        <v>0</v>
      </c>
      <c r="E143" s="139">
        <v>0</v>
      </c>
      <c r="F143" s="139">
        <v>0</v>
      </c>
      <c r="G143" s="139">
        <v>10989</v>
      </c>
      <c r="H143" s="139">
        <v>0</v>
      </c>
      <c r="I143" s="139">
        <v>14072.602500000001</v>
      </c>
      <c r="J143" s="139">
        <v>0</v>
      </c>
      <c r="K143" s="139">
        <v>0</v>
      </c>
      <c r="L143" s="139">
        <v>0</v>
      </c>
      <c r="M143" s="139">
        <v>19827.884999999998</v>
      </c>
      <c r="N143" s="139">
        <v>0</v>
      </c>
      <c r="O143" s="139">
        <v>23535</v>
      </c>
      <c r="P143" s="139">
        <v>27229</v>
      </c>
      <c r="Q143" s="139">
        <v>0</v>
      </c>
      <c r="R143" s="139">
        <v>0</v>
      </c>
      <c r="S143" s="139">
        <v>0</v>
      </c>
      <c r="T143" s="139">
        <v>0</v>
      </c>
      <c r="U143" s="139">
        <v>0</v>
      </c>
      <c r="V143" s="139">
        <v>0</v>
      </c>
      <c r="W143" s="139">
        <v>0</v>
      </c>
      <c r="X143" s="139">
        <v>0</v>
      </c>
      <c r="Y143" s="139">
        <v>0</v>
      </c>
      <c r="Z143" s="139">
        <v>0</v>
      </c>
      <c r="AA143" s="139">
        <v>0</v>
      </c>
      <c r="AB143" s="139">
        <v>0</v>
      </c>
      <c r="AC143" s="139">
        <v>0</v>
      </c>
      <c r="AD143" s="139">
        <v>0</v>
      </c>
      <c r="AE143" s="139">
        <v>0</v>
      </c>
      <c r="AF143" s="139">
        <v>0</v>
      </c>
      <c r="AG143" s="139">
        <v>0</v>
      </c>
      <c r="AH143" s="139">
        <v>0</v>
      </c>
      <c r="AI143" s="139">
        <v>0</v>
      </c>
      <c r="AJ143" s="139">
        <v>0</v>
      </c>
      <c r="AK143" s="139">
        <v>0</v>
      </c>
      <c r="AL143" s="139">
        <v>0</v>
      </c>
      <c r="AM143" s="139">
        <v>0</v>
      </c>
      <c r="AN143" s="139">
        <v>0</v>
      </c>
      <c r="AO143" s="139">
        <v>0</v>
      </c>
      <c r="AP143" s="139">
        <v>0</v>
      </c>
      <c r="AQ143" s="139">
        <v>0</v>
      </c>
      <c r="AR143" s="139">
        <v>0</v>
      </c>
      <c r="AS143" s="139">
        <v>0</v>
      </c>
      <c r="AT143" s="139">
        <v>0</v>
      </c>
      <c r="AU143" s="139">
        <v>0</v>
      </c>
      <c r="AV143" s="139">
        <v>0</v>
      </c>
      <c r="AW143" s="139">
        <v>0</v>
      </c>
      <c r="AX143" s="139">
        <v>0</v>
      </c>
      <c r="AY143" s="139">
        <v>0</v>
      </c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1:68">
      <c r="A144" s="139" t="s">
        <v>1034</v>
      </c>
      <c r="B144" s="139">
        <v>60908</v>
      </c>
      <c r="C144" s="139">
        <v>39645</v>
      </c>
      <c r="D144" s="139">
        <v>56500</v>
      </c>
      <c r="E144" s="139">
        <v>-8438.0400000000009</v>
      </c>
      <c r="F144" s="139">
        <v>50486</v>
      </c>
      <c r="G144" s="139">
        <v>22321</v>
      </c>
      <c r="H144" s="139">
        <v>55042</v>
      </c>
      <c r="I144" s="139">
        <v>-49204.77</v>
      </c>
      <c r="J144" s="139">
        <v>61984</v>
      </c>
      <c r="K144" s="139">
        <v>58271</v>
      </c>
      <c r="L144" s="139">
        <v>63691</v>
      </c>
      <c r="M144" s="139">
        <v>-80763.490000000005</v>
      </c>
      <c r="N144" s="139">
        <v>51939</v>
      </c>
      <c r="O144" s="139">
        <v>25014</v>
      </c>
      <c r="P144" s="139">
        <v>28431</v>
      </c>
      <c r="Q144" s="139">
        <v>128535.65</v>
      </c>
      <c r="R144" s="139">
        <v>71923</v>
      </c>
      <c r="S144" s="139">
        <v>90003</v>
      </c>
      <c r="T144" s="139">
        <v>95718</v>
      </c>
      <c r="U144" s="139">
        <v>95059.682000000001</v>
      </c>
      <c r="V144" s="139">
        <v>94498</v>
      </c>
      <c r="W144" s="139">
        <v>95285</v>
      </c>
      <c r="X144" s="139">
        <v>97402</v>
      </c>
      <c r="Y144" s="139">
        <v>90123.657000000007</v>
      </c>
      <c r="Z144" s="139">
        <v>91397</v>
      </c>
      <c r="AA144" s="139">
        <v>93963</v>
      </c>
      <c r="AB144" s="139">
        <v>95886</v>
      </c>
      <c r="AC144" s="139">
        <v>97921.919999999998</v>
      </c>
      <c r="AD144" s="139">
        <v>99629</v>
      </c>
      <c r="AE144" s="139">
        <v>99231</v>
      </c>
      <c r="AF144" s="139">
        <v>101106</v>
      </c>
      <c r="AG144" s="139">
        <v>111401.49</v>
      </c>
      <c r="AH144" s="139">
        <v>101008</v>
      </c>
      <c r="AI144" s="139">
        <v>104035</v>
      </c>
      <c r="AJ144" s="139">
        <v>104071</v>
      </c>
      <c r="AK144" s="139">
        <v>105323.52</v>
      </c>
      <c r="AL144" s="139">
        <v>97470</v>
      </c>
      <c r="AM144" s="139">
        <v>104430</v>
      </c>
      <c r="AN144" s="139">
        <v>104467</v>
      </c>
      <c r="AO144" s="139">
        <v>113525.17</v>
      </c>
      <c r="AP144" s="139">
        <v>104724</v>
      </c>
      <c r="AQ144" s="139">
        <v>113343</v>
      </c>
      <c r="AR144" s="139">
        <v>112261</v>
      </c>
      <c r="AS144" s="139">
        <v>120927.45</v>
      </c>
      <c r="AT144" s="139">
        <v>109947</v>
      </c>
      <c r="AU144" s="139">
        <v>115638</v>
      </c>
      <c r="AV144" s="139">
        <v>115716</v>
      </c>
      <c r="AW144" s="139">
        <v>103740.43399999999</v>
      </c>
      <c r="AX144" s="139">
        <v>108731</v>
      </c>
      <c r="AY144" s="139">
        <v>81441</v>
      </c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1:68">
      <c r="A145" s="139" t="s">
        <v>1035</v>
      </c>
      <c r="B145" s="139">
        <v>60908</v>
      </c>
      <c r="C145" s="139">
        <v>39645</v>
      </c>
      <c r="D145" s="139">
        <v>56500</v>
      </c>
      <c r="E145" s="139">
        <v>-8438.0400000000009</v>
      </c>
      <c r="F145" s="139">
        <v>50486</v>
      </c>
      <c r="G145" s="139">
        <v>22321</v>
      </c>
      <c r="H145" s="139">
        <v>55042</v>
      </c>
      <c r="I145" s="139">
        <v>-49204.77</v>
      </c>
      <c r="J145" s="139">
        <v>61984</v>
      </c>
      <c r="K145" s="139">
        <v>58271</v>
      </c>
      <c r="L145" s="139">
        <v>63691</v>
      </c>
      <c r="M145" s="139">
        <v>-80763.490000000005</v>
      </c>
      <c r="N145" s="139">
        <v>51939</v>
      </c>
      <c r="O145" s="139">
        <v>25014</v>
      </c>
      <c r="P145" s="139">
        <v>28431</v>
      </c>
      <c r="Q145" s="139">
        <v>128535.65</v>
      </c>
      <c r="R145" s="139">
        <v>71923</v>
      </c>
      <c r="S145" s="139">
        <v>90003</v>
      </c>
      <c r="T145" s="139">
        <v>95718</v>
      </c>
      <c r="U145" s="139">
        <v>95059.682000000001</v>
      </c>
      <c r="V145" s="139">
        <v>94498</v>
      </c>
      <c r="W145" s="139">
        <v>95285</v>
      </c>
      <c r="X145" s="139">
        <v>97402</v>
      </c>
      <c r="Y145" s="139">
        <v>90123.657000000007</v>
      </c>
      <c r="Z145" s="139">
        <v>91397</v>
      </c>
      <c r="AA145" s="139">
        <v>93963</v>
      </c>
      <c r="AB145" s="139">
        <v>95886</v>
      </c>
      <c r="AC145" s="139">
        <v>97921.919999999998</v>
      </c>
      <c r="AD145" s="139">
        <v>99629</v>
      </c>
      <c r="AE145" s="139">
        <v>99231</v>
      </c>
      <c r="AF145" s="139">
        <v>101106</v>
      </c>
      <c r="AG145" s="139">
        <v>111401.49</v>
      </c>
      <c r="AH145" s="139">
        <v>101008</v>
      </c>
      <c r="AI145" s="139">
        <v>104035</v>
      </c>
      <c r="AJ145" s="139">
        <v>104071</v>
      </c>
      <c r="AK145" s="139">
        <v>105323.52</v>
      </c>
      <c r="AL145" s="139">
        <v>97470</v>
      </c>
      <c r="AM145" s="139">
        <v>104430</v>
      </c>
      <c r="AN145" s="139">
        <v>104467</v>
      </c>
      <c r="AO145" s="139">
        <v>113525.17</v>
      </c>
      <c r="AP145" s="139">
        <v>104724</v>
      </c>
      <c r="AQ145" s="139">
        <v>113343</v>
      </c>
      <c r="AR145" s="139">
        <v>112261</v>
      </c>
      <c r="AS145" s="139">
        <v>120927.45</v>
      </c>
      <c r="AT145" s="139">
        <v>109947</v>
      </c>
      <c r="AU145" s="139">
        <v>115638</v>
      </c>
      <c r="AV145" s="139">
        <v>115716</v>
      </c>
      <c r="AW145" s="139">
        <v>103740.43399999999</v>
      </c>
      <c r="AX145" s="139">
        <v>108731</v>
      </c>
      <c r="AY145" s="139">
        <v>81441</v>
      </c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1:68">
      <c r="A146" s="139" t="s">
        <v>1036</v>
      </c>
      <c r="B146" s="139">
        <v>85237</v>
      </c>
      <c r="C146" s="139">
        <v>101136</v>
      </c>
      <c r="D146" s="139">
        <v>86773</v>
      </c>
      <c r="E146" s="139">
        <v>106231.97</v>
      </c>
      <c r="F146" s="139">
        <v>88885</v>
      </c>
      <c r="G146" s="139">
        <v>93967</v>
      </c>
      <c r="H146" s="139">
        <v>90628</v>
      </c>
      <c r="I146" s="139">
        <v>99919.07</v>
      </c>
      <c r="J146" s="139">
        <v>93283</v>
      </c>
      <c r="K146" s="139">
        <v>98150</v>
      </c>
      <c r="L146" s="139">
        <v>108909</v>
      </c>
      <c r="M146" s="139">
        <v>117330.55</v>
      </c>
      <c r="N146" s="139">
        <v>117291</v>
      </c>
      <c r="O146" s="139">
        <v>126451</v>
      </c>
      <c r="P146" s="139">
        <v>119608</v>
      </c>
      <c r="Q146" s="139">
        <v>123476.11</v>
      </c>
      <c r="R146" s="139">
        <v>129838</v>
      </c>
      <c r="S146" s="139">
        <v>143311</v>
      </c>
      <c r="T146" s="139">
        <v>142149</v>
      </c>
      <c r="U146" s="139">
        <v>159019.47899999999</v>
      </c>
      <c r="V146" s="139">
        <v>149717</v>
      </c>
      <c r="W146" s="139">
        <v>168327</v>
      </c>
      <c r="X146" s="139">
        <v>159863</v>
      </c>
      <c r="Y146" s="139">
        <v>177165.14300000001</v>
      </c>
      <c r="Z146" s="139">
        <v>160149</v>
      </c>
      <c r="AA146" s="139">
        <v>176278</v>
      </c>
      <c r="AB146" s="139">
        <v>170112</v>
      </c>
      <c r="AC146" s="139">
        <v>168440.85</v>
      </c>
      <c r="AD146" s="139">
        <v>172376</v>
      </c>
      <c r="AE146" s="139">
        <v>177521</v>
      </c>
      <c r="AF146" s="139">
        <v>174588</v>
      </c>
      <c r="AG146" s="139">
        <v>169910.7</v>
      </c>
      <c r="AH146" s="139">
        <v>182997</v>
      </c>
      <c r="AI146" s="139">
        <v>191162</v>
      </c>
      <c r="AJ146" s="139">
        <v>185633</v>
      </c>
      <c r="AK146" s="139">
        <v>177931.54</v>
      </c>
      <c r="AL146" s="139">
        <v>195556</v>
      </c>
      <c r="AM146" s="139">
        <v>204878</v>
      </c>
      <c r="AN146" s="139">
        <v>197704</v>
      </c>
      <c r="AO146" s="139">
        <v>179265.92000000001</v>
      </c>
      <c r="AP146" s="139">
        <v>210836</v>
      </c>
      <c r="AQ146" s="139">
        <v>220796</v>
      </c>
      <c r="AR146" s="139">
        <v>217710</v>
      </c>
      <c r="AS146" s="139">
        <v>209596.27</v>
      </c>
      <c r="AT146" s="139">
        <v>225380</v>
      </c>
      <c r="AU146" s="139">
        <v>255731</v>
      </c>
      <c r="AV146" s="139">
        <v>232007</v>
      </c>
      <c r="AW146" s="139">
        <v>231460.481</v>
      </c>
      <c r="AX146" s="139">
        <v>254743</v>
      </c>
      <c r="AY146" s="139">
        <v>236075</v>
      </c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1:68">
      <c r="A147" s="139" t="s">
        <v>1111</v>
      </c>
      <c r="B147" s="139">
        <v>0</v>
      </c>
      <c r="C147" s="139">
        <v>504</v>
      </c>
      <c r="D147" s="139">
        <v>0</v>
      </c>
      <c r="E147" s="139">
        <v>496.5</v>
      </c>
      <c r="F147" s="139">
        <v>8679</v>
      </c>
      <c r="G147" s="139">
        <v>9370</v>
      </c>
      <c r="H147" s="139">
        <v>8785</v>
      </c>
      <c r="I147" s="139">
        <v>11202.58</v>
      </c>
      <c r="J147" s="139">
        <v>9430</v>
      </c>
      <c r="K147" s="139">
        <v>9607</v>
      </c>
      <c r="L147" s="139">
        <v>9914</v>
      </c>
      <c r="M147" s="139">
        <v>16271.77</v>
      </c>
      <c r="N147" s="139">
        <v>0</v>
      </c>
      <c r="O147" s="139">
        <v>0</v>
      </c>
      <c r="P147" s="139">
        <v>0</v>
      </c>
      <c r="Q147" s="139">
        <v>0</v>
      </c>
      <c r="R147" s="139">
        <v>0</v>
      </c>
      <c r="S147" s="139">
        <v>0</v>
      </c>
      <c r="T147" s="139">
        <v>0</v>
      </c>
      <c r="U147" s="139">
        <v>0</v>
      </c>
      <c r="V147" s="139">
        <v>0</v>
      </c>
      <c r="W147" s="139">
        <v>0</v>
      </c>
      <c r="X147" s="139">
        <v>0</v>
      </c>
      <c r="Y147" s="139">
        <v>0</v>
      </c>
      <c r="Z147" s="139">
        <v>0</v>
      </c>
      <c r="AA147" s="139">
        <v>0</v>
      </c>
      <c r="AB147" s="139">
        <v>0</v>
      </c>
      <c r="AC147" s="139">
        <v>0</v>
      </c>
      <c r="AD147" s="139">
        <v>0</v>
      </c>
      <c r="AE147" s="139">
        <v>0</v>
      </c>
      <c r="AF147" s="139">
        <v>0</v>
      </c>
      <c r="AG147" s="139">
        <v>0</v>
      </c>
      <c r="AH147" s="139">
        <v>0</v>
      </c>
      <c r="AI147" s="139">
        <v>0</v>
      </c>
      <c r="AJ147" s="139">
        <v>0</v>
      </c>
      <c r="AK147" s="139">
        <v>0</v>
      </c>
      <c r="AL147" s="139">
        <v>0</v>
      </c>
      <c r="AM147" s="139">
        <v>0</v>
      </c>
      <c r="AN147" s="139">
        <v>0</v>
      </c>
      <c r="AO147" s="139">
        <v>0</v>
      </c>
      <c r="AP147" s="139">
        <v>0</v>
      </c>
      <c r="AQ147" s="139">
        <v>0</v>
      </c>
      <c r="AR147" s="139">
        <v>0</v>
      </c>
      <c r="AS147" s="139">
        <v>0</v>
      </c>
      <c r="AT147" s="139">
        <v>0</v>
      </c>
      <c r="AU147" s="139">
        <v>0</v>
      </c>
      <c r="AV147" s="139">
        <v>0</v>
      </c>
      <c r="AW147" s="139">
        <v>0</v>
      </c>
      <c r="AX147" s="139">
        <v>0</v>
      </c>
      <c r="AY147" s="139">
        <v>0</v>
      </c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1:68">
      <c r="A148" s="139" t="s">
        <v>1112</v>
      </c>
      <c r="B148" s="139">
        <v>0</v>
      </c>
      <c r="C148" s="139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1792</v>
      </c>
      <c r="P148" s="139">
        <v>0</v>
      </c>
      <c r="Q148" s="139">
        <v>0</v>
      </c>
      <c r="R148" s="139">
        <v>0</v>
      </c>
      <c r="S148" s="139">
        <v>0</v>
      </c>
      <c r="T148" s="139">
        <v>0</v>
      </c>
      <c r="U148" s="139">
        <v>0</v>
      </c>
      <c r="V148" s="139">
        <v>0</v>
      </c>
      <c r="W148" s="139">
        <v>0</v>
      </c>
      <c r="X148" s="139">
        <v>0</v>
      </c>
      <c r="Y148" s="139">
        <v>0</v>
      </c>
      <c r="Z148" s="139">
        <v>0</v>
      </c>
      <c r="AA148" s="139">
        <v>0</v>
      </c>
      <c r="AB148" s="139">
        <v>0</v>
      </c>
      <c r="AC148" s="139">
        <v>0</v>
      </c>
      <c r="AD148" s="139">
        <v>0</v>
      </c>
      <c r="AE148" s="139">
        <v>0</v>
      </c>
      <c r="AF148" s="139">
        <v>0</v>
      </c>
      <c r="AG148" s="139">
        <v>0</v>
      </c>
      <c r="AH148" s="139">
        <v>0</v>
      </c>
      <c r="AI148" s="139">
        <v>0</v>
      </c>
      <c r="AJ148" s="139">
        <v>0</v>
      </c>
      <c r="AK148" s="139">
        <v>0</v>
      </c>
      <c r="AL148" s="139">
        <v>0</v>
      </c>
      <c r="AM148" s="139">
        <v>0</v>
      </c>
      <c r="AN148" s="139">
        <v>0</v>
      </c>
      <c r="AO148" s="139">
        <v>0</v>
      </c>
      <c r="AP148" s="139">
        <v>0</v>
      </c>
      <c r="AQ148" s="139">
        <v>0</v>
      </c>
      <c r="AR148" s="139">
        <v>0</v>
      </c>
      <c r="AS148" s="139">
        <v>0</v>
      </c>
      <c r="AT148" s="139">
        <v>0</v>
      </c>
      <c r="AU148" s="139">
        <v>0</v>
      </c>
      <c r="AV148" s="139">
        <v>0</v>
      </c>
      <c r="AW148" s="139">
        <v>0</v>
      </c>
      <c r="AX148" s="139">
        <v>0</v>
      </c>
      <c r="AY148" s="139">
        <v>0</v>
      </c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1:68">
      <c r="A149" s="139" t="s">
        <v>1038</v>
      </c>
      <c r="B149" s="139">
        <v>85237</v>
      </c>
      <c r="C149" s="139">
        <v>100632</v>
      </c>
      <c r="D149" s="139">
        <v>86773</v>
      </c>
      <c r="E149" s="139">
        <v>104245.97</v>
      </c>
      <c r="F149" s="139">
        <v>80206</v>
      </c>
      <c r="G149" s="139">
        <v>84597</v>
      </c>
      <c r="H149" s="139">
        <v>81843</v>
      </c>
      <c r="I149" s="139">
        <v>88716.479999999996</v>
      </c>
      <c r="J149" s="139">
        <v>83853</v>
      </c>
      <c r="K149" s="139">
        <v>88543</v>
      </c>
      <c r="L149" s="139">
        <v>98995</v>
      </c>
      <c r="M149" s="139">
        <v>101058.78</v>
      </c>
      <c r="N149" s="139">
        <v>117291</v>
      </c>
      <c r="O149" s="139">
        <v>124659</v>
      </c>
      <c r="P149" s="139">
        <v>119608</v>
      </c>
      <c r="Q149" s="139">
        <v>123476.11</v>
      </c>
      <c r="R149" s="139">
        <v>129838</v>
      </c>
      <c r="S149" s="139">
        <v>143311</v>
      </c>
      <c r="T149" s="139">
        <v>142149</v>
      </c>
      <c r="U149" s="139">
        <v>159019.47899999999</v>
      </c>
      <c r="V149" s="139">
        <v>149717</v>
      </c>
      <c r="W149" s="139">
        <v>168327</v>
      </c>
      <c r="X149" s="139">
        <v>159863</v>
      </c>
      <c r="Y149" s="139">
        <v>177165.14300000001</v>
      </c>
      <c r="Z149" s="139">
        <v>160149</v>
      </c>
      <c r="AA149" s="139">
        <v>176278</v>
      </c>
      <c r="AB149" s="139">
        <v>170112</v>
      </c>
      <c r="AC149" s="139">
        <v>168440.85</v>
      </c>
      <c r="AD149" s="139">
        <v>172376</v>
      </c>
      <c r="AE149" s="139">
        <v>177521</v>
      </c>
      <c r="AF149" s="139">
        <v>174588</v>
      </c>
      <c r="AG149" s="139">
        <v>169910.7</v>
      </c>
      <c r="AH149" s="139">
        <v>182997</v>
      </c>
      <c r="AI149" s="139">
        <v>191162</v>
      </c>
      <c r="AJ149" s="139">
        <v>185633</v>
      </c>
      <c r="AK149" s="139">
        <v>177931.54</v>
      </c>
      <c r="AL149" s="139">
        <v>195556</v>
      </c>
      <c r="AM149" s="139">
        <v>204878</v>
      </c>
      <c r="AN149" s="139">
        <v>197704</v>
      </c>
      <c r="AO149" s="139">
        <v>179265.92000000001</v>
      </c>
      <c r="AP149" s="139">
        <v>210836</v>
      </c>
      <c r="AQ149" s="139">
        <v>220796</v>
      </c>
      <c r="AR149" s="139">
        <v>217710</v>
      </c>
      <c r="AS149" s="139">
        <v>209596.27</v>
      </c>
      <c r="AT149" s="139">
        <v>225380</v>
      </c>
      <c r="AU149" s="139">
        <v>255731</v>
      </c>
      <c r="AV149" s="139">
        <v>232007</v>
      </c>
      <c r="AW149" s="139">
        <v>231460.481</v>
      </c>
      <c r="AX149" s="139">
        <v>254743</v>
      </c>
      <c r="AY149" s="139">
        <v>236075</v>
      </c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1:68">
      <c r="A150" s="139" t="s">
        <v>1039</v>
      </c>
      <c r="B150" s="139">
        <v>18218</v>
      </c>
      <c r="C150" s="139">
        <v>16903</v>
      </c>
      <c r="D150" s="139">
        <v>16054</v>
      </c>
      <c r="E150" s="139">
        <v>23517.75</v>
      </c>
      <c r="F150" s="139">
        <v>31095</v>
      </c>
      <c r="G150" s="139">
        <v>24949</v>
      </c>
      <c r="H150" s="139">
        <v>29789</v>
      </c>
      <c r="I150" s="139">
        <v>28020.85</v>
      </c>
      <c r="J150" s="139">
        <v>18572</v>
      </c>
      <c r="K150" s="139">
        <v>29856</v>
      </c>
      <c r="L150" s="139">
        <v>21694</v>
      </c>
      <c r="M150" s="139">
        <v>19395.68</v>
      </c>
      <c r="N150" s="139">
        <v>13085</v>
      </c>
      <c r="O150" s="139">
        <v>8572</v>
      </c>
      <c r="P150" s="139">
        <v>11701</v>
      </c>
      <c r="Q150" s="139">
        <v>25339.05</v>
      </c>
      <c r="R150" s="139">
        <v>26552</v>
      </c>
      <c r="S150" s="139">
        <v>25424</v>
      </c>
      <c r="T150" s="139">
        <v>23949</v>
      </c>
      <c r="U150" s="139">
        <v>21965.22</v>
      </c>
      <c r="V150" s="139">
        <v>31520</v>
      </c>
      <c r="W150" s="139">
        <v>24878</v>
      </c>
      <c r="X150" s="139">
        <v>55412</v>
      </c>
      <c r="Y150" s="139">
        <v>40596.302000000003</v>
      </c>
      <c r="Z150" s="139">
        <v>73195</v>
      </c>
      <c r="AA150" s="139">
        <v>54620</v>
      </c>
      <c r="AB150" s="139">
        <v>61505</v>
      </c>
      <c r="AC150" s="139">
        <v>53084.41</v>
      </c>
      <c r="AD150" s="139">
        <v>54326</v>
      </c>
      <c r="AE150" s="139">
        <v>55598</v>
      </c>
      <c r="AF150" s="139">
        <v>73737</v>
      </c>
      <c r="AG150" s="139">
        <v>86352.04</v>
      </c>
      <c r="AH150" s="139">
        <v>74793</v>
      </c>
      <c r="AI150" s="139">
        <v>67268</v>
      </c>
      <c r="AJ150" s="139">
        <v>92615</v>
      </c>
      <c r="AK150" s="139">
        <v>145115.70000000001</v>
      </c>
      <c r="AL150" s="139">
        <v>103312</v>
      </c>
      <c r="AM150" s="139">
        <v>97512</v>
      </c>
      <c r="AN150" s="139">
        <v>108738</v>
      </c>
      <c r="AO150" s="139">
        <v>154216.43</v>
      </c>
      <c r="AP150" s="139">
        <v>123781</v>
      </c>
      <c r="AQ150" s="139">
        <v>117989</v>
      </c>
      <c r="AR150" s="139">
        <v>96487</v>
      </c>
      <c r="AS150" s="139">
        <v>120798.64</v>
      </c>
      <c r="AT150" s="139">
        <v>119536</v>
      </c>
      <c r="AU150" s="139">
        <v>95414</v>
      </c>
      <c r="AV150" s="139">
        <v>118560</v>
      </c>
      <c r="AW150" s="139">
        <v>133494.33199999999</v>
      </c>
      <c r="AX150" s="139">
        <v>170942</v>
      </c>
      <c r="AY150" s="139">
        <v>78026</v>
      </c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1:68">
      <c r="A151" s="139" t="s">
        <v>1040</v>
      </c>
      <c r="B151" s="139">
        <v>18218</v>
      </c>
      <c r="C151" s="139">
        <v>16903</v>
      </c>
      <c r="D151" s="139">
        <v>16054</v>
      </c>
      <c r="E151" s="139">
        <v>23517.75</v>
      </c>
      <c r="F151" s="139">
        <v>31095</v>
      </c>
      <c r="G151" s="139">
        <v>24949</v>
      </c>
      <c r="H151" s="139">
        <v>29789</v>
      </c>
      <c r="I151" s="139">
        <v>28020.85</v>
      </c>
      <c r="J151" s="139">
        <v>18572</v>
      </c>
      <c r="K151" s="139">
        <v>29856</v>
      </c>
      <c r="L151" s="139">
        <v>21694</v>
      </c>
      <c r="M151" s="139">
        <v>19395.68</v>
      </c>
      <c r="N151" s="139">
        <v>13085</v>
      </c>
      <c r="O151" s="139">
        <v>8572</v>
      </c>
      <c r="P151" s="139">
        <v>11701</v>
      </c>
      <c r="Q151" s="139">
        <v>25339.05</v>
      </c>
      <c r="R151" s="139">
        <v>26552</v>
      </c>
      <c r="S151" s="139">
        <v>25424</v>
      </c>
      <c r="T151" s="139">
        <v>23949</v>
      </c>
      <c r="U151" s="139">
        <v>21965.22</v>
      </c>
      <c r="V151" s="139">
        <v>31520</v>
      </c>
      <c r="W151" s="139">
        <v>24878</v>
      </c>
      <c r="X151" s="139">
        <v>55412</v>
      </c>
      <c r="Y151" s="139">
        <v>40596.302000000003</v>
      </c>
      <c r="Z151" s="139">
        <v>73195</v>
      </c>
      <c r="AA151" s="139">
        <v>54620</v>
      </c>
      <c r="AB151" s="139">
        <v>61505</v>
      </c>
      <c r="AC151" s="139">
        <v>53084.41</v>
      </c>
      <c r="AD151" s="139">
        <v>54326</v>
      </c>
      <c r="AE151" s="139">
        <v>55598</v>
      </c>
      <c r="AF151" s="139">
        <v>73737</v>
      </c>
      <c r="AG151" s="139">
        <v>86352.04</v>
      </c>
      <c r="AH151" s="139">
        <v>74793</v>
      </c>
      <c r="AI151" s="139">
        <v>67268</v>
      </c>
      <c r="AJ151" s="139">
        <v>92615</v>
      </c>
      <c r="AK151" s="139">
        <v>145115.70000000001</v>
      </c>
      <c r="AL151" s="139">
        <v>103312</v>
      </c>
      <c r="AM151" s="139">
        <v>97512</v>
      </c>
      <c r="AN151" s="139">
        <v>108738</v>
      </c>
      <c r="AO151" s="139">
        <v>154216.43</v>
      </c>
      <c r="AP151" s="139">
        <v>123781</v>
      </c>
      <c r="AQ151" s="139">
        <v>117989</v>
      </c>
      <c r="AR151" s="139">
        <v>96487</v>
      </c>
      <c r="AS151" s="139">
        <v>120798.64</v>
      </c>
      <c r="AT151" s="139">
        <v>119536</v>
      </c>
      <c r="AU151" s="139">
        <v>95414</v>
      </c>
      <c r="AV151" s="139">
        <v>118560</v>
      </c>
      <c r="AW151" s="139">
        <v>133494.33199999999</v>
      </c>
      <c r="AX151" s="139">
        <v>170942</v>
      </c>
      <c r="AY151" s="139">
        <v>78026</v>
      </c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1:68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1:68">
      <c r="A153" s="139" t="s">
        <v>120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1:68">
      <c r="A154" s="139" t="s">
        <v>1041</v>
      </c>
      <c r="B154" s="139">
        <v>81573</v>
      </c>
      <c r="C154" s="139">
        <v>64195</v>
      </c>
      <c r="D154" s="139">
        <v>69604</v>
      </c>
      <c r="E154" s="139">
        <v>34057.519999999997</v>
      </c>
      <c r="F154" s="139">
        <v>61073</v>
      </c>
      <c r="G154" s="139">
        <v>74265</v>
      </c>
      <c r="H154" s="139">
        <v>79160</v>
      </c>
      <c r="I154" s="139">
        <v>73019.62</v>
      </c>
      <c r="J154" s="139">
        <v>99714</v>
      </c>
      <c r="K154" s="139">
        <v>92492</v>
      </c>
      <c r="L154" s="139">
        <v>103248</v>
      </c>
      <c r="M154" s="139">
        <v>101436.12</v>
      </c>
      <c r="N154" s="139">
        <v>117198</v>
      </c>
      <c r="O154" s="139">
        <v>121969</v>
      </c>
      <c r="P154" s="139">
        <v>134715</v>
      </c>
      <c r="Q154" s="139">
        <v>112981.56</v>
      </c>
      <c r="R154" s="139">
        <v>128209</v>
      </c>
      <c r="S154" s="139">
        <v>151093</v>
      </c>
      <c r="T154" s="139">
        <v>183418</v>
      </c>
      <c r="U154" s="139">
        <v>183666.56200000001</v>
      </c>
      <c r="V154" s="139">
        <v>191475</v>
      </c>
      <c r="W154" s="139">
        <v>202130</v>
      </c>
      <c r="X154" s="139">
        <v>204866</v>
      </c>
      <c r="Y154" s="139">
        <v>205491.96799999999</v>
      </c>
      <c r="Z154" s="139">
        <v>195783</v>
      </c>
      <c r="AA154" s="139">
        <v>211516</v>
      </c>
      <c r="AB154" s="139">
        <v>212914</v>
      </c>
      <c r="AC154" s="139">
        <v>221028.73</v>
      </c>
      <c r="AD154" s="139">
        <v>211820</v>
      </c>
      <c r="AE154" s="139">
        <v>213197</v>
      </c>
      <c r="AF154" s="139">
        <v>221187</v>
      </c>
      <c r="AG154" s="139">
        <v>207513.16</v>
      </c>
      <c r="AH154" s="139">
        <v>216449</v>
      </c>
      <c r="AI154" s="139">
        <v>224288</v>
      </c>
      <c r="AJ154" s="139">
        <v>229111</v>
      </c>
      <c r="AK154" s="139">
        <v>197938.57</v>
      </c>
      <c r="AL154" s="139">
        <v>216258</v>
      </c>
      <c r="AM154" s="139">
        <v>228449</v>
      </c>
      <c r="AN154" s="139">
        <v>239748</v>
      </c>
      <c r="AO154" s="139">
        <v>235769</v>
      </c>
      <c r="AP154" s="139">
        <v>220848</v>
      </c>
      <c r="AQ154" s="139">
        <v>236865</v>
      </c>
      <c r="AR154" s="139">
        <v>273887</v>
      </c>
      <c r="AS154" s="139">
        <v>269326.32</v>
      </c>
      <c r="AT154" s="139">
        <v>240987</v>
      </c>
      <c r="AU154" s="139">
        <v>256658</v>
      </c>
      <c r="AV154" s="139">
        <v>278505</v>
      </c>
      <c r="AW154" s="139">
        <v>299404.44900000002</v>
      </c>
      <c r="AX154" s="139">
        <v>249192</v>
      </c>
      <c r="AY154" s="139">
        <v>296239</v>
      </c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1:68">
      <c r="A155" s="139" t="s">
        <v>123</v>
      </c>
      <c r="B155" s="139">
        <v>19280</v>
      </c>
      <c r="C155" s="139">
        <v>17517</v>
      </c>
      <c r="D155" s="139">
        <v>19509</v>
      </c>
      <c r="E155" s="139">
        <v>14201.22</v>
      </c>
      <c r="F155" s="139">
        <v>21357</v>
      </c>
      <c r="G155" s="139">
        <v>25467</v>
      </c>
      <c r="H155" s="139">
        <v>27721</v>
      </c>
      <c r="I155" s="139">
        <v>19341.14</v>
      </c>
      <c r="J155" s="139">
        <v>25551</v>
      </c>
      <c r="K155" s="139">
        <v>26445</v>
      </c>
      <c r="L155" s="139">
        <v>30546</v>
      </c>
      <c r="M155" s="139">
        <v>24331.13</v>
      </c>
      <c r="N155" s="139">
        <v>39388</v>
      </c>
      <c r="O155" s="139">
        <v>39516</v>
      </c>
      <c r="P155" s="139">
        <v>43064</v>
      </c>
      <c r="Q155" s="139">
        <v>33359.69</v>
      </c>
      <c r="R155" s="139">
        <v>32986</v>
      </c>
      <c r="S155" s="139">
        <v>40332</v>
      </c>
      <c r="T155" s="139">
        <v>46274</v>
      </c>
      <c r="U155" s="139">
        <v>38440.906000000003</v>
      </c>
      <c r="V155" s="139">
        <v>38772</v>
      </c>
      <c r="W155" s="139">
        <v>40864</v>
      </c>
      <c r="X155" s="139">
        <v>41547</v>
      </c>
      <c r="Y155" s="139">
        <v>41858.182000000001</v>
      </c>
      <c r="Z155" s="139">
        <v>39607</v>
      </c>
      <c r="AA155" s="139">
        <v>42748</v>
      </c>
      <c r="AB155" s="139">
        <v>42932</v>
      </c>
      <c r="AC155" s="139">
        <v>44959.22</v>
      </c>
      <c r="AD155" s="139">
        <v>42921</v>
      </c>
      <c r="AE155" s="139">
        <v>43039</v>
      </c>
      <c r="AF155" s="139">
        <v>44686</v>
      </c>
      <c r="AG155" s="139">
        <v>42458.39</v>
      </c>
      <c r="AH155" s="139">
        <v>43855</v>
      </c>
      <c r="AI155" s="139">
        <v>41091</v>
      </c>
      <c r="AJ155" s="139">
        <v>39525</v>
      </c>
      <c r="AK155" s="139">
        <v>36631.839999999997</v>
      </c>
      <c r="AL155" s="139">
        <v>40692</v>
      </c>
      <c r="AM155" s="139">
        <v>43899</v>
      </c>
      <c r="AN155" s="139">
        <v>44151</v>
      </c>
      <c r="AO155" s="139">
        <v>46439.46</v>
      </c>
      <c r="AP155" s="139">
        <v>41167</v>
      </c>
      <c r="AQ155" s="139">
        <v>44266</v>
      </c>
      <c r="AR155" s="139">
        <v>51956</v>
      </c>
      <c r="AS155" s="139">
        <v>52247.86</v>
      </c>
      <c r="AT155" s="139">
        <v>45526</v>
      </c>
      <c r="AU155" s="139">
        <v>48711</v>
      </c>
      <c r="AV155" s="139">
        <v>53138</v>
      </c>
      <c r="AW155" s="139">
        <v>58644.997000000003</v>
      </c>
      <c r="AX155" s="139">
        <v>48710</v>
      </c>
      <c r="AY155" s="139">
        <v>65885</v>
      </c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1:68">
      <c r="A156" s="139" t="s">
        <v>124</v>
      </c>
      <c r="B156" s="139">
        <v>62293</v>
      </c>
      <c r="C156" s="139">
        <v>46678</v>
      </c>
      <c r="D156" s="139">
        <v>50095</v>
      </c>
      <c r="E156" s="139">
        <v>19856.3</v>
      </c>
      <c r="F156" s="139">
        <v>39716</v>
      </c>
      <c r="G156" s="139">
        <v>48798</v>
      </c>
      <c r="H156" s="139">
        <v>51439</v>
      </c>
      <c r="I156" s="139">
        <v>53678.48</v>
      </c>
      <c r="J156" s="139">
        <v>74163</v>
      </c>
      <c r="K156" s="139">
        <v>66047</v>
      </c>
      <c r="L156" s="139">
        <v>72702</v>
      </c>
      <c r="M156" s="139">
        <v>77104.990000000005</v>
      </c>
      <c r="N156" s="139">
        <v>77810</v>
      </c>
      <c r="O156" s="139">
        <v>82453</v>
      </c>
      <c r="P156" s="139">
        <v>91651</v>
      </c>
      <c r="Q156" s="139">
        <v>79621.87</v>
      </c>
      <c r="R156" s="139">
        <v>95223</v>
      </c>
      <c r="S156" s="139">
        <v>110761</v>
      </c>
      <c r="T156" s="139">
        <v>137144</v>
      </c>
      <c r="U156" s="139">
        <v>145225.65599999999</v>
      </c>
      <c r="V156" s="139">
        <v>152703</v>
      </c>
      <c r="W156" s="139">
        <v>161266</v>
      </c>
      <c r="X156" s="139">
        <v>163319</v>
      </c>
      <c r="Y156" s="139">
        <v>163633.78599999999</v>
      </c>
      <c r="Z156" s="139">
        <v>156176</v>
      </c>
      <c r="AA156" s="139">
        <v>168768</v>
      </c>
      <c r="AB156" s="139">
        <v>169982</v>
      </c>
      <c r="AC156" s="139">
        <v>176069.51</v>
      </c>
      <c r="AD156" s="139">
        <v>168899</v>
      </c>
      <c r="AE156" s="139">
        <v>170158</v>
      </c>
      <c r="AF156" s="139">
        <v>176501</v>
      </c>
      <c r="AG156" s="139">
        <v>165054.76999999999</v>
      </c>
      <c r="AH156" s="139">
        <v>172594</v>
      </c>
      <c r="AI156" s="139">
        <v>183197</v>
      </c>
      <c r="AJ156" s="139">
        <v>189586</v>
      </c>
      <c r="AK156" s="139">
        <v>161306.73000000001</v>
      </c>
      <c r="AL156" s="139">
        <v>175566</v>
      </c>
      <c r="AM156" s="139">
        <v>184550</v>
      </c>
      <c r="AN156" s="139">
        <v>195597</v>
      </c>
      <c r="AO156" s="139">
        <v>189329.54</v>
      </c>
      <c r="AP156" s="139">
        <v>179681</v>
      </c>
      <c r="AQ156" s="139">
        <v>192599</v>
      </c>
      <c r="AR156" s="139">
        <v>221931</v>
      </c>
      <c r="AS156" s="139">
        <v>217078.46</v>
      </c>
      <c r="AT156" s="139">
        <v>195461</v>
      </c>
      <c r="AU156" s="139">
        <v>207947</v>
      </c>
      <c r="AV156" s="139">
        <v>225367</v>
      </c>
      <c r="AW156" s="139">
        <v>240759.45199999999</v>
      </c>
      <c r="AX156" s="139">
        <v>200482</v>
      </c>
      <c r="AY156" s="139">
        <v>230354</v>
      </c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1:68">
      <c r="A157" s="139" t="s">
        <v>125</v>
      </c>
      <c r="B157" s="139">
        <v>62293</v>
      </c>
      <c r="C157" s="139">
        <v>46678</v>
      </c>
      <c r="D157" s="139">
        <v>50095</v>
      </c>
      <c r="E157" s="139">
        <v>19856.3</v>
      </c>
      <c r="F157" s="139">
        <v>39716</v>
      </c>
      <c r="G157" s="139">
        <v>48798</v>
      </c>
      <c r="H157" s="139">
        <v>51439</v>
      </c>
      <c r="I157" s="139">
        <v>53678.48</v>
      </c>
      <c r="J157" s="139">
        <v>74163</v>
      </c>
      <c r="K157" s="139">
        <v>66047</v>
      </c>
      <c r="L157" s="139">
        <v>72702</v>
      </c>
      <c r="M157" s="139">
        <v>77104.990000000005</v>
      </c>
      <c r="N157" s="139">
        <v>77810</v>
      </c>
      <c r="O157" s="139">
        <v>82453</v>
      </c>
      <c r="P157" s="139">
        <v>91651</v>
      </c>
      <c r="Q157" s="139">
        <v>79621.87</v>
      </c>
      <c r="R157" s="139">
        <v>95223</v>
      </c>
      <c r="S157" s="139">
        <v>110761</v>
      </c>
      <c r="T157" s="139">
        <v>137144</v>
      </c>
      <c r="U157" s="139">
        <v>145225.65599999999</v>
      </c>
      <c r="V157" s="139">
        <v>152703</v>
      </c>
      <c r="W157" s="139">
        <v>161266</v>
      </c>
      <c r="X157" s="139">
        <v>163319</v>
      </c>
      <c r="Y157" s="139">
        <v>163633.78599999999</v>
      </c>
      <c r="Z157" s="139">
        <v>156176</v>
      </c>
      <c r="AA157" s="139">
        <v>168768</v>
      </c>
      <c r="AB157" s="139">
        <v>169982</v>
      </c>
      <c r="AC157" s="139">
        <v>176069.51</v>
      </c>
      <c r="AD157" s="139">
        <v>168899</v>
      </c>
      <c r="AE157" s="139">
        <v>170158</v>
      </c>
      <c r="AF157" s="139">
        <v>176501</v>
      </c>
      <c r="AG157" s="139">
        <v>165054.76999999999</v>
      </c>
      <c r="AH157" s="139">
        <v>172594</v>
      </c>
      <c r="AI157" s="139">
        <v>183197</v>
      </c>
      <c r="AJ157" s="139">
        <v>189586</v>
      </c>
      <c r="AK157" s="139">
        <v>161306.73000000001</v>
      </c>
      <c r="AL157" s="139">
        <v>175566</v>
      </c>
      <c r="AM157" s="139">
        <v>184550</v>
      </c>
      <c r="AN157" s="139">
        <v>195597</v>
      </c>
      <c r="AO157" s="139">
        <v>189329.54</v>
      </c>
      <c r="AP157" s="139">
        <v>179681</v>
      </c>
      <c r="AQ157" s="139">
        <v>192599</v>
      </c>
      <c r="AR157" s="139">
        <v>221931</v>
      </c>
      <c r="AS157" s="139">
        <v>217078.46</v>
      </c>
      <c r="AT157" s="139">
        <v>195461</v>
      </c>
      <c r="AU157" s="139">
        <v>207947</v>
      </c>
      <c r="AV157" s="139">
        <v>225367</v>
      </c>
      <c r="AW157" s="139">
        <v>240759.45199999999</v>
      </c>
      <c r="AX157" s="139">
        <v>200482</v>
      </c>
      <c r="AY157" s="139">
        <v>230354</v>
      </c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1:68">
      <c r="A158" s="139" t="s">
        <v>127</v>
      </c>
      <c r="B158" s="139">
        <v>0.27</v>
      </c>
      <c r="C158" s="139">
        <v>0.2</v>
      </c>
      <c r="D158" s="139">
        <v>0.22</v>
      </c>
      <c r="E158" s="139">
        <v>0.09</v>
      </c>
      <c r="F158" s="139">
        <v>0.17</v>
      </c>
      <c r="G158" s="139">
        <v>0.21</v>
      </c>
      <c r="H158" s="139">
        <v>0.22</v>
      </c>
      <c r="I158" s="139">
        <v>0.23</v>
      </c>
      <c r="J158" s="139">
        <v>0.32</v>
      </c>
      <c r="K158" s="139">
        <v>0.28999999999999998</v>
      </c>
      <c r="L158" s="139">
        <v>0.32</v>
      </c>
      <c r="M158" s="139">
        <v>0.33</v>
      </c>
      <c r="N158" s="139">
        <v>0.34</v>
      </c>
      <c r="O158" s="139">
        <v>0.36</v>
      </c>
      <c r="P158" s="139">
        <v>0.4</v>
      </c>
      <c r="Q158" s="139">
        <v>0.34</v>
      </c>
      <c r="R158" s="139">
        <v>0.41</v>
      </c>
      <c r="S158" s="139">
        <v>0.4</v>
      </c>
      <c r="T158" s="139">
        <v>0.4</v>
      </c>
      <c r="U158" s="139">
        <v>0.42088999999999999</v>
      </c>
      <c r="V158" s="139">
        <v>0.44262000000000001</v>
      </c>
      <c r="W158" s="139">
        <v>0.46744000000000002</v>
      </c>
      <c r="X158" s="139">
        <v>0.47338999999999998</v>
      </c>
      <c r="Y158" s="139">
        <v>0.4743</v>
      </c>
      <c r="Z158" s="139">
        <v>0.44380999999999998</v>
      </c>
      <c r="AA158" s="139">
        <v>0.47960000000000003</v>
      </c>
      <c r="AB158" s="139">
        <v>0.48304999999999998</v>
      </c>
      <c r="AC158" s="139">
        <v>0.50034999999999996</v>
      </c>
      <c r="AD158" s="139">
        <v>0.47997000000000001</v>
      </c>
      <c r="AE158" s="139">
        <v>0.48354999999999998</v>
      </c>
      <c r="AF158" s="139">
        <v>0.50156999999999996</v>
      </c>
      <c r="AG158" s="139">
        <v>0.46904000000000001</v>
      </c>
      <c r="AH158" s="139">
        <v>0.49047000000000002</v>
      </c>
      <c r="AI158" s="139">
        <v>0.52059999999999995</v>
      </c>
      <c r="AJ158" s="139">
        <v>0.53876000000000002</v>
      </c>
      <c r="AK158" s="139">
        <v>0.45839999999999997</v>
      </c>
      <c r="AL158" s="139">
        <v>0.49891000000000002</v>
      </c>
      <c r="AM158" s="139">
        <v>0.52444000000000002</v>
      </c>
      <c r="AN158" s="139">
        <v>0.55584</v>
      </c>
      <c r="AO158" s="139">
        <v>0.53802000000000005</v>
      </c>
      <c r="AP158" s="139">
        <v>0.51061000000000001</v>
      </c>
      <c r="AQ158" s="139">
        <v>0.54732000000000003</v>
      </c>
      <c r="AR158" s="139">
        <v>0.63</v>
      </c>
      <c r="AS158" s="139">
        <v>0.61548000000000003</v>
      </c>
      <c r="AT158" s="139">
        <v>0.55545</v>
      </c>
      <c r="AU158" s="139">
        <v>0.59092999999999996</v>
      </c>
      <c r="AV158" s="139">
        <v>0.64044000000000001</v>
      </c>
      <c r="AW158" s="139">
        <v>0.68418000000000001</v>
      </c>
      <c r="AX158" s="139">
        <v>0.56972</v>
      </c>
      <c r="AY158" s="139">
        <v>0.65461000000000003</v>
      </c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1:68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1:68">
      <c r="A160" s="139" t="s">
        <v>128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1:68">
      <c r="A161" s="139" t="s">
        <v>124</v>
      </c>
      <c r="B161" s="139">
        <v>0</v>
      </c>
      <c r="C161" s="139">
        <v>0</v>
      </c>
      <c r="D161" s="139">
        <v>0</v>
      </c>
      <c r="E161" s="139">
        <v>0</v>
      </c>
      <c r="F161" s="139">
        <v>0</v>
      </c>
      <c r="G161" s="139">
        <v>0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77810</v>
      </c>
      <c r="O161" s="139">
        <v>82453</v>
      </c>
      <c r="P161" s="139">
        <v>91651</v>
      </c>
      <c r="Q161" s="139">
        <v>79621.87</v>
      </c>
      <c r="R161" s="139">
        <v>95223</v>
      </c>
      <c r="S161" s="139">
        <v>110761</v>
      </c>
      <c r="T161" s="139">
        <v>137144</v>
      </c>
      <c r="U161" s="139">
        <v>145225.65599999999</v>
      </c>
      <c r="V161" s="139">
        <v>152703</v>
      </c>
      <c r="W161" s="139">
        <v>161266</v>
      </c>
      <c r="X161" s="139">
        <v>163319</v>
      </c>
      <c r="Y161" s="139">
        <v>163633.78599999999</v>
      </c>
      <c r="Z161" s="139">
        <v>156176</v>
      </c>
      <c r="AA161" s="139">
        <v>168768</v>
      </c>
      <c r="AB161" s="139">
        <v>169982</v>
      </c>
      <c r="AC161" s="139">
        <v>176069.51</v>
      </c>
      <c r="AD161" s="139">
        <v>168899</v>
      </c>
      <c r="AE161" s="139">
        <v>170158</v>
      </c>
      <c r="AF161" s="139">
        <v>176501</v>
      </c>
      <c r="AG161" s="139">
        <v>165054.76999999999</v>
      </c>
      <c r="AH161" s="139">
        <v>172594</v>
      </c>
      <c r="AI161" s="139">
        <v>183197</v>
      </c>
      <c r="AJ161" s="139">
        <v>189586</v>
      </c>
      <c r="AK161" s="139">
        <v>161306.73000000001</v>
      </c>
      <c r="AL161" s="139">
        <v>175566</v>
      </c>
      <c r="AM161" s="139">
        <v>184550</v>
      </c>
      <c r="AN161" s="139">
        <v>195597</v>
      </c>
      <c r="AO161" s="139">
        <v>189329.54</v>
      </c>
      <c r="AP161" s="139">
        <v>179681</v>
      </c>
      <c r="AQ161" s="139">
        <v>192599</v>
      </c>
      <c r="AR161" s="139">
        <v>221931</v>
      </c>
      <c r="AS161" s="139">
        <v>217078.46</v>
      </c>
      <c r="AT161" s="139">
        <v>195461</v>
      </c>
      <c r="AU161" s="139">
        <v>207947</v>
      </c>
      <c r="AV161" s="139">
        <v>225367</v>
      </c>
      <c r="AW161" s="139">
        <v>240759.45199999999</v>
      </c>
      <c r="AX161" s="139">
        <v>200482</v>
      </c>
      <c r="AY161" s="139">
        <v>230354</v>
      </c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1:68">
      <c r="A162" s="139" t="s">
        <v>129</v>
      </c>
      <c r="B162" s="139">
        <v>0</v>
      </c>
      <c r="C162" s="139">
        <v>0</v>
      </c>
      <c r="D162" s="139">
        <v>0</v>
      </c>
      <c r="E162" s="139">
        <v>0</v>
      </c>
      <c r="F162" s="139">
        <v>0</v>
      </c>
      <c r="G162" s="139">
        <v>0</v>
      </c>
      <c r="H162" s="139">
        <v>0</v>
      </c>
      <c r="I162" s="139">
        <v>0</v>
      </c>
      <c r="J162" s="139">
        <v>0</v>
      </c>
      <c r="K162" s="139">
        <v>0</v>
      </c>
      <c r="L162" s="139">
        <v>0</v>
      </c>
      <c r="M162" s="139">
        <v>0</v>
      </c>
      <c r="N162" s="139">
        <v>0</v>
      </c>
      <c r="O162" s="139">
        <v>0</v>
      </c>
      <c r="P162" s="139">
        <v>0</v>
      </c>
      <c r="Q162" s="139">
        <v>0</v>
      </c>
      <c r="R162" s="139">
        <v>0</v>
      </c>
      <c r="S162" s="139">
        <v>0</v>
      </c>
      <c r="T162" s="139">
        <v>0</v>
      </c>
      <c r="U162" s="139">
        <v>0</v>
      </c>
      <c r="V162" s="139">
        <v>0</v>
      </c>
      <c r="W162" s="139">
        <v>0</v>
      </c>
      <c r="X162" s="139">
        <v>0</v>
      </c>
      <c r="Y162" s="139">
        <v>0</v>
      </c>
      <c r="Z162" s="139">
        <v>0</v>
      </c>
      <c r="AA162" s="139">
        <v>0</v>
      </c>
      <c r="AB162" s="139">
        <v>0</v>
      </c>
      <c r="AC162" s="139">
        <v>0</v>
      </c>
      <c r="AD162" s="139">
        <v>0</v>
      </c>
      <c r="AE162" s="139">
        <v>0</v>
      </c>
      <c r="AF162" s="139">
        <v>0</v>
      </c>
      <c r="AG162" s="139">
        <v>0</v>
      </c>
      <c r="AH162" s="139">
        <v>-535</v>
      </c>
      <c r="AI162" s="139">
        <v>0</v>
      </c>
      <c r="AJ162" s="139">
        <v>0</v>
      </c>
      <c r="AK162" s="139">
        <v>-0.05</v>
      </c>
      <c r="AL162" s="139">
        <v>0</v>
      </c>
      <c r="AM162" s="139">
        <v>0</v>
      </c>
      <c r="AN162" s="139">
        <v>0</v>
      </c>
      <c r="AO162" s="139">
        <v>0</v>
      </c>
      <c r="AP162" s="139">
        <v>0</v>
      </c>
      <c r="AQ162" s="139">
        <v>0</v>
      </c>
      <c r="AR162" s="139">
        <v>0</v>
      </c>
      <c r="AS162" s="139">
        <v>-143.57249999999999</v>
      </c>
      <c r="AT162" s="139">
        <v>0</v>
      </c>
      <c r="AU162" s="139">
        <v>0</v>
      </c>
      <c r="AV162" s="139">
        <v>0</v>
      </c>
      <c r="AW162" s="139">
        <v>0</v>
      </c>
      <c r="AX162" s="139">
        <v>0</v>
      </c>
      <c r="AY162" s="139">
        <v>0</v>
      </c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1:68">
      <c r="A163" s="139" t="s">
        <v>131</v>
      </c>
      <c r="B163" s="139">
        <v>0</v>
      </c>
      <c r="C163" s="139">
        <v>0</v>
      </c>
      <c r="D163" s="139">
        <v>0</v>
      </c>
      <c r="E163" s="139">
        <v>0</v>
      </c>
      <c r="F163" s="139">
        <v>0</v>
      </c>
      <c r="G163" s="139">
        <v>0</v>
      </c>
      <c r="H163" s="139">
        <v>0</v>
      </c>
      <c r="I163" s="139">
        <v>0</v>
      </c>
      <c r="J163" s="139">
        <v>0</v>
      </c>
      <c r="K163" s="139">
        <v>0</v>
      </c>
      <c r="L163" s="139">
        <v>0</v>
      </c>
      <c r="M163" s="139">
        <v>0</v>
      </c>
      <c r="N163" s="139">
        <v>77810</v>
      </c>
      <c r="O163" s="139">
        <v>82453</v>
      </c>
      <c r="P163" s="139">
        <v>91651</v>
      </c>
      <c r="Q163" s="139">
        <v>79621.87</v>
      </c>
      <c r="R163" s="139">
        <v>95223</v>
      </c>
      <c r="S163" s="139">
        <v>110761</v>
      </c>
      <c r="T163" s="139">
        <v>137144</v>
      </c>
      <c r="U163" s="139">
        <v>145225.65599999999</v>
      </c>
      <c r="V163" s="139">
        <v>152703</v>
      </c>
      <c r="W163" s="139">
        <v>161266</v>
      </c>
      <c r="X163" s="139">
        <v>163319</v>
      </c>
      <c r="Y163" s="139">
        <v>163633.78599999999</v>
      </c>
      <c r="Z163" s="139">
        <v>156176</v>
      </c>
      <c r="AA163" s="139">
        <v>168768</v>
      </c>
      <c r="AB163" s="139">
        <v>169982</v>
      </c>
      <c r="AC163" s="139">
        <v>176069.51</v>
      </c>
      <c r="AD163" s="139">
        <v>168899</v>
      </c>
      <c r="AE163" s="139">
        <v>170158</v>
      </c>
      <c r="AF163" s="139">
        <v>176501</v>
      </c>
      <c r="AG163" s="139">
        <v>165054.76999999999</v>
      </c>
      <c r="AH163" s="139">
        <v>172059</v>
      </c>
      <c r="AI163" s="139">
        <v>183197</v>
      </c>
      <c r="AJ163" s="139">
        <v>189586</v>
      </c>
      <c r="AK163" s="139">
        <v>161306.68</v>
      </c>
      <c r="AL163" s="139">
        <v>175566</v>
      </c>
      <c r="AM163" s="139">
        <v>184550</v>
      </c>
      <c r="AN163" s="139">
        <v>195597</v>
      </c>
      <c r="AO163" s="139">
        <v>189329.54</v>
      </c>
      <c r="AP163" s="139">
        <v>179681</v>
      </c>
      <c r="AQ163" s="139">
        <v>192599</v>
      </c>
      <c r="AR163" s="139">
        <v>221931</v>
      </c>
      <c r="AS163" s="139">
        <v>216504.17</v>
      </c>
      <c r="AT163" s="139">
        <v>195461</v>
      </c>
      <c r="AU163" s="139">
        <v>207947</v>
      </c>
      <c r="AV163" s="139">
        <v>225367</v>
      </c>
      <c r="AW163" s="139">
        <v>240759.45199999999</v>
      </c>
      <c r="AX163" s="139">
        <v>200482</v>
      </c>
      <c r="AY163" s="139">
        <v>230354</v>
      </c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1:68">
      <c r="A164" s="139" t="s">
        <v>132</v>
      </c>
      <c r="B164" s="139">
        <v>0</v>
      </c>
      <c r="C164" s="139">
        <v>0</v>
      </c>
      <c r="D164" s="139">
        <v>0</v>
      </c>
      <c r="E164" s="139">
        <v>0</v>
      </c>
      <c r="F164" s="139">
        <v>0</v>
      </c>
      <c r="G164" s="139">
        <v>0</v>
      </c>
      <c r="H164" s="139">
        <v>0</v>
      </c>
      <c r="I164" s="139">
        <v>0</v>
      </c>
      <c r="J164" s="139">
        <v>0</v>
      </c>
      <c r="K164" s="139">
        <v>0</v>
      </c>
      <c r="L164" s="139">
        <v>0</v>
      </c>
      <c r="M164" s="139">
        <v>0</v>
      </c>
      <c r="N164" s="139">
        <v>77810</v>
      </c>
      <c r="O164" s="139">
        <v>82453</v>
      </c>
      <c r="P164" s="139">
        <v>91651</v>
      </c>
      <c r="Q164" s="139">
        <v>79621.87</v>
      </c>
      <c r="R164" s="139">
        <v>95223</v>
      </c>
      <c r="S164" s="139">
        <v>110761</v>
      </c>
      <c r="T164" s="139">
        <v>137144</v>
      </c>
      <c r="U164" s="139">
        <v>145225.65599999999</v>
      </c>
      <c r="V164" s="139">
        <v>152703</v>
      </c>
      <c r="W164" s="139">
        <v>161266</v>
      </c>
      <c r="X164" s="139">
        <v>163319</v>
      </c>
      <c r="Y164" s="139">
        <v>163633.78599999999</v>
      </c>
      <c r="Z164" s="139">
        <v>156176</v>
      </c>
      <c r="AA164" s="139">
        <v>168768</v>
      </c>
      <c r="AB164" s="139">
        <v>169982</v>
      </c>
      <c r="AC164" s="139">
        <v>176069.51</v>
      </c>
      <c r="AD164" s="139">
        <v>168899</v>
      </c>
      <c r="AE164" s="139">
        <v>170158</v>
      </c>
      <c r="AF164" s="139">
        <v>176501</v>
      </c>
      <c r="AG164" s="139">
        <v>165054.76999999999</v>
      </c>
      <c r="AH164" s="139">
        <v>172059</v>
      </c>
      <c r="AI164" s="139">
        <v>183197</v>
      </c>
      <c r="AJ164" s="139">
        <v>189586</v>
      </c>
      <c r="AK164" s="139">
        <v>161306.68</v>
      </c>
      <c r="AL164" s="139">
        <v>175566</v>
      </c>
      <c r="AM164" s="139">
        <v>184550</v>
      </c>
      <c r="AN164" s="139">
        <v>195597</v>
      </c>
      <c r="AO164" s="139">
        <v>189329.54</v>
      </c>
      <c r="AP164" s="139">
        <v>179681</v>
      </c>
      <c r="AQ164" s="139">
        <v>192599</v>
      </c>
      <c r="AR164" s="139">
        <v>221931</v>
      </c>
      <c r="AS164" s="139">
        <v>216504.17</v>
      </c>
      <c r="AT164" s="139">
        <v>195461</v>
      </c>
      <c r="AU164" s="139">
        <v>207947</v>
      </c>
      <c r="AV164" s="139">
        <v>225367</v>
      </c>
      <c r="AW164" s="139">
        <v>240759.45199999999</v>
      </c>
      <c r="AX164" s="139">
        <v>200482</v>
      </c>
      <c r="AY164" s="139">
        <v>230354</v>
      </c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1:68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1:68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1:68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1:68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1:68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1:68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1:68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1:68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1:68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1:68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1:68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1:68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1:68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1:68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1:68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1:68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1:68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1:68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1:68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1:68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1:68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1:68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1:68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1:68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1:68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1:68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1:68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1:68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1:117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1:117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1:117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1:117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1:117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1:117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1:117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1" spans="1:117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1:117"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</row>
    <row r="204" spans="1:117">
      <c r="A204" s="1" t="s">
        <v>135</v>
      </c>
    </row>
    <row r="205" spans="1:117">
      <c r="A205" s="139" t="s">
        <v>95</v>
      </c>
      <c r="B205" s="139" t="s">
        <v>1066</v>
      </c>
      <c r="C205" s="139" t="s">
        <v>1067</v>
      </c>
      <c r="D205" s="139" t="s">
        <v>1068</v>
      </c>
      <c r="E205" s="139" t="s">
        <v>1069</v>
      </c>
      <c r="F205" s="139" t="s">
        <v>1070</v>
      </c>
      <c r="G205" s="139" t="s">
        <v>1071</v>
      </c>
      <c r="H205" s="139" t="s">
        <v>1072</v>
      </c>
      <c r="I205" s="139" t="s">
        <v>1073</v>
      </c>
      <c r="J205" s="139" t="s">
        <v>1074</v>
      </c>
      <c r="K205" s="139" t="s">
        <v>1075</v>
      </c>
      <c r="L205" s="139" t="s">
        <v>1076</v>
      </c>
      <c r="M205" s="139" t="s">
        <v>1077</v>
      </c>
      <c r="N205" s="139" t="s">
        <v>1078</v>
      </c>
      <c r="O205" s="139" t="s">
        <v>1079</v>
      </c>
      <c r="P205" s="139" t="s">
        <v>1080</v>
      </c>
      <c r="Q205" s="139" t="s">
        <v>1081</v>
      </c>
      <c r="R205" s="139" t="s">
        <v>1082</v>
      </c>
      <c r="S205" s="139" t="s">
        <v>1083</v>
      </c>
      <c r="T205" s="139" t="s">
        <v>1084</v>
      </c>
      <c r="U205" s="139" t="s">
        <v>1085</v>
      </c>
      <c r="V205" s="139" t="s">
        <v>1086</v>
      </c>
      <c r="W205" s="139" t="s">
        <v>1087</v>
      </c>
      <c r="X205" s="139" t="s">
        <v>1088</v>
      </c>
      <c r="Y205" s="139" t="s">
        <v>1</v>
      </c>
      <c r="Z205" s="139" t="s">
        <v>2</v>
      </c>
      <c r="AA205" s="139" t="s">
        <v>3</v>
      </c>
      <c r="AB205" s="139" t="s">
        <v>4</v>
      </c>
      <c r="AC205" s="139" t="s">
        <v>5</v>
      </c>
      <c r="AD205" s="139" t="s">
        <v>6</v>
      </c>
      <c r="AE205" s="139" t="s">
        <v>7</v>
      </c>
      <c r="AF205" s="139" t="s">
        <v>8</v>
      </c>
      <c r="AG205" s="139" t="s">
        <v>9</v>
      </c>
      <c r="AH205" s="139" t="s">
        <v>10</v>
      </c>
      <c r="AI205" s="139" t="s">
        <v>11</v>
      </c>
      <c r="AJ205" s="139" t="s">
        <v>12</v>
      </c>
      <c r="AK205" s="139" t="s">
        <v>13</v>
      </c>
      <c r="AL205" s="139" t="s">
        <v>14</v>
      </c>
      <c r="AM205" s="139" t="s">
        <v>15</v>
      </c>
      <c r="AN205" s="139" t="s">
        <v>16</v>
      </c>
      <c r="AO205" s="139" t="s">
        <v>17</v>
      </c>
      <c r="AP205" s="139" t="s">
        <v>18</v>
      </c>
      <c r="AQ205" s="139" t="s">
        <v>19</v>
      </c>
      <c r="AR205" s="139" t="s">
        <v>20</v>
      </c>
      <c r="AS205" s="139" t="s">
        <v>21</v>
      </c>
      <c r="AT205" s="139" t="s">
        <v>22</v>
      </c>
      <c r="AU205" s="139" t="s">
        <v>23</v>
      </c>
      <c r="AV205" s="139" t="s">
        <v>24</v>
      </c>
      <c r="AW205" s="139" t="s">
        <v>25</v>
      </c>
      <c r="AX205" s="139" t="s">
        <v>26</v>
      </c>
      <c r="AY205" s="139" t="s">
        <v>27</v>
      </c>
    </row>
    <row r="206" spans="1:117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</row>
    <row r="207" spans="1:117">
      <c r="A207" s="139" t="s">
        <v>136</v>
      </c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</row>
    <row r="208" spans="1:117">
      <c r="A208" s="139" t="s">
        <v>1043</v>
      </c>
      <c r="B208" s="139">
        <v>0</v>
      </c>
      <c r="C208" s="139">
        <v>0</v>
      </c>
      <c r="D208" s="139">
        <v>215372</v>
      </c>
      <c r="E208" s="139">
        <v>249429.52</v>
      </c>
      <c r="F208" s="139">
        <v>61073</v>
      </c>
      <c r="G208" s="139">
        <v>135338</v>
      </c>
      <c r="H208" s="139">
        <v>214498</v>
      </c>
      <c r="I208" s="139">
        <v>287517.62</v>
      </c>
      <c r="J208" s="139">
        <v>99714</v>
      </c>
      <c r="K208" s="139">
        <v>192207</v>
      </c>
      <c r="L208" s="139">
        <v>295457</v>
      </c>
      <c r="M208" s="139">
        <v>396893.12</v>
      </c>
      <c r="N208" s="139">
        <v>117198</v>
      </c>
      <c r="O208" s="139">
        <v>239167</v>
      </c>
      <c r="P208" s="139">
        <v>373883</v>
      </c>
      <c r="Q208" s="139">
        <v>486864.56</v>
      </c>
      <c r="R208" s="139">
        <v>128209</v>
      </c>
      <c r="S208" s="139">
        <v>279302</v>
      </c>
      <c r="T208" s="139">
        <v>462720</v>
      </c>
      <c r="U208" s="139">
        <v>646386.56200000003</v>
      </c>
      <c r="V208" s="139">
        <v>191475</v>
      </c>
      <c r="W208" s="139">
        <v>393605</v>
      </c>
      <c r="X208" s="139">
        <v>598471</v>
      </c>
      <c r="Y208" s="139">
        <v>803962.96799999999</v>
      </c>
      <c r="Z208" s="139">
        <v>195783</v>
      </c>
      <c r="AA208" s="139">
        <v>407299</v>
      </c>
      <c r="AB208" s="139">
        <v>620213</v>
      </c>
      <c r="AC208" s="139">
        <v>841241.73</v>
      </c>
      <c r="AD208" s="139">
        <v>211820</v>
      </c>
      <c r="AE208" s="139">
        <v>425017</v>
      </c>
      <c r="AF208" s="139">
        <v>646204</v>
      </c>
      <c r="AG208" s="139">
        <v>853717.16</v>
      </c>
      <c r="AH208" s="139">
        <v>216449</v>
      </c>
      <c r="AI208" s="139">
        <v>440737</v>
      </c>
      <c r="AJ208" s="139">
        <v>669848</v>
      </c>
      <c r="AK208" s="139">
        <v>867786.57</v>
      </c>
      <c r="AL208" s="139">
        <v>216258</v>
      </c>
      <c r="AM208" s="139">
        <v>444707</v>
      </c>
      <c r="AN208" s="139">
        <v>684455</v>
      </c>
      <c r="AO208" s="139">
        <v>920224</v>
      </c>
      <c r="AP208" s="139">
        <v>220848</v>
      </c>
      <c r="AQ208" s="139">
        <v>457713</v>
      </c>
      <c r="AR208" s="139">
        <v>731600</v>
      </c>
      <c r="AS208" s="139">
        <v>1000926.32</v>
      </c>
      <c r="AT208" s="139">
        <v>240987</v>
      </c>
      <c r="AU208" s="139">
        <v>497645</v>
      </c>
      <c r="AV208" s="139">
        <v>776150</v>
      </c>
      <c r="AW208" s="139">
        <v>1075554.449</v>
      </c>
      <c r="AX208" s="139">
        <v>249192</v>
      </c>
      <c r="AY208" s="139">
        <v>545431</v>
      </c>
      <c r="AZ208" s="4"/>
    </row>
    <row r="209" spans="1:52">
      <c r="A209" s="139" t="s">
        <v>137</v>
      </c>
      <c r="B209" s="139">
        <v>81573</v>
      </c>
      <c r="C209" s="139">
        <v>145768</v>
      </c>
      <c r="D209" s="139">
        <v>0</v>
      </c>
      <c r="E209" s="139">
        <v>0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39">
        <v>0</v>
      </c>
      <c r="Q209" s="139">
        <v>0</v>
      </c>
      <c r="R209" s="139">
        <v>0</v>
      </c>
      <c r="S209" s="139">
        <v>0</v>
      </c>
      <c r="T209" s="139">
        <v>0</v>
      </c>
      <c r="U209" s="139">
        <v>0</v>
      </c>
      <c r="V209" s="139">
        <v>0</v>
      </c>
      <c r="W209" s="139">
        <v>0</v>
      </c>
      <c r="X209" s="139">
        <v>0</v>
      </c>
      <c r="Y209" s="139">
        <v>0</v>
      </c>
      <c r="Z209" s="139">
        <v>0</v>
      </c>
      <c r="AA209" s="139">
        <v>0</v>
      </c>
      <c r="AB209" s="139">
        <v>0</v>
      </c>
      <c r="AC209" s="139">
        <v>0</v>
      </c>
      <c r="AD209" s="139">
        <v>0</v>
      </c>
      <c r="AE209" s="139">
        <v>0</v>
      </c>
      <c r="AF209" s="139">
        <v>0</v>
      </c>
      <c r="AG209" s="139">
        <v>0</v>
      </c>
      <c r="AH209" s="139">
        <v>0</v>
      </c>
      <c r="AI209" s="139">
        <v>0</v>
      </c>
      <c r="AJ209" s="139">
        <v>0</v>
      </c>
      <c r="AK209" s="139">
        <v>0</v>
      </c>
      <c r="AL209" s="139">
        <v>0</v>
      </c>
      <c r="AM209" s="139">
        <v>0</v>
      </c>
      <c r="AN209" s="139">
        <v>0</v>
      </c>
      <c r="AO209" s="139">
        <v>0</v>
      </c>
      <c r="AP209" s="139">
        <v>0</v>
      </c>
      <c r="AQ209" s="139">
        <v>0</v>
      </c>
      <c r="AR209" s="139">
        <v>0</v>
      </c>
      <c r="AS209" s="139">
        <v>0</v>
      </c>
      <c r="AT209" s="139">
        <v>0</v>
      </c>
      <c r="AU209" s="139">
        <v>0</v>
      </c>
      <c r="AV209" s="139">
        <v>0</v>
      </c>
      <c r="AW209" s="139">
        <v>0</v>
      </c>
      <c r="AX209" s="139">
        <v>0</v>
      </c>
      <c r="AY209" s="139">
        <v>0</v>
      </c>
      <c r="AZ209" s="4"/>
    </row>
    <row r="210" spans="1:52">
      <c r="A210" s="139" t="s">
        <v>138</v>
      </c>
      <c r="B210" s="139">
        <v>3258</v>
      </c>
      <c r="C210" s="139">
        <v>6530</v>
      </c>
      <c r="D210" s="139">
        <v>10009</v>
      </c>
      <c r="E210" s="139">
        <v>12941.36</v>
      </c>
      <c r="F210" s="139">
        <v>3371</v>
      </c>
      <c r="G210" s="139">
        <v>6712</v>
      </c>
      <c r="H210" s="139">
        <v>10490</v>
      </c>
      <c r="I210" s="139">
        <v>14329.01</v>
      </c>
      <c r="J210" s="139">
        <v>4072</v>
      </c>
      <c r="K210" s="139">
        <v>8145</v>
      </c>
      <c r="L210" s="139">
        <v>12185</v>
      </c>
      <c r="M210" s="139">
        <v>16315.81</v>
      </c>
      <c r="N210" s="139">
        <v>4192</v>
      </c>
      <c r="O210" s="139">
        <v>8300</v>
      </c>
      <c r="P210" s="139">
        <v>12847</v>
      </c>
      <c r="Q210" s="139">
        <v>17594.66</v>
      </c>
      <c r="R210" s="139">
        <v>4613</v>
      </c>
      <c r="S210" s="139">
        <v>9227</v>
      </c>
      <c r="T210" s="139">
        <v>14152</v>
      </c>
      <c r="U210" s="139">
        <v>19323.598000000002</v>
      </c>
      <c r="V210" s="139">
        <v>5258</v>
      </c>
      <c r="W210" s="139">
        <v>10676</v>
      </c>
      <c r="X210" s="139">
        <v>16344</v>
      </c>
      <c r="Y210" s="139">
        <v>22148.73</v>
      </c>
      <c r="Z210" s="139">
        <v>5927</v>
      </c>
      <c r="AA210" s="139">
        <v>12166</v>
      </c>
      <c r="AB210" s="139">
        <v>18486</v>
      </c>
      <c r="AC210" s="139">
        <v>25057.73</v>
      </c>
      <c r="AD210" s="139">
        <v>6458</v>
      </c>
      <c r="AE210" s="139">
        <v>13431</v>
      </c>
      <c r="AF210" s="139">
        <v>20631</v>
      </c>
      <c r="AG210" s="139">
        <v>27850.75</v>
      </c>
      <c r="AH210" s="139">
        <v>7199</v>
      </c>
      <c r="AI210" s="139">
        <v>14319</v>
      </c>
      <c r="AJ210" s="139">
        <v>21265</v>
      </c>
      <c r="AK210" s="139">
        <v>28182.97</v>
      </c>
      <c r="AL210" s="139">
        <v>6792</v>
      </c>
      <c r="AM210" s="139">
        <v>13760</v>
      </c>
      <c r="AN210" s="139">
        <v>20649</v>
      </c>
      <c r="AO210" s="139">
        <v>27357.64</v>
      </c>
      <c r="AP210" s="139">
        <v>6610</v>
      </c>
      <c r="AQ210" s="139">
        <v>13249</v>
      </c>
      <c r="AR210" s="139">
        <v>20199</v>
      </c>
      <c r="AS210" s="139">
        <v>27110.98</v>
      </c>
      <c r="AT210" s="139">
        <v>6915</v>
      </c>
      <c r="AU210" s="139">
        <v>14040</v>
      </c>
      <c r="AV210" s="139">
        <v>21392</v>
      </c>
      <c r="AW210" s="139">
        <v>28859.535</v>
      </c>
      <c r="AX210" s="139">
        <v>15773</v>
      </c>
      <c r="AY210" s="139">
        <v>31820</v>
      </c>
      <c r="AZ210" s="4"/>
    </row>
    <row r="211" spans="1:52">
      <c r="A211" s="139" t="s">
        <v>139</v>
      </c>
      <c r="B211" s="139">
        <v>3196</v>
      </c>
      <c r="C211" s="139">
        <v>6530</v>
      </c>
      <c r="D211" s="139">
        <v>9819</v>
      </c>
      <c r="E211" s="139">
        <v>12941.36</v>
      </c>
      <c r="F211" s="139">
        <v>2949</v>
      </c>
      <c r="G211" s="139">
        <v>5864</v>
      </c>
      <c r="H211" s="139">
        <v>9121</v>
      </c>
      <c r="I211" s="139">
        <v>12427.21</v>
      </c>
      <c r="J211" s="139">
        <v>3503</v>
      </c>
      <c r="K211" s="139">
        <v>6997</v>
      </c>
      <c r="L211" s="139">
        <v>10452</v>
      </c>
      <c r="M211" s="139">
        <v>13981.25</v>
      </c>
      <c r="N211" s="139">
        <v>3597</v>
      </c>
      <c r="O211" s="139">
        <v>7013</v>
      </c>
      <c r="P211" s="139">
        <v>10861</v>
      </c>
      <c r="Q211" s="139">
        <v>14869.3</v>
      </c>
      <c r="R211" s="139">
        <v>3857</v>
      </c>
      <c r="S211" s="139">
        <v>7708</v>
      </c>
      <c r="T211" s="139">
        <v>11869</v>
      </c>
      <c r="U211" s="139">
        <v>16254.392</v>
      </c>
      <c r="V211" s="139">
        <v>4473</v>
      </c>
      <c r="W211" s="139">
        <v>9095</v>
      </c>
      <c r="X211" s="139">
        <v>13958</v>
      </c>
      <c r="Y211" s="139">
        <v>18940.276999999998</v>
      </c>
      <c r="Z211" s="139">
        <v>5085</v>
      </c>
      <c r="AA211" s="139">
        <v>10473</v>
      </c>
      <c r="AB211" s="139">
        <v>15930</v>
      </c>
      <c r="AC211" s="139">
        <v>21622.1</v>
      </c>
      <c r="AD211" s="139">
        <v>5583</v>
      </c>
      <c r="AE211" s="139">
        <v>11671</v>
      </c>
      <c r="AF211" s="139">
        <v>17970</v>
      </c>
      <c r="AG211" s="139">
        <v>24263.15</v>
      </c>
      <c r="AH211" s="139">
        <v>6217</v>
      </c>
      <c r="AI211" s="139">
        <v>12359</v>
      </c>
      <c r="AJ211" s="139">
        <v>18304</v>
      </c>
      <c r="AK211" s="139">
        <v>24227</v>
      </c>
      <c r="AL211" s="139">
        <v>5855</v>
      </c>
      <c r="AM211" s="139">
        <v>11881</v>
      </c>
      <c r="AN211" s="139">
        <v>17800</v>
      </c>
      <c r="AO211" s="139">
        <v>23531.23</v>
      </c>
      <c r="AP211" s="139">
        <v>5660</v>
      </c>
      <c r="AQ211" s="139">
        <v>11337</v>
      </c>
      <c r="AR211" s="139">
        <v>17297</v>
      </c>
      <c r="AS211" s="139">
        <v>23503.58</v>
      </c>
      <c r="AT211" s="139">
        <v>6219</v>
      </c>
      <c r="AU211" s="139">
        <v>12644</v>
      </c>
      <c r="AV211" s="139">
        <v>19371</v>
      </c>
      <c r="AW211" s="139">
        <v>26224.544000000002</v>
      </c>
      <c r="AX211" s="139">
        <v>15214</v>
      </c>
      <c r="AY211" s="139">
        <v>30700</v>
      </c>
      <c r="AZ211" s="4"/>
    </row>
    <row r="212" spans="1:52">
      <c r="A212" s="139" t="s">
        <v>140</v>
      </c>
      <c r="B212" s="139">
        <v>62</v>
      </c>
      <c r="C212" s="139">
        <v>0</v>
      </c>
      <c r="D212" s="139">
        <v>190</v>
      </c>
      <c r="E212" s="139">
        <v>0</v>
      </c>
      <c r="F212" s="139">
        <v>422</v>
      </c>
      <c r="G212" s="139">
        <v>848</v>
      </c>
      <c r="H212" s="139">
        <v>1369</v>
      </c>
      <c r="I212" s="139">
        <v>1901.8</v>
      </c>
      <c r="J212" s="139">
        <v>569</v>
      </c>
      <c r="K212" s="139">
        <v>1148</v>
      </c>
      <c r="L212" s="139">
        <v>1733</v>
      </c>
      <c r="M212" s="139">
        <v>2334.5700000000002</v>
      </c>
      <c r="N212" s="139">
        <v>595</v>
      </c>
      <c r="O212" s="139">
        <v>1287</v>
      </c>
      <c r="P212" s="139">
        <v>1986</v>
      </c>
      <c r="Q212" s="139">
        <v>2725.36</v>
      </c>
      <c r="R212" s="139">
        <v>756</v>
      </c>
      <c r="S212" s="139">
        <v>1519</v>
      </c>
      <c r="T212" s="139">
        <v>2283</v>
      </c>
      <c r="U212" s="139">
        <v>3069.2060000000001</v>
      </c>
      <c r="V212" s="139">
        <v>785</v>
      </c>
      <c r="W212" s="139">
        <v>1581</v>
      </c>
      <c r="X212" s="139">
        <v>2386</v>
      </c>
      <c r="Y212" s="139">
        <v>3208.453</v>
      </c>
      <c r="Z212" s="139">
        <v>842</v>
      </c>
      <c r="AA212" s="139">
        <v>1693</v>
      </c>
      <c r="AB212" s="139">
        <v>2556</v>
      </c>
      <c r="AC212" s="139">
        <v>3435.63</v>
      </c>
      <c r="AD212" s="139">
        <v>875</v>
      </c>
      <c r="AE212" s="139">
        <v>1760</v>
      </c>
      <c r="AF212" s="139">
        <v>2661</v>
      </c>
      <c r="AG212" s="139">
        <v>3587.6</v>
      </c>
      <c r="AH212" s="139">
        <v>982</v>
      </c>
      <c r="AI212" s="139">
        <v>1960</v>
      </c>
      <c r="AJ212" s="139">
        <v>2961</v>
      </c>
      <c r="AK212" s="139">
        <v>3955.97</v>
      </c>
      <c r="AL212" s="139">
        <v>937</v>
      </c>
      <c r="AM212" s="139">
        <v>1879</v>
      </c>
      <c r="AN212" s="139">
        <v>2849</v>
      </c>
      <c r="AO212" s="139">
        <v>3826.41</v>
      </c>
      <c r="AP212" s="139">
        <v>950</v>
      </c>
      <c r="AQ212" s="139">
        <v>1912</v>
      </c>
      <c r="AR212" s="139">
        <v>2902</v>
      </c>
      <c r="AS212" s="139">
        <v>3607.4</v>
      </c>
      <c r="AT212" s="139">
        <v>696</v>
      </c>
      <c r="AU212" s="139">
        <v>1396</v>
      </c>
      <c r="AV212" s="139">
        <v>2021</v>
      </c>
      <c r="AW212" s="139">
        <v>2634.991</v>
      </c>
      <c r="AX212" s="139">
        <v>559</v>
      </c>
      <c r="AY212" s="139">
        <v>1120</v>
      </c>
      <c r="AZ212" s="4"/>
    </row>
    <row r="213" spans="1:52">
      <c r="A213" s="139" t="s">
        <v>141</v>
      </c>
      <c r="B213" s="139">
        <v>0</v>
      </c>
      <c r="C213" s="139">
        <v>0</v>
      </c>
      <c r="D213" s="139">
        <v>0</v>
      </c>
      <c r="E213" s="139">
        <v>0</v>
      </c>
      <c r="F213" s="139">
        <v>0</v>
      </c>
      <c r="G213" s="139">
        <v>56044</v>
      </c>
      <c r="H213" s="139">
        <v>85833</v>
      </c>
      <c r="I213" s="139">
        <v>113853.85</v>
      </c>
      <c r="J213" s="139">
        <v>18572</v>
      </c>
      <c r="K213" s="139">
        <v>48428</v>
      </c>
      <c r="L213" s="139">
        <v>70122</v>
      </c>
      <c r="M213" s="139">
        <v>89517.68</v>
      </c>
      <c r="N213" s="139">
        <v>13085</v>
      </c>
      <c r="O213" s="139">
        <v>21657</v>
      </c>
      <c r="P213" s="139">
        <v>33358</v>
      </c>
      <c r="Q213" s="139">
        <v>58697.05</v>
      </c>
      <c r="R213" s="139">
        <v>26552</v>
      </c>
      <c r="S213" s="139">
        <v>51976</v>
      </c>
      <c r="T213" s="139">
        <v>75925</v>
      </c>
      <c r="U213" s="139">
        <v>97890.22</v>
      </c>
      <c r="V213" s="139">
        <v>31520</v>
      </c>
      <c r="W213" s="139">
        <v>56398</v>
      </c>
      <c r="X213" s="139">
        <v>111810</v>
      </c>
      <c r="Y213" s="139">
        <v>152406.302</v>
      </c>
      <c r="Z213" s="139">
        <v>73195</v>
      </c>
      <c r="AA213" s="139">
        <v>127815</v>
      </c>
      <c r="AB213" s="139">
        <v>189320</v>
      </c>
      <c r="AC213" s="139">
        <v>242404.41</v>
      </c>
      <c r="AD213" s="139">
        <v>54326</v>
      </c>
      <c r="AE213" s="139">
        <v>109924</v>
      </c>
      <c r="AF213" s="139">
        <v>183661</v>
      </c>
      <c r="AG213" s="139">
        <v>270013.03999999998</v>
      </c>
      <c r="AH213" s="139">
        <v>74793</v>
      </c>
      <c r="AI213" s="139">
        <v>142061</v>
      </c>
      <c r="AJ213" s="139">
        <v>234676</v>
      </c>
      <c r="AK213" s="139">
        <v>379791.7</v>
      </c>
      <c r="AL213" s="139">
        <v>103312</v>
      </c>
      <c r="AM213" s="139">
        <v>200824</v>
      </c>
      <c r="AN213" s="139">
        <v>309562</v>
      </c>
      <c r="AO213" s="139">
        <v>463778.43</v>
      </c>
      <c r="AP213" s="139">
        <v>123781</v>
      </c>
      <c r="AQ213" s="139">
        <v>241770</v>
      </c>
      <c r="AR213" s="139">
        <v>338257</v>
      </c>
      <c r="AS213" s="139">
        <v>459055.64</v>
      </c>
      <c r="AT213" s="139">
        <v>119536</v>
      </c>
      <c r="AU213" s="139">
        <v>214950</v>
      </c>
      <c r="AV213" s="139">
        <v>333510</v>
      </c>
      <c r="AW213" s="139">
        <v>467004.33199999999</v>
      </c>
      <c r="AX213" s="139">
        <v>170942</v>
      </c>
      <c r="AY213" s="139">
        <v>248968</v>
      </c>
      <c r="AZ213" s="4"/>
    </row>
    <row r="214" spans="1:52">
      <c r="A214" s="139" t="s">
        <v>147</v>
      </c>
      <c r="B214" s="139">
        <v>0</v>
      </c>
      <c r="C214" s="139">
        <v>0</v>
      </c>
      <c r="D214" s="139">
        <v>0</v>
      </c>
      <c r="E214" s="139">
        <v>0</v>
      </c>
      <c r="F214" s="139">
        <v>0</v>
      </c>
      <c r="G214" s="139">
        <v>-630</v>
      </c>
      <c r="H214" s="139">
        <v>-1353</v>
      </c>
      <c r="I214" s="139">
        <v>-1833.21</v>
      </c>
      <c r="J214" s="139">
        <v>-356</v>
      </c>
      <c r="K214" s="139">
        <v>-356</v>
      </c>
      <c r="L214" s="139">
        <v>-361</v>
      </c>
      <c r="M214" s="139">
        <v>-1162.1400000000001</v>
      </c>
      <c r="N214" s="139">
        <v>-10</v>
      </c>
      <c r="O214" s="139">
        <v>-16</v>
      </c>
      <c r="P214" s="139">
        <v>-837</v>
      </c>
      <c r="Q214" s="139">
        <v>-994.5</v>
      </c>
      <c r="R214" s="139">
        <v>-2286</v>
      </c>
      <c r="S214" s="139">
        <v>-2569</v>
      </c>
      <c r="T214" s="139">
        <v>-2572</v>
      </c>
      <c r="U214" s="139">
        <v>-2572.3029999999999</v>
      </c>
      <c r="V214" s="139">
        <v>-920</v>
      </c>
      <c r="W214" s="139">
        <v>-1777</v>
      </c>
      <c r="X214" s="139">
        <v>-2476</v>
      </c>
      <c r="Y214" s="139">
        <v>-2476.127</v>
      </c>
      <c r="Z214" s="139">
        <v>-339</v>
      </c>
      <c r="AA214" s="139">
        <v>-640</v>
      </c>
      <c r="AB214" s="139">
        <v>-641</v>
      </c>
      <c r="AC214" s="139">
        <v>-639.86</v>
      </c>
      <c r="AD214" s="139">
        <v>-292</v>
      </c>
      <c r="AE214" s="139">
        <v>-1122</v>
      </c>
      <c r="AF214" s="139">
        <v>-1121</v>
      </c>
      <c r="AG214" s="139">
        <v>-1121.52</v>
      </c>
      <c r="AH214" s="139">
        <v>-28</v>
      </c>
      <c r="AI214" s="139">
        <v>-695</v>
      </c>
      <c r="AJ214" s="139">
        <v>-829</v>
      </c>
      <c r="AK214" s="139">
        <v>-1452.47</v>
      </c>
      <c r="AL214" s="139">
        <v>-254</v>
      </c>
      <c r="AM214" s="139">
        <v>-384</v>
      </c>
      <c r="AN214" s="139">
        <v>-408</v>
      </c>
      <c r="AO214" s="139">
        <v>-1280.45</v>
      </c>
      <c r="AP214" s="139">
        <v>-985</v>
      </c>
      <c r="AQ214" s="139">
        <v>-1586</v>
      </c>
      <c r="AR214" s="139">
        <v>-1587</v>
      </c>
      <c r="AS214" s="139">
        <v>-2576.89</v>
      </c>
      <c r="AT214" s="139">
        <v>0</v>
      </c>
      <c r="AU214" s="139">
        <v>-450</v>
      </c>
      <c r="AV214" s="139">
        <v>-450</v>
      </c>
      <c r="AW214" s="139">
        <v>-1029.1510000000001</v>
      </c>
      <c r="AX214" s="139">
        <v>-735</v>
      </c>
      <c r="AY214" s="139">
        <v>-854</v>
      </c>
      <c r="AZ214" s="4"/>
    </row>
    <row r="215" spans="1:52">
      <c r="A215" s="139" t="s">
        <v>1113</v>
      </c>
      <c r="B215" s="139">
        <v>0</v>
      </c>
      <c r="C215" s="139">
        <v>0</v>
      </c>
      <c r="D215" s="139">
        <v>0</v>
      </c>
      <c r="E215" s="139">
        <v>0</v>
      </c>
      <c r="F215" s="139">
        <v>0</v>
      </c>
      <c r="G215" s="139">
        <v>0</v>
      </c>
      <c r="H215" s="139">
        <v>-456</v>
      </c>
      <c r="I215" s="139">
        <v>0</v>
      </c>
      <c r="J215" s="139">
        <v>0</v>
      </c>
      <c r="K215" s="139">
        <v>0</v>
      </c>
      <c r="L215" s="139">
        <v>0</v>
      </c>
      <c r="M215" s="139">
        <v>0</v>
      </c>
      <c r="N215" s="139">
        <v>0</v>
      </c>
      <c r="O215" s="139">
        <v>0</v>
      </c>
      <c r="P215" s="139">
        <v>0</v>
      </c>
      <c r="Q215" s="139">
        <v>-26.88</v>
      </c>
      <c r="R215" s="139">
        <v>0</v>
      </c>
      <c r="S215" s="139">
        <v>0</v>
      </c>
      <c r="T215" s="139">
        <v>0</v>
      </c>
      <c r="U215" s="139">
        <v>0</v>
      </c>
      <c r="V215" s="139">
        <v>0</v>
      </c>
      <c r="W215" s="139">
        <v>0</v>
      </c>
      <c r="X215" s="139">
        <v>0</v>
      </c>
      <c r="Y215" s="139">
        <v>0</v>
      </c>
      <c r="Z215" s="139">
        <v>0</v>
      </c>
      <c r="AA215" s="139">
        <v>0</v>
      </c>
      <c r="AB215" s="139">
        <v>0</v>
      </c>
      <c r="AC215" s="139">
        <v>0</v>
      </c>
      <c r="AD215" s="139">
        <v>0</v>
      </c>
      <c r="AE215" s="139">
        <v>32</v>
      </c>
      <c r="AF215" s="139">
        <v>32</v>
      </c>
      <c r="AG215" s="139">
        <v>32</v>
      </c>
      <c r="AH215" s="139">
        <v>0</v>
      </c>
      <c r="AI215" s="139">
        <v>22</v>
      </c>
      <c r="AJ215" s="139">
        <v>2158</v>
      </c>
      <c r="AK215" s="139">
        <v>1777.4</v>
      </c>
      <c r="AL215" s="139">
        <v>0</v>
      </c>
      <c r="AM215" s="139">
        <v>46</v>
      </c>
      <c r="AN215" s="139">
        <v>45</v>
      </c>
      <c r="AO215" s="139">
        <v>-421.92</v>
      </c>
      <c r="AP215" s="139">
        <v>0</v>
      </c>
      <c r="AQ215" s="139">
        <v>0</v>
      </c>
      <c r="AR215" s="139">
        <v>176</v>
      </c>
      <c r="AS215" s="139">
        <v>87.75</v>
      </c>
      <c r="AT215" s="139">
        <v>468</v>
      </c>
      <c r="AU215" s="139">
        <v>0</v>
      </c>
      <c r="AV215" s="139">
        <v>0</v>
      </c>
      <c r="AW215" s="139">
        <v>0</v>
      </c>
      <c r="AX215" s="139">
        <v>0</v>
      </c>
      <c r="AY215" s="139">
        <v>0</v>
      </c>
      <c r="AZ215" s="4"/>
    </row>
    <row r="216" spans="1:52">
      <c r="A216" s="139" t="s">
        <v>1045</v>
      </c>
      <c r="B216" s="139">
        <v>0</v>
      </c>
      <c r="C216" s="139">
        <v>0</v>
      </c>
      <c r="D216" s="139">
        <v>0</v>
      </c>
      <c r="E216" s="139">
        <v>0</v>
      </c>
      <c r="F216" s="139">
        <v>0</v>
      </c>
      <c r="G216" s="139">
        <v>0</v>
      </c>
      <c r="H216" s="139">
        <v>6305</v>
      </c>
      <c r="I216" s="139">
        <v>0</v>
      </c>
      <c r="J216" s="139">
        <v>0</v>
      </c>
      <c r="K216" s="139">
        <v>-7765</v>
      </c>
      <c r="L216" s="139">
        <v>-9717</v>
      </c>
      <c r="M216" s="139">
        <v>0</v>
      </c>
      <c r="N216" s="139">
        <v>-156</v>
      </c>
      <c r="O216" s="139">
        <v>-22</v>
      </c>
      <c r="P216" s="139">
        <v>-1643</v>
      </c>
      <c r="Q216" s="139">
        <v>593.22</v>
      </c>
      <c r="R216" s="139">
        <v>-3336</v>
      </c>
      <c r="S216" s="139">
        <v>-2540</v>
      </c>
      <c r="T216" s="139">
        <v>-1217</v>
      </c>
      <c r="U216" s="139">
        <v>3950.1170000000002</v>
      </c>
      <c r="V216" s="139">
        <v>-662</v>
      </c>
      <c r="W216" s="139">
        <v>4892</v>
      </c>
      <c r="X216" s="139">
        <v>6381</v>
      </c>
      <c r="Y216" s="139">
        <v>9546.3639999999996</v>
      </c>
      <c r="Z216" s="139">
        <v>-547</v>
      </c>
      <c r="AA216" s="139">
        <v>3787</v>
      </c>
      <c r="AB216" s="139">
        <v>9297</v>
      </c>
      <c r="AC216" s="139">
        <v>25134.65</v>
      </c>
      <c r="AD216" s="139">
        <v>0</v>
      </c>
      <c r="AE216" s="139">
        <v>0</v>
      </c>
      <c r="AF216" s="139">
        <v>0</v>
      </c>
      <c r="AG216" s="139">
        <v>0</v>
      </c>
      <c r="AH216" s="139">
        <v>0</v>
      </c>
      <c r="AI216" s="139">
        <v>0</v>
      </c>
      <c r="AJ216" s="139">
        <v>0</v>
      </c>
      <c r="AK216" s="139">
        <v>0</v>
      </c>
      <c r="AL216" s="139">
        <v>0</v>
      </c>
      <c r="AM216" s="139">
        <v>0</v>
      </c>
      <c r="AN216" s="139">
        <v>0</v>
      </c>
      <c r="AO216" s="139">
        <v>0</v>
      </c>
      <c r="AP216" s="139">
        <v>0</v>
      </c>
      <c r="AQ216" s="139">
        <v>0</v>
      </c>
      <c r="AR216" s="139">
        <v>0</v>
      </c>
      <c r="AS216" s="139">
        <v>0</v>
      </c>
      <c r="AT216" s="139">
        <v>0</v>
      </c>
      <c r="AU216" s="139">
        <v>0</v>
      </c>
      <c r="AV216" s="139">
        <v>0</v>
      </c>
      <c r="AW216" s="139">
        <v>0</v>
      </c>
      <c r="AX216" s="139">
        <v>0</v>
      </c>
      <c r="AY216" s="139">
        <v>0</v>
      </c>
      <c r="AZ216" s="4"/>
    </row>
    <row r="217" spans="1:52">
      <c r="A217" s="139" t="s">
        <v>144</v>
      </c>
      <c r="B217" s="139">
        <v>0</v>
      </c>
      <c r="C217" s="139">
        <v>0</v>
      </c>
      <c r="D217" s="139">
        <v>0</v>
      </c>
      <c r="E217" s="139">
        <v>0</v>
      </c>
      <c r="F217" s="139">
        <v>0</v>
      </c>
      <c r="G217" s="139">
        <v>0</v>
      </c>
      <c r="H217" s="139">
        <v>0</v>
      </c>
      <c r="I217" s="139">
        <v>0</v>
      </c>
      <c r="J217" s="139">
        <v>-8337</v>
      </c>
      <c r="K217" s="139">
        <v>0</v>
      </c>
      <c r="L217" s="139">
        <v>0</v>
      </c>
      <c r="M217" s="139">
        <v>0</v>
      </c>
      <c r="N217" s="139">
        <v>0</v>
      </c>
      <c r="O217" s="139">
        <v>0</v>
      </c>
      <c r="P217" s="139">
        <v>0</v>
      </c>
      <c r="Q217" s="139">
        <v>0</v>
      </c>
      <c r="R217" s="139">
        <v>0</v>
      </c>
      <c r="S217" s="139">
        <v>0</v>
      </c>
      <c r="T217" s="139">
        <v>0</v>
      </c>
      <c r="U217" s="139">
        <v>0</v>
      </c>
      <c r="V217" s="139">
        <v>0</v>
      </c>
      <c r="W217" s="139">
        <v>0</v>
      </c>
      <c r="X217" s="139">
        <v>0</v>
      </c>
      <c r="Y217" s="139">
        <v>0</v>
      </c>
      <c r="Z217" s="139">
        <v>0</v>
      </c>
      <c r="AA217" s="139">
        <v>0</v>
      </c>
      <c r="AB217" s="139">
        <v>0</v>
      </c>
      <c r="AC217" s="139">
        <v>0</v>
      </c>
      <c r="AD217" s="139">
        <v>0</v>
      </c>
      <c r="AE217" s="139">
        <v>0</v>
      </c>
      <c r="AF217" s="139">
        <v>0</v>
      </c>
      <c r="AG217" s="139">
        <v>0</v>
      </c>
      <c r="AH217" s="139">
        <v>0</v>
      </c>
      <c r="AI217" s="139">
        <v>0</v>
      </c>
      <c r="AJ217" s="139">
        <v>0</v>
      </c>
      <c r="AK217" s="139">
        <v>0</v>
      </c>
      <c r="AL217" s="139">
        <v>0</v>
      </c>
      <c r="AM217" s="139">
        <v>0</v>
      </c>
      <c r="AN217" s="139">
        <v>0</v>
      </c>
      <c r="AO217" s="139">
        <v>0</v>
      </c>
      <c r="AP217" s="139">
        <v>0</v>
      </c>
      <c r="AQ217" s="139">
        <v>0</v>
      </c>
      <c r="AR217" s="139">
        <v>0</v>
      </c>
      <c r="AS217" s="139">
        <v>0</v>
      </c>
      <c r="AT217" s="139">
        <v>0</v>
      </c>
      <c r="AU217" s="139">
        <v>0</v>
      </c>
      <c r="AV217" s="139">
        <v>0</v>
      </c>
      <c r="AW217" s="139">
        <v>0</v>
      </c>
      <c r="AX217" s="139">
        <v>1931</v>
      </c>
      <c r="AY217" s="139">
        <v>1785</v>
      </c>
      <c r="AZ217" s="4"/>
    </row>
    <row r="218" spans="1:52">
      <c r="A218" s="139" t="s">
        <v>148</v>
      </c>
      <c r="B218" s="139">
        <v>0</v>
      </c>
      <c r="C218" s="139">
        <v>0</v>
      </c>
      <c r="D218" s="139">
        <v>0</v>
      </c>
      <c r="E218" s="139">
        <v>0</v>
      </c>
      <c r="F218" s="139">
        <v>0</v>
      </c>
      <c r="G218" s="139">
        <v>-281</v>
      </c>
      <c r="H218" s="139">
        <v>0</v>
      </c>
      <c r="I218" s="139">
        <v>-485.55</v>
      </c>
      <c r="J218" s="139">
        <v>-73</v>
      </c>
      <c r="K218" s="139">
        <v>-88</v>
      </c>
      <c r="L218" s="139">
        <v>-322</v>
      </c>
      <c r="M218" s="139">
        <v>-131.63</v>
      </c>
      <c r="N218" s="139">
        <v>-366</v>
      </c>
      <c r="O218" s="139">
        <v>-278</v>
      </c>
      <c r="P218" s="139">
        <v>-410</v>
      </c>
      <c r="Q218" s="139">
        <v>-862.88</v>
      </c>
      <c r="R218" s="139">
        <v>-410</v>
      </c>
      <c r="S218" s="139">
        <v>-1375</v>
      </c>
      <c r="T218" s="139">
        <v>-2077</v>
      </c>
      <c r="U218" s="139">
        <v>-1608.75</v>
      </c>
      <c r="V218" s="139">
        <v>-687</v>
      </c>
      <c r="W218" s="139">
        <v>-161</v>
      </c>
      <c r="X218" s="139">
        <v>-468</v>
      </c>
      <c r="Y218" s="139">
        <v>-804.375</v>
      </c>
      <c r="Z218" s="139">
        <v>-497</v>
      </c>
      <c r="AA218" s="139">
        <v>-1711</v>
      </c>
      <c r="AB218" s="139">
        <v>-2589</v>
      </c>
      <c r="AC218" s="139">
        <v>-3115.13</v>
      </c>
      <c r="AD218" s="139">
        <v>-643</v>
      </c>
      <c r="AE218" s="139">
        <v>-2691</v>
      </c>
      <c r="AF218" s="139">
        <v>-4387</v>
      </c>
      <c r="AG218" s="139">
        <v>-4095</v>
      </c>
      <c r="AH218" s="139">
        <v>-58</v>
      </c>
      <c r="AI218" s="139">
        <v>1668</v>
      </c>
      <c r="AJ218" s="139">
        <v>0</v>
      </c>
      <c r="AK218" s="139">
        <v>0</v>
      </c>
      <c r="AL218" s="139">
        <v>-117</v>
      </c>
      <c r="AM218" s="139">
        <v>556</v>
      </c>
      <c r="AN218" s="139">
        <v>-1989</v>
      </c>
      <c r="AO218" s="139">
        <v>0</v>
      </c>
      <c r="AP218" s="139">
        <v>-1404</v>
      </c>
      <c r="AQ218" s="139">
        <v>0</v>
      </c>
      <c r="AR218" s="139">
        <v>0</v>
      </c>
      <c r="AS218" s="139">
        <v>0</v>
      </c>
      <c r="AT218" s="139">
        <v>0</v>
      </c>
      <c r="AU218" s="139">
        <v>1082</v>
      </c>
      <c r="AV218" s="139">
        <v>3481</v>
      </c>
      <c r="AW218" s="139">
        <v>2369.25</v>
      </c>
      <c r="AX218" s="139">
        <v>0</v>
      </c>
      <c r="AY218" s="139">
        <v>0</v>
      </c>
      <c r="AZ218" s="4"/>
    </row>
    <row r="219" spans="1:52">
      <c r="A219" s="139" t="s">
        <v>1046</v>
      </c>
      <c r="B219" s="139">
        <v>0</v>
      </c>
      <c r="C219" s="139">
        <v>0</v>
      </c>
      <c r="D219" s="139">
        <v>0</v>
      </c>
      <c r="E219" s="139">
        <v>0</v>
      </c>
      <c r="F219" s="139">
        <v>0</v>
      </c>
      <c r="G219" s="139">
        <v>-515190</v>
      </c>
      <c r="H219" s="139">
        <v>-774196</v>
      </c>
      <c r="I219" s="139">
        <v>-1035634.55</v>
      </c>
      <c r="J219" s="139">
        <v>-267095</v>
      </c>
      <c r="K219" s="139">
        <v>-551303</v>
      </c>
      <c r="L219" s="139">
        <v>-851047</v>
      </c>
      <c r="M219" s="139">
        <v>-1165594.27</v>
      </c>
      <c r="N219" s="139">
        <v>-325379</v>
      </c>
      <c r="O219" s="139">
        <v>-680707</v>
      </c>
      <c r="P219" s="139">
        <v>-1050623</v>
      </c>
      <c r="Q219" s="139">
        <v>-1428211.12</v>
      </c>
      <c r="R219" s="139">
        <v>-382261</v>
      </c>
      <c r="S219" s="139">
        <v>-813723</v>
      </c>
      <c r="T219" s="139">
        <v>-1272059</v>
      </c>
      <c r="U219" s="139">
        <v>-1752160.861</v>
      </c>
      <c r="V219" s="139">
        <v>-489894</v>
      </c>
      <c r="W219" s="139">
        <v>-1013885</v>
      </c>
      <c r="X219" s="139">
        <v>-1574505</v>
      </c>
      <c r="Y219" s="139">
        <v>-2153939.6490000002</v>
      </c>
      <c r="Z219" s="139">
        <v>-577374</v>
      </c>
      <c r="AA219" s="139">
        <v>-1172365</v>
      </c>
      <c r="AB219" s="139">
        <v>-1774655</v>
      </c>
      <c r="AC219" s="139">
        <v>-2375561.35</v>
      </c>
      <c r="AD219" s="139">
        <v>-590625</v>
      </c>
      <c r="AE219" s="139">
        <v>-1191395</v>
      </c>
      <c r="AF219" s="139">
        <v>-1805012</v>
      </c>
      <c r="AG219" s="139">
        <v>-2395457.9300000002</v>
      </c>
      <c r="AH219" s="139">
        <v>-606177</v>
      </c>
      <c r="AI219" s="139">
        <v>-1216877</v>
      </c>
      <c r="AJ219" s="139">
        <v>-1842035</v>
      </c>
      <c r="AK219" s="139">
        <v>-2469769.02</v>
      </c>
      <c r="AL219" s="139">
        <v>-620620</v>
      </c>
      <c r="AM219" s="139">
        <v>-1252667</v>
      </c>
      <c r="AN219" s="139">
        <v>-1897675</v>
      </c>
      <c r="AO219" s="139">
        <v>-2551686.84</v>
      </c>
      <c r="AP219" s="139">
        <v>-643364</v>
      </c>
      <c r="AQ219" s="139">
        <v>-1302304</v>
      </c>
      <c r="AR219" s="139">
        <v>-1973815</v>
      </c>
      <c r="AS219" s="139">
        <v>-2652709.2000000002</v>
      </c>
      <c r="AT219" s="139">
        <v>-678109</v>
      </c>
      <c r="AU219" s="139">
        <v>-1383680</v>
      </c>
      <c r="AV219" s="139">
        <v>-2122408</v>
      </c>
      <c r="AW219" s="139">
        <v>-2911510.997</v>
      </c>
      <c r="AX219" s="139">
        <v>-788531</v>
      </c>
      <c r="AY219" s="139">
        <v>-1553645</v>
      </c>
      <c r="AZ219" s="4"/>
    </row>
    <row r="220" spans="1:52">
      <c r="A220" s="139" t="s">
        <v>1114</v>
      </c>
      <c r="B220" s="139">
        <v>0</v>
      </c>
      <c r="C220" s="139">
        <v>0</v>
      </c>
      <c r="D220" s="139">
        <v>0</v>
      </c>
      <c r="E220" s="139">
        <v>0</v>
      </c>
      <c r="F220" s="139">
        <v>0</v>
      </c>
      <c r="G220" s="139">
        <v>-23</v>
      </c>
      <c r="H220" s="139">
        <v>-47</v>
      </c>
      <c r="I220" s="139">
        <v>-46.8</v>
      </c>
      <c r="J220" s="139">
        <v>0</v>
      </c>
      <c r="K220" s="139">
        <v>-26</v>
      </c>
      <c r="L220" s="139">
        <v>-26</v>
      </c>
      <c r="M220" s="139">
        <v>-49.73</v>
      </c>
      <c r="N220" s="139">
        <v>0</v>
      </c>
      <c r="O220" s="139">
        <v>-29</v>
      </c>
      <c r="P220" s="139">
        <v>-55</v>
      </c>
      <c r="Q220" s="139">
        <v>-55.58</v>
      </c>
      <c r="R220" s="139">
        <v>0</v>
      </c>
      <c r="S220" s="139">
        <v>-38</v>
      </c>
      <c r="T220" s="139">
        <v>-73</v>
      </c>
      <c r="U220" s="139">
        <v>-73.125</v>
      </c>
      <c r="V220" s="139">
        <v>0</v>
      </c>
      <c r="W220" s="139">
        <v>-70</v>
      </c>
      <c r="X220" s="139">
        <v>-70</v>
      </c>
      <c r="Y220" s="139">
        <v>-111.15</v>
      </c>
      <c r="Z220" s="139">
        <v>0</v>
      </c>
      <c r="AA220" s="139">
        <v>-70</v>
      </c>
      <c r="AB220" s="139">
        <v>-70</v>
      </c>
      <c r="AC220" s="139">
        <v>-111.15</v>
      </c>
      <c r="AD220" s="139">
        <v>0</v>
      </c>
      <c r="AE220" s="139">
        <v>-73</v>
      </c>
      <c r="AF220" s="139">
        <v>-126</v>
      </c>
      <c r="AG220" s="139">
        <v>-125.78</v>
      </c>
      <c r="AH220" s="139">
        <v>0</v>
      </c>
      <c r="AI220" s="139">
        <v>-85</v>
      </c>
      <c r="AJ220" s="139">
        <v>-140</v>
      </c>
      <c r="AK220" s="139">
        <v>-140.4</v>
      </c>
      <c r="AL220" s="139">
        <v>0</v>
      </c>
      <c r="AM220" s="139">
        <v>-91</v>
      </c>
      <c r="AN220" s="139">
        <v>-91</v>
      </c>
      <c r="AO220" s="139">
        <v>-149.18</v>
      </c>
      <c r="AP220" s="139">
        <v>0</v>
      </c>
      <c r="AQ220" s="139">
        <v>-99</v>
      </c>
      <c r="AR220" s="139">
        <v>-164</v>
      </c>
      <c r="AS220" s="139">
        <v>-163.80000000000001</v>
      </c>
      <c r="AT220" s="139">
        <v>0</v>
      </c>
      <c r="AU220" s="139">
        <v>-105</v>
      </c>
      <c r="AV220" s="139">
        <v>-173</v>
      </c>
      <c r="AW220" s="139">
        <v>-172.57499999999999</v>
      </c>
      <c r="AX220" s="139">
        <v>0</v>
      </c>
      <c r="AY220" s="139">
        <v>-120</v>
      </c>
      <c r="AZ220" s="4"/>
    </row>
    <row r="221" spans="1:52">
      <c r="A221" s="139" t="s">
        <v>1047</v>
      </c>
      <c r="B221" s="139">
        <v>0</v>
      </c>
      <c r="C221" s="139">
        <v>0</v>
      </c>
      <c r="D221" s="139">
        <v>0</v>
      </c>
      <c r="E221" s="139">
        <v>0</v>
      </c>
      <c r="F221" s="139">
        <v>0</v>
      </c>
      <c r="G221" s="139">
        <v>-515167</v>
      </c>
      <c r="H221" s="139">
        <v>-774149</v>
      </c>
      <c r="I221" s="139">
        <v>-1035587.75</v>
      </c>
      <c r="J221" s="139">
        <v>-267095</v>
      </c>
      <c r="K221" s="139">
        <v>-551277</v>
      </c>
      <c r="L221" s="139">
        <v>-851021</v>
      </c>
      <c r="M221" s="139">
        <v>-1165544.55</v>
      </c>
      <c r="N221" s="139">
        <v>-325379</v>
      </c>
      <c r="O221" s="139">
        <v>-680678</v>
      </c>
      <c r="P221" s="139">
        <v>-1050568</v>
      </c>
      <c r="Q221" s="139">
        <v>-1428155.54</v>
      </c>
      <c r="R221" s="139">
        <v>-382261</v>
      </c>
      <c r="S221" s="139">
        <v>-813685</v>
      </c>
      <c r="T221" s="139">
        <v>-1271986</v>
      </c>
      <c r="U221" s="139">
        <v>-1752087.736</v>
      </c>
      <c r="V221" s="139">
        <v>-489894</v>
      </c>
      <c r="W221" s="139">
        <v>-1013815</v>
      </c>
      <c r="X221" s="139">
        <v>-1574435</v>
      </c>
      <c r="Y221" s="139">
        <v>-2153828.4989999998</v>
      </c>
      <c r="Z221" s="139">
        <v>-577374</v>
      </c>
      <c r="AA221" s="139">
        <v>-1172295</v>
      </c>
      <c r="AB221" s="139">
        <v>-1774585</v>
      </c>
      <c r="AC221" s="139">
        <v>-2375450.2000000002</v>
      </c>
      <c r="AD221" s="139">
        <v>-590625</v>
      </c>
      <c r="AE221" s="139">
        <v>-1191322</v>
      </c>
      <c r="AF221" s="139">
        <v>-1804886</v>
      </c>
      <c r="AG221" s="139">
        <v>-2395332.15</v>
      </c>
      <c r="AH221" s="139">
        <v>-606177</v>
      </c>
      <c r="AI221" s="139">
        <v>-1216792</v>
      </c>
      <c r="AJ221" s="139">
        <v>-1841895</v>
      </c>
      <c r="AK221" s="139">
        <v>-2469628.62</v>
      </c>
      <c r="AL221" s="139">
        <v>-620620</v>
      </c>
      <c r="AM221" s="139">
        <v>-1252576</v>
      </c>
      <c r="AN221" s="139">
        <v>-1897584</v>
      </c>
      <c r="AO221" s="139">
        <v>-2551537.66</v>
      </c>
      <c r="AP221" s="139">
        <v>-643364</v>
      </c>
      <c r="AQ221" s="139">
        <v>-1302205</v>
      </c>
      <c r="AR221" s="139">
        <v>-1973651</v>
      </c>
      <c r="AS221" s="139">
        <v>-2652545.4</v>
      </c>
      <c r="AT221" s="139">
        <v>-678109</v>
      </c>
      <c r="AU221" s="139">
        <v>-1383575</v>
      </c>
      <c r="AV221" s="139">
        <v>-2122235</v>
      </c>
      <c r="AW221" s="139">
        <v>-2911338.4219999998</v>
      </c>
      <c r="AX221" s="139">
        <v>-788531</v>
      </c>
      <c r="AY221" s="139">
        <v>-1553525</v>
      </c>
      <c r="AZ221" s="4"/>
    </row>
    <row r="222" spans="1:52">
      <c r="A222" s="139" t="s">
        <v>122</v>
      </c>
      <c r="B222" s="139">
        <v>0</v>
      </c>
      <c r="C222" s="139">
        <v>0</v>
      </c>
      <c r="D222" s="139">
        <v>0</v>
      </c>
      <c r="E222" s="139">
        <v>0</v>
      </c>
      <c r="F222" s="139">
        <v>0</v>
      </c>
      <c r="G222" s="139">
        <v>207077</v>
      </c>
      <c r="H222" s="139">
        <v>306746</v>
      </c>
      <c r="I222" s="139">
        <v>410986.39</v>
      </c>
      <c r="J222" s="139">
        <v>104060</v>
      </c>
      <c r="K222" s="139">
        <v>213015</v>
      </c>
      <c r="L222" s="139">
        <v>329643</v>
      </c>
      <c r="M222" s="139">
        <v>455745.99</v>
      </c>
      <c r="N222" s="139">
        <v>132926</v>
      </c>
      <c r="O222" s="139">
        <v>283701</v>
      </c>
      <c r="P222" s="139">
        <v>447349</v>
      </c>
      <c r="Q222" s="139">
        <v>621231.54</v>
      </c>
      <c r="R222" s="139">
        <v>174777</v>
      </c>
      <c r="S222" s="139">
        <v>356149</v>
      </c>
      <c r="T222" s="139">
        <v>539795</v>
      </c>
      <c r="U222" s="139">
        <v>730300.27099999995</v>
      </c>
      <c r="V222" s="139">
        <v>193626</v>
      </c>
      <c r="W222" s="139">
        <v>398820</v>
      </c>
      <c r="X222" s="139">
        <v>618471</v>
      </c>
      <c r="Y222" s="139">
        <v>846293.23899999994</v>
      </c>
      <c r="Z222" s="139">
        <v>222876</v>
      </c>
      <c r="AA222" s="139">
        <v>451156</v>
      </c>
      <c r="AB222" s="139">
        <v>686889</v>
      </c>
      <c r="AC222" s="139">
        <v>923078.73</v>
      </c>
      <c r="AD222" s="139">
        <v>230563</v>
      </c>
      <c r="AE222" s="139">
        <v>461213</v>
      </c>
      <c r="AF222" s="139">
        <v>684987</v>
      </c>
      <c r="AG222" s="139">
        <v>900810.62</v>
      </c>
      <c r="AH222" s="139">
        <v>214297</v>
      </c>
      <c r="AI222" s="139">
        <v>428657</v>
      </c>
      <c r="AJ222" s="139">
        <v>632400</v>
      </c>
      <c r="AK222" s="139">
        <v>827868.65</v>
      </c>
      <c r="AL222" s="139">
        <v>189892</v>
      </c>
      <c r="AM222" s="139">
        <v>384713</v>
      </c>
      <c r="AN222" s="139">
        <v>579857</v>
      </c>
      <c r="AO222" s="139">
        <v>770066.19</v>
      </c>
      <c r="AP222" s="139">
        <v>186012</v>
      </c>
      <c r="AQ222" s="139">
        <v>376889</v>
      </c>
      <c r="AR222" s="139">
        <v>568010</v>
      </c>
      <c r="AS222" s="139">
        <v>764063.61</v>
      </c>
      <c r="AT222" s="139">
        <v>199301</v>
      </c>
      <c r="AU222" s="139">
        <v>409860</v>
      </c>
      <c r="AV222" s="139">
        <v>632701</v>
      </c>
      <c r="AW222" s="139">
        <v>858721.38399999996</v>
      </c>
      <c r="AX222" s="139">
        <v>219939</v>
      </c>
      <c r="AY222" s="139">
        <v>454007</v>
      </c>
      <c r="AZ222" s="4"/>
    </row>
    <row r="223" spans="1:52">
      <c r="A223" s="139" t="s">
        <v>149</v>
      </c>
      <c r="B223" s="139">
        <v>113310</v>
      </c>
      <c r="C223" s="139">
        <v>-244506</v>
      </c>
      <c r="D223" s="139">
        <v>-364564</v>
      </c>
      <c r="E223" s="139">
        <v>-447600.5</v>
      </c>
      <c r="F223" s="139">
        <v>-114266</v>
      </c>
      <c r="G223" s="139">
        <v>6166</v>
      </c>
      <c r="H223" s="139">
        <v>23</v>
      </c>
      <c r="I223" s="139">
        <v>14387.38</v>
      </c>
      <c r="J223" s="139">
        <v>0</v>
      </c>
      <c r="K223" s="139">
        <v>0</v>
      </c>
      <c r="L223" s="139">
        <v>0</v>
      </c>
      <c r="M223" s="139">
        <v>-4188.6499999999996</v>
      </c>
      <c r="N223" s="139">
        <v>1792</v>
      </c>
      <c r="O223" s="139">
        <v>3584</v>
      </c>
      <c r="P223" s="139">
        <v>5377</v>
      </c>
      <c r="Q223" s="139">
        <v>7169</v>
      </c>
      <c r="R223" s="139">
        <v>1833</v>
      </c>
      <c r="S223" s="139">
        <v>3665</v>
      </c>
      <c r="T223" s="139">
        <v>5498</v>
      </c>
      <c r="U223" s="139">
        <v>7330.6660000000002</v>
      </c>
      <c r="V223" s="139">
        <v>2023</v>
      </c>
      <c r="W223" s="139">
        <v>4046</v>
      </c>
      <c r="X223" s="139">
        <v>6069</v>
      </c>
      <c r="Y223" s="139">
        <v>8092.4780000000001</v>
      </c>
      <c r="Z223" s="139">
        <v>2039</v>
      </c>
      <c r="AA223" s="139">
        <v>4079</v>
      </c>
      <c r="AB223" s="139">
        <v>6119</v>
      </c>
      <c r="AC223" s="139">
        <v>8170.75</v>
      </c>
      <c r="AD223" s="139">
        <v>2084</v>
      </c>
      <c r="AE223" s="139">
        <v>4169</v>
      </c>
      <c r="AF223" s="139">
        <v>6253</v>
      </c>
      <c r="AG223" s="139">
        <v>8364.51</v>
      </c>
      <c r="AH223" s="139">
        <v>2750</v>
      </c>
      <c r="AI223" s="139">
        <v>5537</v>
      </c>
      <c r="AJ223" s="139">
        <v>8287</v>
      </c>
      <c r="AK223" s="139">
        <v>11035.99</v>
      </c>
      <c r="AL223" s="139">
        <v>2437</v>
      </c>
      <c r="AM223" s="139">
        <v>4875</v>
      </c>
      <c r="AN223" s="139">
        <v>7311</v>
      </c>
      <c r="AO223" s="139">
        <v>9750.2000000000007</v>
      </c>
      <c r="AP223" s="139">
        <v>2358</v>
      </c>
      <c r="AQ223" s="139">
        <v>6033</v>
      </c>
      <c r="AR223" s="139">
        <v>7074</v>
      </c>
      <c r="AS223" s="139">
        <v>13701.51</v>
      </c>
      <c r="AT223" s="139">
        <v>3085</v>
      </c>
      <c r="AU223" s="139">
        <v>30662</v>
      </c>
      <c r="AV223" s="139">
        <v>34563</v>
      </c>
      <c r="AW223" s="139">
        <v>38480.730000000003</v>
      </c>
      <c r="AX223" s="139">
        <v>3392</v>
      </c>
      <c r="AY223" s="139">
        <v>6785</v>
      </c>
      <c r="AZ223" s="4"/>
    </row>
    <row r="224" spans="1:52">
      <c r="A224" s="139" t="s">
        <v>150</v>
      </c>
      <c r="B224" s="139">
        <v>198141</v>
      </c>
      <c r="C224" s="139">
        <v>-92208</v>
      </c>
      <c r="D224" s="139">
        <v>-139183</v>
      </c>
      <c r="E224" s="139">
        <v>-185229.62</v>
      </c>
      <c r="F224" s="139">
        <v>-49822</v>
      </c>
      <c r="G224" s="139">
        <v>-104764</v>
      </c>
      <c r="H224" s="139">
        <v>-152110</v>
      </c>
      <c r="I224" s="139">
        <v>-196879.06</v>
      </c>
      <c r="J224" s="139">
        <v>-49443</v>
      </c>
      <c r="K224" s="139">
        <v>-97717</v>
      </c>
      <c r="L224" s="139">
        <v>-154040</v>
      </c>
      <c r="M224" s="139">
        <v>-212604.08</v>
      </c>
      <c r="N224" s="139">
        <v>-56718</v>
      </c>
      <c r="O224" s="139">
        <v>-124614</v>
      </c>
      <c r="P224" s="139">
        <v>-180699</v>
      </c>
      <c r="Q224" s="139">
        <v>-237945.34</v>
      </c>
      <c r="R224" s="139">
        <v>-52309</v>
      </c>
      <c r="S224" s="139">
        <v>-119888</v>
      </c>
      <c r="T224" s="139">
        <v>-179835</v>
      </c>
      <c r="U224" s="139">
        <v>-251160.48</v>
      </c>
      <c r="V224" s="139">
        <v>-68261</v>
      </c>
      <c r="W224" s="139">
        <v>-147386</v>
      </c>
      <c r="X224" s="139">
        <v>-219903</v>
      </c>
      <c r="Y224" s="139">
        <v>-314770.07</v>
      </c>
      <c r="Z224" s="139">
        <v>-78937</v>
      </c>
      <c r="AA224" s="139">
        <v>-168414</v>
      </c>
      <c r="AB224" s="139">
        <v>-247561</v>
      </c>
      <c r="AC224" s="139">
        <v>-314228.34000000003</v>
      </c>
      <c r="AD224" s="139">
        <v>-86309</v>
      </c>
      <c r="AE224" s="139">
        <v>-181422</v>
      </c>
      <c r="AF224" s="139">
        <v>-268752</v>
      </c>
      <c r="AG224" s="139">
        <v>-339886.38</v>
      </c>
      <c r="AH224" s="139">
        <v>-90775</v>
      </c>
      <c r="AI224" s="139">
        <v>-184571</v>
      </c>
      <c r="AJ224" s="139">
        <v>-274230</v>
      </c>
      <c r="AK224" s="139">
        <v>-354778.21</v>
      </c>
      <c r="AL224" s="139">
        <v>-102300</v>
      </c>
      <c r="AM224" s="139">
        <v>-203570</v>
      </c>
      <c r="AN224" s="139">
        <v>-298193</v>
      </c>
      <c r="AO224" s="139">
        <v>-362212.75</v>
      </c>
      <c r="AP224" s="139">
        <v>-106144</v>
      </c>
      <c r="AQ224" s="139">
        <v>-208236</v>
      </c>
      <c r="AR224" s="139">
        <v>-310086</v>
      </c>
      <c r="AS224" s="139">
        <v>-390340.29</v>
      </c>
      <c r="AT224" s="139">
        <v>-107817</v>
      </c>
      <c r="AU224" s="139">
        <v>-215891</v>
      </c>
      <c r="AV224" s="139">
        <v>-321061</v>
      </c>
      <c r="AW224" s="139">
        <v>-441550.46799999999</v>
      </c>
      <c r="AX224" s="139">
        <v>-128097</v>
      </c>
      <c r="AY224" s="139">
        <v>-265703</v>
      </c>
      <c r="AZ224" s="4"/>
    </row>
    <row r="225" spans="1:52">
      <c r="A225" s="139" t="s">
        <v>151</v>
      </c>
      <c r="B225" s="139">
        <v>-134546</v>
      </c>
      <c r="C225" s="139">
        <v>-289223</v>
      </c>
      <c r="D225" s="139">
        <v>-757323</v>
      </c>
      <c r="E225" s="139">
        <v>-148016.94</v>
      </c>
      <c r="F225" s="139">
        <v>225801</v>
      </c>
      <c r="G225" s="139">
        <v>93401</v>
      </c>
      <c r="H225" s="139">
        <v>-172104</v>
      </c>
      <c r="I225" s="139">
        <v>-588296.02</v>
      </c>
      <c r="J225" s="139">
        <v>-505028</v>
      </c>
      <c r="K225" s="139">
        <v>-1212300</v>
      </c>
      <c r="L225" s="139">
        <v>-2256522</v>
      </c>
      <c r="M225" s="139">
        <v>-3024513.85</v>
      </c>
      <c r="N225" s="139">
        <v>-1013636</v>
      </c>
      <c r="O225" s="139">
        <v>-1764797</v>
      </c>
      <c r="P225" s="139">
        <v>-2638652</v>
      </c>
      <c r="Q225" s="139">
        <v>-2543068.48</v>
      </c>
      <c r="R225" s="139">
        <v>-1236997</v>
      </c>
      <c r="S225" s="139">
        <v>-2678063</v>
      </c>
      <c r="T225" s="139">
        <v>-4071215</v>
      </c>
      <c r="U225" s="139">
        <v>-5199682.3940000003</v>
      </c>
      <c r="V225" s="139">
        <v>-1329852</v>
      </c>
      <c r="W225" s="139">
        <v>-2832941</v>
      </c>
      <c r="X225" s="139">
        <v>-4254017</v>
      </c>
      <c r="Y225" s="139">
        <v>-5254554.2070000004</v>
      </c>
      <c r="Z225" s="139">
        <v>-576199</v>
      </c>
      <c r="AA225" s="139">
        <v>-961539</v>
      </c>
      <c r="AB225" s="139">
        <v>-969377</v>
      </c>
      <c r="AC225" s="139">
        <v>-1320297.77</v>
      </c>
      <c r="AD225" s="139">
        <v>-264169</v>
      </c>
      <c r="AE225" s="139">
        <v>-434535</v>
      </c>
      <c r="AF225" s="139">
        <v>-266437</v>
      </c>
      <c r="AG225" s="139">
        <v>-997221.27</v>
      </c>
      <c r="AH225" s="139">
        <v>-200039</v>
      </c>
      <c r="AI225" s="139">
        <v>-730614</v>
      </c>
      <c r="AJ225" s="139">
        <v>-1352519</v>
      </c>
      <c r="AK225" s="139">
        <v>-1791751.47</v>
      </c>
      <c r="AL225" s="139">
        <v>-499916</v>
      </c>
      <c r="AM225" s="139">
        <v>-1062744</v>
      </c>
      <c r="AN225" s="139">
        <v>-1802971</v>
      </c>
      <c r="AO225" s="139">
        <v>-2528873.5699999998</v>
      </c>
      <c r="AP225" s="139">
        <v>-571260</v>
      </c>
      <c r="AQ225" s="139">
        <v>-1137022</v>
      </c>
      <c r="AR225" s="139">
        <v>-1868737</v>
      </c>
      <c r="AS225" s="139">
        <v>-2745886.05</v>
      </c>
      <c r="AT225" s="139">
        <v>-1062578</v>
      </c>
      <c r="AU225" s="139">
        <v>-2535029</v>
      </c>
      <c r="AV225" s="139">
        <v>-4108938</v>
      </c>
      <c r="AW225" s="139">
        <v>-5686397.5120000001</v>
      </c>
      <c r="AX225" s="139">
        <v>-1335289</v>
      </c>
      <c r="AY225" s="139">
        <v>-923276</v>
      </c>
      <c r="AZ225" s="4"/>
    </row>
    <row r="226" spans="1:52">
      <c r="A226" s="139" t="s">
        <v>1048</v>
      </c>
      <c r="B226" s="139">
        <v>0</v>
      </c>
      <c r="C226" s="139">
        <v>0</v>
      </c>
      <c r="D226" s="139">
        <v>0</v>
      </c>
      <c r="E226" s="139">
        <v>0</v>
      </c>
      <c r="F226" s="139">
        <v>0</v>
      </c>
      <c r="G226" s="139">
        <v>147449</v>
      </c>
      <c r="H226" s="139">
        <v>-276961</v>
      </c>
      <c r="I226" s="139">
        <v>-470420.88</v>
      </c>
      <c r="J226" s="139">
        <v>-528482</v>
      </c>
      <c r="K226" s="139">
        <v>-1219682</v>
      </c>
      <c r="L226" s="139">
        <v>-2155503</v>
      </c>
      <c r="M226" s="139">
        <v>-2911622.67</v>
      </c>
      <c r="N226" s="139">
        <v>-1021398</v>
      </c>
      <c r="O226" s="139">
        <v>-1772377</v>
      </c>
      <c r="P226" s="139">
        <v>-2680129</v>
      </c>
      <c r="Q226" s="139">
        <v>-2534574.4700000002</v>
      </c>
      <c r="R226" s="139">
        <v>-1243119</v>
      </c>
      <c r="S226" s="139">
        <v>-2637659</v>
      </c>
      <c r="T226" s="139">
        <v>-3988584</v>
      </c>
      <c r="U226" s="139">
        <v>-5058580.6140000001</v>
      </c>
      <c r="V226" s="139">
        <v>-1311648</v>
      </c>
      <c r="W226" s="139">
        <v>-2780475</v>
      </c>
      <c r="X226" s="139">
        <v>-4209110</v>
      </c>
      <c r="Y226" s="139">
        <v>-5169786.1140000001</v>
      </c>
      <c r="Z226" s="139">
        <v>-587538</v>
      </c>
      <c r="AA226" s="139">
        <v>-947611</v>
      </c>
      <c r="AB226" s="139">
        <v>-868868</v>
      </c>
      <c r="AC226" s="139">
        <v>-1138212.1599999999</v>
      </c>
      <c r="AD226" s="139">
        <v>-255628</v>
      </c>
      <c r="AE226" s="139">
        <v>-456192</v>
      </c>
      <c r="AF226" s="139">
        <v>-221565</v>
      </c>
      <c r="AG226" s="139">
        <v>-917695.77</v>
      </c>
      <c r="AH226" s="139">
        <v>-142719</v>
      </c>
      <c r="AI226" s="139">
        <v>-648791</v>
      </c>
      <c r="AJ226" s="139">
        <v>-1213134</v>
      </c>
      <c r="AK226" s="139">
        <v>-1595757.72</v>
      </c>
      <c r="AL226" s="139">
        <v>-435970</v>
      </c>
      <c r="AM226" s="139">
        <v>-942683</v>
      </c>
      <c r="AN226" s="139">
        <v>-1615805</v>
      </c>
      <c r="AO226" s="139">
        <v>-2111650.36</v>
      </c>
      <c r="AP226" s="139">
        <v>-407564</v>
      </c>
      <c r="AQ226" s="139">
        <v>-879014</v>
      </c>
      <c r="AR226" s="139">
        <v>-1468028</v>
      </c>
      <c r="AS226" s="139">
        <v>-2245948.48</v>
      </c>
      <c r="AT226" s="139">
        <v>-998324</v>
      </c>
      <c r="AU226" s="139">
        <v>-2397955</v>
      </c>
      <c r="AV226" s="139">
        <v>-3894132</v>
      </c>
      <c r="AW226" s="139">
        <v>-5372730.6370000001</v>
      </c>
      <c r="AX226" s="139">
        <v>-1193840</v>
      </c>
      <c r="AY226" s="139">
        <v>-758761</v>
      </c>
      <c r="AZ226" s="4"/>
    </row>
    <row r="227" spans="1:52">
      <c r="A227" s="139" t="s">
        <v>1115</v>
      </c>
      <c r="B227" s="139">
        <v>0</v>
      </c>
      <c r="C227" s="139">
        <v>0</v>
      </c>
      <c r="D227" s="139">
        <v>0</v>
      </c>
      <c r="E227" s="139">
        <v>0</v>
      </c>
      <c r="F227" s="139">
        <v>0</v>
      </c>
      <c r="G227" s="139">
        <v>-34959</v>
      </c>
      <c r="H227" s="139">
        <v>-33677</v>
      </c>
      <c r="I227" s="139">
        <v>-45975.49</v>
      </c>
      <c r="J227" s="139">
        <v>17367</v>
      </c>
      <c r="K227" s="139">
        <v>12502</v>
      </c>
      <c r="L227" s="139">
        <v>17890</v>
      </c>
      <c r="M227" s="139">
        <v>7885.1</v>
      </c>
      <c r="N227" s="139">
        <v>-681</v>
      </c>
      <c r="O227" s="139">
        <v>2367</v>
      </c>
      <c r="P227" s="139">
        <v>8079</v>
      </c>
      <c r="Q227" s="139">
        <v>-6556.06</v>
      </c>
      <c r="R227" s="139">
        <v>11055</v>
      </c>
      <c r="S227" s="139">
        <v>648</v>
      </c>
      <c r="T227" s="139">
        <v>2048</v>
      </c>
      <c r="U227" s="139">
        <v>-26953.503000000001</v>
      </c>
      <c r="V227" s="139">
        <v>1712</v>
      </c>
      <c r="W227" s="139">
        <v>-30640</v>
      </c>
      <c r="X227" s="139">
        <v>-32700</v>
      </c>
      <c r="Y227" s="139">
        <v>-31545.569</v>
      </c>
      <c r="Z227" s="139">
        <v>-35585</v>
      </c>
      <c r="AA227" s="139">
        <v>-64330</v>
      </c>
      <c r="AB227" s="139">
        <v>-136371</v>
      </c>
      <c r="AC227" s="139">
        <v>-181798.23</v>
      </c>
      <c r="AD227" s="139">
        <v>8120</v>
      </c>
      <c r="AE227" s="139">
        <v>11306</v>
      </c>
      <c r="AF227" s="139">
        <v>-32912</v>
      </c>
      <c r="AG227" s="139">
        <v>-41171.449999999997</v>
      </c>
      <c r="AH227" s="139">
        <v>-22843</v>
      </c>
      <c r="AI227" s="139">
        <v>-40059</v>
      </c>
      <c r="AJ227" s="139">
        <v>-63965</v>
      </c>
      <c r="AK227" s="139">
        <v>-82077.77</v>
      </c>
      <c r="AL227" s="139">
        <v>-33731</v>
      </c>
      <c r="AM227" s="139">
        <v>-67042</v>
      </c>
      <c r="AN227" s="139">
        <v>-114848</v>
      </c>
      <c r="AO227" s="139">
        <v>-220470.05</v>
      </c>
      <c r="AP227" s="139">
        <v>-90668</v>
      </c>
      <c r="AQ227" s="139">
        <v>-152016</v>
      </c>
      <c r="AR227" s="139">
        <v>-226967</v>
      </c>
      <c r="AS227" s="139">
        <v>-257793.57</v>
      </c>
      <c r="AT227" s="139">
        <v>16547</v>
      </c>
      <c r="AU227" s="139">
        <v>-11423</v>
      </c>
      <c r="AV227" s="139">
        <v>-70522</v>
      </c>
      <c r="AW227" s="139">
        <v>-102174.679</v>
      </c>
      <c r="AX227" s="139">
        <v>-61567</v>
      </c>
      <c r="AY227" s="139">
        <v>-90617</v>
      </c>
      <c r="AZ227" s="4"/>
    </row>
    <row r="228" spans="1:52">
      <c r="A228" s="139" t="s">
        <v>155</v>
      </c>
      <c r="B228" s="139">
        <v>0</v>
      </c>
      <c r="C228" s="139">
        <v>0</v>
      </c>
      <c r="D228" s="139">
        <v>0</v>
      </c>
      <c r="E228" s="139">
        <v>0</v>
      </c>
      <c r="F228" s="139">
        <v>0</v>
      </c>
      <c r="G228" s="139">
        <v>32129</v>
      </c>
      <c r="H228" s="139">
        <v>217132</v>
      </c>
      <c r="I228" s="139">
        <v>13974.19</v>
      </c>
      <c r="J228" s="139">
        <v>14671</v>
      </c>
      <c r="K228" s="139">
        <v>11183</v>
      </c>
      <c r="L228" s="139">
        <v>-73335</v>
      </c>
      <c r="M228" s="139">
        <v>-66719.78</v>
      </c>
      <c r="N228" s="139">
        <v>23326</v>
      </c>
      <c r="O228" s="139">
        <v>30406</v>
      </c>
      <c r="P228" s="139">
        <v>60099</v>
      </c>
      <c r="Q228" s="139">
        <v>33304.46</v>
      </c>
      <c r="R228" s="139">
        <v>6328</v>
      </c>
      <c r="S228" s="139">
        <v>-25540</v>
      </c>
      <c r="T228" s="139">
        <v>-53472</v>
      </c>
      <c r="U228" s="139">
        <v>-67210.722999999998</v>
      </c>
      <c r="V228" s="139">
        <v>-10118</v>
      </c>
      <c r="W228" s="139">
        <v>691</v>
      </c>
      <c r="X228" s="139">
        <v>29671</v>
      </c>
      <c r="Y228" s="139">
        <v>-1314.316</v>
      </c>
      <c r="Z228" s="139">
        <v>63663</v>
      </c>
      <c r="AA228" s="139">
        <v>74054</v>
      </c>
      <c r="AB228" s="139">
        <v>70738</v>
      </c>
      <c r="AC228" s="139">
        <v>47333.05</v>
      </c>
      <c r="AD228" s="139">
        <v>217</v>
      </c>
      <c r="AE228" s="139">
        <v>28487</v>
      </c>
      <c r="AF228" s="139">
        <v>29383</v>
      </c>
      <c r="AG228" s="139">
        <v>11445.21</v>
      </c>
      <c r="AH228" s="139">
        <v>21749</v>
      </c>
      <c r="AI228" s="139">
        <v>35401</v>
      </c>
      <c r="AJ228" s="139">
        <v>23225</v>
      </c>
      <c r="AK228" s="139">
        <v>-11029.07</v>
      </c>
      <c r="AL228" s="139">
        <v>22911</v>
      </c>
      <c r="AM228" s="139">
        <v>35746</v>
      </c>
      <c r="AN228" s="139">
        <v>41421</v>
      </c>
      <c r="AO228" s="139">
        <v>-56799.48</v>
      </c>
      <c r="AP228" s="139">
        <v>14565</v>
      </c>
      <c r="AQ228" s="139">
        <v>17858</v>
      </c>
      <c r="AR228" s="139">
        <v>15463</v>
      </c>
      <c r="AS228" s="139">
        <v>31123.52</v>
      </c>
      <c r="AT228" s="139">
        <v>-25170</v>
      </c>
      <c r="AU228" s="139">
        <v>-30886</v>
      </c>
      <c r="AV228" s="139">
        <v>-5288</v>
      </c>
      <c r="AW228" s="139">
        <v>-27539.501</v>
      </c>
      <c r="AX228" s="139">
        <v>28576</v>
      </c>
      <c r="AY228" s="139">
        <v>46292</v>
      </c>
      <c r="AZ228" s="4"/>
    </row>
    <row r="229" spans="1:52">
      <c r="A229" s="139" t="s">
        <v>156</v>
      </c>
      <c r="B229" s="139">
        <v>0</v>
      </c>
      <c r="C229" s="139">
        <v>0</v>
      </c>
      <c r="D229" s="139">
        <v>0</v>
      </c>
      <c r="E229" s="139">
        <v>0</v>
      </c>
      <c r="F229" s="139">
        <v>0</v>
      </c>
      <c r="G229" s="139">
        <v>-51218</v>
      </c>
      <c r="H229" s="139">
        <v>-78598</v>
      </c>
      <c r="I229" s="139">
        <v>-85873.85</v>
      </c>
      <c r="J229" s="139">
        <v>-8584</v>
      </c>
      <c r="K229" s="139">
        <v>-16303</v>
      </c>
      <c r="L229" s="139">
        <v>-45574</v>
      </c>
      <c r="M229" s="139">
        <v>-54056.49</v>
      </c>
      <c r="N229" s="139">
        <v>-14883</v>
      </c>
      <c r="O229" s="139">
        <v>-25193</v>
      </c>
      <c r="P229" s="139">
        <v>-26701</v>
      </c>
      <c r="Q229" s="139">
        <v>-35242.410000000003</v>
      </c>
      <c r="R229" s="139">
        <v>-11261</v>
      </c>
      <c r="S229" s="139">
        <v>-15512</v>
      </c>
      <c r="T229" s="139">
        <v>-31207</v>
      </c>
      <c r="U229" s="139">
        <v>-46937.553999999996</v>
      </c>
      <c r="V229" s="139">
        <v>-9798</v>
      </c>
      <c r="W229" s="139">
        <v>-22517</v>
      </c>
      <c r="X229" s="139">
        <v>-41878</v>
      </c>
      <c r="Y229" s="139">
        <v>-51908.207999999999</v>
      </c>
      <c r="Z229" s="139">
        <v>-16739</v>
      </c>
      <c r="AA229" s="139">
        <v>-23652</v>
      </c>
      <c r="AB229" s="139">
        <v>-34876</v>
      </c>
      <c r="AC229" s="139">
        <v>-47620.42</v>
      </c>
      <c r="AD229" s="139">
        <v>-16878</v>
      </c>
      <c r="AE229" s="139">
        <v>-18136</v>
      </c>
      <c r="AF229" s="139">
        <v>-41343</v>
      </c>
      <c r="AG229" s="139">
        <v>-49799.26</v>
      </c>
      <c r="AH229" s="139">
        <v>-56226</v>
      </c>
      <c r="AI229" s="139">
        <v>-77165</v>
      </c>
      <c r="AJ229" s="139">
        <v>-98645</v>
      </c>
      <c r="AK229" s="139">
        <v>-102886.9</v>
      </c>
      <c r="AL229" s="139">
        <v>-53126</v>
      </c>
      <c r="AM229" s="139">
        <v>-88765</v>
      </c>
      <c r="AN229" s="139">
        <v>-113739</v>
      </c>
      <c r="AO229" s="139">
        <v>-139953.68</v>
      </c>
      <c r="AP229" s="139">
        <v>-87593</v>
      </c>
      <c r="AQ229" s="139">
        <v>-123850</v>
      </c>
      <c r="AR229" s="139">
        <v>-189205</v>
      </c>
      <c r="AS229" s="139">
        <v>-273267.53000000003</v>
      </c>
      <c r="AT229" s="139">
        <v>-55631</v>
      </c>
      <c r="AU229" s="139">
        <v>-94765</v>
      </c>
      <c r="AV229" s="139">
        <v>-138996</v>
      </c>
      <c r="AW229" s="139">
        <v>-183952.69500000001</v>
      </c>
      <c r="AX229" s="139">
        <v>-108458</v>
      </c>
      <c r="AY229" s="139">
        <v>-120190</v>
      </c>
      <c r="AZ229" s="4"/>
    </row>
    <row r="230" spans="1:52">
      <c r="A230" s="139" t="s">
        <v>157</v>
      </c>
      <c r="B230" s="139">
        <v>-130222</v>
      </c>
      <c r="C230" s="139">
        <v>249023</v>
      </c>
      <c r="D230" s="139">
        <v>18806</v>
      </c>
      <c r="E230" s="139">
        <v>15844.39</v>
      </c>
      <c r="F230" s="139">
        <v>-64417</v>
      </c>
      <c r="G230" s="139">
        <v>-42914</v>
      </c>
      <c r="H230" s="139">
        <v>-21869</v>
      </c>
      <c r="I230" s="139">
        <v>-20408.32</v>
      </c>
      <c r="J230" s="139">
        <v>-55796</v>
      </c>
      <c r="K230" s="139">
        <v>-40116</v>
      </c>
      <c r="L230" s="139">
        <v>-21556</v>
      </c>
      <c r="M230" s="139">
        <v>41307.71</v>
      </c>
      <c r="N230" s="139">
        <v>-77195</v>
      </c>
      <c r="O230" s="139">
        <v>-53562</v>
      </c>
      <c r="P230" s="139">
        <v>-31734</v>
      </c>
      <c r="Q230" s="139">
        <v>26881.02</v>
      </c>
      <c r="R230" s="139">
        <v>-92878</v>
      </c>
      <c r="S230" s="139">
        <v>-63010</v>
      </c>
      <c r="T230" s="139">
        <v>-13172</v>
      </c>
      <c r="U230" s="139">
        <v>37418.188999999998</v>
      </c>
      <c r="V230" s="139">
        <v>-100771</v>
      </c>
      <c r="W230" s="139">
        <v>-70223</v>
      </c>
      <c r="X230" s="139">
        <v>-27070</v>
      </c>
      <c r="Y230" s="139">
        <v>67848.467000000004</v>
      </c>
      <c r="Z230" s="139">
        <v>-129156</v>
      </c>
      <c r="AA230" s="139">
        <v>-85725</v>
      </c>
      <c r="AB230" s="139">
        <v>-52889</v>
      </c>
      <c r="AC230" s="139">
        <v>11698.86</v>
      </c>
      <c r="AD230" s="139">
        <v>-9333</v>
      </c>
      <c r="AE230" s="139">
        <v>-8753</v>
      </c>
      <c r="AF230" s="139">
        <v>15946</v>
      </c>
      <c r="AG230" s="139">
        <v>19631.12</v>
      </c>
      <c r="AH230" s="139">
        <v>-84720</v>
      </c>
      <c r="AI230" s="139">
        <v>-74285</v>
      </c>
      <c r="AJ230" s="139">
        <v>29273</v>
      </c>
      <c r="AK230" s="139">
        <v>58497.34</v>
      </c>
      <c r="AL230" s="139">
        <v>-60822</v>
      </c>
      <c r="AM230" s="139">
        <v>-5580</v>
      </c>
      <c r="AN230" s="139">
        <v>88294</v>
      </c>
      <c r="AO230" s="139">
        <v>84410.97</v>
      </c>
      <c r="AP230" s="139">
        <v>12916</v>
      </c>
      <c r="AQ230" s="139">
        <v>128848</v>
      </c>
      <c r="AR230" s="139">
        <v>138692</v>
      </c>
      <c r="AS230" s="139">
        <v>50422.52</v>
      </c>
      <c r="AT230" s="139">
        <v>24518</v>
      </c>
      <c r="AU230" s="139">
        <v>134737</v>
      </c>
      <c r="AV230" s="139">
        <v>206618</v>
      </c>
      <c r="AW230" s="139">
        <v>143412.46299999999</v>
      </c>
      <c r="AX230" s="139">
        <v>-122135</v>
      </c>
      <c r="AY230" s="139">
        <v>-25963</v>
      </c>
      <c r="AZ230" s="4"/>
    </row>
    <row r="231" spans="1:52">
      <c r="A231" s="139" t="s">
        <v>1116</v>
      </c>
      <c r="B231" s="139">
        <v>0</v>
      </c>
      <c r="C231" s="139">
        <v>0</v>
      </c>
      <c r="D231" s="139">
        <v>0</v>
      </c>
      <c r="E231" s="139">
        <v>0</v>
      </c>
      <c r="F231" s="139">
        <v>0</v>
      </c>
      <c r="G231" s="139">
        <v>0</v>
      </c>
      <c r="H231" s="139">
        <v>0</v>
      </c>
      <c r="I231" s="139">
        <v>0</v>
      </c>
      <c r="J231" s="139">
        <v>0</v>
      </c>
      <c r="K231" s="139">
        <v>0</v>
      </c>
      <c r="L231" s="139">
        <v>0</v>
      </c>
      <c r="M231" s="139">
        <v>0</v>
      </c>
      <c r="N231" s="139">
        <v>0</v>
      </c>
      <c r="O231" s="139">
        <v>0</v>
      </c>
      <c r="P231" s="139">
        <v>0</v>
      </c>
      <c r="Q231" s="139">
        <v>0</v>
      </c>
      <c r="R231" s="139">
        <v>0</v>
      </c>
      <c r="S231" s="139">
        <v>0</v>
      </c>
      <c r="T231" s="139">
        <v>0</v>
      </c>
      <c r="U231" s="139">
        <v>0</v>
      </c>
      <c r="V231" s="139">
        <v>0</v>
      </c>
      <c r="W231" s="139">
        <v>0</v>
      </c>
      <c r="X231" s="139">
        <v>0</v>
      </c>
      <c r="Y231" s="139">
        <v>0</v>
      </c>
      <c r="Z231" s="139">
        <v>0</v>
      </c>
      <c r="AA231" s="139">
        <v>0</v>
      </c>
      <c r="AB231" s="139">
        <v>0</v>
      </c>
      <c r="AC231" s="139">
        <v>0</v>
      </c>
      <c r="AD231" s="139">
        <v>0</v>
      </c>
      <c r="AE231" s="139">
        <v>0</v>
      </c>
      <c r="AF231" s="139">
        <v>0</v>
      </c>
      <c r="AG231" s="139">
        <v>0</v>
      </c>
      <c r="AH231" s="139">
        <v>0</v>
      </c>
      <c r="AI231" s="139">
        <v>0</v>
      </c>
      <c r="AJ231" s="139">
        <v>0</v>
      </c>
      <c r="AK231" s="139">
        <v>0</v>
      </c>
      <c r="AL231" s="139">
        <v>0</v>
      </c>
      <c r="AM231" s="139">
        <v>0</v>
      </c>
      <c r="AN231" s="139">
        <v>0</v>
      </c>
      <c r="AO231" s="139">
        <v>0</v>
      </c>
      <c r="AP231" s="139">
        <v>0</v>
      </c>
      <c r="AQ231" s="139">
        <v>0</v>
      </c>
      <c r="AR231" s="139">
        <v>0</v>
      </c>
      <c r="AS231" s="139">
        <v>0</v>
      </c>
      <c r="AT231" s="139">
        <v>0</v>
      </c>
      <c r="AU231" s="139">
        <v>0</v>
      </c>
      <c r="AV231" s="139">
        <v>20589</v>
      </c>
      <c r="AW231" s="139">
        <v>58002.764999999999</v>
      </c>
      <c r="AX231" s="139">
        <v>0</v>
      </c>
      <c r="AY231" s="139">
        <v>0</v>
      </c>
      <c r="AZ231" s="4"/>
    </row>
    <row r="232" spans="1:52">
      <c r="A232" s="139" t="s">
        <v>1049</v>
      </c>
      <c r="B232" s="139">
        <v>0</v>
      </c>
      <c r="C232" s="139">
        <v>0</v>
      </c>
      <c r="D232" s="139">
        <v>0</v>
      </c>
      <c r="E232" s="139">
        <v>0</v>
      </c>
      <c r="F232" s="139">
        <v>0</v>
      </c>
      <c r="G232" s="139">
        <v>0</v>
      </c>
      <c r="H232" s="139">
        <v>0</v>
      </c>
      <c r="I232" s="139">
        <v>0</v>
      </c>
      <c r="J232" s="139">
        <v>0</v>
      </c>
      <c r="K232" s="139">
        <v>0</v>
      </c>
      <c r="L232" s="139">
        <v>0</v>
      </c>
      <c r="M232" s="139">
        <v>0</v>
      </c>
      <c r="N232" s="139">
        <v>0</v>
      </c>
      <c r="O232" s="139">
        <v>0</v>
      </c>
      <c r="P232" s="139">
        <v>0</v>
      </c>
      <c r="Q232" s="139">
        <v>0</v>
      </c>
      <c r="R232" s="139">
        <v>0</v>
      </c>
      <c r="S232" s="139">
        <v>0</v>
      </c>
      <c r="T232" s="139">
        <v>0</v>
      </c>
      <c r="U232" s="139">
        <v>0</v>
      </c>
      <c r="V232" s="139">
        <v>0</v>
      </c>
      <c r="W232" s="139">
        <v>0</v>
      </c>
      <c r="X232" s="139">
        <v>0</v>
      </c>
      <c r="Y232" s="139">
        <v>0</v>
      </c>
      <c r="Z232" s="139">
        <v>0</v>
      </c>
      <c r="AA232" s="139">
        <v>-2812</v>
      </c>
      <c r="AB232" s="139">
        <v>0</v>
      </c>
      <c r="AC232" s="139">
        <v>0</v>
      </c>
      <c r="AD232" s="139">
        <v>262</v>
      </c>
      <c r="AE232" s="139">
        <v>0</v>
      </c>
      <c r="AF232" s="139">
        <v>0</v>
      </c>
      <c r="AG232" s="139">
        <v>0</v>
      </c>
      <c r="AH232" s="139">
        <v>0</v>
      </c>
      <c r="AI232" s="139">
        <v>0</v>
      </c>
      <c r="AJ232" s="139">
        <v>0</v>
      </c>
      <c r="AK232" s="139">
        <v>0</v>
      </c>
      <c r="AL232" s="139">
        <v>0</v>
      </c>
      <c r="AM232" s="139">
        <v>0</v>
      </c>
      <c r="AN232" s="139">
        <v>0</v>
      </c>
      <c r="AO232" s="139">
        <v>0</v>
      </c>
      <c r="AP232" s="139">
        <v>0</v>
      </c>
      <c r="AQ232" s="139">
        <v>0</v>
      </c>
      <c r="AR232" s="139">
        <v>0</v>
      </c>
      <c r="AS232" s="139">
        <v>0</v>
      </c>
      <c r="AT232" s="139">
        <v>0</v>
      </c>
      <c r="AU232" s="139">
        <v>0</v>
      </c>
      <c r="AV232" s="139">
        <v>0</v>
      </c>
      <c r="AW232" s="139">
        <v>0</v>
      </c>
      <c r="AX232" s="139">
        <v>0</v>
      </c>
      <c r="AY232" s="139">
        <v>0</v>
      </c>
      <c r="AZ232" s="4"/>
    </row>
    <row r="233" spans="1:52">
      <c r="A233" s="139" t="s">
        <v>160</v>
      </c>
      <c r="B233" s="139">
        <v>0</v>
      </c>
      <c r="C233" s="139">
        <v>0</v>
      </c>
      <c r="D233" s="139">
        <v>0</v>
      </c>
      <c r="E233" s="139">
        <v>0</v>
      </c>
      <c r="F233" s="139">
        <v>0</v>
      </c>
      <c r="G233" s="139">
        <v>-42914</v>
      </c>
      <c r="H233" s="139">
        <v>-21869</v>
      </c>
      <c r="I233" s="139">
        <v>-20408.32</v>
      </c>
      <c r="J233" s="139">
        <v>-55796</v>
      </c>
      <c r="K233" s="139">
        <v>-40116</v>
      </c>
      <c r="L233" s="139">
        <v>-21556</v>
      </c>
      <c r="M233" s="139">
        <v>41307.71</v>
      </c>
      <c r="N233" s="139">
        <v>-77195</v>
      </c>
      <c r="O233" s="139">
        <v>-53562</v>
      </c>
      <c r="P233" s="139">
        <v>-31734</v>
      </c>
      <c r="Q233" s="139">
        <v>26881.02</v>
      </c>
      <c r="R233" s="139">
        <v>-93126</v>
      </c>
      <c r="S233" s="139">
        <v>-63258</v>
      </c>
      <c r="T233" s="139">
        <v>-13420</v>
      </c>
      <c r="U233" s="139">
        <v>37170.459000000003</v>
      </c>
      <c r="V233" s="139">
        <v>-100771</v>
      </c>
      <c r="W233" s="139">
        <v>-70223</v>
      </c>
      <c r="X233" s="139">
        <v>-27070</v>
      </c>
      <c r="Y233" s="139">
        <v>67848.467000000004</v>
      </c>
      <c r="Z233" s="139">
        <v>-126344</v>
      </c>
      <c r="AA233" s="139">
        <v>-82913</v>
      </c>
      <c r="AB233" s="139">
        <v>-53815</v>
      </c>
      <c r="AC233" s="139">
        <v>10772.26</v>
      </c>
      <c r="AD233" s="139">
        <v>-9595</v>
      </c>
      <c r="AE233" s="139">
        <v>-8753</v>
      </c>
      <c r="AF233" s="139">
        <v>15946</v>
      </c>
      <c r="AG233" s="139">
        <v>19631.12</v>
      </c>
      <c r="AH233" s="139">
        <v>-79110</v>
      </c>
      <c r="AI233" s="139">
        <v>-68675</v>
      </c>
      <c r="AJ233" s="139">
        <v>26448</v>
      </c>
      <c r="AK233" s="139">
        <v>47722.21</v>
      </c>
      <c r="AL233" s="139">
        <v>-56303</v>
      </c>
      <c r="AM233" s="139">
        <v>-4680</v>
      </c>
      <c r="AN233" s="139">
        <v>93105</v>
      </c>
      <c r="AO233" s="139">
        <v>90968.36</v>
      </c>
      <c r="AP233" s="139">
        <v>14214</v>
      </c>
      <c r="AQ233" s="139">
        <v>131549</v>
      </c>
      <c r="AR233" s="139">
        <v>144143</v>
      </c>
      <c r="AS233" s="139">
        <v>64172.959999999999</v>
      </c>
      <c r="AT233" s="139">
        <v>31618</v>
      </c>
      <c r="AU233" s="139">
        <v>136228</v>
      </c>
      <c r="AV233" s="139">
        <v>186012</v>
      </c>
      <c r="AW233" s="139">
        <v>84578.581000000006</v>
      </c>
      <c r="AX233" s="139">
        <v>-121214</v>
      </c>
      <c r="AY233" s="139">
        <v>-26719</v>
      </c>
      <c r="AZ233" s="4"/>
    </row>
    <row r="234" spans="1:52">
      <c r="A234" s="139" t="s">
        <v>161</v>
      </c>
      <c r="B234" s="139">
        <v>0</v>
      </c>
      <c r="C234" s="139">
        <v>0</v>
      </c>
      <c r="D234" s="139">
        <v>0</v>
      </c>
      <c r="E234" s="139">
        <v>0</v>
      </c>
      <c r="F234" s="139">
        <v>0</v>
      </c>
      <c r="G234" s="139">
        <v>0</v>
      </c>
      <c r="H234" s="139">
        <v>0</v>
      </c>
      <c r="I234" s="139">
        <v>0</v>
      </c>
      <c r="J234" s="139">
        <v>0</v>
      </c>
      <c r="K234" s="139">
        <v>0</v>
      </c>
      <c r="L234" s="139">
        <v>0</v>
      </c>
      <c r="M234" s="139">
        <v>0</v>
      </c>
      <c r="N234" s="139">
        <v>0</v>
      </c>
      <c r="O234" s="139">
        <v>0</v>
      </c>
      <c r="P234" s="139">
        <v>0</v>
      </c>
      <c r="Q234" s="139">
        <v>0</v>
      </c>
      <c r="R234" s="139">
        <v>248</v>
      </c>
      <c r="S234" s="139">
        <v>248</v>
      </c>
      <c r="T234" s="139">
        <v>248</v>
      </c>
      <c r="U234" s="139">
        <v>247.73</v>
      </c>
      <c r="V234" s="139">
        <v>0</v>
      </c>
      <c r="W234" s="139">
        <v>0</v>
      </c>
      <c r="X234" s="139">
        <v>0</v>
      </c>
      <c r="Y234" s="139">
        <v>0</v>
      </c>
      <c r="Z234" s="139">
        <v>-2812</v>
      </c>
      <c r="AA234" s="139">
        <v>0</v>
      </c>
      <c r="AB234" s="139">
        <v>926</v>
      </c>
      <c r="AC234" s="139">
        <v>926.6</v>
      </c>
      <c r="AD234" s="139">
        <v>0</v>
      </c>
      <c r="AE234" s="139">
        <v>0</v>
      </c>
      <c r="AF234" s="139">
        <v>0</v>
      </c>
      <c r="AG234" s="139">
        <v>0</v>
      </c>
      <c r="AH234" s="139">
        <v>-5610</v>
      </c>
      <c r="AI234" s="139">
        <v>-5610</v>
      </c>
      <c r="AJ234" s="139">
        <v>2825</v>
      </c>
      <c r="AK234" s="139">
        <v>10775.13</v>
      </c>
      <c r="AL234" s="139">
        <v>-4519</v>
      </c>
      <c r="AM234" s="139">
        <v>-900</v>
      </c>
      <c r="AN234" s="139">
        <v>-4811</v>
      </c>
      <c r="AO234" s="139">
        <v>-6557.39</v>
      </c>
      <c r="AP234" s="139">
        <v>-1298</v>
      </c>
      <c r="AQ234" s="139">
        <v>-2701</v>
      </c>
      <c r="AR234" s="139">
        <v>-5451</v>
      </c>
      <c r="AS234" s="139">
        <v>-13750.44</v>
      </c>
      <c r="AT234" s="139">
        <v>-7100</v>
      </c>
      <c r="AU234" s="139">
        <v>-1491</v>
      </c>
      <c r="AV234" s="139">
        <v>17</v>
      </c>
      <c r="AW234" s="139">
        <v>831.11699999999996</v>
      </c>
      <c r="AX234" s="139">
        <v>-921</v>
      </c>
      <c r="AY234" s="139">
        <v>756</v>
      </c>
      <c r="AZ234" s="4"/>
    </row>
    <row r="235" spans="1:52">
      <c r="A235" s="139" t="s">
        <v>162</v>
      </c>
      <c r="B235" s="139">
        <v>-66627</v>
      </c>
      <c r="C235" s="139">
        <v>-132408</v>
      </c>
      <c r="D235" s="139">
        <v>-877700</v>
      </c>
      <c r="E235" s="139">
        <v>-317402.17</v>
      </c>
      <c r="F235" s="139">
        <v>111562</v>
      </c>
      <c r="G235" s="139">
        <v>-54277</v>
      </c>
      <c r="H235" s="139">
        <v>-346083</v>
      </c>
      <c r="I235" s="139">
        <v>-805583.4</v>
      </c>
      <c r="J235" s="139">
        <v>-610267</v>
      </c>
      <c r="K235" s="139">
        <v>-1350133</v>
      </c>
      <c r="L235" s="139">
        <v>-2432118</v>
      </c>
      <c r="M235" s="139">
        <v>-3195810.21</v>
      </c>
      <c r="N235" s="139">
        <v>-1147549</v>
      </c>
      <c r="O235" s="139">
        <v>-1942973</v>
      </c>
      <c r="P235" s="139">
        <v>-2851085</v>
      </c>
      <c r="Q235" s="139">
        <v>-2754132.8</v>
      </c>
      <c r="R235" s="139">
        <v>-1382184</v>
      </c>
      <c r="S235" s="139">
        <v>-2860961</v>
      </c>
      <c r="T235" s="139">
        <v>-4264222</v>
      </c>
      <c r="U235" s="139">
        <v>-5413424.6849999996</v>
      </c>
      <c r="V235" s="139">
        <v>-1498884</v>
      </c>
      <c r="W235" s="139">
        <v>-3050550</v>
      </c>
      <c r="X235" s="139">
        <v>-4500990</v>
      </c>
      <c r="Y235" s="139">
        <v>-5501475.8099999996</v>
      </c>
      <c r="Z235" s="139">
        <v>-784292</v>
      </c>
      <c r="AA235" s="139">
        <v>-1215678</v>
      </c>
      <c r="AB235" s="139">
        <v>-1269827</v>
      </c>
      <c r="AC235" s="139">
        <v>-1622827.25</v>
      </c>
      <c r="AD235" s="139">
        <v>-359811</v>
      </c>
      <c r="AE235" s="139">
        <v>-624710</v>
      </c>
      <c r="AF235" s="139">
        <v>-519243</v>
      </c>
      <c r="AG235" s="139">
        <v>-1317476.53</v>
      </c>
      <c r="AH235" s="139">
        <v>-375534</v>
      </c>
      <c r="AI235" s="139">
        <v>-989470</v>
      </c>
      <c r="AJ235" s="139">
        <v>-1597476</v>
      </c>
      <c r="AK235" s="139">
        <v>-2088032.33</v>
      </c>
      <c r="AL235" s="139">
        <v>-663038</v>
      </c>
      <c r="AM235" s="139">
        <v>-1271894</v>
      </c>
      <c r="AN235" s="139">
        <v>-2012870</v>
      </c>
      <c r="AO235" s="139">
        <v>-2806675.34</v>
      </c>
      <c r="AP235" s="139">
        <v>-664488</v>
      </c>
      <c r="AQ235" s="139">
        <v>-1216410</v>
      </c>
      <c r="AR235" s="139">
        <v>-2040131</v>
      </c>
      <c r="AS235" s="139">
        <v>-3085803.83</v>
      </c>
      <c r="AT235" s="139">
        <v>-1145877</v>
      </c>
      <c r="AU235" s="139">
        <v>-2616183</v>
      </c>
      <c r="AV235" s="139">
        <v>-4223381</v>
      </c>
      <c r="AW235" s="139">
        <v>-5984535.517</v>
      </c>
      <c r="AX235" s="139">
        <v>-1585521</v>
      </c>
      <c r="AY235" s="139">
        <v>-1214942</v>
      </c>
      <c r="AZ235" s="4"/>
    </row>
    <row r="236" spans="1:52">
      <c r="A236" s="139" t="s">
        <v>180</v>
      </c>
      <c r="B236" s="139">
        <v>0</v>
      </c>
      <c r="C236" s="139">
        <v>0</v>
      </c>
      <c r="D236" s="139">
        <v>0</v>
      </c>
      <c r="E236" s="139">
        <v>0</v>
      </c>
      <c r="F236" s="139">
        <v>0</v>
      </c>
      <c r="G236" s="139">
        <v>515303</v>
      </c>
      <c r="H236" s="139">
        <v>777012</v>
      </c>
      <c r="I236" s="139">
        <v>1044556.93</v>
      </c>
      <c r="J236" s="139">
        <v>271836</v>
      </c>
      <c r="K236" s="139">
        <v>555562</v>
      </c>
      <c r="L236" s="139">
        <v>860432</v>
      </c>
      <c r="M236" s="139">
        <v>1180032.95</v>
      </c>
      <c r="N236" s="139">
        <v>325212</v>
      </c>
      <c r="O236" s="139">
        <v>675250</v>
      </c>
      <c r="P236" s="139">
        <v>1044241</v>
      </c>
      <c r="Q236" s="139">
        <v>1410185.28</v>
      </c>
      <c r="R236" s="139">
        <v>376981</v>
      </c>
      <c r="S236" s="139">
        <v>789498</v>
      </c>
      <c r="T236" s="139">
        <v>1230727</v>
      </c>
      <c r="U236" s="139">
        <v>1692236.804</v>
      </c>
      <c r="V236" s="139">
        <v>476621</v>
      </c>
      <c r="W236" s="139">
        <v>985308</v>
      </c>
      <c r="X236" s="139">
        <v>1529008</v>
      </c>
      <c r="Y236" s="139">
        <v>2085879.784</v>
      </c>
      <c r="Z236" s="139">
        <v>569720</v>
      </c>
      <c r="AA236" s="139">
        <v>1151089</v>
      </c>
      <c r="AB236" s="139">
        <v>1743457</v>
      </c>
      <c r="AC236" s="139">
        <v>2334706.88</v>
      </c>
      <c r="AD236" s="139">
        <v>583813</v>
      </c>
      <c r="AE236" s="139">
        <v>1177082</v>
      </c>
      <c r="AF236" s="139">
        <v>1782756</v>
      </c>
      <c r="AG236" s="139">
        <v>2375141.46</v>
      </c>
      <c r="AH236" s="139">
        <v>603597</v>
      </c>
      <c r="AI236" s="139">
        <v>1210438</v>
      </c>
      <c r="AJ236" s="139">
        <v>1824230</v>
      </c>
      <c r="AK236" s="139">
        <v>2439165.7999999998</v>
      </c>
      <c r="AL236" s="139">
        <v>622626</v>
      </c>
      <c r="AM236" s="139">
        <v>1255567</v>
      </c>
      <c r="AN236" s="139">
        <v>1901254</v>
      </c>
      <c r="AO236" s="139">
        <v>2560820.5299999998</v>
      </c>
      <c r="AP236" s="139">
        <v>654799</v>
      </c>
      <c r="AQ236" s="139">
        <v>1320571</v>
      </c>
      <c r="AR236" s="139">
        <v>1996869</v>
      </c>
      <c r="AS236" s="139">
        <v>2676052.11</v>
      </c>
      <c r="AT236" s="139">
        <v>674356</v>
      </c>
      <c r="AU236" s="139">
        <v>1377994</v>
      </c>
      <c r="AV236" s="139">
        <v>2106927</v>
      </c>
      <c r="AW236" s="139">
        <v>2851940.0890000002</v>
      </c>
      <c r="AX236" s="139">
        <v>766746</v>
      </c>
      <c r="AY236" s="139">
        <v>1452517</v>
      </c>
      <c r="AZ236" s="4"/>
    </row>
    <row r="237" spans="1:52">
      <c r="A237" s="139" t="s">
        <v>195</v>
      </c>
      <c r="B237" s="139">
        <v>0</v>
      </c>
      <c r="C237" s="139">
        <v>0</v>
      </c>
      <c r="D237" s="139">
        <v>406847</v>
      </c>
      <c r="E237" s="139">
        <v>-429826.26</v>
      </c>
      <c r="F237" s="139">
        <v>-127241</v>
      </c>
      <c r="G237" s="139">
        <v>-217149</v>
      </c>
      <c r="H237" s="139">
        <v>-317360</v>
      </c>
      <c r="I237" s="139">
        <v>-435362.82</v>
      </c>
      <c r="J237" s="139">
        <v>0</v>
      </c>
      <c r="K237" s="139">
        <v>-216603</v>
      </c>
      <c r="L237" s="139">
        <v>-341000</v>
      </c>
      <c r="M237" s="139">
        <v>-460926.17</v>
      </c>
      <c r="N237" s="139">
        <v>-138968</v>
      </c>
      <c r="O237" s="139">
        <v>-300431</v>
      </c>
      <c r="P237" s="139">
        <v>-470060</v>
      </c>
      <c r="Q237" s="139">
        <v>-627387.31999999995</v>
      </c>
      <c r="R237" s="139">
        <v>-164617</v>
      </c>
      <c r="S237" s="139">
        <v>-374106</v>
      </c>
      <c r="T237" s="139">
        <v>-566360</v>
      </c>
      <c r="U237" s="139">
        <v>-733666.06900000002</v>
      </c>
      <c r="V237" s="139">
        <v>-206614</v>
      </c>
      <c r="W237" s="139">
        <v>-437054</v>
      </c>
      <c r="X237" s="139">
        <v>-662583</v>
      </c>
      <c r="Y237" s="139">
        <v>-869210.58600000001</v>
      </c>
      <c r="Z237" s="139">
        <v>-181921</v>
      </c>
      <c r="AA237" s="139">
        <v>-377046</v>
      </c>
      <c r="AB237" s="139">
        <v>-607020</v>
      </c>
      <c r="AC237" s="139">
        <v>-830043.27</v>
      </c>
      <c r="AD237" s="139">
        <v>-229810</v>
      </c>
      <c r="AE237" s="139">
        <v>-446414</v>
      </c>
      <c r="AF237" s="139">
        <v>-658384</v>
      </c>
      <c r="AG237" s="139">
        <v>-898830.51</v>
      </c>
      <c r="AH237" s="139">
        <v>-221648</v>
      </c>
      <c r="AI237" s="139">
        <v>-432093</v>
      </c>
      <c r="AJ237" s="139">
        <v>-618831</v>
      </c>
      <c r="AK237" s="139">
        <v>-803444.89</v>
      </c>
      <c r="AL237" s="139">
        <v>-207294</v>
      </c>
      <c r="AM237" s="139">
        <v>-404903</v>
      </c>
      <c r="AN237" s="139">
        <v>-592913</v>
      </c>
      <c r="AO237" s="139">
        <v>-780967.93</v>
      </c>
      <c r="AP237" s="139">
        <v>-181160</v>
      </c>
      <c r="AQ237" s="139">
        <v>-384929</v>
      </c>
      <c r="AR237" s="139">
        <v>-569430</v>
      </c>
      <c r="AS237" s="139">
        <v>-756759.05</v>
      </c>
      <c r="AT237" s="139">
        <v>-202162</v>
      </c>
      <c r="AU237" s="139">
        <v>-422286</v>
      </c>
      <c r="AV237" s="139">
        <v>-624480</v>
      </c>
      <c r="AW237" s="139">
        <v>-839521.07799999998</v>
      </c>
      <c r="AX237" s="139">
        <v>-399991</v>
      </c>
      <c r="AY237" s="139">
        <v>-616500</v>
      </c>
      <c r="AZ237" s="4"/>
    </row>
    <row r="238" spans="1:52">
      <c r="A238" s="139" t="s">
        <v>163</v>
      </c>
      <c r="B238" s="139">
        <v>0</v>
      </c>
      <c r="C238" s="139">
        <v>0</v>
      </c>
      <c r="D238" s="139">
        <v>-64659</v>
      </c>
      <c r="E238" s="139">
        <v>-65681.19</v>
      </c>
      <c r="F238" s="139">
        <v>-829</v>
      </c>
      <c r="G238" s="139">
        <v>-33019</v>
      </c>
      <c r="H238" s="139">
        <v>-79445</v>
      </c>
      <c r="I238" s="139">
        <v>-80432.02</v>
      </c>
      <c r="J238" s="139">
        <v>-110763</v>
      </c>
      <c r="K238" s="139">
        <v>-47186</v>
      </c>
      <c r="L238" s="139">
        <v>-98431</v>
      </c>
      <c r="M238" s="139">
        <v>-99539.82</v>
      </c>
      <c r="N238" s="139">
        <v>-985</v>
      </c>
      <c r="O238" s="139">
        <v>-54650</v>
      </c>
      <c r="P238" s="139">
        <v>-132748</v>
      </c>
      <c r="Q238" s="139">
        <v>-133976.29</v>
      </c>
      <c r="R238" s="139">
        <v>-1308</v>
      </c>
      <c r="S238" s="139">
        <v>-76791</v>
      </c>
      <c r="T238" s="139">
        <v>-148920</v>
      </c>
      <c r="U238" s="139">
        <v>-150632.424</v>
      </c>
      <c r="V238" s="139">
        <v>-1517</v>
      </c>
      <c r="W238" s="139">
        <v>-84573</v>
      </c>
      <c r="X238" s="139">
        <v>-168670</v>
      </c>
      <c r="Y238" s="139">
        <v>-170466.92</v>
      </c>
      <c r="Z238" s="139">
        <v>-1571</v>
      </c>
      <c r="AA238" s="139">
        <v>-86632</v>
      </c>
      <c r="AB238" s="139">
        <v>-183536</v>
      </c>
      <c r="AC238" s="139">
        <v>-185361.05</v>
      </c>
      <c r="AD238" s="139">
        <v>-1552</v>
      </c>
      <c r="AE238" s="139">
        <v>-100831</v>
      </c>
      <c r="AF238" s="139">
        <v>-198597</v>
      </c>
      <c r="AG238" s="139">
        <v>-200453.35</v>
      </c>
      <c r="AH238" s="139">
        <v>-1677</v>
      </c>
      <c r="AI238" s="139">
        <v>-93017</v>
      </c>
      <c r="AJ238" s="139">
        <v>-202700</v>
      </c>
      <c r="AK238" s="139">
        <v>-210873.75</v>
      </c>
      <c r="AL238" s="139">
        <v>-7378</v>
      </c>
      <c r="AM238" s="139">
        <v>-111892</v>
      </c>
      <c r="AN238" s="139">
        <v>-221085</v>
      </c>
      <c r="AO238" s="139">
        <v>-228527.49</v>
      </c>
      <c r="AP238" s="139">
        <v>-7822</v>
      </c>
      <c r="AQ238" s="139">
        <v>-113959</v>
      </c>
      <c r="AR238" s="139">
        <v>-228742</v>
      </c>
      <c r="AS238" s="139">
        <v>-236112.88</v>
      </c>
      <c r="AT238" s="139">
        <v>-6872</v>
      </c>
      <c r="AU238" s="139">
        <v>-112629</v>
      </c>
      <c r="AV238" s="139">
        <v>-228473</v>
      </c>
      <c r="AW238" s="139">
        <v>-237052.766</v>
      </c>
      <c r="AX238" s="139">
        <v>-8876</v>
      </c>
      <c r="AY238" s="139">
        <v>-132004</v>
      </c>
      <c r="AZ238" s="4"/>
    </row>
    <row r="239" spans="1:52">
      <c r="A239" s="139" t="s">
        <v>164</v>
      </c>
      <c r="B239" s="139">
        <v>-66627</v>
      </c>
      <c r="C239" s="139">
        <v>-132408</v>
      </c>
      <c r="D239" s="139">
        <v>-535512</v>
      </c>
      <c r="E239" s="139">
        <v>-812909.61</v>
      </c>
      <c r="F239" s="139">
        <v>-16508</v>
      </c>
      <c r="G239" s="139">
        <v>210858</v>
      </c>
      <c r="H239" s="139">
        <v>34124</v>
      </c>
      <c r="I239" s="139">
        <v>-276821.31</v>
      </c>
      <c r="J239" s="139">
        <v>-449194</v>
      </c>
      <c r="K239" s="139">
        <v>-1058360</v>
      </c>
      <c r="L239" s="139">
        <v>-2011117</v>
      </c>
      <c r="M239" s="139">
        <v>-2576243.25</v>
      </c>
      <c r="N239" s="139">
        <v>-962290</v>
      </c>
      <c r="O239" s="139">
        <v>-1622804</v>
      </c>
      <c r="P239" s="139">
        <v>-2409652</v>
      </c>
      <c r="Q239" s="139">
        <v>-2105311.13</v>
      </c>
      <c r="R239" s="139">
        <v>-1171128</v>
      </c>
      <c r="S239" s="139">
        <v>-2522360</v>
      </c>
      <c r="T239" s="139">
        <v>-3748775</v>
      </c>
      <c r="U239" s="139">
        <v>-4605486.3739999998</v>
      </c>
      <c r="V239" s="139">
        <v>-1230394</v>
      </c>
      <c r="W239" s="139">
        <v>-2586869</v>
      </c>
      <c r="X239" s="139">
        <v>-3803235</v>
      </c>
      <c r="Y239" s="139">
        <v>-4455273.5319999997</v>
      </c>
      <c r="Z239" s="139">
        <v>-398064</v>
      </c>
      <c r="AA239" s="139">
        <v>-528267</v>
      </c>
      <c r="AB239" s="139">
        <v>-316926</v>
      </c>
      <c r="AC239" s="139">
        <v>-303524.69</v>
      </c>
      <c r="AD239" s="139">
        <v>-7360</v>
      </c>
      <c r="AE239" s="139">
        <v>5127</v>
      </c>
      <c r="AF239" s="139">
        <v>406532</v>
      </c>
      <c r="AG239" s="139">
        <v>-41618.93</v>
      </c>
      <c r="AH239" s="139">
        <v>4738</v>
      </c>
      <c r="AI239" s="139">
        <v>-304142</v>
      </c>
      <c r="AJ239" s="139">
        <v>-594777</v>
      </c>
      <c r="AK239" s="139">
        <v>-663185.18000000005</v>
      </c>
      <c r="AL239" s="139">
        <v>-255084</v>
      </c>
      <c r="AM239" s="139">
        <v>-533122</v>
      </c>
      <c r="AN239" s="139">
        <v>-925614</v>
      </c>
      <c r="AO239" s="139">
        <v>-1255350.23</v>
      </c>
      <c r="AP239" s="139">
        <v>-198671</v>
      </c>
      <c r="AQ239" s="139">
        <v>-394727</v>
      </c>
      <c r="AR239" s="139">
        <v>-841434</v>
      </c>
      <c r="AS239" s="139">
        <v>-1402623.64</v>
      </c>
      <c r="AT239" s="139">
        <v>-680555</v>
      </c>
      <c r="AU239" s="139">
        <v>-1773104</v>
      </c>
      <c r="AV239" s="139">
        <v>-2969407</v>
      </c>
      <c r="AW239" s="139">
        <v>-4209169.2719999999</v>
      </c>
      <c r="AX239" s="139">
        <v>-1227642</v>
      </c>
      <c r="AY239" s="139">
        <v>-510929</v>
      </c>
      <c r="AZ239" s="4"/>
    </row>
    <row r="240" spans="1:52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4"/>
    </row>
    <row r="241" spans="1:52">
      <c r="A241" s="139" t="s">
        <v>165</v>
      </c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4"/>
    </row>
    <row r="242" spans="1:52">
      <c r="A242" s="139" t="s">
        <v>166</v>
      </c>
      <c r="B242" s="139">
        <v>0</v>
      </c>
      <c r="C242" s="139">
        <v>0</v>
      </c>
      <c r="D242" s="139">
        <v>0</v>
      </c>
      <c r="E242" s="139">
        <v>0</v>
      </c>
      <c r="F242" s="139">
        <v>0</v>
      </c>
      <c r="G242" s="139">
        <v>0</v>
      </c>
      <c r="H242" s="139">
        <v>0</v>
      </c>
      <c r="I242" s="139">
        <v>0</v>
      </c>
      <c r="J242" s="139">
        <v>0</v>
      </c>
      <c r="K242" s="139">
        <v>0</v>
      </c>
      <c r="L242" s="139">
        <v>0</v>
      </c>
      <c r="M242" s="139">
        <v>0</v>
      </c>
      <c r="N242" s="139">
        <v>0</v>
      </c>
      <c r="O242" s="139">
        <v>0</v>
      </c>
      <c r="P242" s="139">
        <v>0</v>
      </c>
      <c r="Q242" s="139">
        <v>0</v>
      </c>
      <c r="R242" s="139">
        <v>0</v>
      </c>
      <c r="S242" s="139">
        <v>0</v>
      </c>
      <c r="T242" s="139">
        <v>0</v>
      </c>
      <c r="U242" s="139">
        <v>0</v>
      </c>
      <c r="V242" s="139">
        <v>0</v>
      </c>
      <c r="W242" s="139">
        <v>0</v>
      </c>
      <c r="X242" s="139">
        <v>0</v>
      </c>
      <c r="Y242" s="139">
        <v>0</v>
      </c>
      <c r="Z242" s="139">
        <v>0</v>
      </c>
      <c r="AA242" s="139">
        <v>0</v>
      </c>
      <c r="AB242" s="139">
        <v>0</v>
      </c>
      <c r="AC242" s="139">
        <v>0</v>
      </c>
      <c r="AD242" s="139">
        <v>0</v>
      </c>
      <c r="AE242" s="139">
        <v>0</v>
      </c>
      <c r="AF242" s="139">
        <v>0</v>
      </c>
      <c r="AG242" s="139">
        <v>0</v>
      </c>
      <c r="AH242" s="139">
        <v>0</v>
      </c>
      <c r="AI242" s="139">
        <v>0</v>
      </c>
      <c r="AJ242" s="139">
        <v>0</v>
      </c>
      <c r="AK242" s="139">
        <v>0</v>
      </c>
      <c r="AL242" s="139">
        <v>0</v>
      </c>
      <c r="AM242" s="139">
        <v>0</v>
      </c>
      <c r="AN242" s="139">
        <v>0</v>
      </c>
      <c r="AO242" s="139">
        <v>0</v>
      </c>
      <c r="AP242" s="139">
        <v>0</v>
      </c>
      <c r="AQ242" s="139">
        <v>0</v>
      </c>
      <c r="AR242" s="139">
        <v>0</v>
      </c>
      <c r="AS242" s="139">
        <v>0</v>
      </c>
      <c r="AT242" s="139">
        <v>0</v>
      </c>
      <c r="AU242" s="139">
        <v>0</v>
      </c>
      <c r="AV242" s="139">
        <v>0</v>
      </c>
      <c r="AW242" s="139">
        <v>-1000</v>
      </c>
      <c r="AX242" s="139">
        <v>0</v>
      </c>
      <c r="AY242" s="139">
        <v>0</v>
      </c>
      <c r="AZ242" s="4"/>
    </row>
    <row r="243" spans="1:52">
      <c r="A243" s="139" t="s">
        <v>167</v>
      </c>
      <c r="B243" s="139">
        <v>0</v>
      </c>
      <c r="C243" s="139">
        <v>0</v>
      </c>
      <c r="D243" s="139">
        <v>0</v>
      </c>
      <c r="E243" s="139">
        <v>0</v>
      </c>
      <c r="F243" s="139">
        <v>0</v>
      </c>
      <c r="G243" s="139">
        <v>0</v>
      </c>
      <c r="H243" s="139">
        <v>0</v>
      </c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  <c r="N243" s="139">
        <v>0</v>
      </c>
      <c r="O243" s="139">
        <v>0</v>
      </c>
      <c r="P243" s="139">
        <v>0</v>
      </c>
      <c r="Q243" s="139">
        <v>0</v>
      </c>
      <c r="R243" s="139">
        <v>0</v>
      </c>
      <c r="S243" s="139">
        <v>0</v>
      </c>
      <c r="T243" s="139">
        <v>0</v>
      </c>
      <c r="U243" s="139">
        <v>0</v>
      </c>
      <c r="V243" s="139">
        <v>0</v>
      </c>
      <c r="W243" s="139">
        <v>0</v>
      </c>
      <c r="X243" s="139">
        <v>0</v>
      </c>
      <c r="Y243" s="139">
        <v>0</v>
      </c>
      <c r="Z243" s="139">
        <v>0</v>
      </c>
      <c r="AA243" s="139">
        <v>-2375</v>
      </c>
      <c r="AB243" s="139">
        <v>-3800</v>
      </c>
      <c r="AC243" s="139">
        <v>-3800</v>
      </c>
      <c r="AD243" s="139">
        <v>0</v>
      </c>
      <c r="AE243" s="139">
        <v>-3800</v>
      </c>
      <c r="AF243" s="139">
        <v>-3800</v>
      </c>
      <c r="AG243" s="139">
        <v>-5700</v>
      </c>
      <c r="AH243" s="139">
        <v>0</v>
      </c>
      <c r="AI243" s="139">
        <v>0</v>
      </c>
      <c r="AJ243" s="139">
        <v>0</v>
      </c>
      <c r="AK243" s="139">
        <v>0</v>
      </c>
      <c r="AL243" s="139">
        <v>0</v>
      </c>
      <c r="AM243" s="139">
        <v>0</v>
      </c>
      <c r="AN243" s="139">
        <v>0</v>
      </c>
      <c r="AO243" s="139">
        <v>0</v>
      </c>
      <c r="AP243" s="139">
        <v>0</v>
      </c>
      <c r="AQ243" s="139">
        <v>0</v>
      </c>
      <c r="AR243" s="139">
        <v>0</v>
      </c>
      <c r="AS243" s="139">
        <v>0</v>
      </c>
      <c r="AT243" s="139">
        <v>0</v>
      </c>
      <c r="AU243" s="139">
        <v>0</v>
      </c>
      <c r="AV243" s="139">
        <v>0</v>
      </c>
      <c r="AW243" s="139">
        <v>0</v>
      </c>
      <c r="AX243" s="139">
        <v>0</v>
      </c>
      <c r="AY243" s="139">
        <v>0</v>
      </c>
      <c r="AZ243" s="4"/>
    </row>
    <row r="244" spans="1:52">
      <c r="A244" s="139" t="s">
        <v>168</v>
      </c>
      <c r="B244" s="139">
        <v>0</v>
      </c>
      <c r="C244" s="139">
        <v>0</v>
      </c>
      <c r="D244" s="139">
        <v>0</v>
      </c>
      <c r="E244" s="139">
        <v>0</v>
      </c>
      <c r="F244" s="139">
        <v>0</v>
      </c>
      <c r="G244" s="139">
        <v>0</v>
      </c>
      <c r="H244" s="139">
        <v>0</v>
      </c>
      <c r="I244" s="139">
        <v>0</v>
      </c>
      <c r="J244" s="139">
        <v>0</v>
      </c>
      <c r="K244" s="139">
        <v>0</v>
      </c>
      <c r="L244" s="139">
        <v>0</v>
      </c>
      <c r="M244" s="139">
        <v>0</v>
      </c>
      <c r="N244" s="139">
        <v>0</v>
      </c>
      <c r="O244" s="139">
        <v>0</v>
      </c>
      <c r="P244" s="139">
        <v>0</v>
      </c>
      <c r="Q244" s="139">
        <v>0</v>
      </c>
      <c r="R244" s="139">
        <v>0</v>
      </c>
      <c r="S244" s="139">
        <v>0</v>
      </c>
      <c r="T244" s="139">
        <v>0</v>
      </c>
      <c r="U244" s="139">
        <v>0</v>
      </c>
      <c r="V244" s="139">
        <v>0</v>
      </c>
      <c r="W244" s="139">
        <v>0</v>
      </c>
      <c r="X244" s="139">
        <v>0</v>
      </c>
      <c r="Y244" s="139">
        <v>0</v>
      </c>
      <c r="Z244" s="139">
        <v>0</v>
      </c>
      <c r="AA244" s="139">
        <v>-2375</v>
      </c>
      <c r="AB244" s="139">
        <v>-3800</v>
      </c>
      <c r="AC244" s="139">
        <v>-3800</v>
      </c>
      <c r="AD244" s="139">
        <v>0</v>
      </c>
      <c r="AE244" s="139">
        <v>-3800</v>
      </c>
      <c r="AF244" s="139">
        <v>-3800</v>
      </c>
      <c r="AG244" s="139">
        <v>-5700</v>
      </c>
      <c r="AH244" s="139">
        <v>0</v>
      </c>
      <c r="AI244" s="139">
        <v>0</v>
      </c>
      <c r="AJ244" s="139">
        <v>0</v>
      </c>
      <c r="AK244" s="139">
        <v>0</v>
      </c>
      <c r="AL244" s="139">
        <v>0</v>
      </c>
      <c r="AM244" s="139">
        <v>0</v>
      </c>
      <c r="AN244" s="139">
        <v>0</v>
      </c>
      <c r="AO244" s="139">
        <v>0</v>
      </c>
      <c r="AP244" s="139">
        <v>0</v>
      </c>
      <c r="AQ244" s="139">
        <v>0</v>
      </c>
      <c r="AR244" s="139">
        <v>0</v>
      </c>
      <c r="AS244" s="139">
        <v>0</v>
      </c>
      <c r="AT244" s="139">
        <v>0</v>
      </c>
      <c r="AU244" s="139">
        <v>0</v>
      </c>
      <c r="AV244" s="139">
        <v>0</v>
      </c>
      <c r="AW244" s="139">
        <v>0</v>
      </c>
      <c r="AX244" s="139">
        <v>0</v>
      </c>
      <c r="AY244" s="139">
        <v>0</v>
      </c>
      <c r="AZ244" s="4"/>
    </row>
    <row r="245" spans="1:52">
      <c r="A245" s="139" t="s">
        <v>173</v>
      </c>
      <c r="B245" s="139">
        <v>-4445</v>
      </c>
      <c r="C245" s="139">
        <v>-4403</v>
      </c>
      <c r="D245" s="139">
        <v>-5753</v>
      </c>
      <c r="E245" s="139">
        <v>-4655.29</v>
      </c>
      <c r="F245" s="139">
        <v>-1880</v>
      </c>
      <c r="G245" s="139">
        <v>-4624</v>
      </c>
      <c r="H245" s="139">
        <v>-10172</v>
      </c>
      <c r="I245" s="139">
        <v>-16267.86</v>
      </c>
      <c r="J245" s="139">
        <v>-98</v>
      </c>
      <c r="K245" s="139">
        <v>-630</v>
      </c>
      <c r="L245" s="139">
        <v>-6905</v>
      </c>
      <c r="M245" s="139">
        <v>-16012.68</v>
      </c>
      <c r="N245" s="139">
        <v>-4456</v>
      </c>
      <c r="O245" s="139">
        <v>-6890</v>
      </c>
      <c r="P245" s="139">
        <v>-18360</v>
      </c>
      <c r="Q245" s="139">
        <v>-21792.87</v>
      </c>
      <c r="R245" s="139">
        <v>408</v>
      </c>
      <c r="S245" s="139">
        <v>-2526</v>
      </c>
      <c r="T245" s="139">
        <v>-9698</v>
      </c>
      <c r="U245" s="139">
        <v>-17328.03</v>
      </c>
      <c r="V245" s="139">
        <v>-4025</v>
      </c>
      <c r="W245" s="139">
        <v>-8913</v>
      </c>
      <c r="X245" s="139">
        <v>-10349</v>
      </c>
      <c r="Y245" s="139">
        <v>-15967.773999999999</v>
      </c>
      <c r="Z245" s="139">
        <v>-4980</v>
      </c>
      <c r="AA245" s="139">
        <v>-21574</v>
      </c>
      <c r="AB245" s="139">
        <v>-41705</v>
      </c>
      <c r="AC245" s="139">
        <v>-55702.44</v>
      </c>
      <c r="AD245" s="139">
        <v>-24207</v>
      </c>
      <c r="AE245" s="139">
        <v>-35613</v>
      </c>
      <c r="AF245" s="139">
        <v>-44462</v>
      </c>
      <c r="AG245" s="139">
        <v>-63220.3</v>
      </c>
      <c r="AH245" s="139">
        <v>-2877</v>
      </c>
      <c r="AI245" s="139">
        <v>-8332</v>
      </c>
      <c r="AJ245" s="139">
        <v>-13720</v>
      </c>
      <c r="AK245" s="139">
        <v>-25112.19</v>
      </c>
      <c r="AL245" s="139">
        <v>-3869</v>
      </c>
      <c r="AM245" s="139">
        <v>-7012</v>
      </c>
      <c r="AN245" s="139">
        <v>-8298</v>
      </c>
      <c r="AO245" s="139">
        <v>-12890.14</v>
      </c>
      <c r="AP245" s="139">
        <v>-6301</v>
      </c>
      <c r="AQ245" s="139">
        <v>-17291</v>
      </c>
      <c r="AR245" s="139">
        <v>-49642</v>
      </c>
      <c r="AS245" s="139">
        <v>-51467.33</v>
      </c>
      <c r="AT245" s="139">
        <v>-7197</v>
      </c>
      <c r="AU245" s="139">
        <v>-17078</v>
      </c>
      <c r="AV245" s="139">
        <v>-22625</v>
      </c>
      <c r="AW245" s="139">
        <v>-30025.823</v>
      </c>
      <c r="AX245" s="139">
        <v>-3437</v>
      </c>
      <c r="AY245" s="139">
        <v>-6515</v>
      </c>
      <c r="AZ245" s="4"/>
    </row>
    <row r="246" spans="1:52">
      <c r="A246" s="139" t="s">
        <v>174</v>
      </c>
      <c r="B246" s="139">
        <v>400</v>
      </c>
      <c r="C246" s="139">
        <v>490</v>
      </c>
      <c r="D246" s="139">
        <v>1003</v>
      </c>
      <c r="E246" s="139">
        <v>1236.57</v>
      </c>
      <c r="F246" s="139">
        <v>15</v>
      </c>
      <c r="G246" s="139">
        <v>674</v>
      </c>
      <c r="H246" s="139">
        <v>1394</v>
      </c>
      <c r="I246" s="139">
        <v>1937.62</v>
      </c>
      <c r="J246" s="139">
        <v>356</v>
      </c>
      <c r="K246" s="139">
        <v>356</v>
      </c>
      <c r="L246" s="139">
        <v>361</v>
      </c>
      <c r="M246" s="139">
        <v>1162.1500000000001</v>
      </c>
      <c r="N246" s="139">
        <v>10</v>
      </c>
      <c r="O246" s="139">
        <v>16</v>
      </c>
      <c r="P246" s="139">
        <v>837</v>
      </c>
      <c r="Q246" s="139">
        <v>994.6</v>
      </c>
      <c r="R246" s="139">
        <v>2286</v>
      </c>
      <c r="S246" s="139">
        <v>2569</v>
      </c>
      <c r="T246" s="139">
        <v>2575</v>
      </c>
      <c r="U246" s="139">
        <v>2575.0790000000002</v>
      </c>
      <c r="V246" s="139">
        <v>1214</v>
      </c>
      <c r="W246" s="139">
        <v>2089</v>
      </c>
      <c r="X246" s="139">
        <v>2806</v>
      </c>
      <c r="Y246" s="139">
        <v>2805.7310000000002</v>
      </c>
      <c r="Z246" s="139">
        <v>343</v>
      </c>
      <c r="AA246" s="139">
        <v>657</v>
      </c>
      <c r="AB246" s="139">
        <v>657</v>
      </c>
      <c r="AC246" s="139">
        <v>657.07</v>
      </c>
      <c r="AD246" s="139">
        <v>292</v>
      </c>
      <c r="AE246" s="139">
        <v>1539</v>
      </c>
      <c r="AF246" s="139">
        <v>1539</v>
      </c>
      <c r="AG246" s="139">
        <v>1539.23</v>
      </c>
      <c r="AH246" s="139">
        <v>590</v>
      </c>
      <c r="AI246" s="139">
        <v>1282</v>
      </c>
      <c r="AJ246" s="139">
        <v>1415</v>
      </c>
      <c r="AK246" s="139">
        <v>2039.3</v>
      </c>
      <c r="AL246" s="139">
        <v>492</v>
      </c>
      <c r="AM246" s="139">
        <v>640</v>
      </c>
      <c r="AN246" s="139">
        <v>1319</v>
      </c>
      <c r="AO246" s="139">
        <v>2830.87</v>
      </c>
      <c r="AP246" s="139">
        <v>985</v>
      </c>
      <c r="AQ246" s="139">
        <v>1586</v>
      </c>
      <c r="AR246" s="139">
        <v>1587</v>
      </c>
      <c r="AS246" s="139">
        <v>2577.2199999999998</v>
      </c>
      <c r="AT246" s="139">
        <v>0</v>
      </c>
      <c r="AU246" s="139">
        <v>450</v>
      </c>
      <c r="AV246" s="139">
        <v>450</v>
      </c>
      <c r="AW246" s="139">
        <v>1029.1590000000001</v>
      </c>
      <c r="AX246" s="139">
        <v>735</v>
      </c>
      <c r="AY246" s="139">
        <v>854</v>
      </c>
      <c r="AZ246" s="4"/>
    </row>
    <row r="247" spans="1:52">
      <c r="A247" s="139" t="s">
        <v>175</v>
      </c>
      <c r="B247" s="139">
        <v>-4845</v>
      </c>
      <c r="C247" s="139">
        <v>-4893</v>
      </c>
      <c r="D247" s="139">
        <v>-6756</v>
      </c>
      <c r="E247" s="139">
        <v>-5891.86</v>
      </c>
      <c r="F247" s="139">
        <v>-1895</v>
      </c>
      <c r="G247" s="139">
        <v>-5298</v>
      </c>
      <c r="H247" s="139">
        <v>-11566</v>
      </c>
      <c r="I247" s="139">
        <v>-18205.47</v>
      </c>
      <c r="J247" s="139">
        <v>-454</v>
      </c>
      <c r="K247" s="139">
        <v>-986</v>
      </c>
      <c r="L247" s="139">
        <v>-7266</v>
      </c>
      <c r="M247" s="139">
        <v>-17174.830000000002</v>
      </c>
      <c r="N247" s="139">
        <v>-4466</v>
      </c>
      <c r="O247" s="139">
        <v>-6906</v>
      </c>
      <c r="P247" s="139">
        <v>-19197</v>
      </c>
      <c r="Q247" s="139">
        <v>-22787.47</v>
      </c>
      <c r="R247" s="139">
        <v>-1878</v>
      </c>
      <c r="S247" s="139">
        <v>-5095</v>
      </c>
      <c r="T247" s="139">
        <v>-12273</v>
      </c>
      <c r="U247" s="139">
        <v>-19903.109</v>
      </c>
      <c r="V247" s="139">
        <v>-5239</v>
      </c>
      <c r="W247" s="139">
        <v>-11002</v>
      </c>
      <c r="X247" s="139">
        <v>-13155</v>
      </c>
      <c r="Y247" s="139">
        <v>-18773.505000000001</v>
      </c>
      <c r="Z247" s="139">
        <v>-5323</v>
      </c>
      <c r="AA247" s="139">
        <v>-22231</v>
      </c>
      <c r="AB247" s="139">
        <v>-42362</v>
      </c>
      <c r="AC247" s="139">
        <v>-56359.51</v>
      </c>
      <c r="AD247" s="139">
        <v>-24499</v>
      </c>
      <c r="AE247" s="139">
        <v>-37152</v>
      </c>
      <c r="AF247" s="139">
        <v>-46001</v>
      </c>
      <c r="AG247" s="139">
        <v>-64759.54</v>
      </c>
      <c r="AH247" s="139">
        <v>-3467</v>
      </c>
      <c r="AI247" s="139">
        <v>-9614</v>
      </c>
      <c r="AJ247" s="139">
        <v>-15135</v>
      </c>
      <c r="AK247" s="139">
        <v>-27151.49</v>
      </c>
      <c r="AL247" s="139">
        <v>-4361</v>
      </c>
      <c r="AM247" s="139">
        <v>-7652</v>
      </c>
      <c r="AN247" s="139">
        <v>-9617</v>
      </c>
      <c r="AO247" s="139">
        <v>-15721.01</v>
      </c>
      <c r="AP247" s="139">
        <v>-7286</v>
      </c>
      <c r="AQ247" s="139">
        <v>-18877</v>
      </c>
      <c r="AR247" s="139">
        <v>-51229</v>
      </c>
      <c r="AS247" s="139">
        <v>-54044.54</v>
      </c>
      <c r="AT247" s="139">
        <v>-7197</v>
      </c>
      <c r="AU247" s="139">
        <v>-17528</v>
      </c>
      <c r="AV247" s="139">
        <v>-23075</v>
      </c>
      <c r="AW247" s="139">
        <v>-31054.982</v>
      </c>
      <c r="AX247" s="139">
        <v>-4172</v>
      </c>
      <c r="AY247" s="139">
        <v>-7369</v>
      </c>
      <c r="AZ247" s="4"/>
    </row>
    <row r="248" spans="1:52">
      <c r="A248" s="139" t="s">
        <v>176</v>
      </c>
      <c r="B248" s="139">
        <v>0</v>
      </c>
      <c r="C248" s="139">
        <v>0</v>
      </c>
      <c r="D248" s="139">
        <v>0</v>
      </c>
      <c r="E248" s="139">
        <v>0</v>
      </c>
      <c r="F248" s="139">
        <v>0</v>
      </c>
      <c r="G248" s="139">
        <v>0</v>
      </c>
      <c r="H248" s="139">
        <v>-4229</v>
      </c>
      <c r="I248" s="139">
        <v>-5577.22</v>
      </c>
      <c r="J248" s="139">
        <v>-522</v>
      </c>
      <c r="K248" s="139">
        <v>-522</v>
      </c>
      <c r="L248" s="139">
        <v>-2413</v>
      </c>
      <c r="M248" s="139">
        <v>-3311.01</v>
      </c>
      <c r="N248" s="139">
        <v>0</v>
      </c>
      <c r="O248" s="139">
        <v>-73</v>
      </c>
      <c r="P248" s="139">
        <v>-73</v>
      </c>
      <c r="Q248" s="139">
        <v>-2637.78</v>
      </c>
      <c r="R248" s="139">
        <v>0</v>
      </c>
      <c r="S248" s="139">
        <v>0</v>
      </c>
      <c r="T248" s="139">
        <v>-685</v>
      </c>
      <c r="U248" s="139">
        <v>-1321.4659999999999</v>
      </c>
      <c r="V248" s="139">
        <v>-291</v>
      </c>
      <c r="W248" s="139">
        <v>-291</v>
      </c>
      <c r="X248" s="139">
        <v>-291</v>
      </c>
      <c r="Y248" s="139">
        <v>-2481.2629999999999</v>
      </c>
      <c r="Z248" s="139">
        <v>-12</v>
      </c>
      <c r="AA248" s="139">
        <v>-12</v>
      </c>
      <c r="AB248" s="139">
        <v>-488</v>
      </c>
      <c r="AC248" s="139">
        <v>-1366</v>
      </c>
      <c r="AD248" s="139">
        <v>-809</v>
      </c>
      <c r="AE248" s="139">
        <v>-809</v>
      </c>
      <c r="AF248" s="139">
        <v>-1205</v>
      </c>
      <c r="AG248" s="139">
        <v>-4184.59</v>
      </c>
      <c r="AH248" s="139">
        <v>-538</v>
      </c>
      <c r="AI248" s="139">
        <v>-608</v>
      </c>
      <c r="AJ248" s="139">
        <v>-1038</v>
      </c>
      <c r="AK248" s="139">
        <v>-1038.08</v>
      </c>
      <c r="AL248" s="139">
        <v>0</v>
      </c>
      <c r="AM248" s="139">
        <v>-710</v>
      </c>
      <c r="AN248" s="139">
        <v>-878</v>
      </c>
      <c r="AO248" s="139">
        <v>-1181.3800000000001</v>
      </c>
      <c r="AP248" s="139">
        <v>0</v>
      </c>
      <c r="AQ248" s="139">
        <v>-163</v>
      </c>
      <c r="AR248" s="139">
        <v>-230</v>
      </c>
      <c r="AS248" s="139">
        <v>-1230.68</v>
      </c>
      <c r="AT248" s="139">
        <v>-595</v>
      </c>
      <c r="AU248" s="139">
        <v>-595</v>
      </c>
      <c r="AV248" s="139">
        <v>-595</v>
      </c>
      <c r="AW248" s="139">
        <v>-595</v>
      </c>
      <c r="AX248" s="139">
        <v>0</v>
      </c>
      <c r="AY248" s="139">
        <v>-546</v>
      </c>
      <c r="AZ248" s="4"/>
    </row>
    <row r="249" spans="1:52">
      <c r="A249" s="139" t="s">
        <v>177</v>
      </c>
      <c r="B249" s="139">
        <v>0</v>
      </c>
      <c r="C249" s="139">
        <v>0</v>
      </c>
      <c r="D249" s="139">
        <v>0</v>
      </c>
      <c r="E249" s="139">
        <v>0</v>
      </c>
      <c r="F249" s="139">
        <v>0</v>
      </c>
      <c r="G249" s="139">
        <v>0</v>
      </c>
      <c r="H249" s="139">
        <v>-4229</v>
      </c>
      <c r="I249" s="139">
        <v>-5577.22</v>
      </c>
      <c r="J249" s="139">
        <v>-522</v>
      </c>
      <c r="K249" s="139">
        <v>-522</v>
      </c>
      <c r="L249" s="139">
        <v>-2413</v>
      </c>
      <c r="M249" s="139">
        <v>-3311.01</v>
      </c>
      <c r="N249" s="139">
        <v>0</v>
      </c>
      <c r="O249" s="139">
        <v>-73</v>
      </c>
      <c r="P249" s="139">
        <v>-73</v>
      </c>
      <c r="Q249" s="139">
        <v>-2637.78</v>
      </c>
      <c r="R249" s="139">
        <v>0</v>
      </c>
      <c r="S249" s="139">
        <v>0</v>
      </c>
      <c r="T249" s="139">
        <v>-685</v>
      </c>
      <c r="U249" s="139">
        <v>-1321.4659999999999</v>
      </c>
      <c r="V249" s="139">
        <v>-291</v>
      </c>
      <c r="W249" s="139">
        <v>-291</v>
      </c>
      <c r="X249" s="139">
        <v>-291</v>
      </c>
      <c r="Y249" s="139">
        <v>-2481.2629999999999</v>
      </c>
      <c r="Z249" s="139">
        <v>-12</v>
      </c>
      <c r="AA249" s="139">
        <v>-12</v>
      </c>
      <c r="AB249" s="139">
        <v>-488</v>
      </c>
      <c r="AC249" s="139">
        <v>-1366</v>
      </c>
      <c r="AD249" s="139">
        <v>-809</v>
      </c>
      <c r="AE249" s="139">
        <v>-809</v>
      </c>
      <c r="AF249" s="139">
        <v>-1205</v>
      </c>
      <c r="AG249" s="139">
        <v>-4184.59</v>
      </c>
      <c r="AH249" s="139">
        <v>-538</v>
      </c>
      <c r="AI249" s="139">
        <v>-608</v>
      </c>
      <c r="AJ249" s="139">
        <v>-1038</v>
      </c>
      <c r="AK249" s="139">
        <v>-1038.08</v>
      </c>
      <c r="AL249" s="139">
        <v>0</v>
      </c>
      <c r="AM249" s="139">
        <v>-710</v>
      </c>
      <c r="AN249" s="139">
        <v>-878</v>
      </c>
      <c r="AO249" s="139">
        <v>-1181.3800000000001</v>
      </c>
      <c r="AP249" s="139">
        <v>0</v>
      </c>
      <c r="AQ249" s="139">
        <v>-163</v>
      </c>
      <c r="AR249" s="139">
        <v>-230</v>
      </c>
      <c r="AS249" s="139">
        <v>-1230.68</v>
      </c>
      <c r="AT249" s="139">
        <v>-595</v>
      </c>
      <c r="AU249" s="139">
        <v>-595</v>
      </c>
      <c r="AV249" s="139">
        <v>-595</v>
      </c>
      <c r="AW249" s="139">
        <v>-595</v>
      </c>
      <c r="AX249" s="139">
        <v>0</v>
      </c>
      <c r="AY249" s="139">
        <v>-546</v>
      </c>
      <c r="AZ249" s="4"/>
    </row>
    <row r="250" spans="1:52">
      <c r="A250" s="139" t="s">
        <v>178</v>
      </c>
      <c r="B250" s="139">
        <v>0</v>
      </c>
      <c r="C250" s="139">
        <v>0</v>
      </c>
      <c r="D250" s="139">
        <v>0</v>
      </c>
      <c r="E250" s="139">
        <v>0</v>
      </c>
      <c r="F250" s="139">
        <v>0</v>
      </c>
      <c r="G250" s="139">
        <v>0</v>
      </c>
      <c r="H250" s="139">
        <v>0</v>
      </c>
      <c r="I250" s="139">
        <v>0</v>
      </c>
      <c r="J250" s="139">
        <v>0</v>
      </c>
      <c r="K250" s="139">
        <v>0</v>
      </c>
      <c r="L250" s="139">
        <v>0</v>
      </c>
      <c r="M250" s="139">
        <v>0</v>
      </c>
      <c r="N250" s="139">
        <v>0</v>
      </c>
      <c r="O250" s="139">
        <v>0</v>
      </c>
      <c r="P250" s="139">
        <v>0</v>
      </c>
      <c r="Q250" s="139">
        <v>0</v>
      </c>
      <c r="R250" s="139">
        <v>0</v>
      </c>
      <c r="S250" s="139">
        <v>0</v>
      </c>
      <c r="T250" s="139">
        <v>0</v>
      </c>
      <c r="U250" s="139">
        <v>0</v>
      </c>
      <c r="V250" s="139">
        <v>0</v>
      </c>
      <c r="W250" s="139">
        <v>0</v>
      </c>
      <c r="X250" s="139">
        <v>0</v>
      </c>
      <c r="Y250" s="139">
        <v>0</v>
      </c>
      <c r="Z250" s="139">
        <v>0</v>
      </c>
      <c r="AA250" s="139">
        <v>0</v>
      </c>
      <c r="AB250" s="139">
        <v>0</v>
      </c>
      <c r="AC250" s="139">
        <v>0</v>
      </c>
      <c r="AD250" s="139">
        <v>0</v>
      </c>
      <c r="AE250" s="139">
        <v>0</v>
      </c>
      <c r="AF250" s="139">
        <v>0</v>
      </c>
      <c r="AG250" s="139">
        <v>0</v>
      </c>
      <c r="AH250" s="139">
        <v>0</v>
      </c>
      <c r="AI250" s="139">
        <v>0</v>
      </c>
      <c r="AJ250" s="139">
        <v>0</v>
      </c>
      <c r="AK250" s="139">
        <v>0</v>
      </c>
      <c r="AL250" s="139">
        <v>0</v>
      </c>
      <c r="AM250" s="139">
        <v>0</v>
      </c>
      <c r="AN250" s="139">
        <v>0</v>
      </c>
      <c r="AO250" s="139">
        <v>-1000</v>
      </c>
      <c r="AP250" s="139">
        <v>0</v>
      </c>
      <c r="AQ250" s="139">
        <v>0</v>
      </c>
      <c r="AR250" s="139">
        <v>0</v>
      </c>
      <c r="AS250" s="139">
        <v>0</v>
      </c>
      <c r="AT250" s="139">
        <v>0</v>
      </c>
      <c r="AU250" s="139">
        <v>0</v>
      </c>
      <c r="AV250" s="139">
        <v>0</v>
      </c>
      <c r="AW250" s="139">
        <v>0</v>
      </c>
      <c r="AX250" s="139">
        <v>0</v>
      </c>
      <c r="AY250" s="139">
        <v>0</v>
      </c>
      <c r="AZ250" s="4"/>
    </row>
    <row r="251" spans="1:52">
      <c r="A251" s="139" t="s">
        <v>179</v>
      </c>
      <c r="B251" s="139">
        <v>0</v>
      </c>
      <c r="C251" s="139">
        <v>23</v>
      </c>
      <c r="D251" s="139">
        <v>23</v>
      </c>
      <c r="E251" s="139">
        <v>46.8</v>
      </c>
      <c r="F251" s="139">
        <v>0</v>
      </c>
      <c r="G251" s="139">
        <v>23</v>
      </c>
      <c r="H251" s="139">
        <v>47</v>
      </c>
      <c r="I251" s="139">
        <v>46.8</v>
      </c>
      <c r="J251" s="139">
        <v>0</v>
      </c>
      <c r="K251" s="139">
        <v>26</v>
      </c>
      <c r="L251" s="139">
        <v>26</v>
      </c>
      <c r="M251" s="139">
        <v>49.73</v>
      </c>
      <c r="N251" s="139">
        <v>0</v>
      </c>
      <c r="O251" s="139">
        <v>29</v>
      </c>
      <c r="P251" s="139">
        <v>55</v>
      </c>
      <c r="Q251" s="139">
        <v>55.58</v>
      </c>
      <c r="R251" s="139">
        <v>0</v>
      </c>
      <c r="S251" s="139">
        <v>38</v>
      </c>
      <c r="T251" s="139">
        <v>73</v>
      </c>
      <c r="U251" s="139">
        <v>73.125</v>
      </c>
      <c r="V251" s="139">
        <v>0</v>
      </c>
      <c r="W251" s="139">
        <v>70</v>
      </c>
      <c r="X251" s="139">
        <v>70</v>
      </c>
      <c r="Y251" s="139">
        <v>111.15</v>
      </c>
      <c r="Z251" s="139">
        <v>0</v>
      </c>
      <c r="AA251" s="139">
        <v>70</v>
      </c>
      <c r="AB251" s="139">
        <v>70</v>
      </c>
      <c r="AC251" s="139">
        <v>111.15</v>
      </c>
      <c r="AD251" s="139">
        <v>0</v>
      </c>
      <c r="AE251" s="139">
        <v>73</v>
      </c>
      <c r="AF251" s="139">
        <v>126</v>
      </c>
      <c r="AG251" s="139">
        <v>125.78</v>
      </c>
      <c r="AH251" s="139">
        <v>0</v>
      </c>
      <c r="AI251" s="139">
        <v>85</v>
      </c>
      <c r="AJ251" s="139">
        <v>140</v>
      </c>
      <c r="AK251" s="139">
        <v>140.4</v>
      </c>
      <c r="AL251" s="139">
        <v>0</v>
      </c>
      <c r="AM251" s="139">
        <v>91</v>
      </c>
      <c r="AN251" s="139">
        <v>91</v>
      </c>
      <c r="AO251" s="139">
        <v>149.18</v>
      </c>
      <c r="AP251" s="139">
        <v>0</v>
      </c>
      <c r="AQ251" s="139">
        <v>99</v>
      </c>
      <c r="AR251" s="139">
        <v>164</v>
      </c>
      <c r="AS251" s="139">
        <v>163.80000000000001</v>
      </c>
      <c r="AT251" s="139">
        <v>0</v>
      </c>
      <c r="AU251" s="139">
        <v>105</v>
      </c>
      <c r="AV251" s="139">
        <v>173</v>
      </c>
      <c r="AW251" s="139">
        <v>172.57499999999999</v>
      </c>
      <c r="AX251" s="139">
        <v>0</v>
      </c>
      <c r="AY251" s="139">
        <v>120</v>
      </c>
      <c r="AZ251" s="4"/>
    </row>
    <row r="252" spans="1:52">
      <c r="A252" s="139" t="s">
        <v>181</v>
      </c>
      <c r="B252" s="139">
        <v>-411</v>
      </c>
      <c r="C252" s="139">
        <v>-411</v>
      </c>
      <c r="D252" s="139">
        <v>-411</v>
      </c>
      <c r="E252" s="139">
        <v>-775.68</v>
      </c>
      <c r="F252" s="139">
        <v>0</v>
      </c>
      <c r="G252" s="139">
        <v>0</v>
      </c>
      <c r="H252" s="139">
        <v>0</v>
      </c>
      <c r="I252" s="139">
        <v>0</v>
      </c>
      <c r="J252" s="139">
        <v>0</v>
      </c>
      <c r="K252" s="139">
        <v>0</v>
      </c>
      <c r="L252" s="139">
        <v>0</v>
      </c>
      <c r="M252" s="139">
        <v>0</v>
      </c>
      <c r="N252" s="139">
        <v>0</v>
      </c>
      <c r="O252" s="139">
        <v>0</v>
      </c>
      <c r="P252" s="139">
        <v>0</v>
      </c>
      <c r="Q252" s="139">
        <v>0</v>
      </c>
      <c r="R252" s="139">
        <v>0</v>
      </c>
      <c r="S252" s="139">
        <v>0</v>
      </c>
      <c r="T252" s="139">
        <v>0</v>
      </c>
      <c r="U252" s="139">
        <v>0</v>
      </c>
      <c r="V252" s="139">
        <v>0</v>
      </c>
      <c r="W252" s="139">
        <v>0</v>
      </c>
      <c r="X252" s="139">
        <v>0</v>
      </c>
      <c r="Y252" s="139">
        <v>0</v>
      </c>
      <c r="Z252" s="139">
        <v>0</v>
      </c>
      <c r="AA252" s="139">
        <v>0</v>
      </c>
      <c r="AB252" s="139">
        <v>0</v>
      </c>
      <c r="AC252" s="139">
        <v>0</v>
      </c>
      <c r="AD252" s="139">
        <v>0</v>
      </c>
      <c r="AE252" s="139">
        <v>0</v>
      </c>
      <c r="AF252" s="139">
        <v>0</v>
      </c>
      <c r="AG252" s="139">
        <v>0</v>
      </c>
      <c r="AH252" s="139">
        <v>0</v>
      </c>
      <c r="AI252" s="139">
        <v>0</v>
      </c>
      <c r="AJ252" s="139">
        <v>0</v>
      </c>
      <c r="AK252" s="139">
        <v>0</v>
      </c>
      <c r="AL252" s="139">
        <v>0</v>
      </c>
      <c r="AM252" s="139">
        <v>0</v>
      </c>
      <c r="AN252" s="139">
        <v>0</v>
      </c>
      <c r="AO252" s="139">
        <v>0</v>
      </c>
      <c r="AP252" s="139">
        <v>0</v>
      </c>
      <c r="AQ252" s="139">
        <v>0</v>
      </c>
      <c r="AR252" s="139">
        <v>0</v>
      </c>
      <c r="AS252" s="139">
        <v>0</v>
      </c>
      <c r="AT252" s="139">
        <v>0</v>
      </c>
      <c r="AU252" s="139">
        <v>0</v>
      </c>
      <c r="AV252" s="139">
        <v>0</v>
      </c>
      <c r="AW252" s="139">
        <v>0</v>
      </c>
      <c r="AX252" s="139">
        <v>0</v>
      </c>
      <c r="AY252" s="139">
        <v>0</v>
      </c>
      <c r="AZ252" s="4"/>
    </row>
    <row r="253" spans="1:52">
      <c r="A253" s="139" t="s">
        <v>182</v>
      </c>
      <c r="B253" s="139">
        <v>-4856</v>
      </c>
      <c r="C253" s="139">
        <v>-4791</v>
      </c>
      <c r="D253" s="139">
        <v>-6141</v>
      </c>
      <c r="E253" s="139">
        <v>-5384.17</v>
      </c>
      <c r="F253" s="139">
        <v>-1880</v>
      </c>
      <c r="G253" s="139">
        <v>-4601</v>
      </c>
      <c r="H253" s="139">
        <v>-14354</v>
      </c>
      <c r="I253" s="139">
        <v>-21798.27</v>
      </c>
      <c r="J253" s="139">
        <v>-620</v>
      </c>
      <c r="K253" s="139">
        <v>-1126</v>
      </c>
      <c r="L253" s="139">
        <v>-9292</v>
      </c>
      <c r="M253" s="139">
        <v>-19273.97</v>
      </c>
      <c r="N253" s="139">
        <v>-4456</v>
      </c>
      <c r="O253" s="139">
        <v>-6934</v>
      </c>
      <c r="P253" s="139">
        <v>-18378</v>
      </c>
      <c r="Q253" s="139">
        <v>-24375.08</v>
      </c>
      <c r="R253" s="139">
        <v>408</v>
      </c>
      <c r="S253" s="139">
        <v>-2488</v>
      </c>
      <c r="T253" s="139">
        <v>-10310</v>
      </c>
      <c r="U253" s="139">
        <v>-18576.370999999999</v>
      </c>
      <c r="V253" s="139">
        <v>-4316</v>
      </c>
      <c r="W253" s="139">
        <v>-9134</v>
      </c>
      <c r="X253" s="139">
        <v>-10570</v>
      </c>
      <c r="Y253" s="139">
        <v>-18337.886999999999</v>
      </c>
      <c r="Z253" s="139">
        <v>-4992</v>
      </c>
      <c r="AA253" s="139">
        <v>-23891</v>
      </c>
      <c r="AB253" s="139">
        <v>-45923</v>
      </c>
      <c r="AC253" s="139">
        <v>-60757.3</v>
      </c>
      <c r="AD253" s="139">
        <v>-25016</v>
      </c>
      <c r="AE253" s="139">
        <v>-40149</v>
      </c>
      <c r="AF253" s="139">
        <v>-49341</v>
      </c>
      <c r="AG253" s="139">
        <v>-72979.12</v>
      </c>
      <c r="AH253" s="139">
        <v>-3415</v>
      </c>
      <c r="AI253" s="139">
        <v>-8855</v>
      </c>
      <c r="AJ253" s="139">
        <v>-14618</v>
      </c>
      <c r="AK253" s="139">
        <v>-26009.87</v>
      </c>
      <c r="AL253" s="139">
        <v>-3869</v>
      </c>
      <c r="AM253" s="139">
        <v>-7631</v>
      </c>
      <c r="AN253" s="139">
        <v>-9085</v>
      </c>
      <c r="AO253" s="139">
        <v>-14922.34</v>
      </c>
      <c r="AP253" s="139">
        <v>-6301</v>
      </c>
      <c r="AQ253" s="139">
        <v>-17355</v>
      </c>
      <c r="AR253" s="139">
        <v>-49708</v>
      </c>
      <c r="AS253" s="139">
        <v>-52534.21</v>
      </c>
      <c r="AT253" s="139">
        <v>-7792</v>
      </c>
      <c r="AU253" s="139">
        <v>-17568</v>
      </c>
      <c r="AV253" s="139">
        <v>-23047</v>
      </c>
      <c r="AW253" s="139">
        <v>-31448.248</v>
      </c>
      <c r="AX253" s="139">
        <v>-3437</v>
      </c>
      <c r="AY253" s="139">
        <v>-6941</v>
      </c>
      <c r="AZ253" s="4"/>
    </row>
    <row r="254" spans="1:52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4"/>
    </row>
    <row r="255" spans="1:52">
      <c r="A255" s="139" t="s">
        <v>183</v>
      </c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4"/>
    </row>
    <row r="256" spans="1:52">
      <c r="A256" s="139" t="s">
        <v>184</v>
      </c>
      <c r="B256" s="139">
        <v>0</v>
      </c>
      <c r="C256" s="139">
        <v>0</v>
      </c>
      <c r="D256" s="139">
        <v>0</v>
      </c>
      <c r="E256" s="139">
        <v>0</v>
      </c>
      <c r="F256" s="139">
        <v>0</v>
      </c>
      <c r="G256" s="139">
        <v>-215469</v>
      </c>
      <c r="H256" s="139">
        <v>-1432303</v>
      </c>
      <c r="I256" s="139">
        <v>-2429972.02</v>
      </c>
      <c r="J256" s="139">
        <v>-227736</v>
      </c>
      <c r="K256" s="139">
        <v>-65272</v>
      </c>
      <c r="L256" s="139">
        <v>-451137</v>
      </c>
      <c r="M256" s="139">
        <v>-397471.8</v>
      </c>
      <c r="N256" s="139">
        <v>75925</v>
      </c>
      <c r="O256" s="139">
        <v>0</v>
      </c>
      <c r="P256" s="139">
        <v>1422401</v>
      </c>
      <c r="Q256" s="139">
        <v>176500.93</v>
      </c>
      <c r="R256" s="139">
        <v>358894</v>
      </c>
      <c r="S256" s="139">
        <v>630700</v>
      </c>
      <c r="T256" s="139">
        <v>260000</v>
      </c>
      <c r="U256" s="139">
        <v>-171252.13</v>
      </c>
      <c r="V256" s="139">
        <v>668907</v>
      </c>
      <c r="W256" s="139">
        <v>380932</v>
      </c>
      <c r="X256" s="139">
        <v>423363</v>
      </c>
      <c r="Y256" s="139">
        <v>1170972.236</v>
      </c>
      <c r="Z256" s="139">
        <v>649736</v>
      </c>
      <c r="AA256" s="139">
        <v>58280</v>
      </c>
      <c r="AB256" s="139">
        <v>-790720</v>
      </c>
      <c r="AC256" s="139">
        <v>-898720.11</v>
      </c>
      <c r="AD256" s="139">
        <v>591000</v>
      </c>
      <c r="AE256" s="139">
        <v>-59000</v>
      </c>
      <c r="AF256" s="139">
        <v>1280000</v>
      </c>
      <c r="AG256" s="139">
        <v>1533000</v>
      </c>
      <c r="AH256" s="139">
        <v>-91000</v>
      </c>
      <c r="AI256" s="139">
        <v>1322400</v>
      </c>
      <c r="AJ256" s="139">
        <v>561000</v>
      </c>
      <c r="AK256" s="139">
        <v>710000</v>
      </c>
      <c r="AL256" s="139">
        <v>-638500</v>
      </c>
      <c r="AM256" s="139">
        <v>5000</v>
      </c>
      <c r="AN256" s="139">
        <v>-121000</v>
      </c>
      <c r="AO256" s="139">
        <v>-186000</v>
      </c>
      <c r="AP256" s="139">
        <v>-693000</v>
      </c>
      <c r="AQ256" s="139">
        <v>-863000</v>
      </c>
      <c r="AR256" s="139">
        <v>223000</v>
      </c>
      <c r="AS256" s="139">
        <v>-573000</v>
      </c>
      <c r="AT256" s="139">
        <v>-520000</v>
      </c>
      <c r="AU256" s="139">
        <v>-1850000</v>
      </c>
      <c r="AV256" s="139">
        <v>-1915000</v>
      </c>
      <c r="AW256" s="139">
        <v>355000</v>
      </c>
      <c r="AX256" s="139">
        <v>7070000</v>
      </c>
      <c r="AY256" s="139">
        <v>10290000</v>
      </c>
      <c r="AZ256" s="4"/>
    </row>
    <row r="257" spans="1:52">
      <c r="A257" s="139" t="s">
        <v>1050</v>
      </c>
      <c r="B257" s="139">
        <v>-5945</v>
      </c>
      <c r="C257" s="139">
        <v>266701</v>
      </c>
      <c r="D257" s="139">
        <v>88655</v>
      </c>
      <c r="E257" s="139">
        <v>434944.2</v>
      </c>
      <c r="F257" s="139">
        <v>-38353</v>
      </c>
      <c r="G257" s="139">
        <v>0</v>
      </c>
      <c r="H257" s="139">
        <v>1000000</v>
      </c>
      <c r="I257" s="139">
        <v>1500000</v>
      </c>
      <c r="J257" s="139">
        <v>0</v>
      </c>
      <c r="K257" s="139">
        <v>0</v>
      </c>
      <c r="L257" s="139">
        <v>580000</v>
      </c>
      <c r="M257" s="139">
        <v>580000</v>
      </c>
      <c r="N257" s="139">
        <v>420000</v>
      </c>
      <c r="O257" s="139">
        <v>520000</v>
      </c>
      <c r="P257" s="139">
        <v>1220000</v>
      </c>
      <c r="Q257" s="139">
        <v>1220000</v>
      </c>
      <c r="R257" s="139">
        <v>0</v>
      </c>
      <c r="S257" s="139">
        <v>-800000</v>
      </c>
      <c r="T257" s="139">
        <v>-800000</v>
      </c>
      <c r="U257" s="139">
        <v>-600000</v>
      </c>
      <c r="V257" s="139">
        <v>-500000</v>
      </c>
      <c r="W257" s="139">
        <v>-500000</v>
      </c>
      <c r="X257" s="139">
        <v>1000000</v>
      </c>
      <c r="Y257" s="139">
        <v>1000000</v>
      </c>
      <c r="Z257" s="139">
        <v>0</v>
      </c>
      <c r="AA257" s="139">
        <v>1050000</v>
      </c>
      <c r="AB257" s="139">
        <v>1050000</v>
      </c>
      <c r="AC257" s="139">
        <v>1350000</v>
      </c>
      <c r="AD257" s="139">
        <v>0</v>
      </c>
      <c r="AE257" s="139">
        <v>300000</v>
      </c>
      <c r="AF257" s="139">
        <v>-200000</v>
      </c>
      <c r="AG257" s="139">
        <v>-550000</v>
      </c>
      <c r="AH257" s="139">
        <v>400000</v>
      </c>
      <c r="AI257" s="139">
        <v>-200000</v>
      </c>
      <c r="AJ257" s="139">
        <v>100000</v>
      </c>
      <c r="AK257" s="139">
        <v>100000</v>
      </c>
      <c r="AL257" s="139">
        <v>1000000</v>
      </c>
      <c r="AM257" s="139">
        <v>500000</v>
      </c>
      <c r="AN257" s="139">
        <v>1050000</v>
      </c>
      <c r="AO257" s="139">
        <v>1050000</v>
      </c>
      <c r="AP257" s="139">
        <v>-350000</v>
      </c>
      <c r="AQ257" s="139">
        <v>-650000</v>
      </c>
      <c r="AR257" s="139">
        <v>-950000</v>
      </c>
      <c r="AS257" s="139">
        <v>-380000</v>
      </c>
      <c r="AT257" s="139">
        <v>-100000</v>
      </c>
      <c r="AU257" s="139">
        <v>-100000</v>
      </c>
      <c r="AV257" s="139">
        <v>-100000</v>
      </c>
      <c r="AW257" s="139">
        <v>-100000</v>
      </c>
      <c r="AX257" s="139">
        <v>-500000</v>
      </c>
      <c r="AY257" s="139">
        <v>2960000</v>
      </c>
      <c r="AZ257" s="4"/>
    </row>
    <row r="258" spans="1:52">
      <c r="A258" s="139" t="s">
        <v>1051</v>
      </c>
      <c r="B258" s="139">
        <v>0</v>
      </c>
      <c r="C258" s="139">
        <v>0</v>
      </c>
      <c r="D258" s="139">
        <v>0</v>
      </c>
      <c r="E258" s="139">
        <v>0</v>
      </c>
      <c r="F258" s="139">
        <v>0</v>
      </c>
      <c r="G258" s="139">
        <v>0</v>
      </c>
      <c r="H258" s="139">
        <v>1000000</v>
      </c>
      <c r="I258" s="139">
        <v>2300000</v>
      </c>
      <c r="J258" s="139">
        <v>0</v>
      </c>
      <c r="K258" s="139">
        <v>0</v>
      </c>
      <c r="L258" s="139">
        <v>1580000</v>
      </c>
      <c r="M258" s="139">
        <v>1580000</v>
      </c>
      <c r="N258" s="139">
        <v>420000</v>
      </c>
      <c r="O258" s="139">
        <v>1020000</v>
      </c>
      <c r="P258" s="139">
        <v>2720000</v>
      </c>
      <c r="Q258" s="139">
        <v>2720000</v>
      </c>
      <c r="R258" s="139">
        <v>0</v>
      </c>
      <c r="S258" s="139">
        <v>0</v>
      </c>
      <c r="T258" s="139">
        <v>0</v>
      </c>
      <c r="U258" s="139">
        <v>700000</v>
      </c>
      <c r="V258" s="139">
        <v>0</v>
      </c>
      <c r="W258" s="139">
        <v>2500000</v>
      </c>
      <c r="X258" s="139">
        <v>5300000</v>
      </c>
      <c r="Y258" s="139">
        <v>5300000</v>
      </c>
      <c r="Z258" s="139">
        <v>0</v>
      </c>
      <c r="AA258" s="139">
        <v>1050000</v>
      </c>
      <c r="AB258" s="139">
        <v>1050000</v>
      </c>
      <c r="AC258" s="139">
        <v>1350000</v>
      </c>
      <c r="AD258" s="139">
        <v>350000</v>
      </c>
      <c r="AE258" s="139">
        <v>1650000</v>
      </c>
      <c r="AF258" s="139">
        <v>2150000</v>
      </c>
      <c r="AG258" s="139">
        <v>2150000</v>
      </c>
      <c r="AH258" s="139">
        <v>400000</v>
      </c>
      <c r="AI258" s="139">
        <v>1900000</v>
      </c>
      <c r="AJ258" s="139">
        <v>3200000</v>
      </c>
      <c r="AK258" s="139">
        <v>3200000</v>
      </c>
      <c r="AL258" s="139">
        <v>1000000</v>
      </c>
      <c r="AM258" s="139">
        <v>1950000</v>
      </c>
      <c r="AN258" s="139">
        <v>3500000</v>
      </c>
      <c r="AO258" s="139">
        <v>4100000</v>
      </c>
      <c r="AP258" s="139">
        <v>0</v>
      </c>
      <c r="AQ258" s="139">
        <v>1500000</v>
      </c>
      <c r="AR258" s="139">
        <v>1500000</v>
      </c>
      <c r="AS258" s="139">
        <v>2070000</v>
      </c>
      <c r="AT258" s="139">
        <v>300000</v>
      </c>
      <c r="AU258" s="139">
        <v>300000</v>
      </c>
      <c r="AV258" s="139">
        <v>1300000</v>
      </c>
      <c r="AW258" s="139">
        <v>1300000</v>
      </c>
      <c r="AX258" s="139">
        <v>500000</v>
      </c>
      <c r="AY258" s="139">
        <v>4910000</v>
      </c>
      <c r="AZ258" s="4"/>
    </row>
    <row r="259" spans="1:52">
      <c r="A259" s="139" t="s">
        <v>1052</v>
      </c>
      <c r="B259" s="139">
        <v>0</v>
      </c>
      <c r="C259" s="139">
        <v>0</v>
      </c>
      <c r="D259" s="139">
        <v>0</v>
      </c>
      <c r="E259" s="139">
        <v>0</v>
      </c>
      <c r="F259" s="139">
        <v>0</v>
      </c>
      <c r="G259" s="139">
        <v>0</v>
      </c>
      <c r="H259" s="139">
        <v>0</v>
      </c>
      <c r="I259" s="139">
        <v>-800000</v>
      </c>
      <c r="J259" s="139">
        <v>0</v>
      </c>
      <c r="K259" s="139">
        <v>0</v>
      </c>
      <c r="L259" s="139">
        <v>-1000000</v>
      </c>
      <c r="M259" s="139">
        <v>-1000000</v>
      </c>
      <c r="N259" s="139">
        <v>0</v>
      </c>
      <c r="O259" s="139">
        <v>-500000</v>
      </c>
      <c r="P259" s="139">
        <v>-1500000</v>
      </c>
      <c r="Q259" s="139">
        <v>-1500000</v>
      </c>
      <c r="R259" s="139">
        <v>0</v>
      </c>
      <c r="S259" s="139">
        <v>-800000</v>
      </c>
      <c r="T259" s="139">
        <v>-800000</v>
      </c>
      <c r="U259" s="139">
        <v>-1300000</v>
      </c>
      <c r="V259" s="139">
        <v>-500000</v>
      </c>
      <c r="W259" s="139">
        <v>-3000000</v>
      </c>
      <c r="X259" s="139">
        <v>-4300000</v>
      </c>
      <c r="Y259" s="139">
        <v>-4300000</v>
      </c>
      <c r="Z259" s="139">
        <v>0</v>
      </c>
      <c r="AA259" s="139">
        <v>0</v>
      </c>
      <c r="AB259" s="139">
        <v>0</v>
      </c>
      <c r="AC259" s="139">
        <v>0</v>
      </c>
      <c r="AD259" s="139">
        <v>-350000</v>
      </c>
      <c r="AE259" s="139">
        <v>-1350000</v>
      </c>
      <c r="AF259" s="139">
        <v>-2350000</v>
      </c>
      <c r="AG259" s="139">
        <v>-2700000</v>
      </c>
      <c r="AH259" s="139">
        <v>0</v>
      </c>
      <c r="AI259" s="139">
        <v>-2100000</v>
      </c>
      <c r="AJ259" s="139">
        <v>-3100000</v>
      </c>
      <c r="AK259" s="139">
        <v>-3100000</v>
      </c>
      <c r="AL259" s="139">
        <v>0</v>
      </c>
      <c r="AM259" s="139">
        <v>-1450000</v>
      </c>
      <c r="AN259" s="139">
        <v>-2450000</v>
      </c>
      <c r="AO259" s="139">
        <v>-3050000</v>
      </c>
      <c r="AP259" s="139">
        <v>-350000</v>
      </c>
      <c r="AQ259" s="139">
        <v>-2150000</v>
      </c>
      <c r="AR259" s="139">
        <v>-2450000</v>
      </c>
      <c r="AS259" s="139">
        <v>-2450000</v>
      </c>
      <c r="AT259" s="139">
        <v>-400000</v>
      </c>
      <c r="AU259" s="139">
        <v>-400000</v>
      </c>
      <c r="AV259" s="139">
        <v>-1400000</v>
      </c>
      <c r="AW259" s="139">
        <v>-1400000</v>
      </c>
      <c r="AX259" s="139">
        <v>-1000000</v>
      </c>
      <c r="AY259" s="139">
        <v>-1950000</v>
      </c>
      <c r="AZ259" s="4"/>
    </row>
    <row r="260" spans="1:52">
      <c r="A260" s="139" t="s">
        <v>185</v>
      </c>
      <c r="B260" s="139">
        <v>0</v>
      </c>
      <c r="C260" s="139">
        <v>0</v>
      </c>
      <c r="D260" s="139">
        <v>0</v>
      </c>
      <c r="E260" s="139">
        <v>0</v>
      </c>
      <c r="F260" s="139">
        <v>0</v>
      </c>
      <c r="G260" s="139">
        <v>0</v>
      </c>
      <c r="H260" s="139">
        <v>0</v>
      </c>
      <c r="I260" s="139">
        <v>0</v>
      </c>
      <c r="J260" s="139">
        <v>0</v>
      </c>
      <c r="K260" s="139">
        <v>0</v>
      </c>
      <c r="L260" s="139">
        <v>0</v>
      </c>
      <c r="M260" s="139">
        <v>0</v>
      </c>
      <c r="N260" s="139">
        <v>0</v>
      </c>
      <c r="O260" s="139">
        <v>1285601</v>
      </c>
      <c r="P260" s="139">
        <v>0</v>
      </c>
      <c r="Q260" s="139">
        <v>0</v>
      </c>
      <c r="R260" s="139">
        <v>0</v>
      </c>
      <c r="S260" s="139">
        <v>0</v>
      </c>
      <c r="T260" s="139">
        <v>0</v>
      </c>
      <c r="U260" s="139">
        <v>0</v>
      </c>
      <c r="V260" s="139">
        <v>0</v>
      </c>
      <c r="W260" s="139">
        <v>0</v>
      </c>
      <c r="X260" s="139">
        <v>0</v>
      </c>
      <c r="Y260" s="139">
        <v>0</v>
      </c>
      <c r="Z260" s="139">
        <v>0</v>
      </c>
      <c r="AA260" s="139">
        <v>0</v>
      </c>
      <c r="AB260" s="139">
        <v>0</v>
      </c>
      <c r="AC260" s="139">
        <v>0</v>
      </c>
      <c r="AD260" s="139">
        <v>0</v>
      </c>
      <c r="AE260" s="139">
        <v>0</v>
      </c>
      <c r="AF260" s="139">
        <v>0</v>
      </c>
      <c r="AG260" s="139">
        <v>0</v>
      </c>
      <c r="AH260" s="139">
        <v>0</v>
      </c>
      <c r="AI260" s="139">
        <v>0</v>
      </c>
      <c r="AJ260" s="139">
        <v>0</v>
      </c>
      <c r="AK260" s="139">
        <v>0</v>
      </c>
      <c r="AL260" s="139">
        <v>0</v>
      </c>
      <c r="AM260" s="139">
        <v>0</v>
      </c>
      <c r="AN260" s="139">
        <v>0</v>
      </c>
      <c r="AO260" s="139">
        <v>0</v>
      </c>
      <c r="AP260" s="139">
        <v>0</v>
      </c>
      <c r="AQ260" s="139">
        <v>0</v>
      </c>
      <c r="AR260" s="139">
        <v>0</v>
      </c>
      <c r="AS260" s="139">
        <v>0</v>
      </c>
      <c r="AT260" s="139">
        <v>0</v>
      </c>
      <c r="AU260" s="139">
        <v>0</v>
      </c>
      <c r="AV260" s="139">
        <v>0</v>
      </c>
      <c r="AW260" s="139">
        <v>0</v>
      </c>
      <c r="AX260" s="139">
        <v>0</v>
      </c>
      <c r="AY260" s="139">
        <v>0</v>
      </c>
      <c r="AZ260" s="4"/>
    </row>
    <row r="261" spans="1:52">
      <c r="A261" s="139" t="s">
        <v>186</v>
      </c>
      <c r="B261" s="139">
        <v>0</v>
      </c>
      <c r="C261" s="139">
        <v>0</v>
      </c>
      <c r="D261" s="139">
        <v>0</v>
      </c>
      <c r="E261" s="139">
        <v>0</v>
      </c>
      <c r="F261" s="139">
        <v>0</v>
      </c>
      <c r="G261" s="139">
        <v>0</v>
      </c>
      <c r="H261" s="139">
        <v>0</v>
      </c>
      <c r="I261" s="139">
        <v>0</v>
      </c>
      <c r="J261" s="139">
        <v>0</v>
      </c>
      <c r="K261" s="139">
        <v>0</v>
      </c>
      <c r="L261" s="139">
        <v>0</v>
      </c>
      <c r="M261" s="139">
        <v>0</v>
      </c>
      <c r="N261" s="139">
        <v>0</v>
      </c>
      <c r="O261" s="139">
        <v>2029100</v>
      </c>
      <c r="P261" s="139">
        <v>0</v>
      </c>
      <c r="Q261" s="139">
        <v>0</v>
      </c>
      <c r="R261" s="139">
        <v>0</v>
      </c>
      <c r="S261" s="139">
        <v>0</v>
      </c>
      <c r="T261" s="139">
        <v>0</v>
      </c>
      <c r="U261" s="139">
        <v>0</v>
      </c>
      <c r="V261" s="139">
        <v>0</v>
      </c>
      <c r="W261" s="139">
        <v>0</v>
      </c>
      <c r="X261" s="139">
        <v>0</v>
      </c>
      <c r="Y261" s="139">
        <v>0</v>
      </c>
      <c r="Z261" s="139">
        <v>0</v>
      </c>
      <c r="AA261" s="139">
        <v>0</v>
      </c>
      <c r="AB261" s="139">
        <v>0</v>
      </c>
      <c r="AC261" s="139">
        <v>0</v>
      </c>
      <c r="AD261" s="139">
        <v>0</v>
      </c>
      <c r="AE261" s="139">
        <v>0</v>
      </c>
      <c r="AF261" s="139">
        <v>0</v>
      </c>
      <c r="AG261" s="139">
        <v>0</v>
      </c>
      <c r="AH261" s="139">
        <v>0</v>
      </c>
      <c r="AI261" s="139">
        <v>0</v>
      </c>
      <c r="AJ261" s="139">
        <v>0</v>
      </c>
      <c r="AK261" s="139">
        <v>0</v>
      </c>
      <c r="AL261" s="139">
        <v>0</v>
      </c>
      <c r="AM261" s="139">
        <v>0</v>
      </c>
      <c r="AN261" s="139">
        <v>0</v>
      </c>
      <c r="AO261" s="139">
        <v>0</v>
      </c>
      <c r="AP261" s="139">
        <v>0</v>
      </c>
      <c r="AQ261" s="139">
        <v>0</v>
      </c>
      <c r="AR261" s="139">
        <v>0</v>
      </c>
      <c r="AS261" s="139">
        <v>0</v>
      </c>
      <c r="AT261" s="139">
        <v>0</v>
      </c>
      <c r="AU261" s="139">
        <v>0</v>
      </c>
      <c r="AV261" s="139">
        <v>0</v>
      </c>
      <c r="AW261" s="139">
        <v>0</v>
      </c>
      <c r="AX261" s="139">
        <v>0</v>
      </c>
      <c r="AY261" s="139">
        <v>0</v>
      </c>
      <c r="AZ261" s="4"/>
    </row>
    <row r="262" spans="1:52">
      <c r="A262" s="139" t="s">
        <v>187</v>
      </c>
      <c r="B262" s="139">
        <v>0</v>
      </c>
      <c r="C262" s="139">
        <v>0</v>
      </c>
      <c r="D262" s="139">
        <v>0</v>
      </c>
      <c r="E262" s="139">
        <v>0</v>
      </c>
      <c r="F262" s="139">
        <v>0</v>
      </c>
      <c r="G262" s="139">
        <v>0</v>
      </c>
      <c r="H262" s="139">
        <v>0</v>
      </c>
      <c r="I262" s="139">
        <v>0</v>
      </c>
      <c r="J262" s="139">
        <v>0</v>
      </c>
      <c r="K262" s="139">
        <v>0</v>
      </c>
      <c r="L262" s="139">
        <v>0</v>
      </c>
      <c r="M262" s="139">
        <v>0</v>
      </c>
      <c r="N262" s="139">
        <v>0</v>
      </c>
      <c r="O262" s="139">
        <v>-743499</v>
      </c>
      <c r="P262" s="139">
        <v>0</v>
      </c>
      <c r="Q262" s="139">
        <v>0</v>
      </c>
      <c r="R262" s="139">
        <v>0</v>
      </c>
      <c r="S262" s="139">
        <v>0</v>
      </c>
      <c r="T262" s="139">
        <v>0</v>
      </c>
      <c r="U262" s="139">
        <v>0</v>
      </c>
      <c r="V262" s="139">
        <v>0</v>
      </c>
      <c r="W262" s="139">
        <v>0</v>
      </c>
      <c r="X262" s="139">
        <v>0</v>
      </c>
      <c r="Y262" s="139">
        <v>0</v>
      </c>
      <c r="Z262" s="139">
        <v>0</v>
      </c>
      <c r="AA262" s="139">
        <v>0</v>
      </c>
      <c r="AB262" s="139">
        <v>0</v>
      </c>
      <c r="AC262" s="139">
        <v>0</v>
      </c>
      <c r="AD262" s="139">
        <v>0</v>
      </c>
      <c r="AE262" s="139">
        <v>0</v>
      </c>
      <c r="AF262" s="139">
        <v>0</v>
      </c>
      <c r="AG262" s="139">
        <v>0</v>
      </c>
      <c r="AH262" s="139">
        <v>0</v>
      </c>
      <c r="AI262" s="139">
        <v>0</v>
      </c>
      <c r="AJ262" s="139">
        <v>0</v>
      </c>
      <c r="AK262" s="139">
        <v>0</v>
      </c>
      <c r="AL262" s="139">
        <v>0</v>
      </c>
      <c r="AM262" s="139">
        <v>0</v>
      </c>
      <c r="AN262" s="139">
        <v>0</v>
      </c>
      <c r="AO262" s="139">
        <v>0</v>
      </c>
      <c r="AP262" s="139">
        <v>0</v>
      </c>
      <c r="AQ262" s="139">
        <v>0</v>
      </c>
      <c r="AR262" s="139">
        <v>0</v>
      </c>
      <c r="AS262" s="139">
        <v>0</v>
      </c>
      <c r="AT262" s="139">
        <v>0</v>
      </c>
      <c r="AU262" s="139">
        <v>0</v>
      </c>
      <c r="AV262" s="139">
        <v>0</v>
      </c>
      <c r="AW262" s="139">
        <v>0</v>
      </c>
      <c r="AX262" s="139">
        <v>0</v>
      </c>
      <c r="AY262" s="139">
        <v>0</v>
      </c>
      <c r="AZ262" s="4"/>
    </row>
    <row r="263" spans="1:52">
      <c r="A263" s="139" t="s">
        <v>1053</v>
      </c>
      <c r="B263" s="139">
        <v>0</v>
      </c>
      <c r="C263" s="139">
        <v>0</v>
      </c>
      <c r="D263" s="139">
        <v>0</v>
      </c>
      <c r="E263" s="139">
        <v>0</v>
      </c>
      <c r="F263" s="139">
        <v>0</v>
      </c>
      <c r="G263" s="139">
        <v>0</v>
      </c>
      <c r="H263" s="139">
        <v>0</v>
      </c>
      <c r="I263" s="139">
        <v>0</v>
      </c>
      <c r="J263" s="139">
        <v>0</v>
      </c>
      <c r="K263" s="139">
        <v>0</v>
      </c>
      <c r="L263" s="139">
        <v>0</v>
      </c>
      <c r="M263" s="139">
        <v>0</v>
      </c>
      <c r="N263" s="139">
        <v>440000</v>
      </c>
      <c r="O263" s="139">
        <v>0</v>
      </c>
      <c r="P263" s="139">
        <v>-30000</v>
      </c>
      <c r="Q263" s="139">
        <v>-60000</v>
      </c>
      <c r="R263" s="139">
        <v>0</v>
      </c>
      <c r="S263" s="139">
        <v>0</v>
      </c>
      <c r="T263" s="139">
        <v>0</v>
      </c>
      <c r="U263" s="139">
        <v>0</v>
      </c>
      <c r="V263" s="139">
        <v>0</v>
      </c>
      <c r="W263" s="139">
        <v>0</v>
      </c>
      <c r="X263" s="139">
        <v>0</v>
      </c>
      <c r="Y263" s="139">
        <v>0</v>
      </c>
      <c r="Z263" s="139">
        <v>0</v>
      </c>
      <c r="AA263" s="139">
        <v>0</v>
      </c>
      <c r="AB263" s="139">
        <v>0</v>
      </c>
      <c r="AC263" s="139">
        <v>0</v>
      </c>
      <c r="AD263" s="139">
        <v>0</v>
      </c>
      <c r="AE263" s="139">
        <v>0</v>
      </c>
      <c r="AF263" s="139">
        <v>0</v>
      </c>
      <c r="AG263" s="139">
        <v>0</v>
      </c>
      <c r="AH263" s="139">
        <v>0</v>
      </c>
      <c r="AI263" s="139">
        <v>0</v>
      </c>
      <c r="AJ263" s="139">
        <v>0</v>
      </c>
      <c r="AK263" s="139">
        <v>0</v>
      </c>
      <c r="AL263" s="139">
        <v>0</v>
      </c>
      <c r="AM263" s="139">
        <v>0</v>
      </c>
      <c r="AN263" s="139">
        <v>0</v>
      </c>
      <c r="AO263" s="139">
        <v>0</v>
      </c>
      <c r="AP263" s="139">
        <v>0</v>
      </c>
      <c r="AQ263" s="139">
        <v>0</v>
      </c>
      <c r="AR263" s="139">
        <v>0</v>
      </c>
      <c r="AS263" s="139">
        <v>0</v>
      </c>
      <c r="AT263" s="139">
        <v>0</v>
      </c>
      <c r="AU263" s="139">
        <v>0</v>
      </c>
      <c r="AV263" s="139">
        <v>0</v>
      </c>
      <c r="AW263" s="139">
        <v>0</v>
      </c>
      <c r="AX263" s="139">
        <v>-30000</v>
      </c>
      <c r="AY263" s="139">
        <v>440000</v>
      </c>
      <c r="AZ263" s="4"/>
    </row>
    <row r="264" spans="1:52">
      <c r="A264" s="139" t="s">
        <v>1054</v>
      </c>
      <c r="B264" s="139">
        <v>0</v>
      </c>
      <c r="C264" s="139">
        <v>0</v>
      </c>
      <c r="D264" s="139">
        <v>600000</v>
      </c>
      <c r="E264" s="139">
        <v>600000</v>
      </c>
      <c r="F264" s="139">
        <v>0</v>
      </c>
      <c r="G264" s="139">
        <v>0</v>
      </c>
      <c r="H264" s="139">
        <v>300000</v>
      </c>
      <c r="I264" s="139">
        <v>300000</v>
      </c>
      <c r="J264" s="139">
        <v>0</v>
      </c>
      <c r="K264" s="139">
        <v>0</v>
      </c>
      <c r="L264" s="139">
        <v>0</v>
      </c>
      <c r="M264" s="139">
        <v>0</v>
      </c>
      <c r="N264" s="139">
        <v>0</v>
      </c>
      <c r="O264" s="139">
        <v>0</v>
      </c>
      <c r="P264" s="139">
        <v>0</v>
      </c>
      <c r="Q264" s="139">
        <v>0</v>
      </c>
      <c r="R264" s="139">
        <v>0</v>
      </c>
      <c r="S264" s="139">
        <v>0</v>
      </c>
      <c r="T264" s="139">
        <v>-300000</v>
      </c>
      <c r="U264" s="139">
        <v>-300000</v>
      </c>
      <c r="V264" s="139">
        <v>300000</v>
      </c>
      <c r="W264" s="139">
        <v>300000</v>
      </c>
      <c r="X264" s="139">
        <v>300000</v>
      </c>
      <c r="Y264" s="139">
        <v>300000</v>
      </c>
      <c r="Z264" s="139">
        <v>0</v>
      </c>
      <c r="AA264" s="139">
        <v>0</v>
      </c>
      <c r="AB264" s="139">
        <v>0</v>
      </c>
      <c r="AC264" s="139">
        <v>0</v>
      </c>
      <c r="AD264" s="139">
        <v>0</v>
      </c>
      <c r="AE264" s="139">
        <v>0</v>
      </c>
      <c r="AF264" s="139">
        <v>0</v>
      </c>
      <c r="AG264" s="139">
        <v>500000</v>
      </c>
      <c r="AH264" s="139">
        <v>0</v>
      </c>
      <c r="AI264" s="139">
        <v>0</v>
      </c>
      <c r="AJ264" s="139">
        <v>0</v>
      </c>
      <c r="AK264" s="139">
        <v>0</v>
      </c>
      <c r="AL264" s="139">
        <v>0</v>
      </c>
      <c r="AM264" s="139">
        <v>0</v>
      </c>
      <c r="AN264" s="139">
        <v>0</v>
      </c>
      <c r="AO264" s="139">
        <v>0</v>
      </c>
      <c r="AP264" s="139">
        <v>0</v>
      </c>
      <c r="AQ264" s="139">
        <v>0</v>
      </c>
      <c r="AR264" s="139">
        <v>0</v>
      </c>
      <c r="AS264" s="139">
        <v>1000000</v>
      </c>
      <c r="AT264" s="139">
        <v>0</v>
      </c>
      <c r="AU264" s="139">
        <v>0</v>
      </c>
      <c r="AV264" s="139">
        <v>500000</v>
      </c>
      <c r="AW264" s="139">
        <v>500000</v>
      </c>
      <c r="AX264" s="139">
        <v>0</v>
      </c>
      <c r="AY264" s="139">
        <v>500000</v>
      </c>
      <c r="AZ264" s="4"/>
    </row>
    <row r="265" spans="1:52">
      <c r="A265" s="139" t="s">
        <v>1055</v>
      </c>
      <c r="B265" s="139">
        <v>0</v>
      </c>
      <c r="C265" s="139">
        <v>0</v>
      </c>
      <c r="D265" s="139">
        <v>0</v>
      </c>
      <c r="E265" s="139">
        <v>0</v>
      </c>
      <c r="F265" s="139">
        <v>0</v>
      </c>
      <c r="G265" s="139">
        <v>0</v>
      </c>
      <c r="H265" s="139">
        <v>300000</v>
      </c>
      <c r="I265" s="139">
        <v>300000</v>
      </c>
      <c r="J265" s="139">
        <v>0</v>
      </c>
      <c r="K265" s="139">
        <v>0</v>
      </c>
      <c r="L265" s="139">
        <v>2000000</v>
      </c>
      <c r="M265" s="139">
        <v>2000000</v>
      </c>
      <c r="N265" s="139">
        <v>0</v>
      </c>
      <c r="O265" s="139">
        <v>0</v>
      </c>
      <c r="P265" s="139">
        <v>0</v>
      </c>
      <c r="Q265" s="139">
        <v>0</v>
      </c>
      <c r="R265" s="139">
        <v>0</v>
      </c>
      <c r="S265" s="139">
        <v>0</v>
      </c>
      <c r="T265" s="139">
        <v>0</v>
      </c>
      <c r="U265" s="139">
        <v>0</v>
      </c>
      <c r="V265" s="139">
        <v>300000</v>
      </c>
      <c r="W265" s="139">
        <v>300000</v>
      </c>
      <c r="X265" s="139">
        <v>2300000</v>
      </c>
      <c r="Y265" s="139">
        <v>2300000</v>
      </c>
      <c r="Z265" s="139">
        <v>0</v>
      </c>
      <c r="AA265" s="139">
        <v>0</v>
      </c>
      <c r="AB265" s="139">
        <v>0</v>
      </c>
      <c r="AC265" s="139">
        <v>0</v>
      </c>
      <c r="AD265" s="139">
        <v>0</v>
      </c>
      <c r="AE265" s="139">
        <v>0</v>
      </c>
      <c r="AF265" s="139">
        <v>300000</v>
      </c>
      <c r="AG265" s="139">
        <v>800000</v>
      </c>
      <c r="AH265" s="139">
        <v>0</v>
      </c>
      <c r="AI265" s="139">
        <v>0</v>
      </c>
      <c r="AJ265" s="139">
        <v>2000000</v>
      </c>
      <c r="AK265" s="139">
        <v>2000000</v>
      </c>
      <c r="AL265" s="139">
        <v>0</v>
      </c>
      <c r="AM265" s="139">
        <v>0</v>
      </c>
      <c r="AN265" s="139">
        <v>0</v>
      </c>
      <c r="AO265" s="139">
        <v>0</v>
      </c>
      <c r="AP265" s="139">
        <v>0</v>
      </c>
      <c r="AQ265" s="139">
        <v>0</v>
      </c>
      <c r="AR265" s="139">
        <v>0</v>
      </c>
      <c r="AS265" s="139">
        <v>1800000</v>
      </c>
      <c r="AT265" s="139">
        <v>0</v>
      </c>
      <c r="AU265" s="139">
        <v>0</v>
      </c>
      <c r="AV265" s="139">
        <v>2500000</v>
      </c>
      <c r="AW265" s="139">
        <v>2500000</v>
      </c>
      <c r="AX265" s="139">
        <v>0</v>
      </c>
      <c r="AY265" s="139">
        <v>500000</v>
      </c>
      <c r="AZ265" s="4"/>
    </row>
    <row r="266" spans="1:52">
      <c r="A266" s="139" t="s">
        <v>1056</v>
      </c>
      <c r="B266" s="139">
        <v>0</v>
      </c>
      <c r="C266" s="139">
        <v>0</v>
      </c>
      <c r="D266" s="139">
        <v>0</v>
      </c>
      <c r="E266" s="139">
        <v>0</v>
      </c>
      <c r="F266" s="139">
        <v>0</v>
      </c>
      <c r="G266" s="139">
        <v>0</v>
      </c>
      <c r="H266" s="139">
        <v>0</v>
      </c>
      <c r="I266" s="139">
        <v>0</v>
      </c>
      <c r="J266" s="139">
        <v>0</v>
      </c>
      <c r="K266" s="139">
        <v>0</v>
      </c>
      <c r="L266" s="139">
        <v>-2000000</v>
      </c>
      <c r="M266" s="139">
        <v>-2000000</v>
      </c>
      <c r="N266" s="139">
        <v>0</v>
      </c>
      <c r="O266" s="139">
        <v>0</v>
      </c>
      <c r="P266" s="139">
        <v>0</v>
      </c>
      <c r="Q266" s="139">
        <v>0</v>
      </c>
      <c r="R266" s="139">
        <v>0</v>
      </c>
      <c r="S266" s="139">
        <v>0</v>
      </c>
      <c r="T266" s="139">
        <v>-300000</v>
      </c>
      <c r="U266" s="139">
        <v>-300000</v>
      </c>
      <c r="V266" s="139">
        <v>0</v>
      </c>
      <c r="W266" s="139">
        <v>0</v>
      </c>
      <c r="X266" s="139">
        <v>-2000000</v>
      </c>
      <c r="Y266" s="139">
        <v>-2000000</v>
      </c>
      <c r="Z266" s="139">
        <v>0</v>
      </c>
      <c r="AA266" s="139">
        <v>0</v>
      </c>
      <c r="AB266" s="139">
        <v>0</v>
      </c>
      <c r="AC266" s="139">
        <v>0</v>
      </c>
      <c r="AD266" s="139">
        <v>0</v>
      </c>
      <c r="AE266" s="139">
        <v>0</v>
      </c>
      <c r="AF266" s="139">
        <v>-300000</v>
      </c>
      <c r="AG266" s="139">
        <v>-300000</v>
      </c>
      <c r="AH266" s="139">
        <v>0</v>
      </c>
      <c r="AI266" s="139">
        <v>0</v>
      </c>
      <c r="AJ266" s="139">
        <v>-2000000</v>
      </c>
      <c r="AK266" s="139">
        <v>-2000000</v>
      </c>
      <c r="AL266" s="139">
        <v>0</v>
      </c>
      <c r="AM266" s="139">
        <v>0</v>
      </c>
      <c r="AN266" s="139">
        <v>0</v>
      </c>
      <c r="AO266" s="139">
        <v>0</v>
      </c>
      <c r="AP266" s="139">
        <v>0</v>
      </c>
      <c r="AQ266" s="139">
        <v>0</v>
      </c>
      <c r="AR266" s="139">
        <v>0</v>
      </c>
      <c r="AS266" s="139">
        <v>-800000</v>
      </c>
      <c r="AT266" s="139">
        <v>0</v>
      </c>
      <c r="AU266" s="139">
        <v>0</v>
      </c>
      <c r="AV266" s="139">
        <v>-2000000</v>
      </c>
      <c r="AW266" s="139">
        <v>-2000000</v>
      </c>
      <c r="AX266" s="139">
        <v>0</v>
      </c>
      <c r="AY266" s="139">
        <v>0</v>
      </c>
      <c r="AZ266" s="4"/>
    </row>
    <row r="267" spans="1:52">
      <c r="A267" s="139" t="s">
        <v>188</v>
      </c>
      <c r="B267" s="139">
        <v>0</v>
      </c>
      <c r="C267" s="139">
        <v>0</v>
      </c>
      <c r="D267" s="139">
        <v>0</v>
      </c>
      <c r="E267" s="139">
        <v>0</v>
      </c>
      <c r="F267" s="139">
        <v>0</v>
      </c>
      <c r="G267" s="139">
        <v>0</v>
      </c>
      <c r="H267" s="139">
        <v>223000</v>
      </c>
      <c r="I267" s="139">
        <v>1200000</v>
      </c>
      <c r="J267" s="139">
        <v>467500</v>
      </c>
      <c r="K267" s="139">
        <v>618500</v>
      </c>
      <c r="L267" s="139">
        <v>1190400</v>
      </c>
      <c r="M267" s="139">
        <v>1752900</v>
      </c>
      <c r="N267" s="139">
        <v>46900</v>
      </c>
      <c r="O267" s="139">
        <v>0</v>
      </c>
      <c r="P267" s="139">
        <v>0</v>
      </c>
      <c r="Q267" s="139">
        <v>1334900</v>
      </c>
      <c r="R267" s="139">
        <v>513700</v>
      </c>
      <c r="S267" s="139">
        <v>1308200</v>
      </c>
      <c r="T267" s="139">
        <v>3296200</v>
      </c>
      <c r="U267" s="139">
        <v>3440200</v>
      </c>
      <c r="V267" s="139">
        <v>288000</v>
      </c>
      <c r="W267" s="139">
        <v>1723000</v>
      </c>
      <c r="X267" s="139">
        <v>1444000</v>
      </c>
      <c r="Y267" s="139">
        <v>1331000</v>
      </c>
      <c r="Z267" s="139">
        <v>-5157000</v>
      </c>
      <c r="AA267" s="139">
        <v>-7689000</v>
      </c>
      <c r="AB267" s="139">
        <v>-7200000</v>
      </c>
      <c r="AC267" s="139">
        <v>-6405000</v>
      </c>
      <c r="AD267" s="139">
        <v>-200000</v>
      </c>
      <c r="AE267" s="139">
        <v>-54000</v>
      </c>
      <c r="AF267" s="139">
        <v>-573000</v>
      </c>
      <c r="AG267" s="139">
        <v>-1002000</v>
      </c>
      <c r="AH267" s="139">
        <v>-578000</v>
      </c>
      <c r="AI267" s="139">
        <v>-632000</v>
      </c>
      <c r="AJ267" s="139">
        <v>-1231000</v>
      </c>
      <c r="AK267" s="139">
        <v>-1611000</v>
      </c>
      <c r="AL267" s="139">
        <v>-61000</v>
      </c>
      <c r="AM267" s="139">
        <v>-61000</v>
      </c>
      <c r="AN267" s="139">
        <v>-61000</v>
      </c>
      <c r="AO267" s="139">
        <v>-61000</v>
      </c>
      <c r="AP267" s="139">
        <v>0</v>
      </c>
      <c r="AQ267" s="139">
        <v>0</v>
      </c>
      <c r="AR267" s="139">
        <v>0</v>
      </c>
      <c r="AS267" s="139">
        <v>0</v>
      </c>
      <c r="AT267" s="139">
        <v>0</v>
      </c>
      <c r="AU267" s="139">
        <v>0</v>
      </c>
      <c r="AV267" s="139">
        <v>0</v>
      </c>
      <c r="AW267" s="139">
        <v>0</v>
      </c>
      <c r="AX267" s="139">
        <v>0</v>
      </c>
      <c r="AY267" s="139">
        <v>0</v>
      </c>
      <c r="AZ267" s="4"/>
    </row>
    <row r="268" spans="1:52">
      <c r="A268" s="139" t="s">
        <v>191</v>
      </c>
      <c r="B268" s="139">
        <v>0</v>
      </c>
      <c r="C268" s="139">
        <v>0</v>
      </c>
      <c r="D268" s="139">
        <v>0</v>
      </c>
      <c r="E268" s="139">
        <v>0</v>
      </c>
      <c r="F268" s="139">
        <v>0</v>
      </c>
      <c r="G268" s="139">
        <v>0</v>
      </c>
      <c r="H268" s="139">
        <v>0</v>
      </c>
      <c r="I268" s="139">
        <v>0</v>
      </c>
      <c r="J268" s="139">
        <v>0</v>
      </c>
      <c r="K268" s="139">
        <v>0</v>
      </c>
      <c r="L268" s="139">
        <v>0</v>
      </c>
      <c r="M268" s="139">
        <v>0</v>
      </c>
      <c r="N268" s="139">
        <v>0</v>
      </c>
      <c r="O268" s="139">
        <v>0</v>
      </c>
      <c r="P268" s="139">
        <v>0</v>
      </c>
      <c r="Q268" s="139">
        <v>0</v>
      </c>
      <c r="R268" s="139">
        <v>0</v>
      </c>
      <c r="S268" s="139">
        <v>0</v>
      </c>
      <c r="T268" s="139">
        <v>0</v>
      </c>
      <c r="U268" s="139">
        <v>0</v>
      </c>
      <c r="V268" s="139">
        <v>0</v>
      </c>
      <c r="W268" s="139">
        <v>0</v>
      </c>
      <c r="X268" s="139">
        <v>0</v>
      </c>
      <c r="Y268" s="139">
        <v>0</v>
      </c>
      <c r="Z268" s="139">
        <v>0</v>
      </c>
      <c r="AA268" s="139">
        <v>0</v>
      </c>
      <c r="AB268" s="139">
        <v>0</v>
      </c>
      <c r="AC268" s="139">
        <v>0</v>
      </c>
      <c r="AD268" s="139">
        <v>0</v>
      </c>
      <c r="AE268" s="139">
        <v>0</v>
      </c>
      <c r="AF268" s="139">
        <v>0</v>
      </c>
      <c r="AG268" s="139">
        <v>0</v>
      </c>
      <c r="AH268" s="139">
        <v>0</v>
      </c>
      <c r="AI268" s="139">
        <v>0</v>
      </c>
      <c r="AJ268" s="139">
        <v>0</v>
      </c>
      <c r="AK268" s="139">
        <v>0</v>
      </c>
      <c r="AL268" s="139">
        <v>0</v>
      </c>
      <c r="AM268" s="139">
        <v>0</v>
      </c>
      <c r="AN268" s="139">
        <v>0</v>
      </c>
      <c r="AO268" s="139">
        <v>0</v>
      </c>
      <c r="AP268" s="139">
        <v>0</v>
      </c>
      <c r="AQ268" s="139">
        <v>0</v>
      </c>
      <c r="AR268" s="139">
        <v>0</v>
      </c>
      <c r="AS268" s="139">
        <v>0</v>
      </c>
      <c r="AT268" s="139">
        <v>0</v>
      </c>
      <c r="AU268" s="139">
        <v>0</v>
      </c>
      <c r="AV268" s="139">
        <v>0</v>
      </c>
      <c r="AW268" s="139">
        <v>0</v>
      </c>
      <c r="AX268" s="139">
        <v>-7984</v>
      </c>
      <c r="AY268" s="139">
        <v>-16470</v>
      </c>
      <c r="AZ268" s="4"/>
    </row>
    <row r="269" spans="1:52">
      <c r="A269" s="139" t="s">
        <v>192</v>
      </c>
      <c r="B269" s="139">
        <v>0</v>
      </c>
      <c r="C269" s="139">
        <v>0</v>
      </c>
      <c r="D269" s="139">
        <v>0</v>
      </c>
      <c r="E269" s="139">
        <v>0</v>
      </c>
      <c r="F269" s="139">
        <v>0</v>
      </c>
      <c r="G269" s="139">
        <v>0</v>
      </c>
      <c r="H269" s="139">
        <v>0</v>
      </c>
      <c r="I269" s="139">
        <v>0</v>
      </c>
      <c r="J269" s="139">
        <v>0</v>
      </c>
      <c r="K269" s="139">
        <v>0</v>
      </c>
      <c r="L269" s="139">
        <v>0</v>
      </c>
      <c r="M269" s="139">
        <v>0</v>
      </c>
      <c r="N269" s="139">
        <v>0</v>
      </c>
      <c r="O269" s="139">
        <v>0</v>
      </c>
      <c r="P269" s="139">
        <v>0</v>
      </c>
      <c r="Q269" s="139">
        <v>0</v>
      </c>
      <c r="R269" s="139">
        <v>0</v>
      </c>
      <c r="S269" s="139">
        <v>0</v>
      </c>
      <c r="T269" s="139">
        <v>0</v>
      </c>
      <c r="U269" s="139">
        <v>0</v>
      </c>
      <c r="V269" s="139">
        <v>0</v>
      </c>
      <c r="W269" s="139">
        <v>0</v>
      </c>
      <c r="X269" s="139">
        <v>0</v>
      </c>
      <c r="Y269" s="139">
        <v>0</v>
      </c>
      <c r="Z269" s="139">
        <v>0</v>
      </c>
      <c r="AA269" s="139">
        <v>0</v>
      </c>
      <c r="AB269" s="139">
        <v>0</v>
      </c>
      <c r="AC269" s="139">
        <v>0</v>
      </c>
      <c r="AD269" s="139">
        <v>0</v>
      </c>
      <c r="AE269" s="139">
        <v>0</v>
      </c>
      <c r="AF269" s="139">
        <v>0</v>
      </c>
      <c r="AG269" s="139">
        <v>0</v>
      </c>
      <c r="AH269" s="139">
        <v>0</v>
      </c>
      <c r="AI269" s="139">
        <v>0</v>
      </c>
      <c r="AJ269" s="139">
        <v>0</v>
      </c>
      <c r="AK269" s="139">
        <v>0</v>
      </c>
      <c r="AL269" s="139">
        <v>0</v>
      </c>
      <c r="AM269" s="139">
        <v>0</v>
      </c>
      <c r="AN269" s="139">
        <v>0</v>
      </c>
      <c r="AO269" s="139">
        <v>0</v>
      </c>
      <c r="AP269" s="139">
        <v>0</v>
      </c>
      <c r="AQ269" s="139">
        <v>0</v>
      </c>
      <c r="AR269" s="139">
        <v>0</v>
      </c>
      <c r="AS269" s="139">
        <v>0</v>
      </c>
      <c r="AT269" s="139">
        <v>0</v>
      </c>
      <c r="AU269" s="139">
        <v>0</v>
      </c>
      <c r="AV269" s="139">
        <v>0</v>
      </c>
      <c r="AW269" s="139">
        <v>0</v>
      </c>
      <c r="AX269" s="139">
        <v>-7984</v>
      </c>
      <c r="AY269" s="139">
        <v>-16470</v>
      </c>
      <c r="AZ269" s="4"/>
    </row>
    <row r="270" spans="1:52">
      <c r="A270" s="139" t="s">
        <v>1057</v>
      </c>
      <c r="B270" s="139">
        <v>0</v>
      </c>
      <c r="C270" s="139">
        <v>0</v>
      </c>
      <c r="D270" s="139">
        <v>0</v>
      </c>
      <c r="E270" s="139">
        <v>0</v>
      </c>
      <c r="F270" s="139">
        <v>0</v>
      </c>
      <c r="G270" s="139">
        <v>0</v>
      </c>
      <c r="H270" s="139">
        <v>0</v>
      </c>
      <c r="I270" s="139">
        <v>0</v>
      </c>
      <c r="J270" s="139">
        <v>0</v>
      </c>
      <c r="K270" s="139">
        <v>499000</v>
      </c>
      <c r="L270" s="139">
        <v>698600</v>
      </c>
      <c r="M270" s="139">
        <v>698600</v>
      </c>
      <c r="N270" s="139">
        <v>0</v>
      </c>
      <c r="O270" s="139">
        <v>0</v>
      </c>
      <c r="P270" s="139">
        <v>0</v>
      </c>
      <c r="Q270" s="139">
        <v>0</v>
      </c>
      <c r="R270" s="139">
        <v>0</v>
      </c>
      <c r="S270" s="139">
        <v>0</v>
      </c>
      <c r="T270" s="139">
        <v>0</v>
      </c>
      <c r="U270" s="139">
        <v>1000000</v>
      </c>
      <c r="V270" s="139">
        <v>350000</v>
      </c>
      <c r="W270" s="139">
        <v>1150000</v>
      </c>
      <c r="X270" s="139">
        <v>950000</v>
      </c>
      <c r="Y270" s="139">
        <v>1050000</v>
      </c>
      <c r="Z270" s="139">
        <v>4761000</v>
      </c>
      <c r="AA270" s="139">
        <v>7413000</v>
      </c>
      <c r="AB270" s="139">
        <v>7518000</v>
      </c>
      <c r="AC270" s="139">
        <v>6603000</v>
      </c>
      <c r="AD270" s="139">
        <v>-303000</v>
      </c>
      <c r="AE270" s="139">
        <v>287000</v>
      </c>
      <c r="AF270" s="139">
        <v>-363000</v>
      </c>
      <c r="AG270" s="139">
        <v>66000</v>
      </c>
      <c r="AH270" s="139">
        <v>351000</v>
      </c>
      <c r="AI270" s="139">
        <v>261000</v>
      </c>
      <c r="AJ270" s="139">
        <v>1671000</v>
      </c>
      <c r="AK270" s="139">
        <v>1946000</v>
      </c>
      <c r="AL270" s="139">
        <v>38000</v>
      </c>
      <c r="AM270" s="139">
        <v>580000</v>
      </c>
      <c r="AN270" s="139">
        <v>667000</v>
      </c>
      <c r="AO270" s="139">
        <v>1170000</v>
      </c>
      <c r="AP270" s="139">
        <v>1133000</v>
      </c>
      <c r="AQ270" s="139">
        <v>2400000</v>
      </c>
      <c r="AR270" s="139">
        <v>2150000</v>
      </c>
      <c r="AS270" s="139">
        <v>1845000</v>
      </c>
      <c r="AT270" s="139">
        <v>1425000</v>
      </c>
      <c r="AU270" s="139">
        <v>4265000</v>
      </c>
      <c r="AV270" s="139">
        <v>5285000</v>
      </c>
      <c r="AW270" s="139">
        <v>4290000</v>
      </c>
      <c r="AX270" s="139">
        <v>-5500000</v>
      </c>
      <c r="AY270" s="139">
        <v>-9220000</v>
      </c>
      <c r="AZ270" s="4"/>
    </row>
    <row r="271" spans="1:52">
      <c r="A271" s="139" t="s">
        <v>1058</v>
      </c>
      <c r="B271" s="139">
        <v>0</v>
      </c>
      <c r="C271" s="139">
        <v>0</v>
      </c>
      <c r="D271" s="139">
        <v>0</v>
      </c>
      <c r="E271" s="139">
        <v>0</v>
      </c>
      <c r="F271" s="139">
        <v>0</v>
      </c>
      <c r="G271" s="139">
        <v>0</v>
      </c>
      <c r="H271" s="139">
        <v>0</v>
      </c>
      <c r="I271" s="139">
        <v>0</v>
      </c>
      <c r="J271" s="139">
        <v>0</v>
      </c>
      <c r="K271" s="139">
        <v>0</v>
      </c>
      <c r="L271" s="139">
        <v>0</v>
      </c>
      <c r="M271" s="139">
        <v>0</v>
      </c>
      <c r="N271" s="139">
        <v>0</v>
      </c>
      <c r="O271" s="139">
        <v>0</v>
      </c>
      <c r="P271" s="139">
        <v>0</v>
      </c>
      <c r="Q271" s="139">
        <v>0</v>
      </c>
      <c r="R271" s="139">
        <v>0</v>
      </c>
      <c r="S271" s="139">
        <v>0</v>
      </c>
      <c r="T271" s="139">
        <v>0</v>
      </c>
      <c r="U271" s="139">
        <v>0</v>
      </c>
      <c r="V271" s="139">
        <v>0</v>
      </c>
      <c r="W271" s="139">
        <v>-500000</v>
      </c>
      <c r="X271" s="139">
        <v>-700000</v>
      </c>
      <c r="Y271" s="139">
        <v>-700000</v>
      </c>
      <c r="Z271" s="139">
        <v>-100000</v>
      </c>
      <c r="AA271" s="139">
        <v>-2889000</v>
      </c>
      <c r="AB271" s="139">
        <v>-7526000</v>
      </c>
      <c r="AC271" s="139">
        <v>-1000000</v>
      </c>
      <c r="AD271" s="139">
        <v>-703000</v>
      </c>
      <c r="AE271" s="139">
        <v>-533000</v>
      </c>
      <c r="AF271" s="139">
        <v>-1483000</v>
      </c>
      <c r="AG271" s="139">
        <v>0</v>
      </c>
      <c r="AH271" s="139">
        <v>-204000</v>
      </c>
      <c r="AI271" s="139">
        <v>0</v>
      </c>
      <c r="AJ271" s="139">
        <v>0</v>
      </c>
      <c r="AK271" s="139">
        <v>0</v>
      </c>
      <c r="AL271" s="139">
        <v>0</v>
      </c>
      <c r="AM271" s="139">
        <v>-880000</v>
      </c>
      <c r="AN271" s="139">
        <v>-2270000</v>
      </c>
      <c r="AO271" s="139">
        <v>-2900000</v>
      </c>
      <c r="AP271" s="139">
        <v>0</v>
      </c>
      <c r="AQ271" s="139">
        <v>-900000</v>
      </c>
      <c r="AR271" s="139">
        <v>-1340000</v>
      </c>
      <c r="AS271" s="139">
        <v>-1340000</v>
      </c>
      <c r="AT271" s="139">
        <v>-890000</v>
      </c>
      <c r="AU271" s="139">
        <v>-1145000</v>
      </c>
      <c r="AV271" s="139">
        <v>-1585000</v>
      </c>
      <c r="AW271" s="139">
        <v>-1585000</v>
      </c>
      <c r="AX271" s="139">
        <v>-6600000</v>
      </c>
      <c r="AY271" s="139">
        <v>-10320000</v>
      </c>
      <c r="AZ271" s="4"/>
    </row>
    <row r="272" spans="1:52">
      <c r="A272" s="139" t="s">
        <v>1059</v>
      </c>
      <c r="B272" s="139">
        <v>0</v>
      </c>
      <c r="C272" s="139">
        <v>0</v>
      </c>
      <c r="D272" s="139">
        <v>0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  <c r="J272" s="139">
        <v>0</v>
      </c>
      <c r="K272" s="139">
        <v>499000</v>
      </c>
      <c r="L272" s="139">
        <v>698600</v>
      </c>
      <c r="M272" s="139">
        <v>698600</v>
      </c>
      <c r="N272" s="139">
        <v>0</v>
      </c>
      <c r="O272" s="139">
        <v>0</v>
      </c>
      <c r="P272" s="139">
        <v>0</v>
      </c>
      <c r="Q272" s="139">
        <v>0</v>
      </c>
      <c r="R272" s="139">
        <v>0</v>
      </c>
      <c r="S272" s="139">
        <v>0</v>
      </c>
      <c r="T272" s="139">
        <v>0</v>
      </c>
      <c r="U272" s="139">
        <v>1000000</v>
      </c>
      <c r="V272" s="139">
        <v>350000</v>
      </c>
      <c r="W272" s="139">
        <v>1650000</v>
      </c>
      <c r="X272" s="139">
        <v>1650000</v>
      </c>
      <c r="Y272" s="139">
        <v>1750000</v>
      </c>
      <c r="Z272" s="139">
        <v>4861000</v>
      </c>
      <c r="AA272" s="139">
        <v>10302000</v>
      </c>
      <c r="AB272" s="139">
        <v>15044000</v>
      </c>
      <c r="AC272" s="139">
        <v>7603000</v>
      </c>
      <c r="AD272" s="139">
        <v>400000</v>
      </c>
      <c r="AE272" s="139">
        <v>820000</v>
      </c>
      <c r="AF272" s="139">
        <v>1120000</v>
      </c>
      <c r="AG272" s="139">
        <v>0</v>
      </c>
      <c r="AH272" s="139">
        <v>555000</v>
      </c>
      <c r="AI272" s="139">
        <v>0</v>
      </c>
      <c r="AJ272" s="139">
        <v>0</v>
      </c>
      <c r="AK272" s="139">
        <v>0</v>
      </c>
      <c r="AL272" s="139">
        <v>0</v>
      </c>
      <c r="AM272" s="139">
        <v>1460000</v>
      </c>
      <c r="AN272" s="139">
        <v>2937000</v>
      </c>
      <c r="AO272" s="139">
        <v>4070000</v>
      </c>
      <c r="AP272" s="139">
        <v>0</v>
      </c>
      <c r="AQ272" s="139">
        <v>3300000</v>
      </c>
      <c r="AR272" s="139">
        <v>3490000</v>
      </c>
      <c r="AS272" s="139">
        <v>3185000</v>
      </c>
      <c r="AT272" s="139">
        <v>2315000</v>
      </c>
      <c r="AU272" s="139">
        <v>5410000</v>
      </c>
      <c r="AV272" s="139">
        <v>6870000</v>
      </c>
      <c r="AW272" s="139">
        <v>5875000</v>
      </c>
      <c r="AX272" s="139">
        <v>1100000</v>
      </c>
      <c r="AY272" s="139">
        <v>1100000</v>
      </c>
      <c r="AZ272" s="4"/>
    </row>
    <row r="273" spans="1:52">
      <c r="A273" s="139" t="s">
        <v>193</v>
      </c>
      <c r="B273" s="139">
        <v>0</v>
      </c>
      <c r="C273" s="139">
        <v>0</v>
      </c>
      <c r="D273" s="139">
        <v>0</v>
      </c>
      <c r="E273" s="139">
        <v>0</v>
      </c>
      <c r="F273" s="139">
        <v>0</v>
      </c>
      <c r="G273" s="139">
        <v>0</v>
      </c>
      <c r="H273" s="139">
        <v>0</v>
      </c>
      <c r="I273" s="139">
        <v>0</v>
      </c>
      <c r="J273" s="139">
        <v>0</v>
      </c>
      <c r="K273" s="139">
        <v>0</v>
      </c>
      <c r="L273" s="139">
        <v>0</v>
      </c>
      <c r="M273" s="139">
        <v>0</v>
      </c>
      <c r="N273" s="139">
        <v>0</v>
      </c>
      <c r="O273" s="139">
        <v>0</v>
      </c>
      <c r="P273" s="139">
        <v>0</v>
      </c>
      <c r="Q273" s="139">
        <v>0</v>
      </c>
      <c r="R273" s="139">
        <v>0</v>
      </c>
      <c r="S273" s="139">
        <v>1150000</v>
      </c>
      <c r="T273" s="139">
        <v>1150000</v>
      </c>
      <c r="U273" s="139">
        <v>1150000</v>
      </c>
      <c r="V273" s="139">
        <v>0</v>
      </c>
      <c r="W273" s="139">
        <v>0</v>
      </c>
      <c r="X273" s="139">
        <v>0</v>
      </c>
      <c r="Y273" s="139">
        <v>0</v>
      </c>
      <c r="Z273" s="139">
        <v>0</v>
      </c>
      <c r="AA273" s="139">
        <v>0</v>
      </c>
      <c r="AB273" s="139">
        <v>0</v>
      </c>
      <c r="AC273" s="139">
        <v>0</v>
      </c>
      <c r="AD273" s="139">
        <v>0</v>
      </c>
      <c r="AE273" s="139">
        <v>0</v>
      </c>
      <c r="AF273" s="139">
        <v>0</v>
      </c>
      <c r="AG273" s="139">
        <v>0</v>
      </c>
      <c r="AH273" s="139">
        <v>0</v>
      </c>
      <c r="AI273" s="139">
        <v>0</v>
      </c>
      <c r="AJ273" s="139">
        <v>0</v>
      </c>
      <c r="AK273" s="139">
        <v>0</v>
      </c>
      <c r="AL273" s="139">
        <v>0</v>
      </c>
      <c r="AM273" s="139">
        <v>0</v>
      </c>
      <c r="AN273" s="139">
        <v>0</v>
      </c>
      <c r="AO273" s="139">
        <v>0</v>
      </c>
      <c r="AP273" s="139">
        <v>0</v>
      </c>
      <c r="AQ273" s="139">
        <v>0</v>
      </c>
      <c r="AR273" s="139">
        <v>0</v>
      </c>
      <c r="AS273" s="139">
        <v>0</v>
      </c>
      <c r="AT273" s="139">
        <v>0</v>
      </c>
      <c r="AU273" s="139">
        <v>0</v>
      </c>
      <c r="AV273" s="139">
        <v>0</v>
      </c>
      <c r="AW273" s="139">
        <v>0</v>
      </c>
      <c r="AX273" s="139">
        <v>0</v>
      </c>
      <c r="AY273" s="139">
        <v>0</v>
      </c>
      <c r="AZ273" s="4"/>
    </row>
    <row r="274" spans="1:52">
      <c r="A274" s="139" t="s">
        <v>194</v>
      </c>
      <c r="B274" s="139">
        <v>0</v>
      </c>
      <c r="C274" s="139">
        <v>-115000</v>
      </c>
      <c r="D274" s="139">
        <v>-115000</v>
      </c>
      <c r="E274" s="139">
        <v>-115000</v>
      </c>
      <c r="F274" s="139">
        <v>0</v>
      </c>
      <c r="G274" s="139">
        <v>-124200</v>
      </c>
      <c r="H274" s="139">
        <v>-124200</v>
      </c>
      <c r="I274" s="139">
        <v>-124200</v>
      </c>
      <c r="J274" s="139">
        <v>0</v>
      </c>
      <c r="K274" s="139">
        <v>-133400</v>
      </c>
      <c r="L274" s="139">
        <v>-133400</v>
      </c>
      <c r="M274" s="139">
        <v>-133400</v>
      </c>
      <c r="N274" s="139">
        <v>0</v>
      </c>
      <c r="O274" s="139">
        <v>-202400</v>
      </c>
      <c r="P274" s="139">
        <v>-202400</v>
      </c>
      <c r="Q274" s="139">
        <v>-202400</v>
      </c>
      <c r="R274" s="139">
        <v>0</v>
      </c>
      <c r="S274" s="139">
        <v>-230000</v>
      </c>
      <c r="T274" s="139">
        <v>-230000</v>
      </c>
      <c r="U274" s="139">
        <v>-230000</v>
      </c>
      <c r="V274" s="139">
        <v>0</v>
      </c>
      <c r="W274" s="139">
        <v>-343586</v>
      </c>
      <c r="X274" s="139">
        <v>-343586</v>
      </c>
      <c r="Y274" s="139">
        <v>-343586.04100000003</v>
      </c>
      <c r="Z274" s="139">
        <v>0</v>
      </c>
      <c r="AA274" s="139">
        <v>-344784</v>
      </c>
      <c r="AB274" s="139">
        <v>-344784</v>
      </c>
      <c r="AC274" s="139">
        <v>-344783.81</v>
      </c>
      <c r="AD274" s="139">
        <v>0</v>
      </c>
      <c r="AE274" s="139">
        <v>-456251</v>
      </c>
      <c r="AF274" s="139">
        <v>-456251</v>
      </c>
      <c r="AG274" s="139">
        <v>-456251.44</v>
      </c>
      <c r="AH274" s="139">
        <v>0</v>
      </c>
      <c r="AI274" s="139">
        <v>-474795</v>
      </c>
      <c r="AJ274" s="139">
        <v>-474795</v>
      </c>
      <c r="AK274" s="139">
        <v>-474795.11</v>
      </c>
      <c r="AL274" s="139">
        <v>0</v>
      </c>
      <c r="AM274" s="139">
        <v>-492477</v>
      </c>
      <c r="AN274" s="139">
        <v>-492477</v>
      </c>
      <c r="AO274" s="139">
        <v>-492477.52</v>
      </c>
      <c r="AP274" s="139">
        <v>0</v>
      </c>
      <c r="AQ274" s="139">
        <v>-520725</v>
      </c>
      <c r="AR274" s="139">
        <v>-520725</v>
      </c>
      <c r="AS274" s="139">
        <v>-520724.76</v>
      </c>
      <c r="AT274" s="139">
        <v>0</v>
      </c>
      <c r="AU274" s="139">
        <v>-566472</v>
      </c>
      <c r="AV274" s="139">
        <v>-566472</v>
      </c>
      <c r="AW274" s="139">
        <v>-566472.147</v>
      </c>
      <c r="AX274" s="139">
        <v>0</v>
      </c>
      <c r="AY274" s="139">
        <v>-605261</v>
      </c>
      <c r="AZ274" s="4"/>
    </row>
    <row r="275" spans="1:52">
      <c r="A275" s="139" t="s">
        <v>181</v>
      </c>
      <c r="B275" s="139">
        <v>30000</v>
      </c>
      <c r="C275" s="139">
        <v>-40000</v>
      </c>
      <c r="D275" s="139">
        <v>-40000</v>
      </c>
      <c r="E275" s="139">
        <v>-40000</v>
      </c>
      <c r="F275" s="139">
        <v>0</v>
      </c>
      <c r="G275" s="139">
        <v>0</v>
      </c>
      <c r="H275" s="139">
        <v>0</v>
      </c>
      <c r="I275" s="139">
        <v>0</v>
      </c>
      <c r="J275" s="139">
        <v>0</v>
      </c>
      <c r="K275" s="139">
        <v>0</v>
      </c>
      <c r="L275" s="139">
        <v>0</v>
      </c>
      <c r="M275" s="139">
        <v>0</v>
      </c>
      <c r="N275" s="139">
        <v>0</v>
      </c>
      <c r="O275" s="139">
        <v>0</v>
      </c>
      <c r="P275" s="139">
        <v>0</v>
      </c>
      <c r="Q275" s="139">
        <v>0</v>
      </c>
      <c r="R275" s="139">
        <v>0</v>
      </c>
      <c r="S275" s="139">
        <v>-769</v>
      </c>
      <c r="T275" s="139">
        <v>-769</v>
      </c>
      <c r="U275" s="139">
        <v>-769.76</v>
      </c>
      <c r="V275" s="139">
        <v>0</v>
      </c>
      <c r="W275" s="139">
        <v>0</v>
      </c>
      <c r="X275" s="139">
        <v>0</v>
      </c>
      <c r="Y275" s="139">
        <v>0</v>
      </c>
      <c r="Z275" s="139">
        <v>0</v>
      </c>
      <c r="AA275" s="139">
        <v>0</v>
      </c>
      <c r="AB275" s="139">
        <v>0</v>
      </c>
      <c r="AC275" s="139">
        <v>0</v>
      </c>
      <c r="AD275" s="139">
        <v>0</v>
      </c>
      <c r="AE275" s="139">
        <v>0</v>
      </c>
      <c r="AF275" s="139">
        <v>0</v>
      </c>
      <c r="AG275" s="139">
        <v>0</v>
      </c>
      <c r="AH275" s="139">
        <v>0</v>
      </c>
      <c r="AI275" s="139">
        <v>0</v>
      </c>
      <c r="AJ275" s="139">
        <v>0</v>
      </c>
      <c r="AK275" s="139">
        <v>0</v>
      </c>
      <c r="AL275" s="139">
        <v>0</v>
      </c>
      <c r="AM275" s="139">
        <v>0</v>
      </c>
      <c r="AN275" s="139">
        <v>0</v>
      </c>
      <c r="AO275" s="139">
        <v>0</v>
      </c>
      <c r="AP275" s="139">
        <v>0</v>
      </c>
      <c r="AQ275" s="139">
        <v>0</v>
      </c>
      <c r="AR275" s="139">
        <v>0</v>
      </c>
      <c r="AS275" s="139">
        <v>0</v>
      </c>
      <c r="AT275" s="139">
        <v>0</v>
      </c>
      <c r="AU275" s="139">
        <v>0</v>
      </c>
      <c r="AV275" s="139">
        <v>0</v>
      </c>
      <c r="AW275" s="139">
        <v>0</v>
      </c>
      <c r="AX275" s="139">
        <v>0</v>
      </c>
      <c r="AY275" s="139">
        <v>0</v>
      </c>
      <c r="AZ275" s="4"/>
    </row>
    <row r="276" spans="1:52">
      <c r="A276" s="139" t="s">
        <v>196</v>
      </c>
      <c r="B276" s="139">
        <v>24055</v>
      </c>
      <c r="C276" s="139">
        <v>111701</v>
      </c>
      <c r="D276" s="139">
        <v>533655</v>
      </c>
      <c r="E276" s="139">
        <v>879944.2</v>
      </c>
      <c r="F276" s="139">
        <v>-38353</v>
      </c>
      <c r="G276" s="139">
        <v>-339669</v>
      </c>
      <c r="H276" s="139">
        <v>-33503</v>
      </c>
      <c r="I276" s="139">
        <v>445827.98</v>
      </c>
      <c r="J276" s="139">
        <v>239764</v>
      </c>
      <c r="K276" s="139">
        <v>918828</v>
      </c>
      <c r="L276" s="139">
        <v>1884463</v>
      </c>
      <c r="M276" s="139">
        <v>2500628.2000000002</v>
      </c>
      <c r="N276" s="139">
        <v>982825</v>
      </c>
      <c r="O276" s="139">
        <v>1603201</v>
      </c>
      <c r="P276" s="139">
        <v>2410001</v>
      </c>
      <c r="Q276" s="139">
        <v>2469000.9300000002</v>
      </c>
      <c r="R276" s="139">
        <v>872594</v>
      </c>
      <c r="S276" s="139">
        <v>2058131</v>
      </c>
      <c r="T276" s="139">
        <v>3375431</v>
      </c>
      <c r="U276" s="139">
        <v>4288178.1100000003</v>
      </c>
      <c r="V276" s="139">
        <v>1106907</v>
      </c>
      <c r="W276" s="139">
        <v>2710346</v>
      </c>
      <c r="X276" s="139">
        <v>3773777</v>
      </c>
      <c r="Y276" s="139">
        <v>4508386.1950000003</v>
      </c>
      <c r="Z276" s="139">
        <v>253736</v>
      </c>
      <c r="AA276" s="139">
        <v>487496</v>
      </c>
      <c r="AB276" s="139">
        <v>232496</v>
      </c>
      <c r="AC276" s="139">
        <v>304496.09000000003</v>
      </c>
      <c r="AD276" s="139">
        <v>88000</v>
      </c>
      <c r="AE276" s="139">
        <v>17749</v>
      </c>
      <c r="AF276" s="139">
        <v>-312251</v>
      </c>
      <c r="AG276" s="139">
        <v>90748.56</v>
      </c>
      <c r="AH276" s="139">
        <v>82000</v>
      </c>
      <c r="AI276" s="139">
        <v>276605</v>
      </c>
      <c r="AJ276" s="139">
        <v>626205</v>
      </c>
      <c r="AK276" s="139">
        <v>670204.89</v>
      </c>
      <c r="AL276" s="139">
        <v>338500</v>
      </c>
      <c r="AM276" s="139">
        <v>531523</v>
      </c>
      <c r="AN276" s="139">
        <v>1042523</v>
      </c>
      <c r="AO276" s="139">
        <v>1480522.48</v>
      </c>
      <c r="AP276" s="139">
        <v>90000</v>
      </c>
      <c r="AQ276" s="139">
        <v>366275</v>
      </c>
      <c r="AR276" s="139">
        <v>902275</v>
      </c>
      <c r="AS276" s="139">
        <v>1371275.24</v>
      </c>
      <c r="AT276" s="139">
        <v>805000</v>
      </c>
      <c r="AU276" s="139">
        <v>1748528</v>
      </c>
      <c r="AV276" s="139">
        <v>3203528</v>
      </c>
      <c r="AW276" s="139">
        <v>4478527.8530000001</v>
      </c>
      <c r="AX276" s="139">
        <v>1032016</v>
      </c>
      <c r="AY276" s="139">
        <v>4348269</v>
      </c>
      <c r="AZ276" s="4"/>
    </row>
    <row r="277" spans="1:52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4"/>
    </row>
    <row r="278" spans="1:52">
      <c r="A278" s="139" t="s">
        <v>197</v>
      </c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</row>
    <row r="279" spans="1:52">
      <c r="A279" s="139" t="s">
        <v>198</v>
      </c>
      <c r="B279" s="139">
        <v>-47428</v>
      </c>
      <c r="C279" s="139">
        <v>-25498</v>
      </c>
      <c r="D279" s="139">
        <v>-7998</v>
      </c>
      <c r="E279" s="139">
        <v>61650.41</v>
      </c>
      <c r="F279" s="139">
        <v>-56741</v>
      </c>
      <c r="G279" s="139">
        <v>-133412</v>
      </c>
      <c r="H279" s="139">
        <v>-13733</v>
      </c>
      <c r="I279" s="139">
        <v>147208.4</v>
      </c>
      <c r="J279" s="139">
        <v>-210050</v>
      </c>
      <c r="K279" s="139">
        <v>-140658</v>
      </c>
      <c r="L279" s="139">
        <v>-135946</v>
      </c>
      <c r="M279" s="139">
        <v>-94889.01</v>
      </c>
      <c r="N279" s="139">
        <v>16079</v>
      </c>
      <c r="O279" s="139">
        <v>-26537</v>
      </c>
      <c r="P279" s="139">
        <v>-18029</v>
      </c>
      <c r="Q279" s="139">
        <v>339314.72</v>
      </c>
      <c r="R279" s="139">
        <v>-298126</v>
      </c>
      <c r="S279" s="139">
        <v>-466717</v>
      </c>
      <c r="T279" s="139">
        <v>-383654</v>
      </c>
      <c r="U279" s="139">
        <v>-335884.63500000001</v>
      </c>
      <c r="V279" s="139">
        <v>-127803</v>
      </c>
      <c r="W279" s="139">
        <v>114343</v>
      </c>
      <c r="X279" s="139">
        <v>-40028</v>
      </c>
      <c r="Y279" s="139">
        <v>34774.775999999998</v>
      </c>
      <c r="Z279" s="139">
        <v>-149320</v>
      </c>
      <c r="AA279" s="139">
        <v>-64662</v>
      </c>
      <c r="AB279" s="139">
        <v>-130353</v>
      </c>
      <c r="AC279" s="139">
        <v>-59785.9</v>
      </c>
      <c r="AD279" s="139">
        <v>55624</v>
      </c>
      <c r="AE279" s="139">
        <v>-17273</v>
      </c>
      <c r="AF279" s="139">
        <v>44940</v>
      </c>
      <c r="AG279" s="139">
        <v>-23849.49</v>
      </c>
      <c r="AH279" s="139">
        <v>83323</v>
      </c>
      <c r="AI279" s="139">
        <v>-36392</v>
      </c>
      <c r="AJ279" s="139">
        <v>16810</v>
      </c>
      <c r="AK279" s="139">
        <v>-18990.16</v>
      </c>
      <c r="AL279" s="139">
        <v>79547</v>
      </c>
      <c r="AM279" s="139">
        <v>-9230</v>
      </c>
      <c r="AN279" s="139">
        <v>107824</v>
      </c>
      <c r="AO279" s="139">
        <v>210249.91</v>
      </c>
      <c r="AP279" s="139">
        <v>-114972</v>
      </c>
      <c r="AQ279" s="139">
        <v>-45807</v>
      </c>
      <c r="AR279" s="139">
        <v>11133</v>
      </c>
      <c r="AS279" s="139">
        <v>-83882.61</v>
      </c>
      <c r="AT279" s="139">
        <v>116653</v>
      </c>
      <c r="AU279" s="139">
        <v>-42144</v>
      </c>
      <c r="AV279" s="139">
        <v>211074</v>
      </c>
      <c r="AW279" s="139">
        <v>237910.33300000001</v>
      </c>
      <c r="AX279" s="139">
        <v>-199063</v>
      </c>
      <c r="AY279" s="139">
        <v>3830399</v>
      </c>
    </row>
    <row r="280" spans="1:52">
      <c r="A280" s="139" t="s">
        <v>199</v>
      </c>
      <c r="B280" s="139">
        <v>-32206</v>
      </c>
      <c r="C280" s="139">
        <v>-32206</v>
      </c>
      <c r="D280" s="139">
        <v>-32206</v>
      </c>
      <c r="E280" s="139">
        <v>-32206.18</v>
      </c>
      <c r="F280" s="139">
        <v>29444</v>
      </c>
      <c r="G280" s="139">
        <v>29444</v>
      </c>
      <c r="H280" s="139">
        <v>29444</v>
      </c>
      <c r="I280" s="139">
        <v>29444.23</v>
      </c>
      <c r="J280" s="139">
        <v>176653</v>
      </c>
      <c r="K280" s="139">
        <v>176653</v>
      </c>
      <c r="L280" s="139">
        <v>176653</v>
      </c>
      <c r="M280" s="139">
        <v>176652.62</v>
      </c>
      <c r="N280" s="139">
        <v>81764</v>
      </c>
      <c r="O280" s="139">
        <v>81764</v>
      </c>
      <c r="P280" s="139">
        <v>81763</v>
      </c>
      <c r="Q280" s="139">
        <v>81763.61</v>
      </c>
      <c r="R280" s="139">
        <v>421078</v>
      </c>
      <c r="S280" s="139">
        <v>421078</v>
      </c>
      <c r="T280" s="139">
        <v>421078</v>
      </c>
      <c r="U280" s="139">
        <v>421078.33100000001</v>
      </c>
      <c r="V280" s="139">
        <v>85194</v>
      </c>
      <c r="W280" s="139">
        <v>85194</v>
      </c>
      <c r="X280" s="139">
        <v>85194</v>
      </c>
      <c r="Y280" s="139">
        <v>85193.695999999996</v>
      </c>
      <c r="Z280" s="139">
        <v>119968</v>
      </c>
      <c r="AA280" s="139">
        <v>119969</v>
      </c>
      <c r="AB280" s="139">
        <v>119969</v>
      </c>
      <c r="AC280" s="139">
        <v>195943.63</v>
      </c>
      <c r="AD280" s="139">
        <v>136157</v>
      </c>
      <c r="AE280" s="139">
        <v>136158</v>
      </c>
      <c r="AF280" s="139">
        <v>136158</v>
      </c>
      <c r="AG280" s="139">
        <v>136157.73000000001</v>
      </c>
      <c r="AH280" s="139">
        <v>112308</v>
      </c>
      <c r="AI280" s="139">
        <v>112308</v>
      </c>
      <c r="AJ280" s="139">
        <v>112308</v>
      </c>
      <c r="AK280" s="139">
        <v>112308.24</v>
      </c>
      <c r="AL280" s="139">
        <v>93318</v>
      </c>
      <c r="AM280" s="139">
        <v>93318</v>
      </c>
      <c r="AN280" s="139">
        <v>93318</v>
      </c>
      <c r="AO280" s="139">
        <v>93318.080000000002</v>
      </c>
      <c r="AP280" s="139">
        <v>303568</v>
      </c>
      <c r="AQ280" s="139">
        <v>303568</v>
      </c>
      <c r="AR280" s="139">
        <v>303568</v>
      </c>
      <c r="AS280" s="139">
        <v>303567.99</v>
      </c>
      <c r="AT280" s="139">
        <v>219686</v>
      </c>
      <c r="AU280" s="139">
        <v>219686</v>
      </c>
      <c r="AV280" s="139">
        <v>219685</v>
      </c>
      <c r="AW280" s="139">
        <v>219685.38200000001</v>
      </c>
      <c r="AX280" s="139">
        <v>457596</v>
      </c>
      <c r="AY280" s="139">
        <v>457596</v>
      </c>
      <c r="AZ280" s="4"/>
    </row>
    <row r="281" spans="1:52">
      <c r="A281" s="139" t="s">
        <v>200</v>
      </c>
      <c r="B281" s="139">
        <v>-79634</v>
      </c>
      <c r="C281" s="139">
        <v>-57704</v>
      </c>
      <c r="D281" s="139">
        <v>-40204</v>
      </c>
      <c r="E281" s="139">
        <v>29444.23</v>
      </c>
      <c r="F281" s="139">
        <v>-27297</v>
      </c>
      <c r="G281" s="139">
        <v>-103968</v>
      </c>
      <c r="H281" s="139">
        <v>15711</v>
      </c>
      <c r="I281" s="139">
        <v>176652.62</v>
      </c>
      <c r="J281" s="139">
        <v>-33397</v>
      </c>
      <c r="K281" s="139">
        <v>35995</v>
      </c>
      <c r="L281" s="139">
        <v>40707</v>
      </c>
      <c r="M281" s="139">
        <v>81763.61</v>
      </c>
      <c r="N281" s="139">
        <v>97843</v>
      </c>
      <c r="O281" s="139">
        <v>55227</v>
      </c>
      <c r="P281" s="139">
        <v>63734</v>
      </c>
      <c r="Q281" s="139">
        <v>421078.33</v>
      </c>
      <c r="R281" s="139">
        <v>122952</v>
      </c>
      <c r="S281" s="139">
        <v>-45639</v>
      </c>
      <c r="T281" s="139">
        <v>37424</v>
      </c>
      <c r="U281" s="139">
        <v>85193.695999999996</v>
      </c>
      <c r="V281" s="139">
        <v>-42609</v>
      </c>
      <c r="W281" s="139">
        <v>199537</v>
      </c>
      <c r="X281" s="139">
        <v>45166</v>
      </c>
      <c r="Y281" s="139">
        <v>119968.47199999999</v>
      </c>
      <c r="Z281" s="139">
        <v>-29352</v>
      </c>
      <c r="AA281" s="139">
        <v>55307</v>
      </c>
      <c r="AB281" s="139">
        <v>-10384</v>
      </c>
      <c r="AC281" s="139">
        <v>136157.73000000001</v>
      </c>
      <c r="AD281" s="139">
        <v>191781</v>
      </c>
      <c r="AE281" s="139">
        <v>118885</v>
      </c>
      <c r="AF281" s="139">
        <v>181098</v>
      </c>
      <c r="AG281" s="139">
        <v>112308.24</v>
      </c>
      <c r="AH281" s="139">
        <v>195631</v>
      </c>
      <c r="AI281" s="139">
        <v>75916</v>
      </c>
      <c r="AJ281" s="139">
        <v>129118</v>
      </c>
      <c r="AK281" s="139">
        <v>93318.080000000002</v>
      </c>
      <c r="AL281" s="139">
        <v>172865</v>
      </c>
      <c r="AM281" s="139">
        <v>84088</v>
      </c>
      <c r="AN281" s="139">
        <v>201142</v>
      </c>
      <c r="AO281" s="139">
        <v>303567.99</v>
      </c>
      <c r="AP281" s="139">
        <v>188596</v>
      </c>
      <c r="AQ281" s="139">
        <v>257761</v>
      </c>
      <c r="AR281" s="139">
        <v>314701</v>
      </c>
      <c r="AS281" s="139">
        <v>219685.38</v>
      </c>
      <c r="AT281" s="139">
        <v>336339</v>
      </c>
      <c r="AU281" s="139">
        <v>177542</v>
      </c>
      <c r="AV281" s="139">
        <v>430759</v>
      </c>
      <c r="AW281" s="139">
        <v>457595.71500000003</v>
      </c>
      <c r="AX281" s="139">
        <v>258533</v>
      </c>
      <c r="AY281" s="139">
        <v>4287995</v>
      </c>
      <c r="AZ281" s="4"/>
    </row>
    <row r="282" spans="1:5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4"/>
    </row>
    <row r="283" spans="1:52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4"/>
    </row>
    <row r="284" spans="1:52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4"/>
    </row>
    <row r="285" spans="1:52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4"/>
    </row>
    <row r="286" spans="1:52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4"/>
    </row>
    <row r="287" spans="1:52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4"/>
    </row>
    <row r="288" spans="1:52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4"/>
    </row>
    <row r="289" spans="1:52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4"/>
    </row>
    <row r="290" spans="1:52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4"/>
    </row>
    <row r="291" spans="1:52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4"/>
    </row>
    <row r="292" spans="1:52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4"/>
    </row>
    <row r="293" spans="1:52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4"/>
    </row>
    <row r="294" spans="1:52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4"/>
    </row>
    <row r="295" spans="1:52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4"/>
    </row>
    <row r="296" spans="1:52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4"/>
    </row>
    <row r="297" spans="1:52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4"/>
    </row>
    <row r="298" spans="1:52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4"/>
    </row>
    <row r="299" spans="1:52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4"/>
    </row>
    <row r="300" spans="1:52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4"/>
    </row>
    <row r="301" spans="1:52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4"/>
    </row>
    <row r="302" spans="1:5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1:5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1:5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1:5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1:5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1:5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1:5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1:5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1:5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5" spans="1:52" s="6" customFormat="1">
      <c r="B315" s="8">
        <v>2008</v>
      </c>
      <c r="C315" s="8">
        <v>2009</v>
      </c>
      <c r="D315" s="8">
        <v>2010</v>
      </c>
      <c r="E315" s="8">
        <v>2011</v>
      </c>
      <c r="F315" s="8">
        <v>2012</v>
      </c>
      <c r="G315" s="8">
        <v>2013</v>
      </c>
      <c r="H315" s="8">
        <v>2014</v>
      </c>
      <c r="I315" s="8">
        <v>2015</v>
      </c>
      <c r="J315" s="8">
        <v>2016</v>
      </c>
      <c r="K315" s="8">
        <v>2017</v>
      </c>
      <c r="L315" s="8">
        <v>2018</v>
      </c>
      <c r="M315" s="8">
        <v>2019</v>
      </c>
      <c r="N315" s="8">
        <v>2020</v>
      </c>
      <c r="O315" s="7"/>
      <c r="P315" s="8"/>
    </row>
    <row r="316" spans="1:52">
      <c r="A316" s="114"/>
      <c r="B316" s="287" t="s">
        <v>201</v>
      </c>
      <c r="C316" s="288"/>
      <c r="D316" s="288"/>
      <c r="E316" s="288"/>
      <c r="F316" s="288"/>
      <c r="G316" s="288"/>
      <c r="H316" s="288"/>
      <c r="I316" s="288"/>
      <c r="J316" s="288"/>
      <c r="K316" s="288"/>
      <c r="L316" s="288"/>
      <c r="M316" s="288"/>
      <c r="N316" s="289"/>
      <c r="O316" s="9"/>
      <c r="P316" s="3"/>
    </row>
    <row r="317" spans="1:52">
      <c r="B317" s="290" t="s">
        <v>29</v>
      </c>
      <c r="C317" s="291"/>
      <c r="D317" s="291"/>
      <c r="E317" s="291"/>
      <c r="F317" s="291"/>
      <c r="G317" s="291"/>
      <c r="H317" s="291"/>
      <c r="I317" s="291"/>
      <c r="J317" s="291"/>
      <c r="K317" s="291"/>
      <c r="L317" s="291"/>
      <c r="M317" s="291"/>
      <c r="N317" s="292"/>
      <c r="O317" s="9"/>
      <c r="P317" s="3"/>
    </row>
    <row r="318" spans="1:52">
      <c r="B318" s="10">
        <f t="shared" ref="B318:N321" si="0">IFERROR(VLOOKUP($B$317,$4:$127,MATCH($P318&amp;"/"&amp;B$315,$2:$2,0),FALSE),"")</f>
        <v>23037</v>
      </c>
      <c r="C318" s="10">
        <f t="shared" si="0"/>
        <v>18173</v>
      </c>
      <c r="D318" s="10">
        <f t="shared" si="0"/>
        <v>40591</v>
      </c>
      <c r="E318" s="10">
        <f t="shared" si="0"/>
        <v>161798</v>
      </c>
      <c r="F318" s="10">
        <f t="shared" si="0"/>
        <v>191721</v>
      </c>
      <c r="G318" s="10">
        <f t="shared" si="0"/>
        <v>110898</v>
      </c>
      <c r="H318" s="10">
        <f t="shared" si="0"/>
        <v>148315</v>
      </c>
      <c r="I318" s="10">
        <f t="shared" si="0"/>
        <v>197590</v>
      </c>
      <c r="J318" s="10">
        <f t="shared" si="0"/>
        <v>213829</v>
      </c>
      <c r="K318" s="10">
        <f t="shared" si="0"/>
        <v>176011</v>
      </c>
      <c r="L318" s="10">
        <f t="shared" si="0"/>
        <v>188596</v>
      </c>
      <c r="M318" s="10">
        <f t="shared" si="0"/>
        <v>336339</v>
      </c>
      <c r="N318" s="11">
        <f t="shared" si="0"/>
        <v>258533</v>
      </c>
      <c r="O318" s="9"/>
      <c r="P318" s="12" t="s">
        <v>202</v>
      </c>
    </row>
    <row r="319" spans="1:52">
      <c r="B319" s="10">
        <f t="shared" si="0"/>
        <v>23163</v>
      </c>
      <c r="C319" s="10">
        <f t="shared" si="0"/>
        <v>18881</v>
      </c>
      <c r="D319" s="10">
        <f t="shared" si="0"/>
        <v>117539</v>
      </c>
      <c r="E319" s="10">
        <f t="shared" si="0"/>
        <v>114212</v>
      </c>
      <c r="F319" s="10">
        <f t="shared" si="0"/>
        <v>106296</v>
      </c>
      <c r="G319" s="10">
        <f t="shared" si="0"/>
        <v>368752</v>
      </c>
      <c r="H319" s="10">
        <f t="shared" si="0"/>
        <v>160670</v>
      </c>
      <c r="I319" s="10">
        <f t="shared" si="0"/>
        <v>141458</v>
      </c>
      <c r="J319" s="10">
        <f t="shared" si="0"/>
        <v>75916</v>
      </c>
      <c r="K319" s="10">
        <f t="shared" si="0"/>
        <v>124826</v>
      </c>
      <c r="L319" s="10">
        <f t="shared" si="0"/>
        <v>257761</v>
      </c>
      <c r="M319" s="10">
        <f t="shared" si="0"/>
        <v>194505</v>
      </c>
      <c r="N319" s="11">
        <f t="shared" si="0"/>
        <v>4287995</v>
      </c>
      <c r="O319" s="9"/>
      <c r="P319" s="12" t="s">
        <v>203</v>
      </c>
    </row>
    <row r="320" spans="1:52">
      <c r="B320" s="10">
        <f t="shared" si="0"/>
        <v>53342</v>
      </c>
      <c r="C320" s="10">
        <f t="shared" si="0"/>
        <v>79890</v>
      </c>
      <c r="D320" s="10">
        <f t="shared" si="0"/>
        <v>114242</v>
      </c>
      <c r="E320" s="10">
        <f t="shared" si="0"/>
        <v>154817</v>
      </c>
      <c r="F320" s="10">
        <f t="shared" si="0"/>
        <v>173049</v>
      </c>
      <c r="G320" s="10">
        <f t="shared" si="0"/>
        <v>236565</v>
      </c>
      <c r="H320" s="10">
        <f t="shared" si="0"/>
        <v>109415</v>
      </c>
      <c r="I320" s="10">
        <f t="shared" si="0"/>
        <v>181098</v>
      </c>
      <c r="J320" s="10">
        <f t="shared" si="0"/>
        <v>148537</v>
      </c>
      <c r="K320" s="10">
        <f t="shared" si="0"/>
        <v>225099</v>
      </c>
      <c r="L320" s="10">
        <f t="shared" si="0"/>
        <v>314701</v>
      </c>
      <c r="M320" s="10">
        <f t="shared" si="0"/>
        <v>430759</v>
      </c>
      <c r="N320" s="11" t="str">
        <f t="shared" si="0"/>
        <v/>
      </c>
      <c r="O320" s="9"/>
      <c r="P320" s="12" t="s">
        <v>204</v>
      </c>
    </row>
    <row r="321" spans="2:16">
      <c r="B321" s="10">
        <f t="shared" si="0"/>
        <v>61100.22</v>
      </c>
      <c r="C321" s="10">
        <f t="shared" si="0"/>
        <v>237170.87</v>
      </c>
      <c r="D321" s="10">
        <f t="shared" si="0"/>
        <v>128063.93</v>
      </c>
      <c r="E321" s="10">
        <f t="shared" si="0"/>
        <v>439988.7</v>
      </c>
      <c r="F321" s="10">
        <f t="shared" si="0"/>
        <v>155157.49299999999</v>
      </c>
      <c r="G321" s="10">
        <f t="shared" si="0"/>
        <v>212013.95499999999</v>
      </c>
      <c r="H321" s="10">
        <f t="shared" si="0"/>
        <v>144341.32999999999</v>
      </c>
      <c r="I321" s="10">
        <f t="shared" si="0"/>
        <v>117280.96000000001</v>
      </c>
      <c r="J321" s="10">
        <f t="shared" si="0"/>
        <v>94724.76</v>
      </c>
      <c r="K321" s="10">
        <f t="shared" si="0"/>
        <v>303567.99</v>
      </c>
      <c r="L321" s="10">
        <f t="shared" si="0"/>
        <v>234829.72</v>
      </c>
      <c r="M321" s="10">
        <f t="shared" si="0"/>
        <v>457595.71500000003</v>
      </c>
      <c r="N321" s="11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4287995</v>
      </c>
      <c r="O321" s="9"/>
      <c r="P321" s="12" t="s">
        <v>205</v>
      </c>
    </row>
    <row r="322" spans="2:16">
      <c r="B322" s="13">
        <f t="shared" ref="B322:N322" si="1">+B321/B$351</f>
        <v>5.1182555879028518E-3</v>
      </c>
      <c r="C322" s="13">
        <f t="shared" si="1"/>
        <v>1.8869215720302923E-2</v>
      </c>
      <c r="D322" s="13">
        <f t="shared" si="1"/>
        <v>8.3186205684592594E-3</v>
      </c>
      <c r="E322" s="13">
        <f t="shared" si="1"/>
        <v>2.4155450601684988E-2</v>
      </c>
      <c r="F322" s="13">
        <f t="shared" si="1"/>
        <v>6.7180545840468606E-3</v>
      </c>
      <c r="G322" s="13">
        <f t="shared" si="1"/>
        <v>7.4703791739203721E-3</v>
      </c>
      <c r="H322" s="13">
        <f t="shared" si="1"/>
        <v>4.8986714265069151E-3</v>
      </c>
      <c r="I322" s="13">
        <f t="shared" si="1"/>
        <v>3.8771232628684064E-3</v>
      </c>
      <c r="J322" s="13">
        <f t="shared" si="1"/>
        <v>2.987546497959554E-3</v>
      </c>
      <c r="K322" s="13">
        <f t="shared" si="1"/>
        <v>8.9286834244170724E-3</v>
      </c>
      <c r="L322" s="13">
        <f t="shared" si="1"/>
        <v>6.4776710443450363E-3</v>
      </c>
      <c r="M322" s="13">
        <f t="shared" si="1"/>
        <v>1.0943336789364244E-2</v>
      </c>
      <c r="N322" s="13">
        <f t="shared" si="1"/>
        <v>9.2319897083863386E-2</v>
      </c>
      <c r="O322" s="9">
        <f>RATE(M$315-I$315,,-I322,M322)</f>
        <v>0.29616425099348032</v>
      </c>
      <c r="P322" s="14" t="s">
        <v>206</v>
      </c>
    </row>
    <row r="323" spans="2:16">
      <c r="B323" s="290" t="s">
        <v>1005</v>
      </c>
      <c r="C323" s="291"/>
      <c r="D323" s="291"/>
      <c r="E323" s="291"/>
      <c r="F323" s="291"/>
      <c r="G323" s="291"/>
      <c r="H323" s="291"/>
      <c r="I323" s="291"/>
      <c r="J323" s="291"/>
      <c r="K323" s="291"/>
      <c r="L323" s="291"/>
      <c r="M323" s="291"/>
      <c r="N323" s="292"/>
      <c r="O323" s="9"/>
      <c r="P323" s="3"/>
    </row>
    <row r="324" spans="2:16">
      <c r="B324" s="11">
        <f t="shared" ref="B324:N327" si="2">IFERROR(VLOOKUP($B$323,$4:$127,MATCH($P324&amp;"/"&amp;B$315,$2:$2,0),FALSE),"0")</f>
        <v>2317</v>
      </c>
      <c r="C324" s="11">
        <f t="shared" si="2"/>
        <v>1358</v>
      </c>
      <c r="D324" s="11">
        <f t="shared" si="2"/>
        <v>2097</v>
      </c>
      <c r="E324" s="11">
        <f t="shared" si="2"/>
        <v>2507</v>
      </c>
      <c r="F324" s="11">
        <f t="shared" si="2"/>
        <v>3441</v>
      </c>
      <c r="G324" s="11">
        <f t="shared" si="2"/>
        <v>5327</v>
      </c>
      <c r="H324" s="11">
        <f t="shared" si="2"/>
        <v>5942</v>
      </c>
      <c r="I324" s="11">
        <f t="shared" si="2"/>
        <v>13003</v>
      </c>
      <c r="J324" s="11">
        <f t="shared" si="2"/>
        <v>22181</v>
      </c>
      <c r="K324" s="11">
        <f t="shared" si="2"/>
        <v>20463</v>
      </c>
      <c r="L324" s="11">
        <f t="shared" si="2"/>
        <v>22171</v>
      </c>
      <c r="M324" s="11">
        <f t="shared" si="2"/>
        <v>20212</v>
      </c>
      <c r="N324" s="11">
        <f t="shared" si="2"/>
        <v>0</v>
      </c>
      <c r="O324" s="9"/>
      <c r="P324" s="12" t="s">
        <v>202</v>
      </c>
    </row>
    <row r="325" spans="2:16">
      <c r="B325" s="11">
        <f t="shared" si="2"/>
        <v>2390</v>
      </c>
      <c r="C325" s="11">
        <f t="shared" si="2"/>
        <v>1832</v>
      </c>
      <c r="D325" s="11">
        <f t="shared" si="2"/>
        <v>2112</v>
      </c>
      <c r="E325" s="11">
        <f t="shared" si="2"/>
        <v>2419</v>
      </c>
      <c r="F325" s="11">
        <f t="shared" si="2"/>
        <v>4406</v>
      </c>
      <c r="G325" s="11">
        <f t="shared" si="2"/>
        <v>4801</v>
      </c>
      <c r="H325" s="11">
        <f t="shared" si="2"/>
        <v>10956</v>
      </c>
      <c r="I325" s="11">
        <f t="shared" si="2"/>
        <v>18819</v>
      </c>
      <c r="J325" s="11">
        <f t="shared" si="2"/>
        <v>20433</v>
      </c>
      <c r="K325" s="11">
        <f t="shared" si="2"/>
        <v>19744</v>
      </c>
      <c r="L325" s="11">
        <f t="shared" si="2"/>
        <v>19450</v>
      </c>
      <c r="M325" s="11">
        <f t="shared" si="2"/>
        <v>19598</v>
      </c>
      <c r="N325" s="11">
        <f t="shared" si="2"/>
        <v>0</v>
      </c>
      <c r="O325" s="9"/>
      <c r="P325" s="12" t="s">
        <v>203</v>
      </c>
    </row>
    <row r="326" spans="2:16">
      <c r="B326" s="11">
        <f t="shared" si="2"/>
        <v>2200</v>
      </c>
      <c r="C326" s="11">
        <f t="shared" si="2"/>
        <v>2008</v>
      </c>
      <c r="D326" s="11">
        <f t="shared" si="2"/>
        <v>2346</v>
      </c>
      <c r="E326" s="11">
        <f t="shared" si="2"/>
        <v>2551</v>
      </c>
      <c r="F326" s="11">
        <f t="shared" si="2"/>
        <v>5108</v>
      </c>
      <c r="G326" s="11">
        <f t="shared" si="2"/>
        <v>5108</v>
      </c>
      <c r="H326" s="11">
        <f t="shared" si="2"/>
        <v>11833</v>
      </c>
      <c r="I326" s="11">
        <f t="shared" si="2"/>
        <v>20515</v>
      </c>
      <c r="J326" s="11">
        <f t="shared" si="2"/>
        <v>19965</v>
      </c>
      <c r="K326" s="11">
        <f t="shared" si="2"/>
        <v>22290</v>
      </c>
      <c r="L326" s="11">
        <f t="shared" si="2"/>
        <v>20591</v>
      </c>
      <c r="M326" s="11">
        <f t="shared" si="2"/>
        <v>17199</v>
      </c>
      <c r="N326" s="11" t="str">
        <f t="shared" si="2"/>
        <v>0</v>
      </c>
      <c r="O326" s="9"/>
      <c r="P326" s="12" t="s">
        <v>204</v>
      </c>
    </row>
    <row r="327" spans="2:16">
      <c r="B327" s="11">
        <f t="shared" si="2"/>
        <v>1551.24</v>
      </c>
      <c r="C327" s="11">
        <f t="shared" si="2"/>
        <v>2023.99</v>
      </c>
      <c r="D327" s="11">
        <f t="shared" si="2"/>
        <v>2141.54</v>
      </c>
      <c r="E327" s="11">
        <f t="shared" si="2"/>
        <v>3031.29</v>
      </c>
      <c r="F327" s="11">
        <f t="shared" si="2"/>
        <v>4640.04</v>
      </c>
      <c r="G327" s="11">
        <f t="shared" si="2"/>
        <v>5444.415</v>
      </c>
      <c r="H327" s="11">
        <f t="shared" si="2"/>
        <v>12359.54</v>
      </c>
      <c r="I327" s="11">
        <f t="shared" si="2"/>
        <v>22122.54</v>
      </c>
      <c r="J327" s="11">
        <f t="shared" si="2"/>
        <v>20345.14</v>
      </c>
      <c r="K327" s="11">
        <f t="shared" si="2"/>
        <v>20767.060000000001</v>
      </c>
      <c r="L327" s="11">
        <f t="shared" si="2"/>
        <v>20679.310000000001</v>
      </c>
      <c r="M327" s="11">
        <f t="shared" si="2"/>
        <v>19310.060000000001</v>
      </c>
      <c r="N327" s="11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0</v>
      </c>
      <c r="O327" s="9"/>
      <c r="P327" s="12" t="s">
        <v>205</v>
      </c>
    </row>
    <row r="328" spans="2:16">
      <c r="B328" s="13">
        <f t="shared" ref="B328:N328" si="3">+B327/B$351</f>
        <v>1.2994458609442682E-4</v>
      </c>
      <c r="C328" s="13">
        <f t="shared" si="3"/>
        <v>1.610278021315852E-4</v>
      </c>
      <c r="D328" s="13">
        <f t="shared" si="3"/>
        <v>1.3910754333541257E-4</v>
      </c>
      <c r="E328" s="13">
        <f t="shared" si="3"/>
        <v>1.6641830995746409E-4</v>
      </c>
      <c r="F328" s="13">
        <f t="shared" si="3"/>
        <v>2.0090581118219534E-4</v>
      </c>
      <c r="G328" s="13">
        <f t="shared" si="3"/>
        <v>1.9183569510874737E-4</v>
      </c>
      <c r="H328" s="13">
        <f t="shared" si="3"/>
        <v>4.1945938452118519E-4</v>
      </c>
      <c r="I328" s="13">
        <f t="shared" si="3"/>
        <v>7.3133622429196376E-4</v>
      </c>
      <c r="J328" s="13">
        <f t="shared" si="3"/>
        <v>6.4167015844111765E-4</v>
      </c>
      <c r="K328" s="13">
        <f t="shared" si="3"/>
        <v>6.1081046257833321E-4</v>
      </c>
      <c r="L328" s="13">
        <f t="shared" si="3"/>
        <v>5.7042936304669938E-4</v>
      </c>
      <c r="M328" s="13">
        <f t="shared" si="3"/>
        <v>4.6179735315666337E-4</v>
      </c>
      <c r="N328" s="13">
        <f t="shared" si="3"/>
        <v>0</v>
      </c>
      <c r="O328" s="9">
        <f>RATE(M$315-I$315,,-I328,M328)</f>
        <v>-0.10857750656080972</v>
      </c>
      <c r="P328" s="14" t="s">
        <v>206</v>
      </c>
    </row>
    <row r="329" spans="2:16">
      <c r="B329" s="284" t="s">
        <v>1007</v>
      </c>
      <c r="C329" s="285"/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86"/>
      <c r="O329" s="9"/>
      <c r="P329" s="3"/>
    </row>
    <row r="330" spans="2:16">
      <c r="B330" s="11">
        <f t="shared" ref="B330:N333" si="4">IFERROR(VLOOKUP($B$329,$4:$127,MATCH($P330&amp;"/"&amp;B$315,$2:$2,0),FALSE),"")</f>
        <v>10766262</v>
      </c>
      <c r="C330" s="11">
        <f t="shared" si="4"/>
        <v>11671928</v>
      </c>
      <c r="D330" s="11">
        <f t="shared" si="4"/>
        <v>11983462</v>
      </c>
      <c r="E330" s="11">
        <f t="shared" si="4"/>
        <v>15993349</v>
      </c>
      <c r="F330" s="11">
        <f t="shared" si="4"/>
        <v>18726000</v>
      </c>
      <c r="G330" s="11">
        <f t="shared" si="4"/>
        <v>23874418</v>
      </c>
      <c r="H330" s="11">
        <f t="shared" si="4"/>
        <v>28290265</v>
      </c>
      <c r="I330" s="11">
        <f t="shared" si="4"/>
        <v>29037409</v>
      </c>
      <c r="J330" s="11">
        <f t="shared" si="4"/>
        <v>29729853</v>
      </c>
      <c r="K330" s="11">
        <f t="shared" si="4"/>
        <v>31387910</v>
      </c>
      <c r="L330" s="11">
        <f t="shared" si="4"/>
        <v>33281365</v>
      </c>
      <c r="M330" s="11">
        <f t="shared" si="4"/>
        <v>36038446</v>
      </c>
      <c r="N330" s="11">
        <f t="shared" si="4"/>
        <v>41510416</v>
      </c>
      <c r="O330" s="9"/>
      <c r="P330" s="12" t="s">
        <v>202</v>
      </c>
    </row>
    <row r="331" spans="2:16">
      <c r="B331" s="11">
        <f t="shared" si="4"/>
        <v>10866844</v>
      </c>
      <c r="C331" s="11">
        <f t="shared" si="4"/>
        <v>11495304</v>
      </c>
      <c r="D331" s="11">
        <f t="shared" si="4"/>
        <v>13275083</v>
      </c>
      <c r="E331" s="11">
        <f t="shared" si="4"/>
        <v>16749007</v>
      </c>
      <c r="F331" s="11">
        <f t="shared" si="4"/>
        <v>20118747</v>
      </c>
      <c r="G331" s="11">
        <f t="shared" si="4"/>
        <v>25347466</v>
      </c>
      <c r="H331" s="11">
        <f t="shared" si="4"/>
        <v>28639433</v>
      </c>
      <c r="I331" s="11">
        <f t="shared" si="4"/>
        <v>29207263</v>
      </c>
      <c r="J331" s="11">
        <f t="shared" si="4"/>
        <v>30207971</v>
      </c>
      <c r="K331" s="11">
        <f t="shared" si="4"/>
        <v>31850459</v>
      </c>
      <c r="L331" s="11">
        <f t="shared" si="4"/>
        <v>33700169</v>
      </c>
      <c r="M331" s="11">
        <f t="shared" si="4"/>
        <v>37409635</v>
      </c>
      <c r="N331" s="11">
        <f t="shared" si="4"/>
        <v>41155749</v>
      </c>
      <c r="O331" s="9"/>
      <c r="P331" s="12" t="s">
        <v>203</v>
      </c>
    </row>
    <row r="332" spans="2:16">
      <c r="B332" s="11">
        <f t="shared" si="4"/>
        <v>11323056</v>
      </c>
      <c r="C332" s="11">
        <f t="shared" si="4"/>
        <v>11736956</v>
      </c>
      <c r="D332" s="11">
        <f t="shared" si="4"/>
        <v>13598909</v>
      </c>
      <c r="E332" s="11">
        <f t="shared" si="4"/>
        <v>17647589</v>
      </c>
      <c r="F332" s="11">
        <f t="shared" si="4"/>
        <v>21484342</v>
      </c>
      <c r="G332" s="11">
        <f t="shared" si="4"/>
        <v>26774887</v>
      </c>
      <c r="H332" s="11">
        <f t="shared" si="4"/>
        <v>28551331</v>
      </c>
      <c r="I332" s="11">
        <f t="shared" si="4"/>
        <v>28957776</v>
      </c>
      <c r="J332" s="11">
        <f t="shared" si="4"/>
        <v>30726260</v>
      </c>
      <c r="K332" s="11">
        <f t="shared" si="4"/>
        <v>32471410</v>
      </c>
      <c r="L332" s="11">
        <f t="shared" si="4"/>
        <v>34294589</v>
      </c>
      <c r="M332" s="11">
        <f t="shared" si="4"/>
        <v>38870427</v>
      </c>
      <c r="N332" s="11" t="str">
        <f t="shared" si="4"/>
        <v/>
      </c>
      <c r="O332" s="9"/>
      <c r="P332" s="12" t="s">
        <v>204</v>
      </c>
    </row>
    <row r="333" spans="2:16">
      <c r="B333" s="11">
        <f t="shared" si="4"/>
        <v>11661371.939999999</v>
      </c>
      <c r="C333" s="11">
        <f t="shared" si="4"/>
        <v>12094869.859999999</v>
      </c>
      <c r="D333" s="11">
        <f t="shared" si="4"/>
        <v>14971561.720000001</v>
      </c>
      <c r="E333" s="11">
        <f t="shared" si="4"/>
        <v>17495928.870000001</v>
      </c>
      <c r="F333" s="11">
        <f t="shared" si="4"/>
        <v>22565691.947999999</v>
      </c>
      <c r="G333" s="11">
        <f t="shared" si="4"/>
        <v>27726223.539999999</v>
      </c>
      <c r="H333" s="11">
        <f t="shared" si="4"/>
        <v>28809992.440000001</v>
      </c>
      <c r="I333" s="11">
        <f t="shared" si="4"/>
        <v>29583990.239999998</v>
      </c>
      <c r="J333" s="11">
        <f t="shared" si="4"/>
        <v>30990781.82</v>
      </c>
      <c r="K333" s="11">
        <f t="shared" si="4"/>
        <v>32887071.460000001</v>
      </c>
      <c r="L333" s="11">
        <f t="shared" si="4"/>
        <v>35065314.869999997</v>
      </c>
      <c r="M333" s="11">
        <f t="shared" si="4"/>
        <v>40336329.814999998</v>
      </c>
      <c r="N333" s="11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41155749</v>
      </c>
      <c r="O333" s="9">
        <f>RATE(M$315-I$315,,-I333,M333)</f>
        <v>8.0587419904966012E-2</v>
      </c>
      <c r="P333" s="12" t="s">
        <v>205</v>
      </c>
    </row>
    <row r="334" spans="2:16">
      <c r="B334" s="13">
        <f t="shared" ref="B334:N334" si="5">+B333/B$351</f>
        <v>0.97685216345405157</v>
      </c>
      <c r="C334" s="13">
        <f t="shared" si="5"/>
        <v>0.96226281287128557</v>
      </c>
      <c r="D334" s="13">
        <f t="shared" si="5"/>
        <v>0.97250444575571982</v>
      </c>
      <c r="E334" s="13">
        <f t="shared" si="5"/>
        <v>0.96052931711627887</v>
      </c>
      <c r="F334" s="13">
        <f t="shared" si="5"/>
        <v>0.97705594040147792</v>
      </c>
      <c r="G334" s="13">
        <f t="shared" si="5"/>
        <v>0.97694230978652696</v>
      </c>
      <c r="H334" s="13">
        <f t="shared" si="5"/>
        <v>0.97775659101733547</v>
      </c>
      <c r="I334" s="13">
        <f t="shared" si="5"/>
        <v>0.9779999819917562</v>
      </c>
      <c r="J334" s="13">
        <f t="shared" si="5"/>
        <v>0.97742556112435253</v>
      </c>
      <c r="K334" s="13">
        <f t="shared" si="5"/>
        <v>0.96728989714140079</v>
      </c>
      <c r="L334" s="13">
        <f t="shared" si="5"/>
        <v>0.9672607657763268</v>
      </c>
      <c r="M334" s="13">
        <f t="shared" si="5"/>
        <v>0.96463762125136865</v>
      </c>
      <c r="N334" s="13">
        <f t="shared" si="5"/>
        <v>0.88607717874888225</v>
      </c>
      <c r="O334" s="9">
        <f>RATE(M$315-I$315,,-I334,M334)</f>
        <v>-3.4333781384217887E-3</v>
      </c>
      <c r="P334" s="14" t="s">
        <v>206</v>
      </c>
    </row>
    <row r="335" spans="2:16">
      <c r="B335" s="290" t="s">
        <v>44</v>
      </c>
      <c r="C335" s="291"/>
      <c r="D335" s="291"/>
      <c r="E335" s="291"/>
      <c r="F335" s="291"/>
      <c r="G335" s="291"/>
      <c r="H335" s="291"/>
      <c r="I335" s="291"/>
      <c r="J335" s="291"/>
      <c r="K335" s="291"/>
      <c r="L335" s="291"/>
      <c r="M335" s="291"/>
      <c r="N335" s="292"/>
      <c r="O335" s="9"/>
      <c r="P335" s="3"/>
    </row>
    <row r="336" spans="2:16">
      <c r="B336" s="11">
        <f t="shared" ref="B336:N339" si="6">IFERROR(VLOOKUP($B$335,$4:$127,MATCH($P336&amp;"/"&amp;B$315,$2:$2,0),FALSE),"")</f>
        <v>39171</v>
      </c>
      <c r="C336" s="11">
        <f t="shared" si="6"/>
        <v>30550</v>
      </c>
      <c r="D336" s="11">
        <f t="shared" si="6"/>
        <v>35626</v>
      </c>
      <c r="E336" s="11">
        <f t="shared" si="6"/>
        <v>42738</v>
      </c>
      <c r="F336" s="11">
        <f t="shared" si="6"/>
        <v>47807</v>
      </c>
      <c r="G336" s="11">
        <f t="shared" si="6"/>
        <v>55948</v>
      </c>
      <c r="H336" s="11">
        <f t="shared" si="6"/>
        <v>56671</v>
      </c>
      <c r="I336" s="11">
        <f t="shared" si="6"/>
        <v>111532</v>
      </c>
      <c r="J336" s="11">
        <f t="shared" si="6"/>
        <v>129356</v>
      </c>
      <c r="K336" s="11">
        <f t="shared" si="6"/>
        <v>134241</v>
      </c>
      <c r="L336" s="11">
        <f t="shared" si="6"/>
        <v>128238</v>
      </c>
      <c r="M336" s="11">
        <f t="shared" si="6"/>
        <v>161349</v>
      </c>
      <c r="N336" s="11">
        <f t="shared" si="6"/>
        <v>162486</v>
      </c>
      <c r="O336" s="9"/>
      <c r="P336" s="12" t="s">
        <v>202</v>
      </c>
    </row>
    <row r="337" spans="1:16">
      <c r="B337" s="11">
        <f t="shared" si="6"/>
        <v>35796</v>
      </c>
      <c r="C337" s="11">
        <f t="shared" si="6"/>
        <v>31015</v>
      </c>
      <c r="D337" s="11">
        <f t="shared" si="6"/>
        <v>32664</v>
      </c>
      <c r="E337" s="11">
        <f t="shared" si="6"/>
        <v>41761</v>
      </c>
      <c r="F337" s="11">
        <f t="shared" si="6"/>
        <v>48723</v>
      </c>
      <c r="G337" s="11">
        <f t="shared" si="6"/>
        <v>57942</v>
      </c>
      <c r="H337" s="11">
        <f t="shared" si="6"/>
        <v>69185</v>
      </c>
      <c r="I337" s="11">
        <f t="shared" si="6"/>
        <v>117681</v>
      </c>
      <c r="J337" s="11">
        <f t="shared" si="6"/>
        <v>129300</v>
      </c>
      <c r="K337" s="11">
        <f t="shared" si="6"/>
        <v>131488</v>
      </c>
      <c r="L337" s="11">
        <f t="shared" si="6"/>
        <v>134152</v>
      </c>
      <c r="M337" s="11">
        <f t="shared" si="6"/>
        <v>165255</v>
      </c>
      <c r="N337" s="11">
        <f t="shared" si="6"/>
        <v>158911</v>
      </c>
      <c r="O337" s="9"/>
      <c r="P337" s="12" t="s">
        <v>203</v>
      </c>
    </row>
    <row r="338" spans="1:16">
      <c r="B338" s="11">
        <f t="shared" si="6"/>
        <v>34089</v>
      </c>
      <c r="C338" s="11">
        <f t="shared" si="6"/>
        <v>34444</v>
      </c>
      <c r="D338" s="11">
        <f t="shared" si="6"/>
        <v>35489</v>
      </c>
      <c r="E338" s="11">
        <f t="shared" si="6"/>
        <v>50204</v>
      </c>
      <c r="F338" s="11">
        <f t="shared" si="6"/>
        <v>51736</v>
      </c>
      <c r="G338" s="11">
        <f t="shared" si="6"/>
        <v>55216</v>
      </c>
      <c r="H338" s="11">
        <f t="shared" si="6"/>
        <v>84326</v>
      </c>
      <c r="I338" s="11">
        <f t="shared" si="6"/>
        <v>120230</v>
      </c>
      <c r="J338" s="11">
        <f t="shared" si="6"/>
        <v>128877</v>
      </c>
      <c r="K338" s="11">
        <f t="shared" si="6"/>
        <v>126879</v>
      </c>
      <c r="L338" s="11">
        <f t="shared" si="6"/>
        <v>160544</v>
      </c>
      <c r="M338" s="11">
        <f t="shared" si="6"/>
        <v>164075</v>
      </c>
      <c r="N338" s="11" t="str">
        <f t="shared" si="6"/>
        <v/>
      </c>
      <c r="O338" s="9"/>
      <c r="P338" s="12" t="s">
        <v>204</v>
      </c>
    </row>
    <row r="339" spans="1:16">
      <c r="B339" s="11">
        <f t="shared" si="6"/>
        <v>31604.11</v>
      </c>
      <c r="C339" s="11">
        <f t="shared" si="6"/>
        <v>38674.9</v>
      </c>
      <c r="D339" s="11">
        <f t="shared" si="6"/>
        <v>41868.39</v>
      </c>
      <c r="E339" s="11">
        <f t="shared" si="6"/>
        <v>49786.46</v>
      </c>
      <c r="F339" s="11">
        <f t="shared" si="6"/>
        <v>54981.237999999998</v>
      </c>
      <c r="G339" s="11">
        <f t="shared" si="6"/>
        <v>55851.423999999999</v>
      </c>
      <c r="H339" s="11">
        <f t="shared" si="6"/>
        <v>92616.77</v>
      </c>
      <c r="I339" s="11">
        <f t="shared" si="6"/>
        <v>132668.31</v>
      </c>
      <c r="J339" s="11">
        <f t="shared" si="6"/>
        <v>135548.19</v>
      </c>
      <c r="K339" s="11">
        <f t="shared" si="6"/>
        <v>126611.82</v>
      </c>
      <c r="L339" s="11">
        <f t="shared" si="6"/>
        <v>160371.39000000001</v>
      </c>
      <c r="M339" s="11">
        <f t="shared" si="6"/>
        <v>165186.65299999999</v>
      </c>
      <c r="N339" s="11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158911</v>
      </c>
      <c r="O339" s="9">
        <f>RATE(M$315-I$315,,-I339,M339)</f>
        <v>5.633565547550206E-2</v>
      </c>
      <c r="P339" s="12" t="s">
        <v>205</v>
      </c>
    </row>
    <row r="340" spans="1:16">
      <c r="A340" s="114"/>
      <c r="B340" s="13">
        <f t="shared" ref="B340:N340" si="7">+B339/B$351</f>
        <v>2.6474194791474789E-3</v>
      </c>
      <c r="C340" s="13">
        <f t="shared" si="7"/>
        <v>3.0769589497274415E-3</v>
      </c>
      <c r="D340" s="13">
        <f t="shared" si="7"/>
        <v>2.7196358117564717E-3</v>
      </c>
      <c r="E340" s="13">
        <f t="shared" si="7"/>
        <v>2.7332846847265978E-3</v>
      </c>
      <c r="F340" s="13">
        <f t="shared" si="7"/>
        <v>2.3805937492330548E-3</v>
      </c>
      <c r="G340" s="13">
        <f t="shared" si="7"/>
        <v>1.9679426983162333E-3</v>
      </c>
      <c r="H340" s="13">
        <f t="shared" si="7"/>
        <v>3.1432378017741897E-3</v>
      </c>
      <c r="I340" s="13">
        <f t="shared" si="7"/>
        <v>4.3858047456845272E-3</v>
      </c>
      <c r="J340" s="13">
        <f t="shared" si="7"/>
        <v>4.2750862640270216E-3</v>
      </c>
      <c r="K340" s="13">
        <f t="shared" si="7"/>
        <v>3.7239659509860643E-3</v>
      </c>
      <c r="L340" s="13">
        <f t="shared" si="7"/>
        <v>4.4237718690137056E-3</v>
      </c>
      <c r="M340" s="13">
        <f t="shared" si="7"/>
        <v>3.950415437974206E-3</v>
      </c>
      <c r="N340" s="13">
        <f t="shared" si="7"/>
        <v>3.4213302873473063E-3</v>
      </c>
      <c r="O340" s="9">
        <f>RATE(M$315-I$315,,-I340,M340)</f>
        <v>-2.5799452836736611E-2</v>
      </c>
      <c r="P340" s="14" t="s">
        <v>206</v>
      </c>
    </row>
    <row r="341" spans="1:16">
      <c r="B341" s="284" t="s">
        <v>48</v>
      </c>
      <c r="C341" s="285"/>
      <c r="D341" s="285"/>
      <c r="E341" s="285"/>
      <c r="F341" s="285"/>
      <c r="G341" s="285"/>
      <c r="H341" s="285"/>
      <c r="I341" s="285"/>
      <c r="J341" s="285"/>
      <c r="K341" s="285"/>
      <c r="L341" s="285"/>
      <c r="M341" s="285"/>
      <c r="N341" s="286"/>
      <c r="O341" s="9"/>
      <c r="P341" s="3"/>
    </row>
    <row r="342" spans="1:16">
      <c r="B342" s="11">
        <f t="shared" ref="B342:N345" si="8">IFERROR(VLOOKUP($B$341,$4:$127,MATCH($P342&amp;"/"&amp;B$315,$2:$2,0),FALSE),"")</f>
        <v>19999</v>
      </c>
      <c r="C342" s="11">
        <f t="shared" si="8"/>
        <v>19387</v>
      </c>
      <c r="D342" s="11">
        <f t="shared" si="8"/>
        <v>23438</v>
      </c>
      <c r="E342" s="11">
        <f t="shared" si="8"/>
        <v>23866</v>
      </c>
      <c r="F342" s="11">
        <f t="shared" si="8"/>
        <v>23618</v>
      </c>
      <c r="G342" s="11">
        <f t="shared" si="8"/>
        <v>22132</v>
      </c>
      <c r="H342" s="11">
        <f t="shared" si="8"/>
        <v>21069</v>
      </c>
      <c r="I342" s="11">
        <f t="shared" si="8"/>
        <v>19763</v>
      </c>
      <c r="J342" s="11">
        <f t="shared" si="8"/>
        <v>19982</v>
      </c>
      <c r="K342" s="11">
        <f t="shared" si="8"/>
        <v>16571</v>
      </c>
      <c r="L342" s="11">
        <f t="shared" si="8"/>
        <v>13913</v>
      </c>
      <c r="M342" s="11">
        <f t="shared" si="8"/>
        <v>12386</v>
      </c>
      <c r="N342" s="11">
        <f t="shared" si="8"/>
        <v>9888</v>
      </c>
      <c r="O342" s="9"/>
      <c r="P342" s="12" t="s">
        <v>202</v>
      </c>
    </row>
    <row r="343" spans="1:16">
      <c r="B343" s="11">
        <f t="shared" si="8"/>
        <v>19935</v>
      </c>
      <c r="C343" s="11">
        <f t="shared" si="8"/>
        <v>18961</v>
      </c>
      <c r="D343" s="11">
        <f t="shared" si="8"/>
        <v>22859</v>
      </c>
      <c r="E343" s="11">
        <f t="shared" si="8"/>
        <v>23247</v>
      </c>
      <c r="F343" s="11">
        <f t="shared" si="8"/>
        <v>22855</v>
      </c>
      <c r="G343" s="11">
        <f t="shared" si="8"/>
        <v>21336</v>
      </c>
      <c r="H343" s="11">
        <f t="shared" si="8"/>
        <v>20218</v>
      </c>
      <c r="I343" s="11">
        <f t="shared" si="8"/>
        <v>18878</v>
      </c>
      <c r="J343" s="11">
        <f t="shared" si="8"/>
        <v>19074</v>
      </c>
      <c r="K343" s="11">
        <f t="shared" si="8"/>
        <v>16339</v>
      </c>
      <c r="L343" s="11">
        <f t="shared" si="8"/>
        <v>13114</v>
      </c>
      <c r="M343" s="11">
        <f t="shared" si="8"/>
        <v>11686</v>
      </c>
      <c r="N343" s="11">
        <f t="shared" si="8"/>
        <v>9873</v>
      </c>
      <c r="O343" s="9"/>
      <c r="P343" s="12" t="s">
        <v>203</v>
      </c>
    </row>
    <row r="344" spans="1:16">
      <c r="B344" s="11">
        <f t="shared" si="8"/>
        <v>19871</v>
      </c>
      <c r="C344" s="11">
        <f t="shared" si="8"/>
        <v>22669</v>
      </c>
      <c r="D344" s="11">
        <f t="shared" si="8"/>
        <v>24165</v>
      </c>
      <c r="E344" s="11">
        <f t="shared" si="8"/>
        <v>22548</v>
      </c>
      <c r="F344" s="11">
        <f t="shared" si="8"/>
        <v>22776</v>
      </c>
      <c r="G344" s="11">
        <f t="shared" si="8"/>
        <v>20531</v>
      </c>
      <c r="H344" s="11">
        <f t="shared" si="8"/>
        <v>19831</v>
      </c>
      <c r="I344" s="11">
        <f t="shared" si="8"/>
        <v>18373</v>
      </c>
      <c r="J344" s="11">
        <f t="shared" si="8"/>
        <v>18503</v>
      </c>
      <c r="K344" s="11">
        <f t="shared" si="8"/>
        <v>15537</v>
      </c>
      <c r="L344" s="11">
        <f t="shared" si="8"/>
        <v>12191</v>
      </c>
      <c r="M344" s="11">
        <f t="shared" si="8"/>
        <v>11061</v>
      </c>
      <c r="N344" s="11" t="str">
        <f t="shared" si="8"/>
        <v/>
      </c>
      <c r="O344" s="9"/>
      <c r="P344" s="12" t="s">
        <v>204</v>
      </c>
    </row>
    <row r="345" spans="1:16">
      <c r="B345" s="11">
        <f t="shared" si="8"/>
        <v>19809.45</v>
      </c>
      <c r="C345" s="11">
        <f t="shared" si="8"/>
        <v>23484.880000000001</v>
      </c>
      <c r="D345" s="11">
        <f t="shared" si="8"/>
        <v>24461.41</v>
      </c>
      <c r="E345" s="11">
        <f t="shared" si="8"/>
        <v>24373.83</v>
      </c>
      <c r="F345" s="11">
        <f t="shared" si="8"/>
        <v>22626.09</v>
      </c>
      <c r="G345" s="11">
        <f t="shared" si="8"/>
        <v>21898.9</v>
      </c>
      <c r="H345" s="11">
        <f t="shared" si="8"/>
        <v>19829.27</v>
      </c>
      <c r="I345" s="11">
        <f t="shared" si="8"/>
        <v>20426.27</v>
      </c>
      <c r="J345" s="11">
        <f t="shared" si="8"/>
        <v>17508.37</v>
      </c>
      <c r="K345" s="11">
        <f t="shared" si="8"/>
        <v>14863.34</v>
      </c>
      <c r="L345" s="11">
        <f t="shared" si="8"/>
        <v>12486.61</v>
      </c>
      <c r="M345" s="11">
        <f t="shared" si="8"/>
        <v>10446.621999999999</v>
      </c>
      <c r="N345" s="11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9873</v>
      </c>
      <c r="O345" s="9">
        <f>RATE(M$315-I$315,,-I345,M345)</f>
        <v>-0.15433821973917836</v>
      </c>
      <c r="P345" s="12" t="s">
        <v>205</v>
      </c>
    </row>
    <row r="346" spans="1:16">
      <c r="B346" s="13">
        <f t="shared" ref="B346:N346" si="9">+B345/B$351</f>
        <v>1.6594020145227323E-3</v>
      </c>
      <c r="C346" s="13">
        <f t="shared" si="9"/>
        <v>1.8684472797415117E-3</v>
      </c>
      <c r="D346" s="13">
        <f t="shared" si="9"/>
        <v>1.588934435789336E-3</v>
      </c>
      <c r="E346" s="13">
        <f t="shared" si="9"/>
        <v>1.3381271985822992E-3</v>
      </c>
      <c r="F346" s="13">
        <f t="shared" si="9"/>
        <v>9.7967107295009485E-4</v>
      </c>
      <c r="G346" s="13">
        <f t="shared" si="9"/>
        <v>7.7161471041736318E-4</v>
      </c>
      <c r="H346" s="13">
        <f t="shared" si="9"/>
        <v>6.7296787661226889E-4</v>
      </c>
      <c r="I346" s="13">
        <f t="shared" si="9"/>
        <v>6.7526021777644934E-4</v>
      </c>
      <c r="J346" s="13">
        <f t="shared" si="9"/>
        <v>5.52200601811819E-4</v>
      </c>
      <c r="K346" s="13">
        <f t="shared" si="9"/>
        <v>4.3716749414019325E-4</v>
      </c>
      <c r="L346" s="13">
        <f t="shared" si="9"/>
        <v>3.4443745893419784E-4</v>
      </c>
      <c r="M346" s="13">
        <f t="shared" si="9"/>
        <v>2.4982948727389601E-4</v>
      </c>
      <c r="N346" s="13">
        <f t="shared" si="9"/>
        <v>2.1256422731579284E-4</v>
      </c>
      <c r="O346" s="9">
        <f>RATE(M$315-I$315,,-I346,M346)</f>
        <v>-0.22009243484751734</v>
      </c>
      <c r="P346" s="14" t="s">
        <v>206</v>
      </c>
    </row>
    <row r="347" spans="1:16">
      <c r="B347" s="287" t="s">
        <v>55</v>
      </c>
      <c r="C347" s="288"/>
      <c r="D347" s="288"/>
      <c r="E347" s="288"/>
      <c r="F347" s="288"/>
      <c r="G347" s="288"/>
      <c r="H347" s="288"/>
      <c r="I347" s="288"/>
      <c r="J347" s="288"/>
      <c r="K347" s="288"/>
      <c r="L347" s="288"/>
      <c r="M347" s="288"/>
      <c r="N347" s="289"/>
      <c r="O347" s="9"/>
      <c r="P347" s="3"/>
    </row>
    <row r="348" spans="1:16">
      <c r="B348" s="11">
        <f t="shared" ref="B348:N351" si="10">IFERROR(VLOOKUP($B$347,$4:$127,MATCH($P348&amp;"/"&amp;B$315,$2:$2,0),FALSE),"")</f>
        <v>10966885</v>
      </c>
      <c r="C348" s="11">
        <f t="shared" si="10"/>
        <v>11879171</v>
      </c>
      <c r="D348" s="11">
        <f t="shared" si="10"/>
        <v>12864803</v>
      </c>
      <c r="E348" s="11">
        <f t="shared" si="10"/>
        <v>16430551</v>
      </c>
      <c r="F348" s="11">
        <f t="shared" si="10"/>
        <v>19183104</v>
      </c>
      <c r="G348" s="11">
        <f t="shared" si="10"/>
        <v>24429644</v>
      </c>
      <c r="H348" s="11">
        <f t="shared" si="10"/>
        <v>28833230</v>
      </c>
      <c r="I348" s="11">
        <f t="shared" si="10"/>
        <v>29758336</v>
      </c>
      <c r="J348" s="11">
        <f t="shared" si="10"/>
        <v>30477196</v>
      </c>
      <c r="K348" s="11">
        <f t="shared" si="10"/>
        <v>32189121</v>
      </c>
      <c r="L348" s="11">
        <f t="shared" si="10"/>
        <v>34334527</v>
      </c>
      <c r="M348" s="11">
        <f t="shared" si="10"/>
        <v>37299742</v>
      </c>
      <c r="N348" s="11">
        <f t="shared" si="10"/>
        <v>42846843</v>
      </c>
      <c r="O348" s="9"/>
      <c r="P348" s="12" t="s">
        <v>202</v>
      </c>
    </row>
    <row r="349" spans="1:16">
      <c r="B349" s="11">
        <f t="shared" si="10"/>
        <v>11099408</v>
      </c>
      <c r="C349" s="11">
        <f t="shared" si="10"/>
        <v>11721647</v>
      </c>
      <c r="D349" s="11">
        <f t="shared" si="10"/>
        <v>13617681</v>
      </c>
      <c r="E349" s="11">
        <f t="shared" si="10"/>
        <v>17126966</v>
      </c>
      <c r="F349" s="11">
        <f t="shared" si="10"/>
        <v>20532775</v>
      </c>
      <c r="G349" s="11">
        <f t="shared" si="10"/>
        <v>26175793</v>
      </c>
      <c r="H349" s="11">
        <f t="shared" si="10"/>
        <v>29206769</v>
      </c>
      <c r="I349" s="11">
        <f t="shared" si="10"/>
        <v>29842233</v>
      </c>
      <c r="J349" s="11">
        <f t="shared" si="10"/>
        <v>30811309</v>
      </c>
      <c r="K349" s="11">
        <f t="shared" si="10"/>
        <v>32607711</v>
      </c>
      <c r="L349" s="11">
        <f t="shared" si="10"/>
        <v>34859050</v>
      </c>
      <c r="M349" s="11">
        <f t="shared" si="10"/>
        <v>38539468</v>
      </c>
      <c r="N349" s="11">
        <f t="shared" si="10"/>
        <v>46447138</v>
      </c>
      <c r="O349" s="9"/>
      <c r="P349" s="12" t="s">
        <v>203</v>
      </c>
    </row>
    <row r="350" spans="1:16">
      <c r="B350" s="11">
        <f t="shared" si="10"/>
        <v>11595668</v>
      </c>
      <c r="C350" s="11">
        <f t="shared" si="10"/>
        <v>12026134</v>
      </c>
      <c r="D350" s="11">
        <f t="shared" si="10"/>
        <v>14635651</v>
      </c>
      <c r="E350" s="11">
        <f t="shared" si="10"/>
        <v>18039653</v>
      </c>
      <c r="F350" s="11">
        <f t="shared" si="10"/>
        <v>21990464</v>
      </c>
      <c r="G350" s="11">
        <f t="shared" si="10"/>
        <v>27423603</v>
      </c>
      <c r="H350" s="11">
        <f t="shared" si="10"/>
        <v>29126618</v>
      </c>
      <c r="I350" s="11">
        <f t="shared" si="10"/>
        <v>29658149</v>
      </c>
      <c r="J350" s="11">
        <f t="shared" si="10"/>
        <v>31433738</v>
      </c>
      <c r="K350" s="11">
        <f t="shared" si="10"/>
        <v>33344217</v>
      </c>
      <c r="L350" s="11">
        <f t="shared" si="10"/>
        <v>35570635</v>
      </c>
      <c r="M350" s="11">
        <f t="shared" si="10"/>
        <v>40272232</v>
      </c>
      <c r="N350" s="11" t="str">
        <f t="shared" si="10"/>
        <v/>
      </c>
      <c r="O350" s="9"/>
      <c r="P350" s="12" t="s">
        <v>204</v>
      </c>
    </row>
    <row r="351" spans="1:16">
      <c r="B351" s="11">
        <f t="shared" si="10"/>
        <v>11937703.960000001</v>
      </c>
      <c r="C351" s="11">
        <f t="shared" si="10"/>
        <v>12569195.960000001</v>
      </c>
      <c r="D351" s="11">
        <f t="shared" si="10"/>
        <v>15394851.699999999</v>
      </c>
      <c r="E351" s="11">
        <f t="shared" si="10"/>
        <v>18214882.73</v>
      </c>
      <c r="F351" s="11">
        <f t="shared" si="10"/>
        <v>23095598.741999999</v>
      </c>
      <c r="G351" s="11">
        <f t="shared" si="10"/>
        <v>28380614.967999998</v>
      </c>
      <c r="H351" s="11">
        <f t="shared" si="10"/>
        <v>29465403.460000001</v>
      </c>
      <c r="I351" s="11">
        <f t="shared" si="10"/>
        <v>30249479.329999998</v>
      </c>
      <c r="J351" s="11">
        <f t="shared" si="10"/>
        <v>31706539.149999999</v>
      </c>
      <c r="K351" s="11">
        <f t="shared" si="10"/>
        <v>33999188.409999996</v>
      </c>
      <c r="L351" s="11">
        <f t="shared" si="10"/>
        <v>36252183.600000001</v>
      </c>
      <c r="M351" s="11">
        <f t="shared" si="10"/>
        <v>41815007.964000002</v>
      </c>
      <c r="N351" s="11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46447138</v>
      </c>
      <c r="O351" s="9">
        <f>RATE(M$315-I$315,,-I351,M351)</f>
        <v>8.4310267071194503E-2</v>
      </c>
      <c r="P351" s="12" t="s">
        <v>205</v>
      </c>
    </row>
    <row r="352" spans="1:16">
      <c r="B352" s="293" t="s">
        <v>56</v>
      </c>
      <c r="C352" s="294"/>
      <c r="D352" s="294"/>
      <c r="E352" s="294"/>
      <c r="F352" s="294"/>
      <c r="G352" s="294"/>
      <c r="H352" s="294"/>
      <c r="I352" s="294"/>
      <c r="J352" s="294"/>
      <c r="K352" s="294"/>
      <c r="L352" s="294"/>
      <c r="M352" s="294"/>
      <c r="N352" s="295"/>
    </row>
    <row r="353" spans="1:16">
      <c r="B353" s="296" t="s">
        <v>1012</v>
      </c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8"/>
      <c r="O353" s="9"/>
      <c r="P353" s="3"/>
    </row>
    <row r="354" spans="1:16">
      <c r="B354" s="11">
        <f t="shared" ref="B354:N357" si="11">IFERROR(VLOOKUP($B$353,$4:$127,MATCH($P354&amp;"/"&amp;B$315,$2:$2,0),FALSE),"")</f>
        <v>9032725</v>
      </c>
      <c r="C354" s="11">
        <f t="shared" si="11"/>
        <v>9908060</v>
      </c>
      <c r="D354" s="11">
        <f t="shared" si="11"/>
        <v>10784722</v>
      </c>
      <c r="E354" s="11">
        <f t="shared" si="11"/>
        <v>13446345</v>
      </c>
      <c r="F354" s="11">
        <f t="shared" si="11"/>
        <v>15998555</v>
      </c>
      <c r="G354" s="11">
        <f t="shared" si="11"/>
        <v>18303890</v>
      </c>
      <c r="H354" s="11">
        <f t="shared" si="11"/>
        <v>16912749</v>
      </c>
      <c r="I354" s="11">
        <f t="shared" si="11"/>
        <v>15689647</v>
      </c>
      <c r="J354" s="11">
        <f t="shared" si="11"/>
        <v>15529349</v>
      </c>
      <c r="K354" s="11">
        <f t="shared" si="11"/>
        <v>15288647</v>
      </c>
      <c r="L354" s="11">
        <f t="shared" si="11"/>
        <v>14741368</v>
      </c>
      <c r="M354" s="11">
        <f t="shared" si="11"/>
        <v>15212422</v>
      </c>
      <c r="N354" s="11">
        <f t="shared" si="11"/>
        <v>23077392</v>
      </c>
      <c r="O354" s="9"/>
      <c r="P354" s="12" t="s">
        <v>202</v>
      </c>
    </row>
    <row r="355" spans="1:16">
      <c r="B355" s="11">
        <f t="shared" si="11"/>
        <v>9213567</v>
      </c>
      <c r="C355" s="11">
        <f t="shared" si="11"/>
        <v>9808323</v>
      </c>
      <c r="D355" s="11">
        <f t="shared" si="11"/>
        <v>11105743</v>
      </c>
      <c r="E355" s="11">
        <f t="shared" si="11"/>
        <v>14251522</v>
      </c>
      <c r="F355" s="11">
        <f t="shared" si="11"/>
        <v>16336097</v>
      </c>
      <c r="G355" s="11">
        <f t="shared" si="11"/>
        <v>19470221</v>
      </c>
      <c r="H355" s="11">
        <f t="shared" si="11"/>
        <v>14773557</v>
      </c>
      <c r="I355" s="11">
        <f t="shared" si="11"/>
        <v>15501440</v>
      </c>
      <c r="J355" s="11">
        <f t="shared" si="11"/>
        <v>16271792</v>
      </c>
      <c r="K355" s="11">
        <f t="shared" si="11"/>
        <v>15469738</v>
      </c>
      <c r="L355" s="11">
        <f t="shared" si="11"/>
        <v>14271804</v>
      </c>
      <c r="M355" s="11">
        <f t="shared" si="11"/>
        <v>13899888</v>
      </c>
      <c r="N355" s="11">
        <f t="shared" si="11"/>
        <v>30735631</v>
      </c>
      <c r="O355" s="9"/>
      <c r="P355" s="12" t="s">
        <v>203</v>
      </c>
    </row>
    <row r="356" spans="1:16">
      <c r="B356" s="11">
        <f t="shared" si="11"/>
        <v>9648200</v>
      </c>
      <c r="C356" s="11">
        <f t="shared" si="11"/>
        <v>10055818</v>
      </c>
      <c r="D356" s="11">
        <f t="shared" si="11"/>
        <v>11847251</v>
      </c>
      <c r="E356" s="11">
        <f t="shared" si="11"/>
        <v>15079049</v>
      </c>
      <c r="F356" s="11">
        <f t="shared" si="11"/>
        <v>17624982</v>
      </c>
      <c r="G356" s="11">
        <f t="shared" si="11"/>
        <v>20752663</v>
      </c>
      <c r="H356" s="11">
        <f t="shared" si="11"/>
        <v>14424617</v>
      </c>
      <c r="I356" s="11">
        <f t="shared" si="11"/>
        <v>15802644</v>
      </c>
      <c r="J356" s="11">
        <f t="shared" si="11"/>
        <v>15234357</v>
      </c>
      <c r="K356" s="11">
        <f t="shared" si="11"/>
        <v>15872453</v>
      </c>
      <c r="L356" s="11">
        <f t="shared" si="11"/>
        <v>15058244</v>
      </c>
      <c r="M356" s="11">
        <f t="shared" si="11"/>
        <v>14354960</v>
      </c>
      <c r="N356" s="11" t="str">
        <f t="shared" si="11"/>
        <v/>
      </c>
      <c r="O356" s="9"/>
      <c r="P356" s="12" t="s">
        <v>204</v>
      </c>
    </row>
    <row r="357" spans="1:16">
      <c r="B357" s="11">
        <f t="shared" si="11"/>
        <v>9932598.8800000008</v>
      </c>
      <c r="C357" s="11">
        <f t="shared" si="11"/>
        <v>10531489.109999999</v>
      </c>
      <c r="D357" s="11">
        <f t="shared" si="11"/>
        <v>12448519.99</v>
      </c>
      <c r="E357" s="11">
        <f t="shared" si="11"/>
        <v>15069256.35</v>
      </c>
      <c r="F357" s="11">
        <f t="shared" si="11"/>
        <v>17480615.758000001</v>
      </c>
      <c r="G357" s="11">
        <f t="shared" si="11"/>
        <v>21296707.219999999</v>
      </c>
      <c r="H357" s="11">
        <f t="shared" si="11"/>
        <v>15297242.32</v>
      </c>
      <c r="I357" s="11">
        <f t="shared" si="11"/>
        <v>15784987.82</v>
      </c>
      <c r="J357" s="11">
        <f t="shared" si="11"/>
        <v>14986332.220000001</v>
      </c>
      <c r="K357" s="11">
        <f t="shared" si="11"/>
        <v>15783936.59</v>
      </c>
      <c r="L357" s="11">
        <f t="shared" si="11"/>
        <v>15847079.93</v>
      </c>
      <c r="M357" s="11">
        <f t="shared" si="11"/>
        <v>16587612.372</v>
      </c>
      <c r="N357" s="11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30735631</v>
      </c>
      <c r="O357" s="9">
        <f>RATE(M$315-I$315,,-I357,M357)</f>
        <v>1.2476394786630434E-2</v>
      </c>
      <c r="P357" s="12" t="s">
        <v>205</v>
      </c>
    </row>
    <row r="358" spans="1:16">
      <c r="A358" s="114"/>
      <c r="B358" s="13">
        <f t="shared" ref="B358:M358" si="12">+B357/B$351</f>
        <v>0.83203595207934777</v>
      </c>
      <c r="C358" s="13">
        <f t="shared" si="12"/>
        <v>0.83788089099058005</v>
      </c>
      <c r="D358" s="13">
        <f t="shared" si="12"/>
        <v>0.8086157783514083</v>
      </c>
      <c r="E358" s="13">
        <f t="shared" si="12"/>
        <v>0.82730460433768593</v>
      </c>
      <c r="F358" s="13">
        <f t="shared" si="12"/>
        <v>0.75688082189490968</v>
      </c>
      <c r="G358" s="13">
        <f t="shared" si="12"/>
        <v>0.75039625617741834</v>
      </c>
      <c r="H358" s="13">
        <f t="shared" si="12"/>
        <v>0.51915943865375469</v>
      </c>
      <c r="I358" s="13">
        <f t="shared" si="12"/>
        <v>0.52182676097651703</v>
      </c>
      <c r="J358" s="13">
        <f t="shared" si="12"/>
        <v>0.47265745873749837</v>
      </c>
      <c r="K358" s="13">
        <f t="shared" si="12"/>
        <v>0.4642445107706617</v>
      </c>
      <c r="L358" s="13">
        <f t="shared" si="12"/>
        <v>0.43713449387914938</v>
      </c>
      <c r="M358" s="13">
        <f t="shared" si="12"/>
        <v>0.39669040327053995</v>
      </c>
      <c r="N358" s="13">
        <f>+N357/N$351</f>
        <v>0.6617335819485799</v>
      </c>
      <c r="O358" s="9">
        <f>RATE(M$315-I$315,,-I358,M358)</f>
        <v>-6.6248447945220945E-2</v>
      </c>
      <c r="P358" s="14" t="s">
        <v>206</v>
      </c>
    </row>
    <row r="359" spans="1:16">
      <c r="B359" s="296" t="s">
        <v>1016</v>
      </c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8"/>
      <c r="O359" s="9"/>
      <c r="P359" s="3"/>
    </row>
    <row r="360" spans="1:16">
      <c r="B360" s="11">
        <f t="shared" ref="B360:N363" si="13">IFERROR(VLOOKUP($B$359,$4:$127,MATCH($P360&amp;"/"&amp;B$315,$2:$2,0),FALSE),"")</f>
        <v>0</v>
      </c>
      <c r="C360" s="11">
        <f t="shared" si="13"/>
        <v>0</v>
      </c>
      <c r="D360" s="11">
        <f t="shared" si="13"/>
        <v>0</v>
      </c>
      <c r="E360" s="11">
        <f t="shared" si="13"/>
        <v>698963</v>
      </c>
      <c r="F360" s="11">
        <f t="shared" si="13"/>
        <v>699431</v>
      </c>
      <c r="G360" s="11">
        <f t="shared" si="13"/>
        <v>2047785</v>
      </c>
      <c r="H360" s="11">
        <f t="shared" si="13"/>
        <v>7507913</v>
      </c>
      <c r="I360" s="11">
        <f t="shared" si="13"/>
        <v>9046019</v>
      </c>
      <c r="J360" s="11">
        <f t="shared" si="13"/>
        <v>9767326</v>
      </c>
      <c r="K360" s="11">
        <f t="shared" si="13"/>
        <v>11401005</v>
      </c>
      <c r="L360" s="11">
        <f t="shared" si="13"/>
        <v>13663913</v>
      </c>
      <c r="M360" s="11">
        <f t="shared" si="13"/>
        <v>15802016</v>
      </c>
      <c r="N360" s="11">
        <f t="shared" si="13"/>
        <v>13077699</v>
      </c>
      <c r="O360" s="9"/>
      <c r="P360" s="12" t="s">
        <v>202</v>
      </c>
    </row>
    <row r="361" spans="1:16">
      <c r="B361" s="11">
        <f t="shared" si="13"/>
        <v>0</v>
      </c>
      <c r="C361" s="11">
        <f t="shared" si="13"/>
        <v>0</v>
      </c>
      <c r="D361" s="11">
        <f t="shared" si="13"/>
        <v>499044</v>
      </c>
      <c r="E361" s="11">
        <f t="shared" si="13"/>
        <v>699079</v>
      </c>
      <c r="F361" s="11">
        <f t="shared" si="13"/>
        <v>699547</v>
      </c>
      <c r="G361" s="11">
        <f t="shared" si="13"/>
        <v>2845568</v>
      </c>
      <c r="H361" s="11">
        <f t="shared" si="13"/>
        <v>10159707</v>
      </c>
      <c r="I361" s="11">
        <f t="shared" si="13"/>
        <v>9636281</v>
      </c>
      <c r="J361" s="11">
        <f t="shared" si="13"/>
        <v>9677133</v>
      </c>
      <c r="K361" s="11">
        <f t="shared" si="13"/>
        <v>11943197</v>
      </c>
      <c r="L361" s="11">
        <f t="shared" si="13"/>
        <v>14931407</v>
      </c>
      <c r="M361" s="11">
        <f t="shared" si="13"/>
        <v>18641776</v>
      </c>
      <c r="N361" s="11">
        <f t="shared" si="13"/>
        <v>9361845</v>
      </c>
      <c r="O361" s="9"/>
      <c r="P361" s="12" t="s">
        <v>203</v>
      </c>
    </row>
    <row r="362" spans="1:16">
      <c r="B362" s="11">
        <f t="shared" si="13"/>
        <v>0</v>
      </c>
      <c r="C362" s="11">
        <f t="shared" si="13"/>
        <v>0</v>
      </c>
      <c r="D362" s="11">
        <f t="shared" si="13"/>
        <v>698731</v>
      </c>
      <c r="E362" s="11">
        <f t="shared" si="13"/>
        <v>699197</v>
      </c>
      <c r="F362" s="11">
        <f t="shared" si="13"/>
        <v>699664</v>
      </c>
      <c r="G362" s="11">
        <f t="shared" si="13"/>
        <v>2646122</v>
      </c>
      <c r="H362" s="11">
        <f t="shared" si="13"/>
        <v>10263821</v>
      </c>
      <c r="I362" s="11">
        <f t="shared" si="13"/>
        <v>8986684</v>
      </c>
      <c r="J362" s="11">
        <f t="shared" si="13"/>
        <v>11087179</v>
      </c>
      <c r="K362" s="11">
        <f t="shared" si="13"/>
        <v>12028792</v>
      </c>
      <c r="L362" s="11">
        <f t="shared" si="13"/>
        <v>14681395</v>
      </c>
      <c r="M362" s="11">
        <f t="shared" si="13"/>
        <v>19660836</v>
      </c>
      <c r="N362" s="11" t="str">
        <f t="shared" si="13"/>
        <v/>
      </c>
      <c r="O362" s="9"/>
      <c r="P362" s="12" t="s">
        <v>204</v>
      </c>
    </row>
    <row r="363" spans="1:16">
      <c r="B363" s="11">
        <f t="shared" si="13"/>
        <v>0</v>
      </c>
      <c r="C363" s="11">
        <f t="shared" si="13"/>
        <v>0</v>
      </c>
      <c r="D363" s="11">
        <f t="shared" si="13"/>
        <v>698848.18</v>
      </c>
      <c r="E363" s="11">
        <f t="shared" si="13"/>
        <v>699314.42</v>
      </c>
      <c r="F363" s="11">
        <f t="shared" si="13"/>
        <v>1697926.9410000001</v>
      </c>
      <c r="G363" s="11">
        <f t="shared" si="13"/>
        <v>2746640.5980000002</v>
      </c>
      <c r="H363" s="11">
        <f t="shared" si="13"/>
        <v>9348761.5299999993</v>
      </c>
      <c r="I363" s="11">
        <f t="shared" si="13"/>
        <v>9416149.6899999995</v>
      </c>
      <c r="J363" s="11">
        <f t="shared" si="13"/>
        <v>11362665.82</v>
      </c>
      <c r="K363" s="11">
        <f t="shared" si="13"/>
        <v>12532196.880000001</v>
      </c>
      <c r="L363" s="11">
        <f t="shared" si="13"/>
        <v>14376999.130000001</v>
      </c>
      <c r="M363" s="11">
        <f t="shared" si="13"/>
        <v>18666550.739</v>
      </c>
      <c r="N363" s="11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9361845</v>
      </c>
      <c r="O363" s="9">
        <f>RATE(M$315-I$315,,-I363,M363)</f>
        <v>0.18658179325398067</v>
      </c>
      <c r="P363" s="12" t="s">
        <v>205</v>
      </c>
    </row>
    <row r="364" spans="1:16" s="19" customFormat="1">
      <c r="A364" s="16"/>
      <c r="B364" s="17">
        <f t="shared" ref="B364:N364" si="14">+B363/B$388</f>
        <v>0</v>
      </c>
      <c r="C364" s="17">
        <f t="shared" si="14"/>
        <v>0</v>
      </c>
      <c r="D364" s="17">
        <f t="shared" si="14"/>
        <v>0.3579547751327215</v>
      </c>
      <c r="E364" s="17">
        <f t="shared" si="14"/>
        <v>0.3418045378585125</v>
      </c>
      <c r="F364" s="17">
        <f t="shared" si="14"/>
        <v>0.49164937050545282</v>
      </c>
      <c r="G364" s="17">
        <f t="shared" si="14"/>
        <v>0.72348310619124623</v>
      </c>
      <c r="H364" s="17">
        <f t="shared" si="14"/>
        <v>2.2676717253498069</v>
      </c>
      <c r="I364" s="17">
        <f t="shared" si="14"/>
        <v>2.1661325005039003</v>
      </c>
      <c r="J364" s="17">
        <f t="shared" si="14"/>
        <v>2.4818306535264676</v>
      </c>
      <c r="K364" s="17">
        <f t="shared" si="14"/>
        <v>2.5941713830201936</v>
      </c>
      <c r="L364" s="17">
        <f t="shared" si="14"/>
        <v>2.8075163601156872</v>
      </c>
      <c r="M364" s="17">
        <f t="shared" si="14"/>
        <v>3.4414997128064173</v>
      </c>
      <c r="N364" s="17">
        <f t="shared" si="14"/>
        <v>1.7878494881570675</v>
      </c>
      <c r="O364" s="9">
        <f>RATE(M$315-I$315,,-I364,M364)</f>
        <v>0.12270505942233027</v>
      </c>
      <c r="P364" s="18" t="s">
        <v>207</v>
      </c>
    </row>
    <row r="365" spans="1:16">
      <c r="A365" s="114"/>
      <c r="B365" s="296" t="s">
        <v>1019</v>
      </c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8"/>
      <c r="O365" s="9"/>
      <c r="P365" s="3"/>
    </row>
    <row r="366" spans="1:16">
      <c r="B366" s="11">
        <f t="shared" ref="B366:N369" si="15">IFERROR(VLOOKUP($B$365,$4:$127,MATCH($P366&amp;"/"&amp;B$315,$2:$2,0),FALSE),"")</f>
        <v>0</v>
      </c>
      <c r="C366" s="11">
        <f t="shared" si="15"/>
        <v>0</v>
      </c>
      <c r="D366" s="11">
        <f t="shared" si="15"/>
        <v>0</v>
      </c>
      <c r="E366" s="11">
        <f t="shared" si="15"/>
        <v>37317</v>
      </c>
      <c r="F366" s="11">
        <f t="shared" si="15"/>
        <v>44059</v>
      </c>
      <c r="G366" s="11">
        <f t="shared" si="15"/>
        <v>73101</v>
      </c>
      <c r="H366" s="11">
        <f t="shared" si="15"/>
        <v>78398</v>
      </c>
      <c r="I366" s="11">
        <f t="shared" si="15"/>
        <v>86600</v>
      </c>
      <c r="J366" s="11">
        <f t="shared" si="15"/>
        <v>90662</v>
      </c>
      <c r="K366" s="11">
        <f t="shared" si="15"/>
        <v>90215</v>
      </c>
      <c r="L366" s="11">
        <f t="shared" si="15"/>
        <v>96010</v>
      </c>
      <c r="M366" s="11">
        <f t="shared" si="15"/>
        <v>107796</v>
      </c>
      <c r="N366" s="11">
        <f t="shared" si="15"/>
        <v>144142</v>
      </c>
      <c r="O366" s="9"/>
      <c r="P366" s="12" t="s">
        <v>202</v>
      </c>
    </row>
    <row r="367" spans="1:16">
      <c r="B367" s="11">
        <f t="shared" si="15"/>
        <v>0</v>
      </c>
      <c r="C367" s="11">
        <f t="shared" si="15"/>
        <v>0</v>
      </c>
      <c r="D367" s="11">
        <f t="shared" si="15"/>
        <v>0</v>
      </c>
      <c r="E367" s="11">
        <f t="shared" si="15"/>
        <v>39110</v>
      </c>
      <c r="F367" s="11">
        <f t="shared" si="15"/>
        <v>45892</v>
      </c>
      <c r="G367" s="11">
        <f t="shared" si="15"/>
        <v>75124</v>
      </c>
      <c r="H367" s="11">
        <f t="shared" si="15"/>
        <v>80437</v>
      </c>
      <c r="I367" s="11">
        <f t="shared" si="15"/>
        <v>88685</v>
      </c>
      <c r="J367" s="11">
        <f t="shared" si="15"/>
        <v>93413</v>
      </c>
      <c r="K367" s="11">
        <f t="shared" si="15"/>
        <v>91748</v>
      </c>
      <c r="L367" s="11">
        <f t="shared" si="15"/>
        <v>96515</v>
      </c>
      <c r="M367" s="11">
        <f t="shared" si="15"/>
        <v>135064</v>
      </c>
      <c r="N367" s="11">
        <f t="shared" si="15"/>
        <v>147535</v>
      </c>
      <c r="O367" s="9"/>
      <c r="P367" s="12" t="s">
        <v>203</v>
      </c>
    </row>
    <row r="368" spans="1:16">
      <c r="B368" s="11">
        <f t="shared" si="15"/>
        <v>0</v>
      </c>
      <c r="C368" s="11">
        <f t="shared" si="15"/>
        <v>0</v>
      </c>
      <c r="D368" s="11">
        <f t="shared" si="15"/>
        <v>0</v>
      </c>
      <c r="E368" s="11">
        <f t="shared" si="15"/>
        <v>40902</v>
      </c>
      <c r="F368" s="11">
        <f t="shared" si="15"/>
        <v>47725</v>
      </c>
      <c r="G368" s="11">
        <f t="shared" si="15"/>
        <v>77147</v>
      </c>
      <c r="H368" s="11">
        <f t="shared" si="15"/>
        <v>82477</v>
      </c>
      <c r="I368" s="11">
        <f t="shared" si="15"/>
        <v>90769</v>
      </c>
      <c r="J368" s="11">
        <f t="shared" si="15"/>
        <v>96163</v>
      </c>
      <c r="K368" s="11">
        <f t="shared" si="15"/>
        <v>92063</v>
      </c>
      <c r="L368" s="11">
        <f t="shared" si="15"/>
        <v>98873</v>
      </c>
      <c r="M368" s="11">
        <f t="shared" si="15"/>
        <v>138284</v>
      </c>
      <c r="N368" s="11" t="str">
        <f t="shared" si="15"/>
        <v/>
      </c>
      <c r="O368" s="9"/>
      <c r="P368" s="12" t="s">
        <v>204</v>
      </c>
    </row>
    <row r="369" spans="1:16">
      <c r="B369" s="11">
        <f t="shared" si="15"/>
        <v>0</v>
      </c>
      <c r="C369" s="11">
        <f t="shared" si="15"/>
        <v>0</v>
      </c>
      <c r="D369" s="11">
        <f t="shared" si="15"/>
        <v>0</v>
      </c>
      <c r="E369" s="11">
        <f t="shared" si="15"/>
        <v>42694.07</v>
      </c>
      <c r="F369" s="11">
        <f t="shared" si="15"/>
        <v>49557.411999999997</v>
      </c>
      <c r="G369" s="11">
        <f t="shared" si="15"/>
        <v>79170.441000000006</v>
      </c>
      <c r="H369" s="11">
        <f t="shared" si="15"/>
        <v>84515.93</v>
      </c>
      <c r="I369" s="11">
        <f t="shared" si="15"/>
        <v>92853.3</v>
      </c>
      <c r="J369" s="11">
        <f t="shared" si="15"/>
        <v>98913.05</v>
      </c>
      <c r="K369" s="11">
        <f t="shared" si="15"/>
        <v>94500.35</v>
      </c>
      <c r="L369" s="11">
        <f t="shared" si="15"/>
        <v>106210.71</v>
      </c>
      <c r="M369" s="11">
        <f t="shared" si="15"/>
        <v>142186.18700000001</v>
      </c>
      <c r="N369" s="11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147535</v>
      </c>
      <c r="O369" s="9">
        <f>RATE(M$315-I$315,,-I369,M369)</f>
        <v>0.11241033784366118</v>
      </c>
      <c r="P369" s="12" t="s">
        <v>205</v>
      </c>
    </row>
    <row r="370" spans="1:16">
      <c r="B370" s="13">
        <f t="shared" ref="B370:M370" si="16">+B369/B$351</f>
        <v>0</v>
      </c>
      <c r="C370" s="13">
        <f t="shared" si="16"/>
        <v>0</v>
      </c>
      <c r="D370" s="13">
        <f t="shared" si="16"/>
        <v>0</v>
      </c>
      <c r="E370" s="13">
        <f t="shared" si="16"/>
        <v>2.3439113296997876E-3</v>
      </c>
      <c r="F370" s="13">
        <f t="shared" si="16"/>
        <v>2.145751342219089E-3</v>
      </c>
      <c r="G370" s="13">
        <f t="shared" si="16"/>
        <v>2.7895956831544022E-3</v>
      </c>
      <c r="H370" s="13">
        <f t="shared" si="16"/>
        <v>2.8683106313046897E-3</v>
      </c>
      <c r="I370" s="13">
        <f t="shared" si="16"/>
        <v>3.0695834128924163E-3</v>
      </c>
      <c r="J370" s="13">
        <f t="shared" si="16"/>
        <v>3.1196419619326384E-3</v>
      </c>
      <c r="K370" s="13">
        <f t="shared" si="16"/>
        <v>2.7794884060292784E-3</v>
      </c>
      <c r="L370" s="13">
        <f t="shared" si="16"/>
        <v>2.9297741391776468E-3</v>
      </c>
      <c r="M370" s="13">
        <f t="shared" si="16"/>
        <v>3.4003625473995615E-3</v>
      </c>
      <c r="N370" s="13">
        <f>+N369/N$351</f>
        <v>3.1764066927008508E-3</v>
      </c>
      <c r="O370" s="9">
        <f>RATE(M$315-I$315,,-I370,M370)</f>
        <v>2.5915156967447912E-2</v>
      </c>
      <c r="P370" s="14" t="s">
        <v>206</v>
      </c>
    </row>
    <row r="371" spans="1:16">
      <c r="B371" s="299" t="s">
        <v>72</v>
      </c>
      <c r="C371" s="300"/>
      <c r="D371" s="300"/>
      <c r="E371" s="300"/>
      <c r="F371" s="300"/>
      <c r="G371" s="300"/>
      <c r="H371" s="300"/>
      <c r="I371" s="300"/>
      <c r="J371" s="300"/>
      <c r="K371" s="300"/>
      <c r="L371" s="300"/>
      <c r="M371" s="300"/>
      <c r="N371" s="301"/>
      <c r="O371" s="9"/>
      <c r="P371" s="3"/>
    </row>
    <row r="372" spans="1:16">
      <c r="B372" s="11">
        <f t="shared" ref="B372:N375" si="17">IFERROR(VLOOKUP($B$371,$4:$127,MATCH($P372&amp;"/"&amp;B$315,$2:$2,0),FALSE),"")</f>
        <v>9242229</v>
      </c>
      <c r="C372" s="11">
        <f t="shared" si="17"/>
        <v>10113170</v>
      </c>
      <c r="D372" s="11">
        <f t="shared" si="17"/>
        <v>10994923</v>
      </c>
      <c r="E372" s="11">
        <f t="shared" si="17"/>
        <v>14435930</v>
      </c>
      <c r="F372" s="11">
        <f t="shared" si="17"/>
        <v>17041933</v>
      </c>
      <c r="G372" s="11">
        <f t="shared" si="17"/>
        <v>20777863</v>
      </c>
      <c r="H372" s="11">
        <f t="shared" si="17"/>
        <v>24880641</v>
      </c>
      <c r="I372" s="11">
        <f t="shared" si="17"/>
        <v>25466811</v>
      </c>
      <c r="J372" s="11">
        <f t="shared" si="17"/>
        <v>25958150</v>
      </c>
      <c r="K372" s="11">
        <f t="shared" si="17"/>
        <v>27435215</v>
      </c>
      <c r="L372" s="11">
        <f t="shared" si="17"/>
        <v>29323940</v>
      </c>
      <c r="M372" s="11">
        <f t="shared" si="17"/>
        <v>31983385</v>
      </c>
      <c r="N372" s="11">
        <f t="shared" si="17"/>
        <v>37235564</v>
      </c>
      <c r="O372" s="9"/>
      <c r="P372" s="12" t="s">
        <v>202</v>
      </c>
    </row>
    <row r="373" spans="1:16">
      <c r="B373" s="11">
        <f t="shared" si="17"/>
        <v>9443074</v>
      </c>
      <c r="C373" s="11">
        <f t="shared" si="17"/>
        <v>10031048</v>
      </c>
      <c r="D373" s="11">
        <f t="shared" si="17"/>
        <v>11815153</v>
      </c>
      <c r="E373" s="11">
        <f t="shared" si="17"/>
        <v>15252292</v>
      </c>
      <c r="F373" s="11">
        <f t="shared" si="17"/>
        <v>17361612</v>
      </c>
      <c r="G373" s="11">
        <f t="shared" si="17"/>
        <v>22706332</v>
      </c>
      <c r="H373" s="11">
        <f t="shared" si="17"/>
        <v>25430196</v>
      </c>
      <c r="I373" s="11">
        <f t="shared" si="17"/>
        <v>25836801</v>
      </c>
      <c r="J373" s="11">
        <f t="shared" si="17"/>
        <v>26583861</v>
      </c>
      <c r="K373" s="11">
        <f t="shared" si="17"/>
        <v>28161732</v>
      </c>
      <c r="L373" s="11">
        <f t="shared" si="17"/>
        <v>30176589</v>
      </c>
      <c r="M373" s="11">
        <f t="shared" si="17"/>
        <v>33581636</v>
      </c>
      <c r="N373" s="11">
        <f t="shared" si="17"/>
        <v>41210766</v>
      </c>
      <c r="O373" s="9"/>
      <c r="P373" s="12" t="s">
        <v>203</v>
      </c>
    </row>
    <row r="374" spans="1:16">
      <c r="B374" s="11">
        <f t="shared" si="17"/>
        <v>9889239</v>
      </c>
      <c r="C374" s="11">
        <f t="shared" si="17"/>
        <v>10284096</v>
      </c>
      <c r="D374" s="11">
        <f t="shared" si="17"/>
        <v>12760420</v>
      </c>
      <c r="E374" s="11">
        <f t="shared" si="17"/>
        <v>16073327</v>
      </c>
      <c r="F374" s="11">
        <f t="shared" si="17"/>
        <v>18682157</v>
      </c>
      <c r="G374" s="11">
        <f t="shared" si="17"/>
        <v>23790823</v>
      </c>
      <c r="H374" s="11">
        <f t="shared" si="17"/>
        <v>25180062</v>
      </c>
      <c r="I374" s="11">
        <f t="shared" si="17"/>
        <v>25476216</v>
      </c>
      <c r="J374" s="11">
        <f t="shared" si="17"/>
        <v>27016704</v>
      </c>
      <c r="K374" s="11">
        <f t="shared" si="17"/>
        <v>28702641</v>
      </c>
      <c r="L374" s="11">
        <f t="shared" si="17"/>
        <v>30666243</v>
      </c>
      <c r="M374" s="11">
        <f t="shared" si="17"/>
        <v>35089033</v>
      </c>
      <c r="N374" s="11" t="str">
        <f t="shared" si="17"/>
        <v/>
      </c>
      <c r="O374" s="9"/>
      <c r="P374" s="12" t="s">
        <v>204</v>
      </c>
    </row>
    <row r="375" spans="1:16">
      <c r="B375" s="11">
        <f t="shared" si="17"/>
        <v>10211417.9</v>
      </c>
      <c r="C375" s="11">
        <f t="shared" si="17"/>
        <v>10773478.42</v>
      </c>
      <c r="D375" s="11">
        <f t="shared" si="17"/>
        <v>13442515.17</v>
      </c>
      <c r="E375" s="11">
        <f t="shared" si="17"/>
        <v>16168934.41</v>
      </c>
      <c r="F375" s="11">
        <f t="shared" si="17"/>
        <v>19642066.524</v>
      </c>
      <c r="G375" s="11">
        <f t="shared" si="17"/>
        <v>24584202.067000002</v>
      </c>
      <c r="H375" s="11">
        <f t="shared" si="17"/>
        <v>25342777.850000001</v>
      </c>
      <c r="I375" s="11">
        <f t="shared" si="17"/>
        <v>25902492.390000001</v>
      </c>
      <c r="J375" s="11">
        <f t="shared" si="17"/>
        <v>27128198.640000001</v>
      </c>
      <c r="K375" s="11">
        <f t="shared" si="17"/>
        <v>29168282.879999999</v>
      </c>
      <c r="L375" s="11">
        <f t="shared" si="17"/>
        <v>31131287.66</v>
      </c>
      <c r="M375" s="11">
        <f t="shared" si="17"/>
        <v>36391049.719999999</v>
      </c>
      <c r="N375" s="11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41210766</v>
      </c>
      <c r="O375" s="9">
        <f>RATE(M$315-I$315,,-I375,M375)</f>
        <v>8.8712619909222828E-2</v>
      </c>
      <c r="P375" s="12" t="s">
        <v>205</v>
      </c>
    </row>
    <row r="376" spans="1:16">
      <c r="B376" s="13">
        <f t="shared" ref="B376:M376" si="18">+B375/B$351</f>
        <v>0.85539212014434973</v>
      </c>
      <c r="C376" s="13">
        <f t="shared" si="18"/>
        <v>0.85713345979212496</v>
      </c>
      <c r="D376" s="13">
        <f t="shared" si="18"/>
        <v>0.87318250490194727</v>
      </c>
      <c r="E376" s="13">
        <f t="shared" si="18"/>
        <v>0.88767710721352522</v>
      </c>
      <c r="F376" s="13">
        <f t="shared" si="18"/>
        <v>0.85046795034070055</v>
      </c>
      <c r="G376" s="13">
        <f t="shared" si="18"/>
        <v>0.86623218329551466</v>
      </c>
      <c r="H376" s="13">
        <f t="shared" si="18"/>
        <v>0.86008589308486605</v>
      </c>
      <c r="I376" s="13">
        <f t="shared" si="18"/>
        <v>0.85629547892122349</v>
      </c>
      <c r="J376" s="13">
        <f t="shared" si="18"/>
        <v>0.85560264119838514</v>
      </c>
      <c r="K376" s="13">
        <f t="shared" si="18"/>
        <v>0.85791115153269037</v>
      </c>
      <c r="L376" s="13">
        <f t="shared" si="18"/>
        <v>0.85874241407074847</v>
      </c>
      <c r="M376" s="13">
        <f t="shared" si="18"/>
        <v>0.87028680590782914</v>
      </c>
      <c r="N376" s="13">
        <f>+N375/N$351</f>
        <v>0.88726168660811777</v>
      </c>
      <c r="O376" s="9">
        <f>RATE(M$315-I$315,,-I376,M376)</f>
        <v>4.0600490235282085E-3</v>
      </c>
      <c r="P376" s="14" t="s">
        <v>206</v>
      </c>
    </row>
    <row r="377" spans="1:16">
      <c r="B377" s="302" t="s">
        <v>208</v>
      </c>
      <c r="C377" s="303"/>
      <c r="D377" s="303"/>
      <c r="E377" s="303"/>
      <c r="F377" s="303"/>
      <c r="G377" s="303"/>
      <c r="H377" s="303"/>
      <c r="I377" s="303"/>
      <c r="J377" s="303"/>
      <c r="K377" s="303"/>
      <c r="L377" s="303"/>
      <c r="M377" s="303"/>
      <c r="N377" s="304"/>
      <c r="O377" s="9"/>
      <c r="P377" s="14"/>
    </row>
    <row r="378" spans="1:16">
      <c r="B378" s="305" t="s">
        <v>81</v>
      </c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7"/>
    </row>
    <row r="379" spans="1:16">
      <c r="B379" s="11">
        <f t="shared" ref="B379:N382" si="19">IFERROR(VLOOKUP($B$378,$4:$127,MATCH($P379&amp;"/"&amp;B$315,$2:$2,0),FALSE),"")</f>
        <v>400914</v>
      </c>
      <c r="C379" s="11">
        <f t="shared" si="19"/>
        <v>432569</v>
      </c>
      <c r="D379" s="11">
        <f t="shared" si="19"/>
        <v>527157</v>
      </c>
      <c r="E379" s="11">
        <f t="shared" si="19"/>
        <v>637997</v>
      </c>
      <c r="F379" s="11">
        <f t="shared" si="19"/>
        <v>769095</v>
      </c>
      <c r="G379" s="11">
        <f t="shared" si="19"/>
        <v>1107276</v>
      </c>
      <c r="H379" s="11">
        <f t="shared" si="19"/>
        <v>1377356</v>
      </c>
      <c r="I379" s="11">
        <f t="shared" si="19"/>
        <v>1649473</v>
      </c>
      <c r="J379" s="11">
        <f t="shared" si="19"/>
        <v>1863964</v>
      </c>
      <c r="K379" s="11">
        <f t="shared" si="19"/>
        <v>2098824</v>
      </c>
      <c r="L379" s="11">
        <f t="shared" si="19"/>
        <v>2355505</v>
      </c>
      <c r="M379" s="11">
        <f t="shared" si="19"/>
        <v>2661275</v>
      </c>
      <c r="N379" s="11">
        <f t="shared" si="19"/>
        <v>2956197</v>
      </c>
      <c r="O379" s="9"/>
      <c r="P379" s="12" t="s">
        <v>202</v>
      </c>
    </row>
    <row r="380" spans="1:16">
      <c r="B380" s="11">
        <f t="shared" si="19"/>
        <v>332592</v>
      </c>
      <c r="C380" s="11">
        <f t="shared" si="19"/>
        <v>357167</v>
      </c>
      <c r="D380" s="11">
        <f t="shared" si="19"/>
        <v>459805</v>
      </c>
      <c r="E380" s="11">
        <f t="shared" si="19"/>
        <v>518050</v>
      </c>
      <c r="F380" s="11">
        <f t="shared" si="19"/>
        <v>649856</v>
      </c>
      <c r="G380" s="11">
        <f t="shared" si="19"/>
        <v>924956</v>
      </c>
      <c r="H380" s="11">
        <f t="shared" si="19"/>
        <v>1166862</v>
      </c>
      <c r="I380" s="11">
        <f t="shared" si="19"/>
        <v>1363380</v>
      </c>
      <c r="J380" s="11">
        <f t="shared" si="19"/>
        <v>1572366</v>
      </c>
      <c r="K380" s="11">
        <f t="shared" si="19"/>
        <v>1790897</v>
      </c>
      <c r="L380" s="11">
        <f t="shared" si="19"/>
        <v>2027379</v>
      </c>
      <c r="M380" s="11">
        <f t="shared" si="19"/>
        <v>2302750</v>
      </c>
      <c r="N380" s="11">
        <f t="shared" si="19"/>
        <v>2581290</v>
      </c>
      <c r="O380" s="9"/>
      <c r="P380" s="12" t="s">
        <v>203</v>
      </c>
    </row>
    <row r="381" spans="1:16">
      <c r="B381" s="11">
        <f t="shared" si="19"/>
        <v>382687</v>
      </c>
      <c r="C381" s="11">
        <f t="shared" si="19"/>
        <v>408606</v>
      </c>
      <c r="D381" s="11">
        <f t="shared" si="19"/>
        <v>532508</v>
      </c>
      <c r="E381" s="11">
        <f t="shared" si="19"/>
        <v>609702</v>
      </c>
      <c r="F381" s="11">
        <f t="shared" si="19"/>
        <v>787000</v>
      </c>
      <c r="G381" s="11">
        <f t="shared" si="19"/>
        <v>1088275</v>
      </c>
      <c r="H381" s="11">
        <f t="shared" si="19"/>
        <v>1336845</v>
      </c>
      <c r="I381" s="11">
        <f t="shared" si="19"/>
        <v>1539881</v>
      </c>
      <c r="J381" s="11">
        <f t="shared" si="19"/>
        <v>1761952</v>
      </c>
      <c r="K381" s="11">
        <f t="shared" si="19"/>
        <v>1986494</v>
      </c>
      <c r="L381" s="11">
        <f t="shared" si="19"/>
        <v>2249310</v>
      </c>
      <c r="M381" s="11">
        <f t="shared" si="19"/>
        <v>2528117</v>
      </c>
      <c r="N381" s="11" t="str">
        <f t="shared" si="19"/>
        <v/>
      </c>
      <c r="O381" s="9"/>
      <c r="P381" s="12" t="s">
        <v>204</v>
      </c>
    </row>
    <row r="382" spans="1:16">
      <c r="B382" s="11">
        <f t="shared" si="19"/>
        <v>392853.45</v>
      </c>
      <c r="C382" s="11">
        <f t="shared" si="19"/>
        <v>452994.36</v>
      </c>
      <c r="D382" s="11">
        <f t="shared" si="19"/>
        <v>595711.93999999994</v>
      </c>
      <c r="E382" s="11">
        <f t="shared" si="19"/>
        <v>673872.16</v>
      </c>
      <c r="F382" s="11">
        <f t="shared" si="19"/>
        <v>909027.89</v>
      </c>
      <c r="G382" s="11">
        <f t="shared" si="19"/>
        <v>1221180.044</v>
      </c>
      <c r="H382" s="11">
        <f t="shared" si="19"/>
        <v>1480573.85</v>
      </c>
      <c r="I382" s="11">
        <f t="shared" si="19"/>
        <v>1691905.05</v>
      </c>
      <c r="J382" s="11">
        <f t="shared" si="19"/>
        <v>1923258.61</v>
      </c>
      <c r="K382" s="11">
        <f t="shared" si="19"/>
        <v>2175823.64</v>
      </c>
      <c r="L382" s="11">
        <f t="shared" si="19"/>
        <v>2465814.0499999998</v>
      </c>
      <c r="M382" s="11">
        <f t="shared" si="19"/>
        <v>2768876.3509999998</v>
      </c>
      <c r="N382" s="11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2581290</v>
      </c>
      <c r="O382" s="9">
        <f>RATE(M$315-I$315,,-I382,M382)</f>
        <v>0.13105023372240129</v>
      </c>
      <c r="P382" s="12" t="s">
        <v>205</v>
      </c>
    </row>
    <row r="383" spans="1:16">
      <c r="A383" s="115"/>
      <c r="B383" s="13">
        <f t="shared" ref="B383:M383" si="20">+B382/B$351</f>
        <v>3.2908627263361953E-2</v>
      </c>
      <c r="C383" s="13">
        <f t="shared" si="20"/>
        <v>3.6040042771359575E-2</v>
      </c>
      <c r="D383" s="13">
        <f t="shared" si="20"/>
        <v>3.8695529623062233E-2</v>
      </c>
      <c r="E383" s="13">
        <f t="shared" si="20"/>
        <v>3.6995690281888517E-2</v>
      </c>
      <c r="F383" s="13">
        <f t="shared" si="20"/>
        <v>3.9359355873589331E-2</v>
      </c>
      <c r="G383" s="13">
        <f t="shared" si="20"/>
        <v>4.3028667468161537E-2</v>
      </c>
      <c r="H383" s="13">
        <f t="shared" si="20"/>
        <v>5.0247872967696332E-2</v>
      </c>
      <c r="I383" s="13">
        <f t="shared" si="20"/>
        <v>5.5931708164049257E-2</v>
      </c>
      <c r="J383" s="13">
        <f t="shared" si="20"/>
        <v>6.0658105916299609E-2</v>
      </c>
      <c r="K383" s="13">
        <f t="shared" si="20"/>
        <v>6.3996340552647926E-2</v>
      </c>
      <c r="L383" s="13">
        <f t="shared" si="20"/>
        <v>6.8018359313395949E-2</v>
      </c>
      <c r="M383" s="13">
        <f t="shared" si="20"/>
        <v>6.6217286228519245E-2</v>
      </c>
      <c r="N383" s="13">
        <f>+N382/N$351</f>
        <v>5.5574791282080718E-2</v>
      </c>
      <c r="O383" s="9">
        <f>RATE(M$315-I$315,,-I383,M383)</f>
        <v>4.3105712516638479E-2</v>
      </c>
      <c r="P383" s="14" t="s">
        <v>206</v>
      </c>
    </row>
    <row r="384" spans="1:16">
      <c r="B384" s="302" t="s">
        <v>88</v>
      </c>
      <c r="C384" s="303"/>
      <c r="D384" s="303"/>
      <c r="E384" s="303"/>
      <c r="F384" s="303"/>
      <c r="G384" s="303"/>
      <c r="H384" s="303"/>
      <c r="I384" s="303"/>
      <c r="J384" s="303"/>
      <c r="K384" s="303"/>
      <c r="L384" s="303"/>
      <c r="M384" s="303"/>
      <c r="N384" s="304"/>
    </row>
    <row r="385" spans="1:17">
      <c r="B385" s="11">
        <f t="shared" ref="B385:N388" si="21">IFERROR(VLOOKUP($B$384,$4:$127,MATCH($P385&amp;"/"&amp;B$315,$2:$2,0),FALSE),"")</f>
        <v>1724656</v>
      </c>
      <c r="C385" s="11">
        <f t="shared" si="21"/>
        <v>1766001</v>
      </c>
      <c r="D385" s="11">
        <f t="shared" si="21"/>
        <v>1869880</v>
      </c>
      <c r="E385" s="11">
        <f t="shared" si="21"/>
        <v>1994621</v>
      </c>
      <c r="F385" s="11">
        <f t="shared" si="21"/>
        <v>2141171</v>
      </c>
      <c r="G385" s="11">
        <f t="shared" si="21"/>
        <v>3651781</v>
      </c>
      <c r="H385" s="11">
        <f t="shared" si="21"/>
        <v>3952589</v>
      </c>
      <c r="I385" s="11">
        <f t="shared" si="21"/>
        <v>4291525</v>
      </c>
      <c r="J385" s="11">
        <f t="shared" si="21"/>
        <v>4519046</v>
      </c>
      <c r="K385" s="11">
        <f t="shared" si="21"/>
        <v>4753906</v>
      </c>
      <c r="L385" s="11">
        <f t="shared" si="21"/>
        <v>5010587</v>
      </c>
      <c r="M385" s="11">
        <f t="shared" si="21"/>
        <v>5316357</v>
      </c>
      <c r="N385" s="11">
        <f t="shared" si="21"/>
        <v>5611279</v>
      </c>
      <c r="O385" s="9"/>
      <c r="P385" s="12" t="s">
        <v>202</v>
      </c>
    </row>
    <row r="386" spans="1:17">
      <c r="B386" s="11">
        <f t="shared" si="21"/>
        <v>1656334</v>
      </c>
      <c r="C386" s="11">
        <f t="shared" si="21"/>
        <v>1690599</v>
      </c>
      <c r="D386" s="11">
        <f t="shared" si="21"/>
        <v>1802528</v>
      </c>
      <c r="E386" s="11">
        <f t="shared" si="21"/>
        <v>1874674</v>
      </c>
      <c r="F386" s="11">
        <f t="shared" si="21"/>
        <v>3171163</v>
      </c>
      <c r="G386" s="11">
        <f t="shared" si="21"/>
        <v>3469461</v>
      </c>
      <c r="H386" s="11">
        <f t="shared" si="21"/>
        <v>3776573</v>
      </c>
      <c r="I386" s="11">
        <f t="shared" si="21"/>
        <v>4005432</v>
      </c>
      <c r="J386" s="11">
        <f t="shared" si="21"/>
        <v>4227448</v>
      </c>
      <c r="K386" s="11">
        <f t="shared" si="21"/>
        <v>4445979</v>
      </c>
      <c r="L386" s="11">
        <f t="shared" si="21"/>
        <v>4682461</v>
      </c>
      <c r="M386" s="11">
        <f t="shared" si="21"/>
        <v>4957832</v>
      </c>
      <c r="N386" s="11">
        <f t="shared" si="21"/>
        <v>5236372</v>
      </c>
      <c r="O386" s="9"/>
      <c r="P386" s="12" t="s">
        <v>203</v>
      </c>
    </row>
    <row r="387" spans="1:17">
      <c r="B387" s="11">
        <f t="shared" si="21"/>
        <v>1706429</v>
      </c>
      <c r="C387" s="11">
        <f t="shared" si="21"/>
        <v>1742038</v>
      </c>
      <c r="D387" s="11">
        <f t="shared" si="21"/>
        <v>1875231</v>
      </c>
      <c r="E387" s="11">
        <f t="shared" si="21"/>
        <v>1966326</v>
      </c>
      <c r="F387" s="11">
        <f t="shared" si="21"/>
        <v>3308307</v>
      </c>
      <c r="G387" s="11">
        <f t="shared" si="21"/>
        <v>3632780</v>
      </c>
      <c r="H387" s="11">
        <f t="shared" si="21"/>
        <v>3946556</v>
      </c>
      <c r="I387" s="11">
        <f t="shared" si="21"/>
        <v>4181933</v>
      </c>
      <c r="J387" s="11">
        <f t="shared" si="21"/>
        <v>4417034</v>
      </c>
      <c r="K387" s="11">
        <f t="shared" si="21"/>
        <v>4641576</v>
      </c>
      <c r="L387" s="11">
        <f t="shared" si="21"/>
        <v>4904392</v>
      </c>
      <c r="M387" s="11">
        <f t="shared" si="21"/>
        <v>5183199</v>
      </c>
      <c r="N387" s="11" t="str">
        <f t="shared" si="21"/>
        <v/>
      </c>
      <c r="O387" s="9"/>
      <c r="P387" s="12" t="s">
        <v>204</v>
      </c>
    </row>
    <row r="388" spans="1:17">
      <c r="B388" s="11">
        <f t="shared" si="21"/>
        <v>1726286.06</v>
      </c>
      <c r="C388" s="11">
        <f t="shared" si="21"/>
        <v>1795717.53</v>
      </c>
      <c r="D388" s="11">
        <f t="shared" si="21"/>
        <v>1952336.52</v>
      </c>
      <c r="E388" s="11">
        <f t="shared" si="21"/>
        <v>2045948.32</v>
      </c>
      <c r="F388" s="11">
        <f t="shared" si="21"/>
        <v>3453532.2179999999</v>
      </c>
      <c r="G388" s="11">
        <f t="shared" si="21"/>
        <v>3796412.9010000001</v>
      </c>
      <c r="H388" s="11">
        <f t="shared" si="21"/>
        <v>4122625.61</v>
      </c>
      <c r="I388" s="11">
        <f t="shared" si="21"/>
        <v>4346986.9400000004</v>
      </c>
      <c r="J388" s="11">
        <f t="shared" si="21"/>
        <v>4578340.51</v>
      </c>
      <c r="K388" s="11">
        <f t="shared" si="21"/>
        <v>4830905.53</v>
      </c>
      <c r="L388" s="11">
        <f t="shared" si="21"/>
        <v>5120895.9400000004</v>
      </c>
      <c r="M388" s="11">
        <f t="shared" si="21"/>
        <v>5423958.2439999999</v>
      </c>
      <c r="N388" s="11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5236372</v>
      </c>
      <c r="O388" s="9">
        <f>RATE(M$315-I$315,,-I388,M388)</f>
        <v>5.689538253735614E-2</v>
      </c>
      <c r="P388" s="12" t="s">
        <v>205</v>
      </c>
    </row>
    <row r="389" spans="1:17">
      <c r="A389" s="115"/>
      <c r="B389" s="13">
        <f t="shared" ref="B389:M389" si="22">+B388/B$351</f>
        <v>0.14460787985565021</v>
      </c>
      <c r="C389" s="13">
        <f t="shared" si="22"/>
        <v>0.14286653941227914</v>
      </c>
      <c r="D389" s="13">
        <f t="shared" si="22"/>
        <v>0.12681749444848503</v>
      </c>
      <c r="E389" s="13">
        <f t="shared" si="22"/>
        <v>0.11232289278647473</v>
      </c>
      <c r="F389" s="13">
        <f t="shared" si="22"/>
        <v>0.14953204965929953</v>
      </c>
      <c r="G389" s="13">
        <f t="shared" si="22"/>
        <v>0.13376781670448545</v>
      </c>
      <c r="H389" s="13">
        <f t="shared" si="22"/>
        <v>0.13991410691513401</v>
      </c>
      <c r="I389" s="13">
        <f t="shared" si="22"/>
        <v>0.14370452107877654</v>
      </c>
      <c r="J389" s="13">
        <f t="shared" si="22"/>
        <v>0.14439735880161489</v>
      </c>
      <c r="K389" s="13">
        <f t="shared" si="22"/>
        <v>0.14208884846730965</v>
      </c>
      <c r="L389" s="13">
        <f t="shared" si="22"/>
        <v>0.14125758592925144</v>
      </c>
      <c r="M389" s="13">
        <f t="shared" si="22"/>
        <v>0.1297131940921708</v>
      </c>
      <c r="N389" s="13">
        <f>+N388/N$351</f>
        <v>0.11273831339188219</v>
      </c>
      <c r="O389" s="9">
        <f>RATE(M$315-I$315,,-I389,M389)</f>
        <v>-2.5283247209203306E-2</v>
      </c>
      <c r="P389" s="14" t="s">
        <v>206</v>
      </c>
    </row>
    <row r="390" spans="1:17">
      <c r="B390" s="287" t="s">
        <v>209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  <c r="N390" s="289"/>
      <c r="O390" s="9"/>
      <c r="P390" s="20"/>
    </row>
    <row r="391" spans="1:17">
      <c r="B391" s="287" t="s">
        <v>1024</v>
      </c>
      <c r="C391" s="288"/>
      <c r="D391" s="288"/>
      <c r="E391" s="288"/>
      <c r="F391" s="288"/>
      <c r="G391" s="288"/>
      <c r="H391" s="288"/>
      <c r="I391" s="288"/>
      <c r="J391" s="288"/>
      <c r="K391" s="288"/>
      <c r="L391" s="288"/>
      <c r="M391" s="288"/>
      <c r="N391" s="289"/>
      <c r="O391" s="9"/>
      <c r="P391" s="12"/>
    </row>
    <row r="392" spans="1:17">
      <c r="B392" s="21">
        <f t="shared" ref="B392:N395" si="23">IFERROR(VLOOKUP($B$391,$131:$202,MATCH($P392&amp;"/"&amp;B$315,$129:$129,0),FALSE),"")</f>
        <v>224030</v>
      </c>
      <c r="C392" s="21">
        <f t="shared" si="23"/>
        <v>241191</v>
      </c>
      <c r="D392" s="21">
        <f t="shared" si="23"/>
        <v>255252</v>
      </c>
      <c r="E392" s="21">
        <f t="shared" si="23"/>
        <v>329293</v>
      </c>
      <c r="F392" s="21">
        <f t="shared" si="23"/>
        <v>388158</v>
      </c>
      <c r="G392" s="21">
        <f t="shared" si="23"/>
        <v>472528</v>
      </c>
      <c r="H392" s="21">
        <f t="shared" si="23"/>
        <v>561371</v>
      </c>
      <c r="I392" s="21">
        <f t="shared" si="23"/>
        <v>570278</v>
      </c>
      <c r="J392" s="21">
        <f t="shared" si="23"/>
        <v>588209</v>
      </c>
      <c r="K392" s="21">
        <f t="shared" si="23"/>
        <v>608279</v>
      </c>
      <c r="L392" s="21">
        <f t="shared" si="23"/>
        <v>636753</v>
      </c>
      <c r="M392" s="21">
        <f t="shared" si="23"/>
        <v>675257</v>
      </c>
      <c r="N392" s="21">
        <f t="shared" si="23"/>
        <v>786085</v>
      </c>
      <c r="O392" s="22"/>
      <c r="P392" s="12" t="s">
        <v>202</v>
      </c>
      <c r="Q392" s="116"/>
    </row>
    <row r="393" spans="1:17">
      <c r="B393" s="10">
        <f t="shared" si="23"/>
        <v>242832</v>
      </c>
      <c r="C393" s="10">
        <f t="shared" si="23"/>
        <v>259787</v>
      </c>
      <c r="D393" s="10">
        <f t="shared" si="23"/>
        <v>271808</v>
      </c>
      <c r="E393" s="10">
        <f t="shared" si="23"/>
        <v>359970</v>
      </c>
      <c r="F393" s="10">
        <f t="shared" si="23"/>
        <v>411899</v>
      </c>
      <c r="G393" s="10">
        <f t="shared" si="23"/>
        <v>505813</v>
      </c>
      <c r="H393" s="10">
        <f t="shared" si="23"/>
        <v>577504</v>
      </c>
      <c r="I393" s="10">
        <f t="shared" si="23"/>
        <v>578541</v>
      </c>
      <c r="J393" s="10">
        <f t="shared" si="23"/>
        <v>593731</v>
      </c>
      <c r="K393" s="10">
        <f t="shared" si="23"/>
        <v>622166</v>
      </c>
      <c r="L393" s="10">
        <f t="shared" si="23"/>
        <v>653184</v>
      </c>
      <c r="M393" s="10">
        <f t="shared" si="23"/>
        <v>702724</v>
      </c>
      <c r="N393" s="10">
        <f t="shared" si="23"/>
        <v>762967</v>
      </c>
      <c r="O393" s="22"/>
      <c r="P393" s="12" t="s">
        <v>203</v>
      </c>
    </row>
    <row r="394" spans="1:17">
      <c r="B394" s="10">
        <f t="shared" si="23"/>
        <v>230854</v>
      </c>
      <c r="C394" s="10">
        <f t="shared" si="23"/>
        <v>246620</v>
      </c>
      <c r="D394" s="10">
        <f t="shared" si="23"/>
        <v>287484</v>
      </c>
      <c r="E394" s="10">
        <f t="shared" si="23"/>
        <v>374889</v>
      </c>
      <c r="F394" s="10">
        <f t="shared" si="23"/>
        <v>437990</v>
      </c>
      <c r="G394" s="10">
        <f t="shared" si="23"/>
        <v>543016</v>
      </c>
      <c r="H394" s="10">
        <f t="shared" si="23"/>
        <v>585216</v>
      </c>
      <c r="I394" s="10">
        <f t="shared" si="23"/>
        <v>592976</v>
      </c>
      <c r="J394" s="10">
        <f t="shared" si="23"/>
        <v>607726</v>
      </c>
      <c r="K394" s="10">
        <f t="shared" si="23"/>
        <v>636933</v>
      </c>
      <c r="L394" s="10">
        <f t="shared" si="23"/>
        <v>666944</v>
      </c>
      <c r="M394" s="10">
        <f t="shared" si="23"/>
        <v>736197</v>
      </c>
      <c r="N394" s="10" t="str">
        <f t="shared" si="23"/>
        <v/>
      </c>
      <c r="O394" s="22"/>
      <c r="P394" s="12" t="s">
        <v>204</v>
      </c>
    </row>
    <row r="395" spans="1:17">
      <c r="B395" s="23">
        <f t="shared" si="23"/>
        <v>305753.45</v>
      </c>
      <c r="C395" s="23">
        <f t="shared" si="23"/>
        <v>300273.55</v>
      </c>
      <c r="D395" s="23">
        <f t="shared" si="23"/>
        <v>366465.23</v>
      </c>
      <c r="E395" s="23">
        <f t="shared" si="23"/>
        <v>382651.68</v>
      </c>
      <c r="F395" s="23">
        <f t="shared" si="23"/>
        <v>460683.81099999999</v>
      </c>
      <c r="G395" s="23">
        <f t="shared" si="23"/>
        <v>561734.06299999997</v>
      </c>
      <c r="H395" s="23">
        <f t="shared" si="23"/>
        <v>581667.68999999994</v>
      </c>
      <c r="I395" s="23">
        <f t="shared" si="23"/>
        <v>568944.31000000006</v>
      </c>
      <c r="J395" s="23">
        <f t="shared" si="23"/>
        <v>611824.43000000005</v>
      </c>
      <c r="K395" s="23">
        <f t="shared" si="23"/>
        <v>646085.77</v>
      </c>
      <c r="L395" s="23">
        <f t="shared" si="23"/>
        <v>674847.37</v>
      </c>
      <c r="M395" s="23">
        <f t="shared" si="23"/>
        <v>786639.21200000006</v>
      </c>
      <c r="N395" s="23" t="str">
        <f t="shared" si="23"/>
        <v/>
      </c>
      <c r="O395" s="22"/>
      <c r="P395" s="12" t="s">
        <v>210</v>
      </c>
    </row>
    <row r="396" spans="1:17">
      <c r="B396" s="21">
        <f>SUM(B392:B395)</f>
        <v>1003469.45</v>
      </c>
      <c r="C396" s="21">
        <f t="shared" ref="C396:M396" si="24">SUM(C392:C395)</f>
        <v>1047871.55</v>
      </c>
      <c r="D396" s="21">
        <f t="shared" si="24"/>
        <v>1181009.23</v>
      </c>
      <c r="E396" s="21">
        <f t="shared" si="24"/>
        <v>1446803.68</v>
      </c>
      <c r="F396" s="21">
        <f t="shared" si="24"/>
        <v>1698730.811</v>
      </c>
      <c r="G396" s="21">
        <f t="shared" si="24"/>
        <v>2083091.0630000001</v>
      </c>
      <c r="H396" s="21">
        <f t="shared" si="24"/>
        <v>2305758.69</v>
      </c>
      <c r="I396" s="21">
        <f t="shared" si="24"/>
        <v>2310739.31</v>
      </c>
      <c r="J396" s="21">
        <f t="shared" si="24"/>
        <v>2401490.4300000002</v>
      </c>
      <c r="K396" s="21">
        <f t="shared" si="24"/>
        <v>2513463.77</v>
      </c>
      <c r="L396" s="21">
        <f t="shared" si="24"/>
        <v>2631728.37</v>
      </c>
      <c r="M396" s="21">
        <f t="shared" si="24"/>
        <v>2900817.2120000003</v>
      </c>
      <c r="N396" s="21">
        <f>IF(N393="",N392*4,IF(N394="",(N393+N392)*2,IF(N395="",((N394+N393+N392)/3)*4,SUM(N392:N395))))</f>
        <v>3098104</v>
      </c>
      <c r="O396" s="9">
        <f>RATE(M$315-I$315,,-I396,M396)</f>
        <v>5.8503632570993766E-2</v>
      </c>
      <c r="P396" s="12" t="s">
        <v>205</v>
      </c>
    </row>
    <row r="397" spans="1:17" s="19" customFormat="1">
      <c r="A397" s="16"/>
      <c r="B397" s="24"/>
      <c r="C397" s="25">
        <f t="shared" ref="C397:M397" si="25">C396/B396-1</f>
        <v>4.4248581758019823E-2</v>
      </c>
      <c r="D397" s="25">
        <f t="shared" si="25"/>
        <v>0.12705534375849781</v>
      </c>
      <c r="E397" s="25">
        <f t="shared" si="25"/>
        <v>0.22505704718328068</v>
      </c>
      <c r="F397" s="25">
        <f t="shared" si="25"/>
        <v>0.17412668662827846</v>
      </c>
      <c r="G397" s="25">
        <f t="shared" si="25"/>
        <v>0.22626318985392202</v>
      </c>
      <c r="H397" s="25">
        <f t="shared" si="25"/>
        <v>0.10689289150869907</v>
      </c>
      <c r="I397" s="25">
        <f t="shared" si="25"/>
        <v>2.1600785986846116E-3</v>
      </c>
      <c r="J397" s="25">
        <f t="shared" si="25"/>
        <v>3.9273629702521573E-2</v>
      </c>
      <c r="K397" s="25">
        <f t="shared" si="25"/>
        <v>4.66266026302673E-2</v>
      </c>
      <c r="L397" s="25">
        <f t="shared" si="25"/>
        <v>4.7052438714881628E-2</v>
      </c>
      <c r="M397" s="25">
        <f t="shared" si="25"/>
        <v>0.10224795425980848</v>
      </c>
      <c r="N397" s="13">
        <f>N396/M396-1</f>
        <v>6.8010761651534191E-2</v>
      </c>
      <c r="O397" s="22"/>
      <c r="P397" s="18" t="s">
        <v>211</v>
      </c>
    </row>
    <row r="398" spans="1:17">
      <c r="B398" s="287" t="s">
        <v>1030</v>
      </c>
      <c r="C398" s="288"/>
      <c r="D398" s="288"/>
      <c r="E398" s="288"/>
      <c r="F398" s="288"/>
      <c r="G398" s="288"/>
      <c r="H398" s="288"/>
      <c r="I398" s="288"/>
      <c r="J398" s="288"/>
      <c r="K398" s="288"/>
      <c r="L398" s="288"/>
      <c r="M398" s="288"/>
      <c r="N398" s="289"/>
      <c r="O398" s="9"/>
      <c r="P398" s="12"/>
    </row>
    <row r="399" spans="1:17">
      <c r="B399" s="21">
        <f t="shared" ref="B399:N402" si="26">IFERROR(VLOOKUP($B$398,$131:$202,MATCH($P399&amp;"/"&amp;B$315,$129:$129,0),FALSE),"")</f>
        <v>0</v>
      </c>
      <c r="C399" s="21">
        <f t="shared" si="26"/>
        <v>0</v>
      </c>
      <c r="D399" s="21">
        <f t="shared" si="26"/>
        <v>0</v>
      </c>
      <c r="E399" s="21">
        <f t="shared" si="26"/>
        <v>0</v>
      </c>
      <c r="F399" s="21">
        <f t="shared" si="26"/>
        <v>0</v>
      </c>
      <c r="G399" s="21">
        <f t="shared" si="26"/>
        <v>0</v>
      </c>
      <c r="H399" s="21">
        <f t="shared" si="26"/>
        <v>0</v>
      </c>
      <c r="I399" s="21">
        <f t="shared" si="26"/>
        <v>0</v>
      </c>
      <c r="J399" s="21">
        <f t="shared" si="26"/>
        <v>0</v>
      </c>
      <c r="K399" s="21">
        <f t="shared" si="26"/>
        <v>0</v>
      </c>
      <c r="L399" s="21">
        <f t="shared" si="26"/>
        <v>0</v>
      </c>
      <c r="M399" s="21">
        <f t="shared" si="26"/>
        <v>0</v>
      </c>
      <c r="N399" s="21">
        <f t="shared" si="26"/>
        <v>0</v>
      </c>
      <c r="O399" s="22"/>
      <c r="P399" s="12" t="s">
        <v>202</v>
      </c>
      <c r="Q399" s="116"/>
    </row>
    <row r="400" spans="1:17">
      <c r="B400" s="10">
        <f t="shared" si="26"/>
        <v>0</v>
      </c>
      <c r="C400" s="10">
        <f t="shared" si="26"/>
        <v>10989</v>
      </c>
      <c r="D400" s="10">
        <f t="shared" si="26"/>
        <v>0</v>
      </c>
      <c r="E400" s="10">
        <f t="shared" si="26"/>
        <v>23535</v>
      </c>
      <c r="F400" s="10">
        <f t="shared" si="26"/>
        <v>0</v>
      </c>
      <c r="G400" s="10">
        <f t="shared" si="26"/>
        <v>0</v>
      </c>
      <c r="H400" s="10">
        <f t="shared" si="26"/>
        <v>0</v>
      </c>
      <c r="I400" s="10">
        <f t="shared" si="26"/>
        <v>0</v>
      </c>
      <c r="J400" s="10">
        <f t="shared" si="26"/>
        <v>0</v>
      </c>
      <c r="K400" s="10">
        <f t="shared" si="26"/>
        <v>0</v>
      </c>
      <c r="L400" s="10">
        <f t="shared" si="26"/>
        <v>0</v>
      </c>
      <c r="M400" s="10">
        <f t="shared" si="26"/>
        <v>0</v>
      </c>
      <c r="N400" s="10">
        <f t="shared" si="26"/>
        <v>0</v>
      </c>
      <c r="O400" s="22"/>
      <c r="P400" s="12" t="s">
        <v>203</v>
      </c>
    </row>
    <row r="401" spans="1:16">
      <c r="B401" s="10">
        <f t="shared" si="26"/>
        <v>0</v>
      </c>
      <c r="C401" s="10">
        <f t="shared" si="26"/>
        <v>0</v>
      </c>
      <c r="D401" s="10">
        <f t="shared" si="26"/>
        <v>0</v>
      </c>
      <c r="E401" s="10">
        <f t="shared" si="26"/>
        <v>27229</v>
      </c>
      <c r="F401" s="10">
        <f t="shared" si="26"/>
        <v>0</v>
      </c>
      <c r="G401" s="10">
        <f t="shared" si="26"/>
        <v>0</v>
      </c>
      <c r="H401" s="10">
        <f t="shared" si="26"/>
        <v>0</v>
      </c>
      <c r="I401" s="10">
        <f t="shared" si="26"/>
        <v>0</v>
      </c>
      <c r="J401" s="10">
        <f t="shared" si="26"/>
        <v>0</v>
      </c>
      <c r="K401" s="10">
        <f t="shared" si="26"/>
        <v>0</v>
      </c>
      <c r="L401" s="10">
        <f t="shared" si="26"/>
        <v>0</v>
      </c>
      <c r="M401" s="10">
        <f t="shared" si="26"/>
        <v>0</v>
      </c>
      <c r="N401" s="10" t="str">
        <f t="shared" si="26"/>
        <v/>
      </c>
      <c r="O401" s="22"/>
      <c r="P401" s="12" t="s">
        <v>204</v>
      </c>
    </row>
    <row r="402" spans="1:16">
      <c r="B402" s="23">
        <f t="shared" si="26"/>
        <v>0</v>
      </c>
      <c r="C402" s="23">
        <f t="shared" si="26"/>
        <v>14072.602500000001</v>
      </c>
      <c r="D402" s="23">
        <f t="shared" si="26"/>
        <v>19827.884999999998</v>
      </c>
      <c r="E402" s="23">
        <f t="shared" si="26"/>
        <v>0</v>
      </c>
      <c r="F402" s="23">
        <f t="shared" si="26"/>
        <v>0</v>
      </c>
      <c r="G402" s="23">
        <f t="shared" si="26"/>
        <v>0</v>
      </c>
      <c r="H402" s="23">
        <f t="shared" si="26"/>
        <v>0</v>
      </c>
      <c r="I402" s="23">
        <f t="shared" si="26"/>
        <v>0</v>
      </c>
      <c r="J402" s="23">
        <f t="shared" si="26"/>
        <v>0</v>
      </c>
      <c r="K402" s="23">
        <f t="shared" si="26"/>
        <v>0</v>
      </c>
      <c r="L402" s="23">
        <f t="shared" si="26"/>
        <v>0</v>
      </c>
      <c r="M402" s="23">
        <f t="shared" si="26"/>
        <v>0</v>
      </c>
      <c r="N402" s="23" t="str">
        <f t="shared" si="26"/>
        <v/>
      </c>
      <c r="O402" s="22"/>
      <c r="P402" s="12" t="s">
        <v>210</v>
      </c>
    </row>
    <row r="403" spans="1:16">
      <c r="B403" s="21">
        <f t="shared" ref="B403:M403" si="27">SUM(B399:B402)</f>
        <v>0</v>
      </c>
      <c r="C403" s="21">
        <f t="shared" si="27"/>
        <v>25061.602500000001</v>
      </c>
      <c r="D403" s="21">
        <f t="shared" si="27"/>
        <v>19827.884999999998</v>
      </c>
      <c r="E403" s="21">
        <f t="shared" si="27"/>
        <v>50764</v>
      </c>
      <c r="F403" s="21">
        <f t="shared" si="27"/>
        <v>0</v>
      </c>
      <c r="G403" s="21">
        <f t="shared" si="27"/>
        <v>0</v>
      </c>
      <c r="H403" s="21">
        <f t="shared" si="27"/>
        <v>0</v>
      </c>
      <c r="I403" s="21">
        <f t="shared" si="27"/>
        <v>0</v>
      </c>
      <c r="J403" s="21">
        <f t="shared" si="27"/>
        <v>0</v>
      </c>
      <c r="K403" s="21">
        <f t="shared" si="27"/>
        <v>0</v>
      </c>
      <c r="L403" s="21">
        <f t="shared" si="27"/>
        <v>0</v>
      </c>
      <c r="M403" s="21">
        <f t="shared" si="27"/>
        <v>0</v>
      </c>
      <c r="N403" s="21">
        <f>IF(N400="",N399*4,IF(N401="",(N400+N399)*2,IF(N402="",((N401+N400+N399)/3)*4,SUM(N399:N402))))</f>
        <v>0</v>
      </c>
      <c r="O403" s="9" t="e">
        <f>RATE(M$315-I$315,,-I403,M403)</f>
        <v>#NUM!</v>
      </c>
      <c r="P403" s="12" t="s">
        <v>205</v>
      </c>
    </row>
    <row r="404" spans="1:16" s="19" customFormat="1">
      <c r="A404" s="16"/>
      <c r="B404" s="24"/>
      <c r="C404" s="25" t="e">
        <f t="shared" ref="C404:M404" si="28">C403/B403-1</f>
        <v>#DIV/0!</v>
      </c>
      <c r="D404" s="25">
        <f t="shared" si="28"/>
        <v>-0.20883411186495371</v>
      </c>
      <c r="E404" s="25">
        <f t="shared" si="28"/>
        <v>1.5602327227538391</v>
      </c>
      <c r="F404" s="25">
        <f t="shared" si="28"/>
        <v>-1</v>
      </c>
      <c r="G404" s="25" t="e">
        <f t="shared" si="28"/>
        <v>#DIV/0!</v>
      </c>
      <c r="H404" s="25" t="e">
        <f t="shared" si="28"/>
        <v>#DIV/0!</v>
      </c>
      <c r="I404" s="25" t="e">
        <f t="shared" si="28"/>
        <v>#DIV/0!</v>
      </c>
      <c r="J404" s="25" t="e">
        <f t="shared" si="28"/>
        <v>#DIV/0!</v>
      </c>
      <c r="K404" s="25" t="e">
        <f t="shared" si="28"/>
        <v>#DIV/0!</v>
      </c>
      <c r="L404" s="25" t="e">
        <f t="shared" si="28"/>
        <v>#DIV/0!</v>
      </c>
      <c r="M404" s="25" t="e">
        <f t="shared" si="28"/>
        <v>#DIV/0!</v>
      </c>
      <c r="N404" s="13" t="e">
        <f>N403/M403-1</f>
        <v>#DIV/0!</v>
      </c>
      <c r="O404" s="22"/>
      <c r="P404" s="18" t="s">
        <v>211</v>
      </c>
    </row>
    <row r="405" spans="1:16">
      <c r="B405" s="287" t="s">
        <v>1034</v>
      </c>
      <c r="C405" s="288"/>
      <c r="D405" s="288"/>
      <c r="E405" s="288"/>
      <c r="F405" s="288"/>
      <c r="G405" s="288"/>
      <c r="H405" s="288"/>
      <c r="I405" s="288"/>
      <c r="J405" s="288"/>
      <c r="K405" s="288"/>
      <c r="L405" s="288"/>
      <c r="M405" s="288"/>
      <c r="N405" s="289"/>
      <c r="O405" s="9"/>
      <c r="P405" s="12"/>
    </row>
    <row r="406" spans="1:16">
      <c r="B406" s="21">
        <f t="shared" ref="B406:N409" si="29">IFERROR(VLOOKUP($B$405,$131:$202,MATCH($P406&amp;"/"&amp;B$315,$129:$129,0),FALSE),"")</f>
        <v>60908</v>
      </c>
      <c r="C406" s="21">
        <f t="shared" si="29"/>
        <v>50486</v>
      </c>
      <c r="D406" s="21">
        <f t="shared" si="29"/>
        <v>61984</v>
      </c>
      <c r="E406" s="21">
        <f t="shared" si="29"/>
        <v>51939</v>
      </c>
      <c r="F406" s="21">
        <f t="shared" si="29"/>
        <v>71923</v>
      </c>
      <c r="G406" s="21">
        <f t="shared" si="29"/>
        <v>94498</v>
      </c>
      <c r="H406" s="21">
        <f t="shared" si="29"/>
        <v>91397</v>
      </c>
      <c r="I406" s="21">
        <f t="shared" si="29"/>
        <v>99629</v>
      </c>
      <c r="J406" s="21">
        <f t="shared" si="29"/>
        <v>101008</v>
      </c>
      <c r="K406" s="21">
        <f t="shared" si="29"/>
        <v>97470</v>
      </c>
      <c r="L406" s="21">
        <f t="shared" si="29"/>
        <v>104724</v>
      </c>
      <c r="M406" s="21">
        <f t="shared" si="29"/>
        <v>109947</v>
      </c>
      <c r="N406" s="21">
        <f t="shared" si="29"/>
        <v>108731</v>
      </c>
      <c r="O406" s="9"/>
      <c r="P406" s="12" t="s">
        <v>202</v>
      </c>
    </row>
    <row r="407" spans="1:16">
      <c r="B407" s="10">
        <f t="shared" si="29"/>
        <v>39645</v>
      </c>
      <c r="C407" s="10">
        <f t="shared" si="29"/>
        <v>22321</v>
      </c>
      <c r="D407" s="10">
        <f t="shared" si="29"/>
        <v>58271</v>
      </c>
      <c r="E407" s="10">
        <f t="shared" si="29"/>
        <v>25014</v>
      </c>
      <c r="F407" s="10">
        <f t="shared" si="29"/>
        <v>90003</v>
      </c>
      <c r="G407" s="10">
        <f t="shared" si="29"/>
        <v>95285</v>
      </c>
      <c r="H407" s="10">
        <f t="shared" si="29"/>
        <v>93963</v>
      </c>
      <c r="I407" s="10">
        <f t="shared" si="29"/>
        <v>99231</v>
      </c>
      <c r="J407" s="10">
        <f t="shared" si="29"/>
        <v>104035</v>
      </c>
      <c r="K407" s="10">
        <f t="shared" si="29"/>
        <v>104430</v>
      </c>
      <c r="L407" s="10">
        <f t="shared" si="29"/>
        <v>113343</v>
      </c>
      <c r="M407" s="10">
        <f t="shared" si="29"/>
        <v>115638</v>
      </c>
      <c r="N407" s="10">
        <f t="shared" si="29"/>
        <v>81441</v>
      </c>
      <c r="O407" s="9"/>
      <c r="P407" s="12" t="s">
        <v>203</v>
      </c>
    </row>
    <row r="408" spans="1:16">
      <c r="B408" s="10">
        <f t="shared" si="29"/>
        <v>56500</v>
      </c>
      <c r="C408" s="10">
        <f t="shared" si="29"/>
        <v>55042</v>
      </c>
      <c r="D408" s="10">
        <f t="shared" si="29"/>
        <v>63691</v>
      </c>
      <c r="E408" s="10">
        <f t="shared" si="29"/>
        <v>28431</v>
      </c>
      <c r="F408" s="10">
        <f t="shared" si="29"/>
        <v>95718</v>
      </c>
      <c r="G408" s="10">
        <f t="shared" si="29"/>
        <v>97402</v>
      </c>
      <c r="H408" s="10">
        <f t="shared" si="29"/>
        <v>95886</v>
      </c>
      <c r="I408" s="10">
        <f t="shared" si="29"/>
        <v>101106</v>
      </c>
      <c r="J408" s="10">
        <f t="shared" si="29"/>
        <v>104071</v>
      </c>
      <c r="K408" s="10">
        <f t="shared" si="29"/>
        <v>104467</v>
      </c>
      <c r="L408" s="10">
        <f t="shared" si="29"/>
        <v>112261</v>
      </c>
      <c r="M408" s="10">
        <f t="shared" si="29"/>
        <v>115716</v>
      </c>
      <c r="N408" s="10" t="str">
        <f t="shared" si="29"/>
        <v/>
      </c>
      <c r="O408" s="9"/>
      <c r="P408" s="12" t="s">
        <v>204</v>
      </c>
    </row>
    <row r="409" spans="1:16">
      <c r="B409" s="23">
        <f t="shared" si="29"/>
        <v>-8438.0400000000009</v>
      </c>
      <c r="C409" s="23">
        <f t="shared" si="29"/>
        <v>-49204.77</v>
      </c>
      <c r="D409" s="23">
        <f t="shared" si="29"/>
        <v>-80763.490000000005</v>
      </c>
      <c r="E409" s="23">
        <f t="shared" si="29"/>
        <v>128535.65</v>
      </c>
      <c r="F409" s="23">
        <f t="shared" si="29"/>
        <v>95059.682000000001</v>
      </c>
      <c r="G409" s="23">
        <f t="shared" si="29"/>
        <v>90123.657000000007</v>
      </c>
      <c r="H409" s="23">
        <f t="shared" si="29"/>
        <v>97921.919999999998</v>
      </c>
      <c r="I409" s="23">
        <f t="shared" si="29"/>
        <v>111401.49</v>
      </c>
      <c r="J409" s="23">
        <f t="shared" si="29"/>
        <v>105323.52</v>
      </c>
      <c r="K409" s="23">
        <f t="shared" si="29"/>
        <v>113525.17</v>
      </c>
      <c r="L409" s="23">
        <f t="shared" si="29"/>
        <v>120927.45</v>
      </c>
      <c r="M409" s="23">
        <f t="shared" si="29"/>
        <v>103740.43399999999</v>
      </c>
      <c r="N409" s="23" t="str">
        <f t="shared" si="29"/>
        <v/>
      </c>
      <c r="O409" s="9"/>
      <c r="P409" s="12" t="s">
        <v>210</v>
      </c>
    </row>
    <row r="410" spans="1:16">
      <c r="B410" s="23">
        <f>SUM(B406:B409)</f>
        <v>148614.96</v>
      </c>
      <c r="C410" s="26">
        <f t="shared" ref="C410:M410" si="30">SUM(C406:C409)</f>
        <v>78644.23000000001</v>
      </c>
      <c r="D410" s="26">
        <f t="shared" si="30"/>
        <v>103182.51</v>
      </c>
      <c r="E410" s="26">
        <f t="shared" si="30"/>
        <v>233919.65</v>
      </c>
      <c r="F410" s="26">
        <f t="shared" si="30"/>
        <v>352703.68200000003</v>
      </c>
      <c r="G410" s="26">
        <f t="shared" si="30"/>
        <v>377308.65700000001</v>
      </c>
      <c r="H410" s="26">
        <f t="shared" si="30"/>
        <v>379167.92</v>
      </c>
      <c r="I410" s="26">
        <f t="shared" si="30"/>
        <v>411367.49</v>
      </c>
      <c r="J410" s="26">
        <f t="shared" si="30"/>
        <v>414437.52</v>
      </c>
      <c r="K410" s="26">
        <f t="shared" si="30"/>
        <v>419892.17</v>
      </c>
      <c r="L410" s="26">
        <f t="shared" si="30"/>
        <v>451255.45</v>
      </c>
      <c r="M410" s="26">
        <f t="shared" si="30"/>
        <v>445041.43400000001</v>
      </c>
      <c r="N410" s="26">
        <f>IF(N407="",N406*4,IF(N408="",(N407+N406)*2,IF(N409="",((N408+N407+N406)/3)*4,SUM(N406:N409))))</f>
        <v>380344</v>
      </c>
      <c r="O410" s="9">
        <f>RATE(M$315-I$315,,-I410,M410)</f>
        <v>1.9864840471256855E-2</v>
      </c>
      <c r="P410" s="12" t="s">
        <v>205</v>
      </c>
    </row>
    <row r="411" spans="1:16">
      <c r="B411" s="287" t="s">
        <v>1060</v>
      </c>
      <c r="C411" s="288"/>
      <c r="D411" s="288"/>
      <c r="E411" s="288"/>
      <c r="F411" s="288"/>
      <c r="G411" s="288"/>
      <c r="H411" s="288"/>
      <c r="I411" s="288"/>
      <c r="J411" s="288"/>
      <c r="K411" s="288"/>
      <c r="L411" s="288"/>
      <c r="M411" s="288"/>
      <c r="N411" s="289"/>
      <c r="O411" s="9"/>
      <c r="P411" s="12"/>
    </row>
    <row r="412" spans="1:16">
      <c r="B412" s="10">
        <f t="shared" ref="B412:M415" si="31">B392+B406+B399</f>
        <v>284938</v>
      </c>
      <c r="C412" s="10">
        <f t="shared" si="31"/>
        <v>291677</v>
      </c>
      <c r="D412" s="10">
        <f t="shared" si="31"/>
        <v>317236</v>
      </c>
      <c r="E412" s="10">
        <f t="shared" si="31"/>
        <v>381232</v>
      </c>
      <c r="F412" s="10">
        <f t="shared" si="31"/>
        <v>460081</v>
      </c>
      <c r="G412" s="10">
        <f t="shared" si="31"/>
        <v>567026</v>
      </c>
      <c r="H412" s="10">
        <f t="shared" si="31"/>
        <v>652768</v>
      </c>
      <c r="I412" s="10">
        <f t="shared" si="31"/>
        <v>669907</v>
      </c>
      <c r="J412" s="10">
        <f t="shared" si="31"/>
        <v>689217</v>
      </c>
      <c r="K412" s="10">
        <f t="shared" si="31"/>
        <v>705749</v>
      </c>
      <c r="L412" s="10">
        <f t="shared" si="31"/>
        <v>741477</v>
      </c>
      <c r="M412" s="10">
        <f t="shared" si="31"/>
        <v>785204</v>
      </c>
      <c r="N412" s="10">
        <f>N392+N406+N399</f>
        <v>894816</v>
      </c>
      <c r="O412" s="9"/>
      <c r="P412" s="12" t="s">
        <v>202</v>
      </c>
    </row>
    <row r="413" spans="1:16">
      <c r="B413" s="10">
        <f t="shared" si="31"/>
        <v>282477</v>
      </c>
      <c r="C413" s="10">
        <f t="shared" si="31"/>
        <v>293097</v>
      </c>
      <c r="D413" s="10">
        <f t="shared" si="31"/>
        <v>330079</v>
      </c>
      <c r="E413" s="10">
        <f t="shared" si="31"/>
        <v>408519</v>
      </c>
      <c r="F413" s="10">
        <f t="shared" si="31"/>
        <v>501902</v>
      </c>
      <c r="G413" s="10">
        <f t="shared" si="31"/>
        <v>601098</v>
      </c>
      <c r="H413" s="10">
        <f t="shared" si="31"/>
        <v>671467</v>
      </c>
      <c r="I413" s="10">
        <f t="shared" si="31"/>
        <v>677772</v>
      </c>
      <c r="J413" s="10">
        <f t="shared" si="31"/>
        <v>697766</v>
      </c>
      <c r="K413" s="10">
        <f t="shared" si="31"/>
        <v>726596</v>
      </c>
      <c r="L413" s="10">
        <f t="shared" si="31"/>
        <v>766527</v>
      </c>
      <c r="M413" s="10">
        <f t="shared" si="31"/>
        <v>818362</v>
      </c>
      <c r="N413" s="10">
        <f>N393+N407+N400</f>
        <v>844408</v>
      </c>
      <c r="O413" s="9"/>
      <c r="P413" s="12" t="s">
        <v>203</v>
      </c>
    </row>
    <row r="414" spans="1:16">
      <c r="B414" s="10">
        <f t="shared" si="31"/>
        <v>287354</v>
      </c>
      <c r="C414" s="10">
        <f t="shared" si="31"/>
        <v>301662</v>
      </c>
      <c r="D414" s="10">
        <f t="shared" si="31"/>
        <v>351175</v>
      </c>
      <c r="E414" s="10">
        <f t="shared" si="31"/>
        <v>430549</v>
      </c>
      <c r="F414" s="10">
        <f t="shared" si="31"/>
        <v>533708</v>
      </c>
      <c r="G414" s="10">
        <f t="shared" si="31"/>
        <v>640418</v>
      </c>
      <c r="H414" s="10">
        <f t="shared" si="31"/>
        <v>681102</v>
      </c>
      <c r="I414" s="10">
        <f t="shared" si="31"/>
        <v>694082</v>
      </c>
      <c r="J414" s="10">
        <f t="shared" si="31"/>
        <v>711797</v>
      </c>
      <c r="K414" s="10">
        <f t="shared" si="31"/>
        <v>741400</v>
      </c>
      <c r="L414" s="10">
        <f t="shared" si="31"/>
        <v>779205</v>
      </c>
      <c r="M414" s="10">
        <f t="shared" si="31"/>
        <v>851913</v>
      </c>
      <c r="N414" s="10" t="str">
        <f t="shared" ref="N414:N415" si="32">IFERROR(VLOOKUP($B$405,$131:$202,MATCH($P414&amp;"/"&amp;N$315,$129:$129,0),FALSE),"")</f>
        <v/>
      </c>
      <c r="O414" s="9"/>
      <c r="P414" s="12" t="s">
        <v>204</v>
      </c>
    </row>
    <row r="415" spans="1:16">
      <c r="B415" s="10">
        <f t="shared" si="31"/>
        <v>297315.41000000003</v>
      </c>
      <c r="C415" s="10">
        <f t="shared" si="31"/>
        <v>265141.38250000001</v>
      </c>
      <c r="D415" s="10">
        <f t="shared" si="31"/>
        <v>305529.625</v>
      </c>
      <c r="E415" s="10">
        <f t="shared" si="31"/>
        <v>511187.32999999996</v>
      </c>
      <c r="F415" s="10">
        <f t="shared" si="31"/>
        <v>555743.49300000002</v>
      </c>
      <c r="G415" s="10">
        <f t="shared" si="31"/>
        <v>651857.72</v>
      </c>
      <c r="H415" s="10">
        <f t="shared" si="31"/>
        <v>679589.61</v>
      </c>
      <c r="I415" s="10">
        <f t="shared" si="31"/>
        <v>680345.8</v>
      </c>
      <c r="J415" s="10">
        <f t="shared" si="31"/>
        <v>717147.95000000007</v>
      </c>
      <c r="K415" s="10">
        <f t="shared" si="31"/>
        <v>759610.94000000006</v>
      </c>
      <c r="L415" s="10">
        <f t="shared" si="31"/>
        <v>795774.82</v>
      </c>
      <c r="M415" s="10">
        <f t="shared" si="31"/>
        <v>890379.64600000007</v>
      </c>
      <c r="N415" s="10" t="str">
        <f t="shared" si="32"/>
        <v/>
      </c>
      <c r="O415" s="9"/>
      <c r="P415" s="12" t="s">
        <v>210</v>
      </c>
    </row>
    <row r="416" spans="1:16">
      <c r="B416" s="31">
        <f t="shared" ref="B416:M416" si="33">SUM(B412:B415)</f>
        <v>1152084.4100000001</v>
      </c>
      <c r="C416" s="31">
        <f t="shared" si="33"/>
        <v>1151577.3825000001</v>
      </c>
      <c r="D416" s="31">
        <f t="shared" si="33"/>
        <v>1304019.625</v>
      </c>
      <c r="E416" s="31">
        <f t="shared" si="33"/>
        <v>1731487.33</v>
      </c>
      <c r="F416" s="31">
        <f t="shared" si="33"/>
        <v>2051434.493</v>
      </c>
      <c r="G416" s="31">
        <f t="shared" si="33"/>
        <v>2460399.7199999997</v>
      </c>
      <c r="H416" s="31">
        <f t="shared" si="33"/>
        <v>2684926.61</v>
      </c>
      <c r="I416" s="31">
        <f t="shared" si="33"/>
        <v>2722106.8</v>
      </c>
      <c r="J416" s="31">
        <f t="shared" si="33"/>
        <v>2815927.95</v>
      </c>
      <c r="K416" s="31">
        <f t="shared" si="33"/>
        <v>2933355.94</v>
      </c>
      <c r="L416" s="31">
        <f t="shared" si="33"/>
        <v>3082983.82</v>
      </c>
      <c r="M416" s="31">
        <f t="shared" si="33"/>
        <v>3345858.6460000002</v>
      </c>
      <c r="N416" s="31">
        <f>IF(N413="",N412*4,IF(N414="",(N413+N412)*2,IF(N415="",((N414+N413+N412)/3)*4,SUM(N412:N415))))</f>
        <v>3478448</v>
      </c>
      <c r="O416" s="9">
        <f>RATE(M$315-I$315,,-I416,M416)</f>
        <v>5.2932684936533435E-2</v>
      </c>
      <c r="P416" s="12" t="s">
        <v>205</v>
      </c>
    </row>
    <row r="417" spans="1:16">
      <c r="B417" s="299" t="s">
        <v>212</v>
      </c>
      <c r="C417" s="300"/>
      <c r="D417" s="300"/>
      <c r="E417" s="300"/>
      <c r="F417" s="300"/>
      <c r="G417" s="300"/>
      <c r="H417" s="300"/>
      <c r="I417" s="300"/>
      <c r="J417" s="300"/>
      <c r="K417" s="300"/>
      <c r="L417" s="300"/>
      <c r="M417" s="300"/>
      <c r="N417" s="301"/>
      <c r="O417" s="9"/>
      <c r="P417" s="12"/>
    </row>
    <row r="418" spans="1:16">
      <c r="B418" s="308" t="s">
        <v>1027</v>
      </c>
      <c r="C418" s="309"/>
      <c r="D418" s="309"/>
      <c r="E418" s="309"/>
      <c r="F418" s="309"/>
      <c r="G418" s="309"/>
      <c r="H418" s="309"/>
      <c r="I418" s="309"/>
      <c r="J418" s="309"/>
      <c r="K418" s="309"/>
      <c r="L418" s="309"/>
      <c r="M418" s="309"/>
      <c r="N418" s="310"/>
      <c r="O418" s="9"/>
      <c r="P418" s="12"/>
    </row>
    <row r="419" spans="1:16">
      <c r="B419" s="21">
        <f t="shared" ref="B419:N422" si="34">IFERROR(VLOOKUP($B$418,$131:$202,MATCH($P419&amp;"/"&amp;B$315,$129:$129,0),FALSE),"")</f>
        <v>99910</v>
      </c>
      <c r="C419" s="21">
        <f t="shared" si="34"/>
        <v>110624</v>
      </c>
      <c r="D419" s="21">
        <f t="shared" si="34"/>
        <v>105667</v>
      </c>
      <c r="E419" s="21">
        <f t="shared" si="34"/>
        <v>133658</v>
      </c>
      <c r="F419" s="21">
        <f t="shared" si="34"/>
        <v>175482</v>
      </c>
      <c r="G419" s="21">
        <f t="shared" si="34"/>
        <v>194314</v>
      </c>
      <c r="H419" s="21">
        <f t="shared" si="34"/>
        <v>223641</v>
      </c>
      <c r="I419" s="21">
        <f t="shared" si="34"/>
        <v>231385</v>
      </c>
      <c r="J419" s="21">
        <f t="shared" si="34"/>
        <v>214978</v>
      </c>
      <c r="K419" s="21">
        <f t="shared" si="34"/>
        <v>190623</v>
      </c>
      <c r="L419" s="21">
        <f t="shared" si="34"/>
        <v>186012</v>
      </c>
      <c r="M419" s="21">
        <f t="shared" si="34"/>
        <v>199301</v>
      </c>
      <c r="N419" s="21">
        <f t="shared" si="34"/>
        <v>219939</v>
      </c>
      <c r="O419" s="9"/>
      <c r="P419" s="12" t="s">
        <v>202</v>
      </c>
    </row>
    <row r="420" spans="1:16">
      <c r="B420" s="10">
        <f t="shared" si="34"/>
        <v>100243</v>
      </c>
      <c r="C420" s="10">
        <f t="shared" si="34"/>
        <v>99916</v>
      </c>
      <c r="D420" s="10">
        <f t="shared" si="34"/>
        <v>109581</v>
      </c>
      <c r="E420" s="10">
        <f t="shared" si="34"/>
        <v>151527</v>
      </c>
      <c r="F420" s="10">
        <f t="shared" si="34"/>
        <v>182074</v>
      </c>
      <c r="G420" s="10">
        <f t="shared" si="34"/>
        <v>205763</v>
      </c>
      <c r="H420" s="10">
        <f t="shared" si="34"/>
        <v>229053</v>
      </c>
      <c r="I420" s="10">
        <f t="shared" si="34"/>
        <v>231456</v>
      </c>
      <c r="J420" s="10">
        <f t="shared" si="34"/>
        <v>215048</v>
      </c>
      <c r="K420" s="10">
        <f t="shared" si="34"/>
        <v>195757</v>
      </c>
      <c r="L420" s="10">
        <f t="shared" si="34"/>
        <v>190877</v>
      </c>
      <c r="M420" s="10">
        <f t="shared" si="34"/>
        <v>210559</v>
      </c>
      <c r="N420" s="10">
        <f t="shared" si="34"/>
        <v>234068</v>
      </c>
      <c r="O420" s="9"/>
      <c r="P420" s="12" t="s">
        <v>203</v>
      </c>
    </row>
    <row r="421" spans="1:16">
      <c r="B421" s="10">
        <f t="shared" si="34"/>
        <v>114923</v>
      </c>
      <c r="C421" s="10">
        <f t="shared" si="34"/>
        <v>102085</v>
      </c>
      <c r="D421" s="10">
        <f t="shared" si="34"/>
        <v>117324</v>
      </c>
      <c r="E421" s="10">
        <f t="shared" si="34"/>
        <v>164525</v>
      </c>
      <c r="F421" s="10">
        <f t="shared" si="34"/>
        <v>184192</v>
      </c>
      <c r="G421" s="10">
        <f t="shared" si="34"/>
        <v>220277</v>
      </c>
      <c r="H421" s="10">
        <f t="shared" si="34"/>
        <v>236571</v>
      </c>
      <c r="I421" s="10">
        <f t="shared" si="34"/>
        <v>224570</v>
      </c>
      <c r="J421" s="10">
        <f t="shared" si="34"/>
        <v>204438</v>
      </c>
      <c r="K421" s="10">
        <f t="shared" si="34"/>
        <v>195210</v>
      </c>
      <c r="L421" s="10">
        <f t="shared" si="34"/>
        <v>191121</v>
      </c>
      <c r="M421" s="10">
        <f t="shared" si="34"/>
        <v>222841</v>
      </c>
      <c r="N421" s="10" t="str">
        <f t="shared" si="34"/>
        <v/>
      </c>
      <c r="O421" s="9"/>
      <c r="P421" s="12" t="s">
        <v>204</v>
      </c>
    </row>
    <row r="422" spans="1:16">
      <c r="B422" s="23">
        <f t="shared" si="34"/>
        <v>133508.16</v>
      </c>
      <c r="C422" s="23">
        <f t="shared" si="34"/>
        <v>106399.65</v>
      </c>
      <c r="D422" s="23">
        <f t="shared" si="34"/>
        <v>126850.92</v>
      </c>
      <c r="E422" s="23">
        <f t="shared" si="34"/>
        <v>174647.6</v>
      </c>
      <c r="F422" s="23">
        <f t="shared" si="34"/>
        <v>191092.23199999999</v>
      </c>
      <c r="G422" s="23">
        <f t="shared" si="34"/>
        <v>228604.307</v>
      </c>
      <c r="H422" s="23">
        <f t="shared" si="34"/>
        <v>237035.63</v>
      </c>
      <c r="I422" s="23">
        <f t="shared" si="34"/>
        <v>216569.91</v>
      </c>
      <c r="J422" s="23">
        <f t="shared" si="34"/>
        <v>196162.13</v>
      </c>
      <c r="K422" s="23">
        <f t="shared" si="34"/>
        <v>190359.59</v>
      </c>
      <c r="L422" s="23">
        <f t="shared" si="34"/>
        <v>196053.61</v>
      </c>
      <c r="M422" s="23">
        <f t="shared" si="34"/>
        <v>226020.38399999999</v>
      </c>
      <c r="N422" s="23" t="str">
        <f t="shared" si="34"/>
        <v/>
      </c>
      <c r="O422" s="9"/>
      <c r="P422" s="12" t="s">
        <v>210</v>
      </c>
    </row>
    <row r="423" spans="1:16">
      <c r="B423" s="23">
        <f>SUM(B419:B422)</f>
        <v>448584.16000000003</v>
      </c>
      <c r="C423" s="23">
        <f t="shared" ref="C423:M423" si="35">SUM(C419:C422)</f>
        <v>419024.65</v>
      </c>
      <c r="D423" s="23">
        <f t="shared" si="35"/>
        <v>459422.92</v>
      </c>
      <c r="E423" s="23">
        <f t="shared" si="35"/>
        <v>624357.6</v>
      </c>
      <c r="F423" s="23">
        <f t="shared" si="35"/>
        <v>732840.23199999996</v>
      </c>
      <c r="G423" s="23">
        <f t="shared" si="35"/>
        <v>848958.30700000003</v>
      </c>
      <c r="H423" s="23">
        <f t="shared" si="35"/>
        <v>926300.63</v>
      </c>
      <c r="I423" s="23">
        <f t="shared" si="35"/>
        <v>903980.91</v>
      </c>
      <c r="J423" s="23">
        <f t="shared" si="35"/>
        <v>830626.13</v>
      </c>
      <c r="K423" s="23">
        <f t="shared" si="35"/>
        <v>771949.59</v>
      </c>
      <c r="L423" s="23">
        <f t="shared" si="35"/>
        <v>764063.61</v>
      </c>
      <c r="M423" s="23">
        <f t="shared" si="35"/>
        <v>858721.38399999996</v>
      </c>
      <c r="N423" s="23">
        <f>IF(N420="",N419*4,IF(N421="",(N420+N419)*2,IF(N422="",((N421+N420+N419)/3)*4,SUM(N419:N422))))</f>
        <v>908014</v>
      </c>
      <c r="O423" s="9">
        <f>RATE(M$315-I$315,,-I423,M423)</f>
        <v>-1.2758837704638707E-2</v>
      </c>
      <c r="P423" s="12" t="s">
        <v>205</v>
      </c>
    </row>
    <row r="424" spans="1:16">
      <c r="B424" s="27">
        <f>B423/B$396</f>
        <v>0.44703320066196339</v>
      </c>
      <c r="C424" s="28">
        <f>C423/C$396</f>
        <v>0.39988169351482061</v>
      </c>
      <c r="D424" s="28">
        <f t="shared" ref="D424:N424" si="36">D423/D$396</f>
        <v>0.3890087463584006</v>
      </c>
      <c r="E424" s="28">
        <f t="shared" si="36"/>
        <v>0.43154272319793935</v>
      </c>
      <c r="F424" s="28">
        <f t="shared" si="36"/>
        <v>0.43140456819559031</v>
      </c>
      <c r="G424" s="28">
        <f t="shared" si="36"/>
        <v>0.40754738094711895</v>
      </c>
      <c r="H424" s="28">
        <f t="shared" si="36"/>
        <v>0.40173355261213395</v>
      </c>
      <c r="I424" s="28">
        <f t="shared" si="36"/>
        <v>0.39120852191673666</v>
      </c>
      <c r="J424" s="28">
        <f t="shared" si="36"/>
        <v>0.34587942538667538</v>
      </c>
      <c r="K424" s="28">
        <f t="shared" si="36"/>
        <v>0.30712580750666635</v>
      </c>
      <c r="L424" s="28">
        <f t="shared" si="36"/>
        <v>0.29032768681974574</v>
      </c>
      <c r="M424" s="28">
        <f t="shared" si="36"/>
        <v>0.29602740236360675</v>
      </c>
      <c r="N424" s="29">
        <f t="shared" si="36"/>
        <v>0.29308699772506025</v>
      </c>
      <c r="O424" s="9">
        <f>RATE(M$315-I$315,,-I424,M424)</f>
        <v>-6.7323784333654463E-2</v>
      </c>
      <c r="P424" s="14" t="s">
        <v>206</v>
      </c>
    </row>
    <row r="425" spans="1:16" s="19" customFormat="1">
      <c r="A425" s="16"/>
      <c r="B425" s="24"/>
      <c r="C425" s="13">
        <f t="shared" ref="C425:M425" si="37">C423/B423-1</f>
        <v>-6.5895126568891849E-2</v>
      </c>
      <c r="D425" s="13">
        <f t="shared" si="37"/>
        <v>9.6410246986662784E-2</v>
      </c>
      <c r="E425" s="13">
        <f t="shared" si="37"/>
        <v>0.35900403053465424</v>
      </c>
      <c r="F425" s="13">
        <f t="shared" si="37"/>
        <v>0.17375079922147174</v>
      </c>
      <c r="G425" s="13">
        <f t="shared" si="37"/>
        <v>0.1584493726321512</v>
      </c>
      <c r="H425" s="13">
        <f t="shared" si="37"/>
        <v>9.1102616420949856E-2</v>
      </c>
      <c r="I425" s="13">
        <f t="shared" si="37"/>
        <v>-2.4095546604561813E-2</v>
      </c>
      <c r="J425" s="13">
        <f t="shared" si="37"/>
        <v>-8.1146381730561101E-2</v>
      </c>
      <c r="K425" s="13">
        <f t="shared" si="37"/>
        <v>-7.0641336554148615E-2</v>
      </c>
      <c r="L425" s="13">
        <f t="shared" si="37"/>
        <v>-1.0215667061886702E-2</v>
      </c>
      <c r="M425" s="13">
        <f t="shared" si="37"/>
        <v>0.1238872951952259</v>
      </c>
      <c r="N425" s="13">
        <f>N423/M423-1</f>
        <v>5.7402339010577119E-2</v>
      </c>
      <c r="O425" s="22"/>
      <c r="P425" s="18" t="s">
        <v>211</v>
      </c>
    </row>
    <row r="426" spans="1:16">
      <c r="B426" s="302" t="s">
        <v>1061</v>
      </c>
      <c r="C426" s="303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4"/>
      <c r="O426" s="9"/>
      <c r="P426" s="12"/>
    </row>
    <row r="427" spans="1:16">
      <c r="B427" s="21">
        <f t="shared" ref="B427:N431" si="38">IFERROR(B392-B419,"")</f>
        <v>124120</v>
      </c>
      <c r="C427" s="21">
        <f t="shared" si="38"/>
        <v>130567</v>
      </c>
      <c r="D427" s="21">
        <f t="shared" si="38"/>
        <v>149585</v>
      </c>
      <c r="E427" s="21">
        <f t="shared" si="38"/>
        <v>195635</v>
      </c>
      <c r="F427" s="21">
        <f t="shared" si="38"/>
        <v>212676</v>
      </c>
      <c r="G427" s="21">
        <f t="shared" si="38"/>
        <v>278214</v>
      </c>
      <c r="H427" s="21">
        <f t="shared" si="38"/>
        <v>337730</v>
      </c>
      <c r="I427" s="21">
        <f t="shared" si="38"/>
        <v>338893</v>
      </c>
      <c r="J427" s="21">
        <f t="shared" si="38"/>
        <v>373231</v>
      </c>
      <c r="K427" s="21">
        <f t="shared" si="38"/>
        <v>417656</v>
      </c>
      <c r="L427" s="21">
        <f t="shared" si="38"/>
        <v>450741</v>
      </c>
      <c r="M427" s="21">
        <f t="shared" si="38"/>
        <v>475956</v>
      </c>
      <c r="N427" s="21">
        <f t="shared" si="38"/>
        <v>566146</v>
      </c>
      <c r="O427" s="9"/>
      <c r="P427" s="12" t="s">
        <v>202</v>
      </c>
    </row>
    <row r="428" spans="1:16">
      <c r="B428" s="10">
        <f t="shared" si="38"/>
        <v>142589</v>
      </c>
      <c r="C428" s="10">
        <f t="shared" si="38"/>
        <v>159871</v>
      </c>
      <c r="D428" s="10">
        <f t="shared" si="38"/>
        <v>162227</v>
      </c>
      <c r="E428" s="10">
        <f t="shared" si="38"/>
        <v>208443</v>
      </c>
      <c r="F428" s="10">
        <f t="shared" si="38"/>
        <v>229825</v>
      </c>
      <c r="G428" s="10">
        <f t="shared" si="38"/>
        <v>300050</v>
      </c>
      <c r="H428" s="10">
        <f t="shared" si="38"/>
        <v>348451</v>
      </c>
      <c r="I428" s="10">
        <f t="shared" si="38"/>
        <v>347085</v>
      </c>
      <c r="J428" s="10">
        <f t="shared" si="38"/>
        <v>378683</v>
      </c>
      <c r="K428" s="10">
        <f t="shared" si="38"/>
        <v>426409</v>
      </c>
      <c r="L428" s="10">
        <f t="shared" si="38"/>
        <v>462307</v>
      </c>
      <c r="M428" s="10">
        <f t="shared" si="38"/>
        <v>492165</v>
      </c>
      <c r="N428" s="10">
        <f t="shared" si="38"/>
        <v>528899</v>
      </c>
      <c r="O428" s="9"/>
      <c r="P428" s="12" t="s">
        <v>203</v>
      </c>
    </row>
    <row r="429" spans="1:16">
      <c r="B429" s="10">
        <f t="shared" si="38"/>
        <v>115931</v>
      </c>
      <c r="C429" s="10">
        <f t="shared" si="38"/>
        <v>144535</v>
      </c>
      <c r="D429" s="10">
        <f t="shared" si="38"/>
        <v>170160</v>
      </c>
      <c r="E429" s="10">
        <f t="shared" si="38"/>
        <v>210364</v>
      </c>
      <c r="F429" s="10">
        <f t="shared" si="38"/>
        <v>253798</v>
      </c>
      <c r="G429" s="10">
        <f t="shared" si="38"/>
        <v>322739</v>
      </c>
      <c r="H429" s="10">
        <f t="shared" si="38"/>
        <v>348645</v>
      </c>
      <c r="I429" s="10">
        <f t="shared" si="38"/>
        <v>368406</v>
      </c>
      <c r="J429" s="10">
        <f t="shared" si="38"/>
        <v>403288</v>
      </c>
      <c r="K429" s="10">
        <f t="shared" si="38"/>
        <v>441723</v>
      </c>
      <c r="L429" s="10">
        <f t="shared" si="38"/>
        <v>475823</v>
      </c>
      <c r="M429" s="10">
        <f t="shared" si="38"/>
        <v>513356</v>
      </c>
      <c r="N429" s="10" t="str">
        <f t="shared" si="38"/>
        <v/>
      </c>
      <c r="O429" s="9"/>
      <c r="P429" s="12" t="s">
        <v>204</v>
      </c>
    </row>
    <row r="430" spans="1:16">
      <c r="B430" s="23">
        <f t="shared" si="38"/>
        <v>172245.29</v>
      </c>
      <c r="C430" s="23">
        <f t="shared" si="38"/>
        <v>193873.9</v>
      </c>
      <c r="D430" s="23">
        <f t="shared" si="38"/>
        <v>239614.31</v>
      </c>
      <c r="E430" s="23">
        <f t="shared" si="38"/>
        <v>208004.08</v>
      </c>
      <c r="F430" s="23">
        <f t="shared" si="38"/>
        <v>269591.57900000003</v>
      </c>
      <c r="G430" s="23">
        <f t="shared" si="38"/>
        <v>333129.75599999994</v>
      </c>
      <c r="H430" s="23">
        <f t="shared" si="38"/>
        <v>344632.05999999994</v>
      </c>
      <c r="I430" s="23">
        <f t="shared" si="38"/>
        <v>352374.4</v>
      </c>
      <c r="J430" s="23">
        <f t="shared" si="38"/>
        <v>415662.30000000005</v>
      </c>
      <c r="K430" s="23">
        <f t="shared" si="38"/>
        <v>455726.18000000005</v>
      </c>
      <c r="L430" s="23">
        <f t="shared" si="38"/>
        <v>478793.76</v>
      </c>
      <c r="M430" s="23">
        <f t="shared" si="38"/>
        <v>560618.8280000001</v>
      </c>
      <c r="N430" s="23" t="str">
        <f t="shared" si="38"/>
        <v/>
      </c>
      <c r="O430" s="9"/>
      <c r="P430" s="12" t="s">
        <v>210</v>
      </c>
    </row>
    <row r="431" spans="1:16">
      <c r="B431" s="21">
        <f t="shared" si="38"/>
        <v>554885.28999999992</v>
      </c>
      <c r="C431" s="21">
        <f t="shared" si="38"/>
        <v>628846.9</v>
      </c>
      <c r="D431" s="21">
        <f t="shared" si="38"/>
        <v>721586.31</v>
      </c>
      <c r="E431" s="21">
        <f t="shared" si="38"/>
        <v>822446.07999999996</v>
      </c>
      <c r="F431" s="21">
        <f t="shared" si="38"/>
        <v>965890.57900000003</v>
      </c>
      <c r="G431" s="21">
        <f t="shared" si="38"/>
        <v>1234132.7560000001</v>
      </c>
      <c r="H431" s="21">
        <f t="shared" si="38"/>
        <v>1379458.06</v>
      </c>
      <c r="I431" s="21">
        <f t="shared" si="38"/>
        <v>1406758.4</v>
      </c>
      <c r="J431" s="21">
        <f t="shared" si="38"/>
        <v>1570864.3000000003</v>
      </c>
      <c r="K431" s="21">
        <f t="shared" si="38"/>
        <v>1741514.1800000002</v>
      </c>
      <c r="L431" s="21">
        <f t="shared" si="38"/>
        <v>1867664.7600000002</v>
      </c>
      <c r="M431" s="21">
        <f t="shared" si="38"/>
        <v>2042095.8280000002</v>
      </c>
      <c r="N431" s="21">
        <f t="shared" si="38"/>
        <v>2190090</v>
      </c>
      <c r="O431" s="9">
        <f>RATE(M$315-I$315,,-I431,M431)</f>
        <v>9.7650678640981453E-2</v>
      </c>
      <c r="P431" s="12" t="s">
        <v>205</v>
      </c>
    </row>
    <row r="432" spans="1:16">
      <c r="B432" s="13">
        <f t="shared" ref="B432:N432" si="39">B431/B$396</f>
        <v>0.55296679933803661</v>
      </c>
      <c r="C432" s="13">
        <f t="shared" si="39"/>
        <v>0.60011830648517939</v>
      </c>
      <c r="D432" s="13">
        <f t="shared" si="39"/>
        <v>0.61099125364159945</v>
      </c>
      <c r="E432" s="13">
        <f t="shared" si="39"/>
        <v>0.56845727680206071</v>
      </c>
      <c r="F432" s="13">
        <f t="shared" si="39"/>
        <v>0.56859543180440963</v>
      </c>
      <c r="G432" s="13">
        <f t="shared" si="39"/>
        <v>0.59245261905288105</v>
      </c>
      <c r="H432" s="13">
        <f t="shared" si="39"/>
        <v>0.59826644738786616</v>
      </c>
      <c r="I432" s="13">
        <f t="shared" si="39"/>
        <v>0.60879147808326328</v>
      </c>
      <c r="J432" s="13">
        <f t="shared" si="39"/>
        <v>0.65412057461332473</v>
      </c>
      <c r="K432" s="13">
        <f t="shared" si="39"/>
        <v>0.69287419249333371</v>
      </c>
      <c r="L432" s="13">
        <f t="shared" si="39"/>
        <v>0.70967231318025426</v>
      </c>
      <c r="M432" s="13">
        <f t="shared" si="39"/>
        <v>0.70397259763639319</v>
      </c>
      <c r="N432" s="13">
        <f t="shared" si="39"/>
        <v>0.70691300227493981</v>
      </c>
      <c r="O432" s="9">
        <f>RATE(M$315-I$315,,-I432,M432)</f>
        <v>3.6983383774429175E-2</v>
      </c>
      <c r="P432" s="30" t="s">
        <v>214</v>
      </c>
    </row>
    <row r="433" spans="1:16" s="19" customFormat="1">
      <c r="A433" s="16"/>
      <c r="B433" s="24"/>
      <c r="C433" s="13">
        <f t="shared" ref="C433:M433" si="40">C431/B431-1</f>
        <v>0.1332917115175285</v>
      </c>
      <c r="D433" s="13">
        <f t="shared" si="40"/>
        <v>0.14747533938705915</v>
      </c>
      <c r="E433" s="13">
        <f t="shared" si="40"/>
        <v>0.13977506031121889</v>
      </c>
      <c r="F433" s="13">
        <f t="shared" si="40"/>
        <v>0.1744120404829459</v>
      </c>
      <c r="G433" s="13">
        <f t="shared" si="40"/>
        <v>0.27771487043357945</v>
      </c>
      <c r="H433" s="13">
        <f t="shared" si="40"/>
        <v>0.11775500106732451</v>
      </c>
      <c r="I433" s="13">
        <f t="shared" si="40"/>
        <v>1.9790627052481691E-2</v>
      </c>
      <c r="J433" s="13">
        <f t="shared" si="40"/>
        <v>0.11665535460815479</v>
      </c>
      <c r="K433" s="13">
        <f t="shared" si="40"/>
        <v>0.10863438681495263</v>
      </c>
      <c r="L433" s="13">
        <f t="shared" si="40"/>
        <v>7.2437297065246931E-2</v>
      </c>
      <c r="M433" s="13">
        <f t="shared" si="40"/>
        <v>9.3395277212383609E-2</v>
      </c>
      <c r="N433" s="13">
        <f>N431/M431-1</f>
        <v>7.2471707728301471E-2</v>
      </c>
      <c r="O433" s="22"/>
      <c r="P433" s="18" t="s">
        <v>211</v>
      </c>
    </row>
    <row r="434" spans="1:16">
      <c r="B434" s="293" t="s">
        <v>215</v>
      </c>
      <c r="C434" s="294"/>
      <c r="D434" s="294"/>
      <c r="E434" s="294"/>
      <c r="F434" s="294"/>
      <c r="G434" s="294"/>
      <c r="H434" s="294"/>
      <c r="I434" s="294"/>
      <c r="J434" s="294"/>
      <c r="K434" s="294"/>
      <c r="L434" s="294"/>
      <c r="M434" s="294"/>
      <c r="N434" s="295"/>
      <c r="O434" s="9"/>
      <c r="P434" s="3"/>
    </row>
    <row r="435" spans="1:16">
      <c r="B435" s="293" t="s">
        <v>1032</v>
      </c>
      <c r="C435" s="294"/>
      <c r="D435" s="294"/>
      <c r="E435" s="294"/>
      <c r="F435" s="294"/>
      <c r="G435" s="294"/>
      <c r="H435" s="294"/>
      <c r="I435" s="294"/>
      <c r="J435" s="294"/>
      <c r="K435" s="294"/>
      <c r="L435" s="294"/>
      <c r="M435" s="294"/>
      <c r="N435" s="295"/>
      <c r="O435" s="9"/>
      <c r="P435" s="3"/>
    </row>
    <row r="436" spans="1:16">
      <c r="B436" s="21" t="str">
        <f t="shared" ref="B436:N439" si="41">IFERROR(VLOOKUP($B$435,$131:$202,MATCH($P436&amp;"/"&amp;B$315,$129:$129,0),FALSE),"")</f>
        <v/>
      </c>
      <c r="C436" s="21" t="str">
        <f t="shared" si="41"/>
        <v/>
      </c>
      <c r="D436" s="21" t="str">
        <f t="shared" si="41"/>
        <v/>
      </c>
      <c r="E436" s="21" t="str">
        <f t="shared" si="41"/>
        <v/>
      </c>
      <c r="F436" s="21" t="str">
        <f t="shared" si="41"/>
        <v/>
      </c>
      <c r="G436" s="21" t="str">
        <f t="shared" si="41"/>
        <v/>
      </c>
      <c r="H436" s="21" t="str">
        <f t="shared" si="41"/>
        <v/>
      </c>
      <c r="I436" s="21" t="str">
        <f t="shared" si="41"/>
        <v/>
      </c>
      <c r="J436" s="21" t="str">
        <f t="shared" si="41"/>
        <v/>
      </c>
      <c r="K436" s="21" t="str">
        <f t="shared" si="41"/>
        <v/>
      </c>
      <c r="L436" s="21" t="str">
        <f t="shared" si="41"/>
        <v/>
      </c>
      <c r="M436" s="21" t="str">
        <f t="shared" si="41"/>
        <v/>
      </c>
      <c r="N436" s="21" t="str">
        <f t="shared" si="41"/>
        <v/>
      </c>
      <c r="O436" s="9"/>
      <c r="P436" s="12" t="s">
        <v>202</v>
      </c>
    </row>
    <row r="437" spans="1:16">
      <c r="B437" s="10" t="str">
        <f t="shared" si="41"/>
        <v/>
      </c>
      <c r="C437" s="10" t="str">
        <f t="shared" si="41"/>
        <v/>
      </c>
      <c r="D437" s="10" t="str">
        <f t="shared" si="41"/>
        <v/>
      </c>
      <c r="E437" s="10" t="str">
        <f t="shared" si="41"/>
        <v/>
      </c>
      <c r="F437" s="10" t="str">
        <f t="shared" si="41"/>
        <v/>
      </c>
      <c r="G437" s="10" t="str">
        <f t="shared" si="41"/>
        <v/>
      </c>
      <c r="H437" s="10" t="str">
        <f t="shared" si="41"/>
        <v/>
      </c>
      <c r="I437" s="10" t="str">
        <f t="shared" si="41"/>
        <v/>
      </c>
      <c r="J437" s="10" t="str">
        <f t="shared" si="41"/>
        <v/>
      </c>
      <c r="K437" s="10" t="str">
        <f t="shared" si="41"/>
        <v/>
      </c>
      <c r="L437" s="10" t="str">
        <f t="shared" si="41"/>
        <v/>
      </c>
      <c r="M437" s="10" t="str">
        <f t="shared" si="41"/>
        <v/>
      </c>
      <c r="N437" s="10" t="str">
        <f t="shared" si="41"/>
        <v/>
      </c>
      <c r="O437" s="9"/>
      <c r="P437" s="12" t="s">
        <v>203</v>
      </c>
    </row>
    <row r="438" spans="1:16">
      <c r="B438" s="10" t="str">
        <f t="shared" si="41"/>
        <v/>
      </c>
      <c r="C438" s="10" t="str">
        <f t="shared" si="41"/>
        <v/>
      </c>
      <c r="D438" s="10" t="str">
        <f t="shared" si="41"/>
        <v/>
      </c>
      <c r="E438" s="10" t="str">
        <f t="shared" si="41"/>
        <v/>
      </c>
      <c r="F438" s="10" t="str">
        <f t="shared" si="41"/>
        <v/>
      </c>
      <c r="G438" s="10" t="str">
        <f t="shared" si="41"/>
        <v/>
      </c>
      <c r="H438" s="10" t="str">
        <f t="shared" si="41"/>
        <v/>
      </c>
      <c r="I438" s="10" t="str">
        <f t="shared" si="41"/>
        <v/>
      </c>
      <c r="J438" s="10" t="str">
        <f t="shared" si="41"/>
        <v/>
      </c>
      <c r="K438" s="10" t="str">
        <f t="shared" si="41"/>
        <v/>
      </c>
      <c r="L438" s="10" t="str">
        <f t="shared" si="41"/>
        <v/>
      </c>
      <c r="M438" s="10" t="str">
        <f t="shared" si="41"/>
        <v/>
      </c>
      <c r="N438" s="10" t="str">
        <f t="shared" si="41"/>
        <v/>
      </c>
      <c r="O438" s="9"/>
      <c r="P438" s="12" t="s">
        <v>204</v>
      </c>
    </row>
    <row r="439" spans="1:16">
      <c r="B439" s="23" t="str">
        <f t="shared" si="41"/>
        <v/>
      </c>
      <c r="C439" s="23" t="str">
        <f t="shared" si="41"/>
        <v/>
      </c>
      <c r="D439" s="23" t="str">
        <f t="shared" si="41"/>
        <v/>
      </c>
      <c r="E439" s="23" t="str">
        <f t="shared" si="41"/>
        <v/>
      </c>
      <c r="F439" s="23" t="str">
        <f t="shared" si="41"/>
        <v/>
      </c>
      <c r="G439" s="23" t="str">
        <f t="shared" si="41"/>
        <v/>
      </c>
      <c r="H439" s="23" t="str">
        <f t="shared" si="41"/>
        <v/>
      </c>
      <c r="I439" s="23" t="str">
        <f t="shared" si="41"/>
        <v/>
      </c>
      <c r="J439" s="23" t="str">
        <f t="shared" si="41"/>
        <v/>
      </c>
      <c r="K439" s="23" t="str">
        <f t="shared" si="41"/>
        <v/>
      </c>
      <c r="L439" s="23" t="str">
        <f t="shared" si="41"/>
        <v/>
      </c>
      <c r="M439" s="23" t="str">
        <f t="shared" si="41"/>
        <v/>
      </c>
      <c r="N439" s="23" t="str">
        <f t="shared" si="41"/>
        <v/>
      </c>
      <c r="O439" s="9"/>
      <c r="P439" s="12" t="s">
        <v>210</v>
      </c>
    </row>
    <row r="440" spans="1:16">
      <c r="B440" s="23">
        <f>SUM(B436:B439)</f>
        <v>0</v>
      </c>
      <c r="C440" s="23">
        <f t="shared" ref="C440:M440" si="42">SUM(C436:C439)</f>
        <v>0</v>
      </c>
      <c r="D440" s="23">
        <f t="shared" si="42"/>
        <v>0</v>
      </c>
      <c r="E440" s="23">
        <f t="shared" si="42"/>
        <v>0</v>
      </c>
      <c r="F440" s="23">
        <f t="shared" si="42"/>
        <v>0</v>
      </c>
      <c r="G440" s="23">
        <f t="shared" si="42"/>
        <v>0</v>
      </c>
      <c r="H440" s="23">
        <f t="shared" si="42"/>
        <v>0</v>
      </c>
      <c r="I440" s="23">
        <f t="shared" si="42"/>
        <v>0</v>
      </c>
      <c r="J440" s="23">
        <f t="shared" si="42"/>
        <v>0</v>
      </c>
      <c r="K440" s="23">
        <f t="shared" si="42"/>
        <v>0</v>
      </c>
      <c r="L440" s="23">
        <f t="shared" si="42"/>
        <v>0</v>
      </c>
      <c r="M440" s="23">
        <f t="shared" si="42"/>
        <v>0</v>
      </c>
      <c r="N440" s="23" t="e">
        <f>IF(N437="",N436*4,IF(N438="",(N437+N436)*2,IF(N439="",((N438+N437+N436)/3)*4,SUM(N436:N439))))</f>
        <v>#VALUE!</v>
      </c>
      <c r="O440" s="9" t="e">
        <f>RATE(M$315-I$315,,-I440,M440)</f>
        <v>#NUM!</v>
      </c>
      <c r="P440" s="12" t="s">
        <v>205</v>
      </c>
    </row>
    <row r="441" spans="1:16">
      <c r="B441" s="27">
        <f t="shared" ref="B441:N441" si="43">+B440/(B$396+B$410)</f>
        <v>0</v>
      </c>
      <c r="C441" s="13">
        <f t="shared" si="43"/>
        <v>0</v>
      </c>
      <c r="D441" s="13">
        <f t="shared" si="43"/>
        <v>0</v>
      </c>
      <c r="E441" s="13">
        <f t="shared" si="43"/>
        <v>0</v>
      </c>
      <c r="F441" s="13">
        <f t="shared" si="43"/>
        <v>0</v>
      </c>
      <c r="G441" s="13">
        <f t="shared" si="43"/>
        <v>0</v>
      </c>
      <c r="H441" s="13">
        <f t="shared" si="43"/>
        <v>0</v>
      </c>
      <c r="I441" s="13">
        <f t="shared" si="43"/>
        <v>0</v>
      </c>
      <c r="J441" s="13">
        <f t="shared" si="43"/>
        <v>0</v>
      </c>
      <c r="K441" s="13">
        <f t="shared" si="43"/>
        <v>0</v>
      </c>
      <c r="L441" s="13">
        <f t="shared" si="43"/>
        <v>0</v>
      </c>
      <c r="M441" s="13">
        <f t="shared" si="43"/>
        <v>0</v>
      </c>
      <c r="N441" s="13" t="e">
        <f t="shared" si="43"/>
        <v>#VALUE!</v>
      </c>
      <c r="O441" s="9" t="e">
        <f>RATE(M$315-I$315,,-I441,M441)</f>
        <v>#NUM!</v>
      </c>
      <c r="P441" s="14" t="s">
        <v>206</v>
      </c>
    </row>
    <row r="442" spans="1:16" s="19" customFormat="1">
      <c r="A442" s="16"/>
      <c r="B442" s="24"/>
      <c r="C442" s="13" t="e">
        <f t="shared" ref="C442:M442" si="44">C440/B440-1</f>
        <v>#DIV/0!</v>
      </c>
      <c r="D442" s="13" t="e">
        <f t="shared" si="44"/>
        <v>#DIV/0!</v>
      </c>
      <c r="E442" s="13" t="e">
        <f t="shared" si="44"/>
        <v>#DIV/0!</v>
      </c>
      <c r="F442" s="13" t="e">
        <f t="shared" si="44"/>
        <v>#DIV/0!</v>
      </c>
      <c r="G442" s="13" t="e">
        <f t="shared" si="44"/>
        <v>#DIV/0!</v>
      </c>
      <c r="H442" s="13" t="e">
        <f t="shared" si="44"/>
        <v>#DIV/0!</v>
      </c>
      <c r="I442" s="13" t="e">
        <f t="shared" si="44"/>
        <v>#DIV/0!</v>
      </c>
      <c r="J442" s="13" t="e">
        <f t="shared" si="44"/>
        <v>#DIV/0!</v>
      </c>
      <c r="K442" s="13" t="e">
        <f t="shared" si="44"/>
        <v>#DIV/0!</v>
      </c>
      <c r="L442" s="13" t="e">
        <f t="shared" si="44"/>
        <v>#DIV/0!</v>
      </c>
      <c r="M442" s="13" t="e">
        <f t="shared" si="44"/>
        <v>#DIV/0!</v>
      </c>
      <c r="N442" s="13" t="e">
        <f>N440/M440-1</f>
        <v>#VALUE!</v>
      </c>
      <c r="O442" s="22"/>
      <c r="P442" s="18" t="s">
        <v>211</v>
      </c>
    </row>
    <row r="443" spans="1:16">
      <c r="B443" s="296" t="s">
        <v>1036</v>
      </c>
      <c r="C443" s="297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298"/>
      <c r="O443" s="9"/>
      <c r="P443" s="3"/>
    </row>
    <row r="444" spans="1:16">
      <c r="B444" s="21">
        <f t="shared" ref="B444:N447" si="45">IFERROR(VLOOKUP($B$443,$131:$202,MATCH($P444&amp;"/"&amp;B$315,$129:$129,0),FALSE),"")</f>
        <v>85237</v>
      </c>
      <c r="C444" s="21">
        <f t="shared" si="45"/>
        <v>88885</v>
      </c>
      <c r="D444" s="21">
        <f t="shared" si="45"/>
        <v>93283</v>
      </c>
      <c r="E444" s="21">
        <f t="shared" si="45"/>
        <v>117291</v>
      </c>
      <c r="F444" s="21">
        <f t="shared" si="45"/>
        <v>129838</v>
      </c>
      <c r="G444" s="21">
        <f t="shared" si="45"/>
        <v>149717</v>
      </c>
      <c r="H444" s="21">
        <f t="shared" si="45"/>
        <v>160149</v>
      </c>
      <c r="I444" s="21">
        <f t="shared" si="45"/>
        <v>172376</v>
      </c>
      <c r="J444" s="21">
        <f t="shared" si="45"/>
        <v>182997</v>
      </c>
      <c r="K444" s="21">
        <f t="shared" si="45"/>
        <v>195556</v>
      </c>
      <c r="L444" s="21">
        <f t="shared" si="45"/>
        <v>210836</v>
      </c>
      <c r="M444" s="21">
        <f t="shared" si="45"/>
        <v>225380</v>
      </c>
      <c r="N444" s="21">
        <f t="shared" si="45"/>
        <v>254743</v>
      </c>
      <c r="O444" s="9"/>
      <c r="P444" s="12" t="s">
        <v>202</v>
      </c>
    </row>
    <row r="445" spans="1:16">
      <c r="B445" s="10">
        <f t="shared" si="45"/>
        <v>101136</v>
      </c>
      <c r="C445" s="10">
        <f t="shared" si="45"/>
        <v>93967</v>
      </c>
      <c r="D445" s="10">
        <f t="shared" si="45"/>
        <v>98150</v>
      </c>
      <c r="E445" s="10">
        <f t="shared" si="45"/>
        <v>126451</v>
      </c>
      <c r="F445" s="10">
        <f t="shared" si="45"/>
        <v>143311</v>
      </c>
      <c r="G445" s="10">
        <f t="shared" si="45"/>
        <v>168327</v>
      </c>
      <c r="H445" s="10">
        <f t="shared" si="45"/>
        <v>176278</v>
      </c>
      <c r="I445" s="10">
        <f t="shared" si="45"/>
        <v>177521</v>
      </c>
      <c r="J445" s="10">
        <f t="shared" si="45"/>
        <v>191162</v>
      </c>
      <c r="K445" s="10">
        <f t="shared" si="45"/>
        <v>204878</v>
      </c>
      <c r="L445" s="10">
        <f t="shared" si="45"/>
        <v>220796</v>
      </c>
      <c r="M445" s="10">
        <f t="shared" si="45"/>
        <v>255731</v>
      </c>
      <c r="N445" s="10">
        <f t="shared" si="45"/>
        <v>236075</v>
      </c>
      <c r="O445" s="9"/>
      <c r="P445" s="12" t="s">
        <v>203</v>
      </c>
    </row>
    <row r="446" spans="1:16">
      <c r="B446" s="10">
        <f t="shared" si="45"/>
        <v>86773</v>
      </c>
      <c r="C446" s="10">
        <f t="shared" si="45"/>
        <v>90628</v>
      </c>
      <c r="D446" s="10">
        <f t="shared" si="45"/>
        <v>108909</v>
      </c>
      <c r="E446" s="10">
        <f t="shared" si="45"/>
        <v>119608</v>
      </c>
      <c r="F446" s="10">
        <f t="shared" si="45"/>
        <v>142149</v>
      </c>
      <c r="G446" s="10">
        <f t="shared" si="45"/>
        <v>159863</v>
      </c>
      <c r="H446" s="10">
        <f t="shared" si="45"/>
        <v>170112</v>
      </c>
      <c r="I446" s="10">
        <f t="shared" si="45"/>
        <v>174588</v>
      </c>
      <c r="J446" s="10">
        <f t="shared" si="45"/>
        <v>185633</v>
      </c>
      <c r="K446" s="10">
        <f t="shared" si="45"/>
        <v>197704</v>
      </c>
      <c r="L446" s="10">
        <f t="shared" si="45"/>
        <v>217710</v>
      </c>
      <c r="M446" s="10">
        <f t="shared" si="45"/>
        <v>232007</v>
      </c>
      <c r="N446" s="10" t="str">
        <f t="shared" si="45"/>
        <v/>
      </c>
      <c r="O446" s="9"/>
      <c r="P446" s="12" t="s">
        <v>204</v>
      </c>
    </row>
    <row r="447" spans="1:16">
      <c r="B447" s="23">
        <f t="shared" si="45"/>
        <v>106231.97</v>
      </c>
      <c r="C447" s="23">
        <f t="shared" si="45"/>
        <v>99919.07</v>
      </c>
      <c r="D447" s="23">
        <f t="shared" si="45"/>
        <v>117330.55</v>
      </c>
      <c r="E447" s="23">
        <f t="shared" si="45"/>
        <v>123476.11</v>
      </c>
      <c r="F447" s="23">
        <f t="shared" si="45"/>
        <v>159019.47899999999</v>
      </c>
      <c r="G447" s="23">
        <f t="shared" si="45"/>
        <v>177165.14300000001</v>
      </c>
      <c r="H447" s="23">
        <f t="shared" si="45"/>
        <v>168440.85</v>
      </c>
      <c r="I447" s="23">
        <f t="shared" si="45"/>
        <v>169910.7</v>
      </c>
      <c r="J447" s="23">
        <f t="shared" si="45"/>
        <v>177931.54</v>
      </c>
      <c r="K447" s="23">
        <f t="shared" si="45"/>
        <v>179265.92000000001</v>
      </c>
      <c r="L447" s="23">
        <f t="shared" si="45"/>
        <v>209596.27</v>
      </c>
      <c r="M447" s="23">
        <f t="shared" si="45"/>
        <v>231460.481</v>
      </c>
      <c r="N447" s="23" t="str">
        <f t="shared" si="45"/>
        <v/>
      </c>
      <c r="O447" s="9"/>
      <c r="P447" s="12" t="s">
        <v>210</v>
      </c>
    </row>
    <row r="448" spans="1:16">
      <c r="B448" s="23">
        <f>SUM(B444:B447)</f>
        <v>379377.97</v>
      </c>
      <c r="C448" s="23">
        <f t="shared" ref="C448:M448" si="46">SUM(C444:C447)</f>
        <v>373399.07</v>
      </c>
      <c r="D448" s="23">
        <f t="shared" si="46"/>
        <v>417672.55</v>
      </c>
      <c r="E448" s="23">
        <f t="shared" si="46"/>
        <v>486826.11</v>
      </c>
      <c r="F448" s="23">
        <f t="shared" si="46"/>
        <v>574317.47900000005</v>
      </c>
      <c r="G448" s="23">
        <f t="shared" si="46"/>
        <v>655072.14300000004</v>
      </c>
      <c r="H448" s="23">
        <f t="shared" si="46"/>
        <v>674979.85</v>
      </c>
      <c r="I448" s="23">
        <f t="shared" si="46"/>
        <v>694395.7</v>
      </c>
      <c r="J448" s="23">
        <f t="shared" si="46"/>
        <v>737723.54</v>
      </c>
      <c r="K448" s="23">
        <f t="shared" si="46"/>
        <v>777403.92</v>
      </c>
      <c r="L448" s="23">
        <f t="shared" si="46"/>
        <v>858938.27</v>
      </c>
      <c r="M448" s="23">
        <f t="shared" si="46"/>
        <v>944578.48100000003</v>
      </c>
      <c r="N448" s="23">
        <f>IF(N445="",N444*4,IF(N446="",(N445+N444)*2,IF(N447="",((N446+N445+N444)/3)*4,SUM(N444:N447))))</f>
        <v>981636</v>
      </c>
      <c r="O448" s="9">
        <f>RATE(M$315-I$315,,-I448,M448)</f>
        <v>7.9960213709985822E-2</v>
      </c>
      <c r="P448" s="12" t="s">
        <v>205</v>
      </c>
    </row>
    <row r="449" spans="1:16">
      <c r="B449" s="27">
        <f t="shared" ref="B449:N449" si="47">+B448/(B$396+B$410)</f>
        <v>0.32929702607467798</v>
      </c>
      <c r="C449" s="28">
        <f t="shared" si="47"/>
        <v>0.33146368353579564</v>
      </c>
      <c r="D449" s="28">
        <f t="shared" si="47"/>
        <v>0.3252415795790744</v>
      </c>
      <c r="E449" s="28">
        <f t="shared" si="47"/>
        <v>0.2896527354088671</v>
      </c>
      <c r="F449" s="28">
        <f t="shared" si="47"/>
        <v>0.27995896576747287</v>
      </c>
      <c r="G449" s="28">
        <f t="shared" si="47"/>
        <v>0.26624622725936581</v>
      </c>
      <c r="H449" s="28">
        <f t="shared" si="47"/>
        <v>0.25139601488027263</v>
      </c>
      <c r="I449" s="28">
        <f t="shared" si="47"/>
        <v>0.25509495071978805</v>
      </c>
      <c r="J449" s="28">
        <f t="shared" si="47"/>
        <v>0.261982391985562</v>
      </c>
      <c r="K449" s="28">
        <f t="shared" si="47"/>
        <v>0.26502202115983242</v>
      </c>
      <c r="L449" s="28">
        <f t="shared" si="47"/>
        <v>0.27860615564307434</v>
      </c>
      <c r="M449" s="28">
        <f t="shared" si="47"/>
        <v>0.28231272774456595</v>
      </c>
      <c r="N449" s="29">
        <f t="shared" si="47"/>
        <v>0.28220516736199591</v>
      </c>
      <c r="O449" s="9">
        <f>RATE(M$315-I$315,,-I449,M449)</f>
        <v>2.5668809754148019E-2</v>
      </c>
      <c r="P449" s="14" t="s">
        <v>206</v>
      </c>
    </row>
    <row r="450" spans="1:16">
      <c r="B450" s="302" t="s">
        <v>216</v>
      </c>
      <c r="C450" s="303"/>
      <c r="D450" s="303"/>
      <c r="E450" s="303"/>
      <c r="F450" s="303"/>
      <c r="G450" s="303"/>
      <c r="H450" s="303"/>
      <c r="I450" s="303"/>
      <c r="J450" s="303"/>
      <c r="K450" s="303"/>
      <c r="L450" s="303"/>
      <c r="M450" s="303"/>
      <c r="N450" s="304"/>
      <c r="O450" s="9"/>
      <c r="P450" s="3"/>
    </row>
    <row r="451" spans="1:16">
      <c r="B451" s="21">
        <f t="shared" ref="B451:N454" si="48">IFERROR(B427+B406-B444,"")</f>
        <v>99791</v>
      </c>
      <c r="C451" s="21">
        <f t="shared" si="48"/>
        <v>92168</v>
      </c>
      <c r="D451" s="21">
        <f t="shared" si="48"/>
        <v>118286</v>
      </c>
      <c r="E451" s="21">
        <f t="shared" si="48"/>
        <v>130283</v>
      </c>
      <c r="F451" s="21">
        <f t="shared" si="48"/>
        <v>154761</v>
      </c>
      <c r="G451" s="21">
        <f t="shared" si="48"/>
        <v>222995</v>
      </c>
      <c r="H451" s="21">
        <f t="shared" si="48"/>
        <v>268978</v>
      </c>
      <c r="I451" s="21">
        <f t="shared" si="48"/>
        <v>266146</v>
      </c>
      <c r="J451" s="21">
        <f t="shared" si="48"/>
        <v>291242</v>
      </c>
      <c r="K451" s="21">
        <f t="shared" si="48"/>
        <v>319570</v>
      </c>
      <c r="L451" s="21">
        <f t="shared" si="48"/>
        <v>344629</v>
      </c>
      <c r="M451" s="21">
        <f t="shared" si="48"/>
        <v>360523</v>
      </c>
      <c r="N451" s="21">
        <f t="shared" si="48"/>
        <v>420134</v>
      </c>
      <c r="O451" s="9"/>
      <c r="P451" s="12" t="s">
        <v>202</v>
      </c>
    </row>
    <row r="452" spans="1:16">
      <c r="B452" s="10">
        <f t="shared" si="48"/>
        <v>81098</v>
      </c>
      <c r="C452" s="10">
        <f t="shared" si="48"/>
        <v>88225</v>
      </c>
      <c r="D452" s="10">
        <f t="shared" si="48"/>
        <v>122348</v>
      </c>
      <c r="E452" s="10">
        <f t="shared" si="48"/>
        <v>107006</v>
      </c>
      <c r="F452" s="10">
        <f t="shared" si="48"/>
        <v>176517</v>
      </c>
      <c r="G452" s="10">
        <f t="shared" si="48"/>
        <v>227008</v>
      </c>
      <c r="H452" s="10">
        <f t="shared" si="48"/>
        <v>266136</v>
      </c>
      <c r="I452" s="10">
        <f t="shared" si="48"/>
        <v>268795</v>
      </c>
      <c r="J452" s="10">
        <f t="shared" si="48"/>
        <v>291556</v>
      </c>
      <c r="K452" s="10">
        <f t="shared" si="48"/>
        <v>325961</v>
      </c>
      <c r="L452" s="10">
        <f t="shared" si="48"/>
        <v>354854</v>
      </c>
      <c r="M452" s="10">
        <f t="shared" si="48"/>
        <v>352072</v>
      </c>
      <c r="N452" s="10">
        <f t="shared" si="48"/>
        <v>374265</v>
      </c>
      <c r="O452" s="9"/>
      <c r="P452" s="12" t="s">
        <v>203</v>
      </c>
    </row>
    <row r="453" spans="1:16">
      <c r="B453" s="10">
        <f t="shared" si="48"/>
        <v>85658</v>
      </c>
      <c r="C453" s="10">
        <f t="shared" si="48"/>
        <v>108949</v>
      </c>
      <c r="D453" s="10">
        <f t="shared" si="48"/>
        <v>124942</v>
      </c>
      <c r="E453" s="10">
        <f t="shared" si="48"/>
        <v>119187</v>
      </c>
      <c r="F453" s="10">
        <f t="shared" si="48"/>
        <v>207367</v>
      </c>
      <c r="G453" s="10">
        <f t="shared" si="48"/>
        <v>260278</v>
      </c>
      <c r="H453" s="10">
        <f t="shared" si="48"/>
        <v>274419</v>
      </c>
      <c r="I453" s="10">
        <f t="shared" si="48"/>
        <v>294924</v>
      </c>
      <c r="J453" s="10">
        <f t="shared" si="48"/>
        <v>321726</v>
      </c>
      <c r="K453" s="10">
        <f t="shared" si="48"/>
        <v>348486</v>
      </c>
      <c r="L453" s="10">
        <f t="shared" si="48"/>
        <v>370374</v>
      </c>
      <c r="M453" s="10">
        <f t="shared" si="48"/>
        <v>397065</v>
      </c>
      <c r="N453" s="10" t="str">
        <f t="shared" si="48"/>
        <v/>
      </c>
      <c r="O453" s="9"/>
      <c r="P453" s="12" t="s">
        <v>204</v>
      </c>
    </row>
    <row r="454" spans="1:16">
      <c r="B454" s="23">
        <f t="shared" si="48"/>
        <v>57575.28</v>
      </c>
      <c r="C454" s="23">
        <f t="shared" si="48"/>
        <v>44750.06</v>
      </c>
      <c r="D454" s="23">
        <f t="shared" si="48"/>
        <v>41520.270000000004</v>
      </c>
      <c r="E454" s="23">
        <f t="shared" si="48"/>
        <v>213063.62</v>
      </c>
      <c r="F454" s="23">
        <f t="shared" si="48"/>
        <v>205631.78200000006</v>
      </c>
      <c r="G454" s="23">
        <f t="shared" si="48"/>
        <v>246088.26999999993</v>
      </c>
      <c r="H454" s="23">
        <f t="shared" si="48"/>
        <v>274113.12999999989</v>
      </c>
      <c r="I454" s="23">
        <f t="shared" si="48"/>
        <v>293865.19</v>
      </c>
      <c r="J454" s="23">
        <f t="shared" si="48"/>
        <v>343054.28</v>
      </c>
      <c r="K454" s="23">
        <f t="shared" si="48"/>
        <v>389985.43000000005</v>
      </c>
      <c r="L454" s="23">
        <f t="shared" si="48"/>
        <v>390124.93999999994</v>
      </c>
      <c r="M454" s="23">
        <f t="shared" si="48"/>
        <v>432898.78100000008</v>
      </c>
      <c r="N454" s="23" t="str">
        <f t="shared" si="48"/>
        <v/>
      </c>
      <c r="O454" s="9"/>
      <c r="P454" s="12" t="s">
        <v>210</v>
      </c>
    </row>
    <row r="455" spans="1:16">
      <c r="B455" s="31">
        <f t="shared" ref="B455:M455" si="49">IFERROR(B431+B410-B440-B448,"")</f>
        <v>324122.27999999991</v>
      </c>
      <c r="C455" s="23">
        <f t="shared" si="49"/>
        <v>334092.06</v>
      </c>
      <c r="D455" s="23">
        <f t="shared" si="49"/>
        <v>407096.27000000008</v>
      </c>
      <c r="E455" s="23">
        <f t="shared" si="49"/>
        <v>569539.62</v>
      </c>
      <c r="F455" s="23">
        <f t="shared" si="49"/>
        <v>744276.78199999989</v>
      </c>
      <c r="G455" s="23">
        <f t="shared" si="49"/>
        <v>956369.27000000014</v>
      </c>
      <c r="H455" s="23">
        <f t="shared" si="49"/>
        <v>1083646.1299999999</v>
      </c>
      <c r="I455" s="23">
        <f t="shared" si="49"/>
        <v>1123730.19</v>
      </c>
      <c r="J455" s="23">
        <f t="shared" si="49"/>
        <v>1247578.2800000003</v>
      </c>
      <c r="K455" s="23">
        <f t="shared" si="49"/>
        <v>1384002.4300000002</v>
      </c>
      <c r="L455" s="23">
        <f t="shared" si="49"/>
        <v>1459981.9400000004</v>
      </c>
      <c r="M455" s="23">
        <f t="shared" si="49"/>
        <v>1542558.781</v>
      </c>
      <c r="N455" s="23">
        <f>IFERROR(N431+N410-N448,"")</f>
        <v>1588798</v>
      </c>
      <c r="O455" s="9">
        <f>RATE(M$315-I$315,,-I455,M455)</f>
        <v>8.2417782359567288E-2</v>
      </c>
      <c r="P455" s="12" t="s">
        <v>205</v>
      </c>
    </row>
    <row r="456" spans="1:16">
      <c r="B456" s="13">
        <f t="shared" ref="B456:N456" si="50">+B455/(B$396+B$410)</f>
        <v>0.2813355316560528</v>
      </c>
      <c r="C456" s="13">
        <f t="shared" si="50"/>
        <v>0.2965711319196967</v>
      </c>
      <c r="D456" s="13">
        <f t="shared" si="50"/>
        <v>0.31700583123202464</v>
      </c>
      <c r="E456" s="13">
        <f t="shared" si="50"/>
        <v>0.33886577870017431</v>
      </c>
      <c r="F456" s="13">
        <f t="shared" si="50"/>
        <v>0.3628079690283339</v>
      </c>
      <c r="G456" s="13">
        <f t="shared" si="50"/>
        <v>0.38870483613938961</v>
      </c>
      <c r="H456" s="13">
        <f t="shared" si="50"/>
        <v>0.40360363146015377</v>
      </c>
      <c r="I456" s="13">
        <f t="shared" si="50"/>
        <v>0.41281634871930817</v>
      </c>
      <c r="J456" s="13">
        <f t="shared" si="50"/>
        <v>0.44304339533971393</v>
      </c>
      <c r="K456" s="13">
        <f t="shared" si="50"/>
        <v>0.47181537403196977</v>
      </c>
      <c r="L456" s="13">
        <f t="shared" si="50"/>
        <v>0.47356133708155507</v>
      </c>
      <c r="M456" s="13">
        <f t="shared" si="50"/>
        <v>0.46103525109888932</v>
      </c>
      <c r="N456" s="13">
        <f t="shared" si="50"/>
        <v>0.45675485158898449</v>
      </c>
      <c r="O456" s="9">
        <f>RATE(M$315-I$315,,-I456,M456)</f>
        <v>2.8002832322450537E-2</v>
      </c>
      <c r="P456" s="14" t="s">
        <v>217</v>
      </c>
    </row>
    <row r="457" spans="1:16" s="19" customFormat="1">
      <c r="A457" s="16"/>
      <c r="B457" s="24"/>
      <c r="C457" s="13">
        <f t="shared" ref="C457:M457" si="51">C455/B455-1</f>
        <v>3.0759317131793917E-2</v>
      </c>
      <c r="D457" s="13">
        <f t="shared" si="51"/>
        <v>0.21851524995835003</v>
      </c>
      <c r="E457" s="13">
        <f t="shared" si="51"/>
        <v>0.39902932542221503</v>
      </c>
      <c r="F457" s="13">
        <f t="shared" si="51"/>
        <v>0.30680422549005448</v>
      </c>
      <c r="G457" s="13">
        <f t="shared" si="51"/>
        <v>0.28496453621738849</v>
      </c>
      <c r="H457" s="13">
        <f t="shared" si="51"/>
        <v>0.13308338524929786</v>
      </c>
      <c r="I457" s="13">
        <f t="shared" si="51"/>
        <v>3.6989990450111199E-2</v>
      </c>
      <c r="J457" s="13">
        <f t="shared" si="51"/>
        <v>0.11021158913600093</v>
      </c>
      <c r="K457" s="13">
        <f t="shared" si="51"/>
        <v>0.10935117434073938</v>
      </c>
      <c r="L457" s="13">
        <f t="shared" si="51"/>
        <v>5.4898393494872799E-2</v>
      </c>
      <c r="M457" s="13">
        <f t="shared" si="51"/>
        <v>5.6560179778661901E-2</v>
      </c>
      <c r="N457" s="13">
        <f>N455/M455-1</f>
        <v>2.9975660940469551E-2</v>
      </c>
      <c r="O457" s="22"/>
      <c r="P457" s="18" t="s">
        <v>211</v>
      </c>
    </row>
    <row r="458" spans="1:16">
      <c r="B458" s="302" t="s">
        <v>218</v>
      </c>
      <c r="C458" s="303"/>
      <c r="D458" s="303"/>
      <c r="E458" s="303"/>
      <c r="F458" s="303"/>
      <c r="G458" s="303"/>
      <c r="H458" s="303"/>
      <c r="I458" s="303"/>
      <c r="J458" s="303"/>
      <c r="K458" s="303"/>
      <c r="L458" s="303"/>
      <c r="M458" s="303"/>
      <c r="N458" s="304"/>
      <c r="O458" s="9"/>
      <c r="P458" s="14"/>
    </row>
    <row r="459" spans="1:16">
      <c r="B459" s="21">
        <f t="shared" ref="B459:N459" si="52">IFERROR(B451+B497,"")</f>
        <v>103049</v>
      </c>
      <c r="C459" s="21">
        <f t="shared" si="52"/>
        <v>95539</v>
      </c>
      <c r="D459" s="21">
        <f t="shared" si="52"/>
        <v>122358</v>
      </c>
      <c r="E459" s="21">
        <f t="shared" si="52"/>
        <v>134475</v>
      </c>
      <c r="F459" s="21">
        <f t="shared" si="52"/>
        <v>159374</v>
      </c>
      <c r="G459" s="21">
        <f t="shared" si="52"/>
        <v>228253</v>
      </c>
      <c r="H459" s="21">
        <f t="shared" si="52"/>
        <v>274905</v>
      </c>
      <c r="I459" s="21">
        <f t="shared" si="52"/>
        <v>272604</v>
      </c>
      <c r="J459" s="21">
        <f t="shared" si="52"/>
        <v>298441</v>
      </c>
      <c r="K459" s="21">
        <f t="shared" si="52"/>
        <v>326362</v>
      </c>
      <c r="L459" s="21">
        <f t="shared" si="52"/>
        <v>351239</v>
      </c>
      <c r="M459" s="21">
        <f t="shared" si="52"/>
        <v>367438</v>
      </c>
      <c r="N459" s="21">
        <f t="shared" si="52"/>
        <v>435907</v>
      </c>
      <c r="O459" s="9"/>
      <c r="P459" s="12" t="s">
        <v>202</v>
      </c>
    </row>
    <row r="460" spans="1:16">
      <c r="B460" s="10">
        <f t="shared" ref="B460:N462" si="53">IFERROR(B452+B498-B497,"")</f>
        <v>84370</v>
      </c>
      <c r="C460" s="10">
        <f t="shared" si="53"/>
        <v>91566</v>
      </c>
      <c r="D460" s="10">
        <f t="shared" si="53"/>
        <v>126421</v>
      </c>
      <c r="E460" s="10">
        <f t="shared" si="53"/>
        <v>111114</v>
      </c>
      <c r="F460" s="10">
        <f t="shared" si="53"/>
        <v>181131</v>
      </c>
      <c r="G460" s="10">
        <f t="shared" si="53"/>
        <v>232426</v>
      </c>
      <c r="H460" s="10">
        <f t="shared" si="53"/>
        <v>272375</v>
      </c>
      <c r="I460" s="10">
        <f t="shared" si="53"/>
        <v>275768</v>
      </c>
      <c r="J460" s="10">
        <f t="shared" si="53"/>
        <v>298676</v>
      </c>
      <c r="K460" s="10">
        <f t="shared" si="53"/>
        <v>332929</v>
      </c>
      <c r="L460" s="10">
        <f t="shared" si="53"/>
        <v>361493</v>
      </c>
      <c r="M460" s="10">
        <f t="shared" si="53"/>
        <v>359197</v>
      </c>
      <c r="N460" s="10">
        <f t="shared" si="53"/>
        <v>390312</v>
      </c>
      <c r="O460" s="9"/>
      <c r="P460" s="12" t="s">
        <v>203</v>
      </c>
    </row>
    <row r="461" spans="1:16">
      <c r="B461" s="10">
        <f t="shared" si="53"/>
        <v>89137</v>
      </c>
      <c r="C461" s="10">
        <f t="shared" si="53"/>
        <v>112727</v>
      </c>
      <c r="D461" s="10">
        <f t="shared" si="53"/>
        <v>128982</v>
      </c>
      <c r="E461" s="10">
        <f t="shared" si="53"/>
        <v>123734</v>
      </c>
      <c r="F461" s="10">
        <f t="shared" si="53"/>
        <v>212292</v>
      </c>
      <c r="G461" s="10">
        <f t="shared" si="53"/>
        <v>265946</v>
      </c>
      <c r="H461" s="10">
        <f t="shared" si="53"/>
        <v>280739</v>
      </c>
      <c r="I461" s="10">
        <f t="shared" si="53"/>
        <v>302124</v>
      </c>
      <c r="J461" s="10">
        <f t="shared" si="53"/>
        <v>328672</v>
      </c>
      <c r="K461" s="10">
        <f t="shared" si="53"/>
        <v>355375</v>
      </c>
      <c r="L461" s="10">
        <f t="shared" si="53"/>
        <v>377324</v>
      </c>
      <c r="M461" s="10">
        <f t="shared" si="53"/>
        <v>404417</v>
      </c>
      <c r="N461" s="10" t="str">
        <f t="shared" si="53"/>
        <v/>
      </c>
      <c r="O461" s="9"/>
      <c r="P461" s="12" t="s">
        <v>204</v>
      </c>
    </row>
    <row r="462" spans="1:16">
      <c r="B462" s="23">
        <f t="shared" si="53"/>
        <v>60507.64</v>
      </c>
      <c r="C462" s="23">
        <f t="shared" si="53"/>
        <v>48589.07</v>
      </c>
      <c r="D462" s="23">
        <f t="shared" si="53"/>
        <v>45651.08</v>
      </c>
      <c r="E462" s="23">
        <f t="shared" si="53"/>
        <v>217811.28</v>
      </c>
      <c r="F462" s="23">
        <f t="shared" si="53"/>
        <v>210803.38000000006</v>
      </c>
      <c r="G462" s="23">
        <f t="shared" si="53"/>
        <v>251892.99999999994</v>
      </c>
      <c r="H462" s="23">
        <f t="shared" si="53"/>
        <v>280684.85999999987</v>
      </c>
      <c r="I462" s="23">
        <f t="shared" si="53"/>
        <v>301084.94</v>
      </c>
      <c r="J462" s="23">
        <f t="shared" si="53"/>
        <v>349972.25</v>
      </c>
      <c r="K462" s="23">
        <f t="shared" si="53"/>
        <v>396694.07000000007</v>
      </c>
      <c r="L462" s="23">
        <f t="shared" si="53"/>
        <v>397036.91999999993</v>
      </c>
      <c r="M462" s="23">
        <f t="shared" si="53"/>
        <v>440366.31600000005</v>
      </c>
      <c r="N462" s="23" t="str">
        <f t="shared" si="53"/>
        <v/>
      </c>
      <c r="O462" s="9"/>
      <c r="P462" s="12" t="s">
        <v>210</v>
      </c>
    </row>
    <row r="463" spans="1:16">
      <c r="B463" s="31">
        <f t="shared" ref="B463:N463" si="54">IFERROR(B455+B500,"")</f>
        <v>337063.6399999999</v>
      </c>
      <c r="C463" s="23">
        <f t="shared" si="54"/>
        <v>348421.07</v>
      </c>
      <c r="D463" s="23">
        <f t="shared" si="54"/>
        <v>423412.08000000007</v>
      </c>
      <c r="E463" s="23">
        <f t="shared" si="54"/>
        <v>587134.28</v>
      </c>
      <c r="F463" s="23">
        <f t="shared" si="54"/>
        <v>763600.37999999989</v>
      </c>
      <c r="G463" s="23">
        <f t="shared" si="54"/>
        <v>978518.00000000012</v>
      </c>
      <c r="H463" s="23">
        <f t="shared" si="54"/>
        <v>1108703.8599999999</v>
      </c>
      <c r="I463" s="23">
        <f t="shared" si="54"/>
        <v>1151580.94</v>
      </c>
      <c r="J463" s="23">
        <f t="shared" si="54"/>
        <v>1275761.2500000002</v>
      </c>
      <c r="K463" s="23">
        <f t="shared" si="54"/>
        <v>1411360.07</v>
      </c>
      <c r="L463" s="23">
        <f t="shared" si="54"/>
        <v>1487092.9200000004</v>
      </c>
      <c r="M463" s="23">
        <f t="shared" si="54"/>
        <v>1571418.3159999999</v>
      </c>
      <c r="N463" s="23">
        <f t="shared" si="54"/>
        <v>1652438</v>
      </c>
      <c r="O463" s="9">
        <f>RATE(M$315-I$315,,-I463,M463)</f>
        <v>8.080995371432749E-2</v>
      </c>
      <c r="P463" s="12" t="s">
        <v>205</v>
      </c>
    </row>
    <row r="464" spans="1:16">
      <c r="B464" s="13">
        <f t="shared" ref="B464:N464" si="55">+B463/(B$396+B$410)</f>
        <v>0.29256852802999039</v>
      </c>
      <c r="C464" s="13">
        <f t="shared" si="55"/>
        <v>0.3092908916020688</v>
      </c>
      <c r="D464" s="13">
        <f t="shared" si="55"/>
        <v>0.32971095110765941</v>
      </c>
      <c r="E464" s="13">
        <f t="shared" si="55"/>
        <v>0.34933428335287053</v>
      </c>
      <c r="F464" s="13">
        <f t="shared" si="55"/>
        <v>0.37222752303599871</v>
      </c>
      <c r="G464" s="13">
        <f t="shared" si="55"/>
        <v>0.3977069221906756</v>
      </c>
      <c r="H464" s="13">
        <f t="shared" si="55"/>
        <v>0.41293637445084574</v>
      </c>
      <c r="I464" s="13">
        <f t="shared" si="55"/>
        <v>0.4230476702824445</v>
      </c>
      <c r="J464" s="13">
        <f t="shared" si="55"/>
        <v>0.45305180837457154</v>
      </c>
      <c r="K464" s="13">
        <f t="shared" si="55"/>
        <v>0.48114177033694727</v>
      </c>
      <c r="L464" s="13">
        <f t="shared" si="55"/>
        <v>0.48235508417296857</v>
      </c>
      <c r="M464" s="13">
        <f t="shared" si="55"/>
        <v>0.46966070066308468</v>
      </c>
      <c r="N464" s="13">
        <f t="shared" si="55"/>
        <v>0.47505036729023981</v>
      </c>
      <c r="O464" s="9">
        <f>RATE(M$315-I$315,,-I464,M464)</f>
        <v>2.6475831909015084E-2</v>
      </c>
      <c r="P464" s="14" t="s">
        <v>219</v>
      </c>
    </row>
    <row r="465" spans="1:16" s="19" customFormat="1">
      <c r="A465" s="16"/>
      <c r="B465" s="24"/>
      <c r="C465" s="13">
        <f t="shared" ref="C465:M465" si="56">C463/B463-1</f>
        <v>3.3695209604928333E-2</v>
      </c>
      <c r="D465" s="13">
        <f t="shared" si="56"/>
        <v>0.21523098473924107</v>
      </c>
      <c r="E465" s="13">
        <f t="shared" si="56"/>
        <v>0.38667342698394425</v>
      </c>
      <c r="F465" s="13">
        <f t="shared" si="56"/>
        <v>0.30055492586806531</v>
      </c>
      <c r="G465" s="13">
        <f t="shared" si="56"/>
        <v>0.28145300294376518</v>
      </c>
      <c r="H465" s="13">
        <f t="shared" si="56"/>
        <v>0.13304390925869503</v>
      </c>
      <c r="I465" s="13">
        <f t="shared" si="56"/>
        <v>3.867315840318275E-2</v>
      </c>
      <c r="J465" s="13">
        <f t="shared" si="56"/>
        <v>0.10783463470661503</v>
      </c>
      <c r="K465" s="13">
        <f t="shared" si="56"/>
        <v>0.10628855516657199</v>
      </c>
      <c r="L465" s="13">
        <f t="shared" si="56"/>
        <v>5.3659481807502463E-2</v>
      </c>
      <c r="M465" s="13">
        <f t="shared" si="56"/>
        <v>5.6704860110556865E-2</v>
      </c>
      <c r="N465" s="13">
        <f>N463/M463-1</f>
        <v>5.1558317206225057E-2</v>
      </c>
      <c r="O465" s="22"/>
      <c r="P465" s="18" t="s">
        <v>211</v>
      </c>
    </row>
    <row r="466" spans="1:16">
      <c r="B466" s="311" t="s">
        <v>1040</v>
      </c>
      <c r="C466" s="312"/>
      <c r="D466" s="312"/>
      <c r="E466" s="312"/>
      <c r="F466" s="312"/>
      <c r="G466" s="312"/>
      <c r="H466" s="312"/>
      <c r="I466" s="312"/>
      <c r="J466" s="312"/>
      <c r="K466" s="312"/>
      <c r="L466" s="312"/>
      <c r="M466" s="312"/>
      <c r="N466" s="313"/>
      <c r="O466" s="9"/>
      <c r="P466" s="3"/>
    </row>
    <row r="467" spans="1:16">
      <c r="B467" s="21">
        <f t="shared" ref="B467:N470" si="57">IFERROR(VLOOKUP($B$466,$131:$202,MATCH($P467&amp;"/"&amp;B$315,$129:$129,0),FALSE),"")</f>
        <v>18218</v>
      </c>
      <c r="C467" s="21">
        <f t="shared" si="57"/>
        <v>31095</v>
      </c>
      <c r="D467" s="21">
        <f t="shared" si="57"/>
        <v>18572</v>
      </c>
      <c r="E467" s="21">
        <f t="shared" si="57"/>
        <v>13085</v>
      </c>
      <c r="F467" s="21">
        <f t="shared" si="57"/>
        <v>26552</v>
      </c>
      <c r="G467" s="21">
        <f t="shared" si="57"/>
        <v>31520</v>
      </c>
      <c r="H467" s="21">
        <f t="shared" si="57"/>
        <v>73195</v>
      </c>
      <c r="I467" s="21">
        <f t="shared" si="57"/>
        <v>54326</v>
      </c>
      <c r="J467" s="21">
        <f t="shared" si="57"/>
        <v>74793</v>
      </c>
      <c r="K467" s="21">
        <f t="shared" si="57"/>
        <v>103312</v>
      </c>
      <c r="L467" s="21">
        <f t="shared" si="57"/>
        <v>123781</v>
      </c>
      <c r="M467" s="21">
        <f t="shared" si="57"/>
        <v>119536</v>
      </c>
      <c r="N467" s="21">
        <f t="shared" si="57"/>
        <v>170942</v>
      </c>
      <c r="O467" s="9"/>
      <c r="P467" s="12" t="s">
        <v>202</v>
      </c>
    </row>
    <row r="468" spans="1:16">
      <c r="B468" s="10">
        <f t="shared" si="57"/>
        <v>16903</v>
      </c>
      <c r="C468" s="10">
        <f t="shared" si="57"/>
        <v>24949</v>
      </c>
      <c r="D468" s="10">
        <f t="shared" si="57"/>
        <v>29856</v>
      </c>
      <c r="E468" s="10">
        <f t="shared" si="57"/>
        <v>8572</v>
      </c>
      <c r="F468" s="10">
        <f t="shared" si="57"/>
        <v>25424</v>
      </c>
      <c r="G468" s="10">
        <f t="shared" si="57"/>
        <v>24878</v>
      </c>
      <c r="H468" s="10">
        <f t="shared" si="57"/>
        <v>54620</v>
      </c>
      <c r="I468" s="10">
        <f t="shared" si="57"/>
        <v>55598</v>
      </c>
      <c r="J468" s="10">
        <f t="shared" si="57"/>
        <v>67268</v>
      </c>
      <c r="K468" s="10">
        <f t="shared" si="57"/>
        <v>97512</v>
      </c>
      <c r="L468" s="10">
        <f t="shared" si="57"/>
        <v>117989</v>
      </c>
      <c r="M468" s="10">
        <f t="shared" si="57"/>
        <v>95414</v>
      </c>
      <c r="N468" s="10">
        <f t="shared" si="57"/>
        <v>78026</v>
      </c>
      <c r="O468" s="9"/>
      <c r="P468" s="12" t="s">
        <v>203</v>
      </c>
    </row>
    <row r="469" spans="1:16">
      <c r="B469" s="10">
        <f t="shared" si="57"/>
        <v>16054</v>
      </c>
      <c r="C469" s="10">
        <f t="shared" si="57"/>
        <v>29789</v>
      </c>
      <c r="D469" s="10">
        <f t="shared" si="57"/>
        <v>21694</v>
      </c>
      <c r="E469" s="10">
        <f t="shared" si="57"/>
        <v>11701</v>
      </c>
      <c r="F469" s="10">
        <f t="shared" si="57"/>
        <v>23949</v>
      </c>
      <c r="G469" s="10">
        <f t="shared" si="57"/>
        <v>55412</v>
      </c>
      <c r="H469" s="10">
        <f t="shared" si="57"/>
        <v>61505</v>
      </c>
      <c r="I469" s="10">
        <f t="shared" si="57"/>
        <v>73737</v>
      </c>
      <c r="J469" s="10">
        <f t="shared" si="57"/>
        <v>92615</v>
      </c>
      <c r="K469" s="10">
        <f t="shared" si="57"/>
        <v>108738</v>
      </c>
      <c r="L469" s="10">
        <f t="shared" si="57"/>
        <v>96487</v>
      </c>
      <c r="M469" s="10">
        <f t="shared" si="57"/>
        <v>118560</v>
      </c>
      <c r="N469" s="10" t="str">
        <f t="shared" si="57"/>
        <v/>
      </c>
      <c r="O469" s="9"/>
      <c r="P469" s="12" t="s">
        <v>204</v>
      </c>
    </row>
    <row r="470" spans="1:16">
      <c r="B470" s="23">
        <f t="shared" si="57"/>
        <v>23517.75</v>
      </c>
      <c r="C470" s="23">
        <f t="shared" si="57"/>
        <v>28020.85</v>
      </c>
      <c r="D470" s="23">
        <f t="shared" si="57"/>
        <v>19395.68</v>
      </c>
      <c r="E470" s="23">
        <f t="shared" si="57"/>
        <v>25339.05</v>
      </c>
      <c r="F470" s="23">
        <f t="shared" si="57"/>
        <v>21965.22</v>
      </c>
      <c r="G470" s="23">
        <f t="shared" si="57"/>
        <v>40596.302000000003</v>
      </c>
      <c r="H470" s="23">
        <f t="shared" si="57"/>
        <v>53084.41</v>
      </c>
      <c r="I470" s="23">
        <f t="shared" si="57"/>
        <v>86352.04</v>
      </c>
      <c r="J470" s="23">
        <f t="shared" si="57"/>
        <v>145115.70000000001</v>
      </c>
      <c r="K470" s="23">
        <f t="shared" si="57"/>
        <v>154216.43</v>
      </c>
      <c r="L470" s="23">
        <f t="shared" si="57"/>
        <v>120798.64</v>
      </c>
      <c r="M470" s="23">
        <f t="shared" si="57"/>
        <v>133494.33199999999</v>
      </c>
      <c r="N470" s="23" t="str">
        <f t="shared" si="57"/>
        <v/>
      </c>
      <c r="O470" s="9"/>
      <c r="P470" s="12" t="s">
        <v>210</v>
      </c>
    </row>
    <row r="471" spans="1:16">
      <c r="B471" s="23">
        <f>SUM(B467:B470)</f>
        <v>74692.75</v>
      </c>
      <c r="C471" s="23">
        <f t="shared" ref="C471:M471" si="58">SUM(C467:C470)</f>
        <v>113853.85</v>
      </c>
      <c r="D471" s="23">
        <f t="shared" si="58"/>
        <v>89517.68</v>
      </c>
      <c r="E471" s="23">
        <f t="shared" si="58"/>
        <v>58697.05</v>
      </c>
      <c r="F471" s="23">
        <f t="shared" si="58"/>
        <v>97890.22</v>
      </c>
      <c r="G471" s="23">
        <f t="shared" si="58"/>
        <v>152406.302</v>
      </c>
      <c r="H471" s="23">
        <f t="shared" si="58"/>
        <v>242404.41</v>
      </c>
      <c r="I471" s="23">
        <f t="shared" si="58"/>
        <v>270013.03999999998</v>
      </c>
      <c r="J471" s="23">
        <f t="shared" si="58"/>
        <v>379791.7</v>
      </c>
      <c r="K471" s="23">
        <f t="shared" si="58"/>
        <v>463778.43</v>
      </c>
      <c r="L471" s="23">
        <f t="shared" si="58"/>
        <v>459055.64</v>
      </c>
      <c r="M471" s="23">
        <f t="shared" si="58"/>
        <v>467004.33199999999</v>
      </c>
      <c r="N471" s="23">
        <f>IF(N468="",N467*4,IF(N469="",(N468+N467)*2,IF(N470="",((N469+N468+N467)/3)*4,SUM(N467:N470))))</f>
        <v>497936</v>
      </c>
      <c r="O471" s="9">
        <f>RATE(M$315-I$315,,-I471,M471)</f>
        <v>0.14679038401347924</v>
      </c>
      <c r="P471" s="12" t="s">
        <v>205</v>
      </c>
    </row>
    <row r="472" spans="1:16">
      <c r="B472" s="13">
        <f t="shared" ref="B472:N472" si="59">+B471/(B$396+B$410)</f>
        <v>6.4832706138259436E-2</v>
      </c>
      <c r="C472" s="13">
        <f t="shared" si="59"/>
        <v>0.10106724825461388</v>
      </c>
      <c r="D472" s="13">
        <f t="shared" si="59"/>
        <v>6.970740989192159E-2</v>
      </c>
      <c r="E472" s="13">
        <f t="shared" si="59"/>
        <v>3.4923683721341581E-2</v>
      </c>
      <c r="F472" s="13">
        <f t="shared" si="59"/>
        <v>4.7717936075475746E-2</v>
      </c>
      <c r="G472" s="13">
        <f t="shared" si="59"/>
        <v>6.1943716202341292E-2</v>
      </c>
      <c r="H472" s="13">
        <f t="shared" si="59"/>
        <v>9.0283439814394045E-2</v>
      </c>
      <c r="I472" s="13">
        <f t="shared" si="59"/>
        <v>9.9192669442653758E-2</v>
      </c>
      <c r="J472" s="13">
        <f t="shared" si="59"/>
        <v>0.13487266249124022</v>
      </c>
      <c r="K472" s="13">
        <f t="shared" si="59"/>
        <v>0.15810506446755998</v>
      </c>
      <c r="L472" s="13">
        <f t="shared" si="59"/>
        <v>0.14889978890644973</v>
      </c>
      <c r="M472" s="13">
        <f t="shared" si="59"/>
        <v>0.1395768265818125</v>
      </c>
      <c r="N472" s="13">
        <f t="shared" si="59"/>
        <v>0.14314889858925589</v>
      </c>
      <c r="O472" s="9">
        <f>RATE(M$315-I$315,,-I472,M472)</f>
        <v>8.9139315760348503E-2</v>
      </c>
      <c r="P472" s="14" t="s">
        <v>206</v>
      </c>
    </row>
    <row r="473" spans="1:16">
      <c r="B473" s="302" t="s">
        <v>220</v>
      </c>
      <c r="C473" s="303"/>
      <c r="D473" s="303"/>
      <c r="E473" s="303"/>
      <c r="F473" s="303"/>
      <c r="G473" s="303"/>
      <c r="H473" s="303"/>
      <c r="I473" s="303"/>
      <c r="J473" s="303"/>
      <c r="K473" s="303"/>
      <c r="L473" s="303"/>
      <c r="M473" s="303"/>
      <c r="N473" s="304"/>
      <c r="O473" s="9"/>
      <c r="P473" s="3"/>
    </row>
    <row r="474" spans="1:16">
      <c r="B474" s="21">
        <f t="shared" ref="B474:N477" si="60">IFERROR(B451-B467,"")</f>
        <v>81573</v>
      </c>
      <c r="C474" s="21">
        <f t="shared" si="60"/>
        <v>61073</v>
      </c>
      <c r="D474" s="21">
        <f t="shared" si="60"/>
        <v>99714</v>
      </c>
      <c r="E474" s="21">
        <f t="shared" si="60"/>
        <v>117198</v>
      </c>
      <c r="F474" s="21">
        <f t="shared" si="60"/>
        <v>128209</v>
      </c>
      <c r="G474" s="21">
        <f t="shared" si="60"/>
        <v>191475</v>
      </c>
      <c r="H474" s="21">
        <f t="shared" si="60"/>
        <v>195783</v>
      </c>
      <c r="I474" s="21">
        <f t="shared" si="60"/>
        <v>211820</v>
      </c>
      <c r="J474" s="21">
        <f t="shared" si="60"/>
        <v>216449</v>
      </c>
      <c r="K474" s="21">
        <f t="shared" si="60"/>
        <v>216258</v>
      </c>
      <c r="L474" s="21">
        <f t="shared" si="60"/>
        <v>220848</v>
      </c>
      <c r="M474" s="21">
        <f t="shared" si="60"/>
        <v>240987</v>
      </c>
      <c r="N474" s="21">
        <f t="shared" si="60"/>
        <v>249192</v>
      </c>
      <c r="O474" s="9"/>
      <c r="P474" s="12" t="s">
        <v>202</v>
      </c>
    </row>
    <row r="475" spans="1:16">
      <c r="B475" s="10">
        <f t="shared" si="60"/>
        <v>64195</v>
      </c>
      <c r="C475" s="10">
        <f t="shared" si="60"/>
        <v>63276</v>
      </c>
      <c r="D475" s="10">
        <f t="shared" si="60"/>
        <v>92492</v>
      </c>
      <c r="E475" s="10">
        <f t="shared" si="60"/>
        <v>98434</v>
      </c>
      <c r="F475" s="10">
        <f t="shared" si="60"/>
        <v>151093</v>
      </c>
      <c r="G475" s="10">
        <f t="shared" si="60"/>
        <v>202130</v>
      </c>
      <c r="H475" s="10">
        <f t="shared" si="60"/>
        <v>211516</v>
      </c>
      <c r="I475" s="10">
        <f t="shared" si="60"/>
        <v>213197</v>
      </c>
      <c r="J475" s="10">
        <f t="shared" si="60"/>
        <v>224288</v>
      </c>
      <c r="K475" s="10">
        <f t="shared" si="60"/>
        <v>228449</v>
      </c>
      <c r="L475" s="10">
        <f t="shared" si="60"/>
        <v>236865</v>
      </c>
      <c r="M475" s="10">
        <f t="shared" si="60"/>
        <v>256658</v>
      </c>
      <c r="N475" s="10">
        <f t="shared" si="60"/>
        <v>296239</v>
      </c>
      <c r="O475" s="9"/>
      <c r="P475" s="12" t="s">
        <v>203</v>
      </c>
    </row>
    <row r="476" spans="1:16">
      <c r="B476" s="10">
        <f t="shared" si="60"/>
        <v>69604</v>
      </c>
      <c r="C476" s="10">
        <f t="shared" si="60"/>
        <v>79160</v>
      </c>
      <c r="D476" s="10">
        <f t="shared" si="60"/>
        <v>103248</v>
      </c>
      <c r="E476" s="10">
        <f t="shared" si="60"/>
        <v>107486</v>
      </c>
      <c r="F476" s="10">
        <f t="shared" si="60"/>
        <v>183418</v>
      </c>
      <c r="G476" s="10">
        <f t="shared" si="60"/>
        <v>204866</v>
      </c>
      <c r="H476" s="10">
        <f t="shared" si="60"/>
        <v>212914</v>
      </c>
      <c r="I476" s="10">
        <f t="shared" si="60"/>
        <v>221187</v>
      </c>
      <c r="J476" s="10">
        <f t="shared" si="60"/>
        <v>229111</v>
      </c>
      <c r="K476" s="10">
        <f t="shared" si="60"/>
        <v>239748</v>
      </c>
      <c r="L476" s="10">
        <f t="shared" si="60"/>
        <v>273887</v>
      </c>
      <c r="M476" s="10">
        <f t="shared" si="60"/>
        <v>278505</v>
      </c>
      <c r="N476" s="10" t="str">
        <f t="shared" si="60"/>
        <v/>
      </c>
      <c r="O476" s="9"/>
      <c r="P476" s="12" t="s">
        <v>204</v>
      </c>
    </row>
    <row r="477" spans="1:16">
      <c r="B477" s="10">
        <f t="shared" si="60"/>
        <v>34057.53</v>
      </c>
      <c r="C477" s="23">
        <f t="shared" si="60"/>
        <v>16729.21</v>
      </c>
      <c r="D477" s="23">
        <f t="shared" si="60"/>
        <v>22124.590000000004</v>
      </c>
      <c r="E477" s="23">
        <f t="shared" si="60"/>
        <v>187724.57</v>
      </c>
      <c r="F477" s="23">
        <f t="shared" si="60"/>
        <v>183666.56200000006</v>
      </c>
      <c r="G477" s="23">
        <f t="shared" si="60"/>
        <v>205491.96799999994</v>
      </c>
      <c r="H477" s="23">
        <f t="shared" si="60"/>
        <v>221028.71999999988</v>
      </c>
      <c r="I477" s="23">
        <f t="shared" si="60"/>
        <v>207513.15000000002</v>
      </c>
      <c r="J477" s="23">
        <f t="shared" si="60"/>
        <v>197938.58000000002</v>
      </c>
      <c r="K477" s="23">
        <f t="shared" si="60"/>
        <v>235769.00000000006</v>
      </c>
      <c r="L477" s="23">
        <f t="shared" si="60"/>
        <v>269326.29999999993</v>
      </c>
      <c r="M477" s="23">
        <f t="shared" si="60"/>
        <v>299404.44900000008</v>
      </c>
      <c r="N477" s="23" t="str">
        <f t="shared" si="60"/>
        <v/>
      </c>
      <c r="O477" s="9"/>
      <c r="P477" s="12" t="s">
        <v>210</v>
      </c>
    </row>
    <row r="478" spans="1:16">
      <c r="B478" s="31">
        <f t="shared" ref="B478:M478" si="61">B455-B471</f>
        <v>249429.52999999991</v>
      </c>
      <c r="C478" s="23">
        <f t="shared" si="61"/>
        <v>220238.21</v>
      </c>
      <c r="D478" s="23">
        <f t="shared" si="61"/>
        <v>317578.59000000008</v>
      </c>
      <c r="E478" s="23">
        <f t="shared" si="61"/>
        <v>510842.57</v>
      </c>
      <c r="F478" s="23">
        <f t="shared" si="61"/>
        <v>646386.56199999992</v>
      </c>
      <c r="G478" s="23">
        <f t="shared" si="61"/>
        <v>803962.96800000011</v>
      </c>
      <c r="H478" s="23">
        <f t="shared" si="61"/>
        <v>841241.71999999986</v>
      </c>
      <c r="I478" s="23">
        <f t="shared" si="61"/>
        <v>853717.14999999991</v>
      </c>
      <c r="J478" s="23">
        <f t="shared" si="61"/>
        <v>867786.58000000031</v>
      </c>
      <c r="K478" s="23">
        <f t="shared" si="61"/>
        <v>920224.00000000023</v>
      </c>
      <c r="L478" s="23">
        <f t="shared" si="61"/>
        <v>1000926.3000000004</v>
      </c>
      <c r="M478" s="23">
        <f t="shared" si="61"/>
        <v>1075554.449</v>
      </c>
      <c r="N478" s="23">
        <f>IFERROR(N455-N471,"")</f>
        <v>1090862</v>
      </c>
      <c r="O478" s="9">
        <f>RATE(M$315-I$315,,-I478,M478)</f>
        <v>5.9447886163424168E-2</v>
      </c>
      <c r="P478" s="12" t="s">
        <v>205</v>
      </c>
    </row>
    <row r="479" spans="1:16">
      <c r="B479" s="13">
        <f t="shared" ref="B479:N479" si="62">+B478/(B$396+B$410)</f>
        <v>0.21650282551779337</v>
      </c>
      <c r="C479" s="13">
        <f t="shared" si="62"/>
        <v>0.19550388366508278</v>
      </c>
      <c r="D479" s="13">
        <f t="shared" si="62"/>
        <v>0.24729842134010308</v>
      </c>
      <c r="E479" s="13">
        <f t="shared" si="62"/>
        <v>0.30394209497883273</v>
      </c>
      <c r="F479" s="13">
        <f t="shared" si="62"/>
        <v>0.3150900329528582</v>
      </c>
      <c r="G479" s="13">
        <f t="shared" si="62"/>
        <v>0.32676111993704832</v>
      </c>
      <c r="H479" s="13">
        <f t="shared" si="62"/>
        <v>0.31332019164575969</v>
      </c>
      <c r="I479" s="13">
        <f t="shared" si="62"/>
        <v>0.31362367927665435</v>
      </c>
      <c r="J479" s="13">
        <f t="shared" si="62"/>
        <v>0.30817073284847374</v>
      </c>
      <c r="K479" s="13">
        <f t="shared" si="62"/>
        <v>0.31371030956440976</v>
      </c>
      <c r="L479" s="13">
        <f t="shared" si="62"/>
        <v>0.32466154817510534</v>
      </c>
      <c r="M479" s="13">
        <f t="shared" si="62"/>
        <v>0.32145842451707685</v>
      </c>
      <c r="N479" s="13">
        <f t="shared" si="62"/>
        <v>0.3136059529997286</v>
      </c>
      <c r="O479" s="9">
        <f>RATE(M$315-I$315,,-I479,M479)</f>
        <v>6.1876711800055925E-3</v>
      </c>
      <c r="P479" s="14" t="s">
        <v>221</v>
      </c>
    </row>
    <row r="480" spans="1:16">
      <c r="B480" s="314" t="s">
        <v>123</v>
      </c>
      <c r="C480" s="315"/>
      <c r="D480" s="315"/>
      <c r="E480" s="315"/>
      <c r="F480" s="315"/>
      <c r="G480" s="315"/>
      <c r="H480" s="315"/>
      <c r="I480" s="315"/>
      <c r="J480" s="315"/>
      <c r="K480" s="315"/>
      <c r="L480" s="315"/>
      <c r="M480" s="315"/>
      <c r="N480" s="316"/>
      <c r="O480" s="9"/>
      <c r="P480" s="3"/>
    </row>
    <row r="481" spans="1:16">
      <c r="B481" s="21">
        <f t="shared" ref="B481:N484" si="63">IFERROR(VLOOKUP($B$480,$131:$202,MATCH($P481&amp;"/"&amp;B$315,$129:$129,0),FALSE),"")</f>
        <v>19280</v>
      </c>
      <c r="C481" s="21">
        <f t="shared" si="63"/>
        <v>21357</v>
      </c>
      <c r="D481" s="21">
        <f t="shared" si="63"/>
        <v>25551</v>
      </c>
      <c r="E481" s="21">
        <f t="shared" si="63"/>
        <v>39388</v>
      </c>
      <c r="F481" s="21">
        <f t="shared" si="63"/>
        <v>32986</v>
      </c>
      <c r="G481" s="21">
        <f t="shared" si="63"/>
        <v>38772</v>
      </c>
      <c r="H481" s="21">
        <f t="shared" si="63"/>
        <v>39607</v>
      </c>
      <c r="I481" s="21">
        <f t="shared" si="63"/>
        <v>42921</v>
      </c>
      <c r="J481" s="21">
        <f t="shared" si="63"/>
        <v>43855</v>
      </c>
      <c r="K481" s="21">
        <f t="shared" si="63"/>
        <v>40692</v>
      </c>
      <c r="L481" s="21">
        <f t="shared" si="63"/>
        <v>41167</v>
      </c>
      <c r="M481" s="21">
        <f t="shared" si="63"/>
        <v>45526</v>
      </c>
      <c r="N481" s="21">
        <f t="shared" si="63"/>
        <v>48710</v>
      </c>
      <c r="O481" s="9"/>
      <c r="P481" s="12" t="s">
        <v>202</v>
      </c>
    </row>
    <row r="482" spans="1:16">
      <c r="B482" s="10">
        <f t="shared" si="63"/>
        <v>17517</v>
      </c>
      <c r="C482" s="10">
        <f t="shared" si="63"/>
        <v>25467</v>
      </c>
      <c r="D482" s="10">
        <f t="shared" si="63"/>
        <v>26445</v>
      </c>
      <c r="E482" s="10">
        <f t="shared" si="63"/>
        <v>39516</v>
      </c>
      <c r="F482" s="10">
        <f t="shared" si="63"/>
        <v>40332</v>
      </c>
      <c r="G482" s="10">
        <f t="shared" si="63"/>
        <v>40864</v>
      </c>
      <c r="H482" s="10">
        <f t="shared" si="63"/>
        <v>42748</v>
      </c>
      <c r="I482" s="10">
        <f t="shared" si="63"/>
        <v>43039</v>
      </c>
      <c r="J482" s="10">
        <f t="shared" si="63"/>
        <v>41091</v>
      </c>
      <c r="K482" s="10">
        <f t="shared" si="63"/>
        <v>43899</v>
      </c>
      <c r="L482" s="10">
        <f t="shared" si="63"/>
        <v>44266</v>
      </c>
      <c r="M482" s="10">
        <f t="shared" si="63"/>
        <v>48711</v>
      </c>
      <c r="N482" s="10">
        <f t="shared" si="63"/>
        <v>65885</v>
      </c>
      <c r="O482" s="9"/>
      <c r="P482" s="12" t="s">
        <v>203</v>
      </c>
    </row>
    <row r="483" spans="1:16">
      <c r="B483" s="10">
        <f t="shared" si="63"/>
        <v>19509</v>
      </c>
      <c r="C483" s="10">
        <f t="shared" si="63"/>
        <v>27721</v>
      </c>
      <c r="D483" s="10">
        <f t="shared" si="63"/>
        <v>30546</v>
      </c>
      <c r="E483" s="10">
        <f t="shared" si="63"/>
        <v>43064</v>
      </c>
      <c r="F483" s="10">
        <f t="shared" si="63"/>
        <v>46274</v>
      </c>
      <c r="G483" s="10">
        <f t="shared" si="63"/>
        <v>41547</v>
      </c>
      <c r="H483" s="10">
        <f t="shared" si="63"/>
        <v>42932</v>
      </c>
      <c r="I483" s="10">
        <f t="shared" si="63"/>
        <v>44686</v>
      </c>
      <c r="J483" s="10">
        <f t="shared" si="63"/>
        <v>39525</v>
      </c>
      <c r="K483" s="10">
        <f t="shared" si="63"/>
        <v>44151</v>
      </c>
      <c r="L483" s="10">
        <f t="shared" si="63"/>
        <v>51956</v>
      </c>
      <c r="M483" s="10">
        <f t="shared" si="63"/>
        <v>53138</v>
      </c>
      <c r="N483" s="10" t="str">
        <f t="shared" si="63"/>
        <v/>
      </c>
      <c r="O483" s="9"/>
      <c r="P483" s="12" t="s">
        <v>204</v>
      </c>
    </row>
    <row r="484" spans="1:16">
      <c r="B484" s="23">
        <f t="shared" si="63"/>
        <v>14201.22</v>
      </c>
      <c r="C484" s="23">
        <f t="shared" si="63"/>
        <v>19341.14</v>
      </c>
      <c r="D484" s="23">
        <f t="shared" si="63"/>
        <v>24331.13</v>
      </c>
      <c r="E484" s="23">
        <f t="shared" si="63"/>
        <v>33359.69</v>
      </c>
      <c r="F484" s="23">
        <f t="shared" si="63"/>
        <v>38440.906000000003</v>
      </c>
      <c r="G484" s="23">
        <f t="shared" si="63"/>
        <v>41858.182000000001</v>
      </c>
      <c r="H484" s="23">
        <f t="shared" si="63"/>
        <v>44959.22</v>
      </c>
      <c r="I484" s="23">
        <f t="shared" si="63"/>
        <v>42458.39</v>
      </c>
      <c r="J484" s="23">
        <f t="shared" si="63"/>
        <v>36631.839999999997</v>
      </c>
      <c r="K484" s="23">
        <f t="shared" si="63"/>
        <v>46439.46</v>
      </c>
      <c r="L484" s="23">
        <f t="shared" si="63"/>
        <v>52247.86</v>
      </c>
      <c r="M484" s="23">
        <f t="shared" si="63"/>
        <v>58644.997000000003</v>
      </c>
      <c r="N484" s="23" t="str">
        <f t="shared" si="63"/>
        <v/>
      </c>
      <c r="O484" s="9"/>
      <c r="P484" s="12" t="s">
        <v>210</v>
      </c>
    </row>
    <row r="485" spans="1:16">
      <c r="B485" s="23">
        <f>SUM(B481:B484)</f>
        <v>70507.22</v>
      </c>
      <c r="C485" s="23">
        <f t="shared" ref="C485:M485" si="64">SUM(C481:C484)</f>
        <v>93886.14</v>
      </c>
      <c r="D485" s="23">
        <f t="shared" si="64"/>
        <v>106873.13</v>
      </c>
      <c r="E485" s="23">
        <f t="shared" si="64"/>
        <v>155327.69</v>
      </c>
      <c r="F485" s="23">
        <f t="shared" si="64"/>
        <v>158032.90600000002</v>
      </c>
      <c r="G485" s="23">
        <f t="shared" si="64"/>
        <v>163041.182</v>
      </c>
      <c r="H485" s="23">
        <f t="shared" si="64"/>
        <v>170246.22</v>
      </c>
      <c r="I485" s="23">
        <f t="shared" si="64"/>
        <v>173104.39</v>
      </c>
      <c r="J485" s="23">
        <f t="shared" si="64"/>
        <v>161102.84</v>
      </c>
      <c r="K485" s="23">
        <f t="shared" si="64"/>
        <v>175181.46</v>
      </c>
      <c r="L485" s="23">
        <f t="shared" si="64"/>
        <v>189636.86</v>
      </c>
      <c r="M485" s="23">
        <f t="shared" si="64"/>
        <v>206019.997</v>
      </c>
      <c r="N485" s="23">
        <f>IF(N482="",N481*4,IF(N483="",(N482+N481)*2,IF(N484="",((N483+N482+N481)/3)*4,SUM(N481:N484))))</f>
        <v>229190</v>
      </c>
      <c r="O485" s="9">
        <f>RATE(M$315-I$315,,-I485,M485)</f>
        <v>4.4480469576466564E-2</v>
      </c>
      <c r="P485" s="12" t="s">
        <v>205</v>
      </c>
    </row>
    <row r="486" spans="1:16">
      <c r="B486" s="13">
        <f t="shared" ref="B486:M486" si="65">+B485/B$478</f>
        <v>0.2826739079370435</v>
      </c>
      <c r="C486" s="13">
        <f t="shared" si="65"/>
        <v>0.42629360273133349</v>
      </c>
      <c r="D486" s="13">
        <f t="shared" si="65"/>
        <v>0.33652498425665273</v>
      </c>
      <c r="E486" s="13">
        <f t="shared" si="65"/>
        <v>0.30406175820468523</v>
      </c>
      <c r="F486" s="13">
        <f t="shared" si="65"/>
        <v>0.24448668225871942</v>
      </c>
      <c r="G486" s="13">
        <f t="shared" si="65"/>
        <v>0.20279688056477743</v>
      </c>
      <c r="H486" s="13">
        <f t="shared" si="65"/>
        <v>0.20237491312247333</v>
      </c>
      <c r="I486" s="13">
        <f t="shared" si="65"/>
        <v>0.20276550611639937</v>
      </c>
      <c r="J486" s="13">
        <f t="shared" si="65"/>
        <v>0.18564799653850367</v>
      </c>
      <c r="K486" s="13">
        <f t="shared" si="65"/>
        <v>0.19036827989706848</v>
      </c>
      <c r="L486" s="13">
        <f t="shared" si="65"/>
        <v>0.18946136194043448</v>
      </c>
      <c r="M486" s="13">
        <f t="shared" si="65"/>
        <v>0.19154771494046416</v>
      </c>
      <c r="N486" s="13">
        <f>+N485/N$478</f>
        <v>0.21009990264579753</v>
      </c>
      <c r="O486" s="9">
        <f>RATE(M$315-I$315,,-I486,M486)</f>
        <v>-1.4127562839510048E-2</v>
      </c>
      <c r="P486" s="14" t="s">
        <v>222</v>
      </c>
    </row>
    <row r="487" spans="1:16">
      <c r="B487" s="302" t="s">
        <v>125</v>
      </c>
      <c r="C487" s="303"/>
      <c r="D487" s="303"/>
      <c r="E487" s="303"/>
      <c r="F487" s="303"/>
      <c r="G487" s="303"/>
      <c r="H487" s="303"/>
      <c r="I487" s="303"/>
      <c r="J487" s="303"/>
      <c r="K487" s="303"/>
      <c r="L487" s="303"/>
      <c r="M487" s="303"/>
      <c r="N487" s="304"/>
      <c r="O487" s="9"/>
      <c r="P487" s="3"/>
    </row>
    <row r="488" spans="1:16">
      <c r="B488" s="21">
        <f t="shared" ref="B488:N491" si="66">IFERROR(VLOOKUP($B$487,$131:$202,MATCH($P488&amp;"/"&amp;B$315,$129:$129,0),FALSE),"")</f>
        <v>62293</v>
      </c>
      <c r="C488" s="21">
        <f t="shared" si="66"/>
        <v>39716</v>
      </c>
      <c r="D488" s="21">
        <f t="shared" si="66"/>
        <v>74163</v>
      </c>
      <c r="E488" s="21">
        <f t="shared" si="66"/>
        <v>77810</v>
      </c>
      <c r="F488" s="21">
        <f t="shared" si="66"/>
        <v>95223</v>
      </c>
      <c r="G488" s="21">
        <f t="shared" si="66"/>
        <v>152703</v>
      </c>
      <c r="H488" s="21">
        <f t="shared" si="66"/>
        <v>156176</v>
      </c>
      <c r="I488" s="21">
        <f t="shared" si="66"/>
        <v>168899</v>
      </c>
      <c r="J488" s="21">
        <f t="shared" si="66"/>
        <v>172594</v>
      </c>
      <c r="K488" s="21">
        <f t="shared" si="66"/>
        <v>175566</v>
      </c>
      <c r="L488" s="21">
        <f t="shared" si="66"/>
        <v>179681</v>
      </c>
      <c r="M488" s="21">
        <f t="shared" si="66"/>
        <v>195461</v>
      </c>
      <c r="N488" s="21">
        <f t="shared" si="66"/>
        <v>200482</v>
      </c>
      <c r="O488" s="9"/>
      <c r="P488" s="12" t="s">
        <v>202</v>
      </c>
    </row>
    <row r="489" spans="1:16">
      <c r="B489" s="10">
        <f t="shared" si="66"/>
        <v>46678</v>
      </c>
      <c r="C489" s="10">
        <f t="shared" si="66"/>
        <v>48798</v>
      </c>
      <c r="D489" s="10">
        <f t="shared" si="66"/>
        <v>66047</v>
      </c>
      <c r="E489" s="10">
        <f t="shared" si="66"/>
        <v>82453</v>
      </c>
      <c r="F489" s="10">
        <f t="shared" si="66"/>
        <v>110761</v>
      </c>
      <c r="G489" s="10">
        <f t="shared" si="66"/>
        <v>161266</v>
      </c>
      <c r="H489" s="10">
        <f t="shared" si="66"/>
        <v>168768</v>
      </c>
      <c r="I489" s="10">
        <f t="shared" si="66"/>
        <v>170158</v>
      </c>
      <c r="J489" s="10">
        <f t="shared" si="66"/>
        <v>183197</v>
      </c>
      <c r="K489" s="10">
        <f t="shared" si="66"/>
        <v>184550</v>
      </c>
      <c r="L489" s="10">
        <f t="shared" si="66"/>
        <v>192599</v>
      </c>
      <c r="M489" s="10">
        <f t="shared" si="66"/>
        <v>207947</v>
      </c>
      <c r="N489" s="10">
        <f t="shared" si="66"/>
        <v>230354</v>
      </c>
      <c r="O489" s="9"/>
      <c r="P489" s="12" t="s">
        <v>203</v>
      </c>
    </row>
    <row r="490" spans="1:16">
      <c r="B490" s="10">
        <f t="shared" si="66"/>
        <v>50095</v>
      </c>
      <c r="C490" s="10">
        <f t="shared" si="66"/>
        <v>51439</v>
      </c>
      <c r="D490" s="10">
        <f t="shared" si="66"/>
        <v>72702</v>
      </c>
      <c r="E490" s="10">
        <f t="shared" si="66"/>
        <v>91651</v>
      </c>
      <c r="F490" s="10">
        <f t="shared" si="66"/>
        <v>137144</v>
      </c>
      <c r="G490" s="10">
        <f t="shared" si="66"/>
        <v>163319</v>
      </c>
      <c r="H490" s="10">
        <f t="shared" si="66"/>
        <v>169982</v>
      </c>
      <c r="I490" s="10">
        <f t="shared" si="66"/>
        <v>176501</v>
      </c>
      <c r="J490" s="10">
        <f t="shared" si="66"/>
        <v>189586</v>
      </c>
      <c r="K490" s="10">
        <f t="shared" si="66"/>
        <v>195597</v>
      </c>
      <c r="L490" s="10">
        <f t="shared" si="66"/>
        <v>221931</v>
      </c>
      <c r="M490" s="10">
        <f t="shared" si="66"/>
        <v>225367</v>
      </c>
      <c r="N490" s="10" t="str">
        <f t="shared" si="66"/>
        <v/>
      </c>
      <c r="O490" s="9"/>
      <c r="P490" s="12" t="s">
        <v>204</v>
      </c>
    </row>
    <row r="491" spans="1:16">
      <c r="B491" s="10">
        <f t="shared" si="66"/>
        <v>19856.3</v>
      </c>
      <c r="C491" s="23">
        <f t="shared" si="66"/>
        <v>53678.48</v>
      </c>
      <c r="D491" s="23">
        <f t="shared" si="66"/>
        <v>77104.990000000005</v>
      </c>
      <c r="E491" s="23">
        <f t="shared" si="66"/>
        <v>79621.87</v>
      </c>
      <c r="F491" s="23">
        <f t="shared" si="66"/>
        <v>145225.65599999999</v>
      </c>
      <c r="G491" s="23">
        <f t="shared" si="66"/>
        <v>163633.78599999999</v>
      </c>
      <c r="H491" s="23">
        <f t="shared" si="66"/>
        <v>176069.51</v>
      </c>
      <c r="I491" s="23">
        <f t="shared" si="66"/>
        <v>165054.76999999999</v>
      </c>
      <c r="J491" s="23">
        <f t="shared" si="66"/>
        <v>161306.73000000001</v>
      </c>
      <c r="K491" s="23">
        <f t="shared" si="66"/>
        <v>189329.54</v>
      </c>
      <c r="L491" s="23">
        <f t="shared" si="66"/>
        <v>217078.46</v>
      </c>
      <c r="M491" s="23">
        <f t="shared" si="66"/>
        <v>240759.45199999999</v>
      </c>
      <c r="N491" s="23" t="str">
        <f t="shared" si="66"/>
        <v/>
      </c>
      <c r="O491" s="9"/>
      <c r="P491" s="12" t="s">
        <v>210</v>
      </c>
    </row>
    <row r="492" spans="1:16">
      <c r="B492" s="32">
        <f>SUM(B488:B491)</f>
        <v>178922.3</v>
      </c>
      <c r="C492" s="23">
        <f t="shared" ref="C492:M492" si="67">SUM(C488:C491)</f>
        <v>193631.48</v>
      </c>
      <c r="D492" s="23">
        <f t="shared" si="67"/>
        <v>290016.99</v>
      </c>
      <c r="E492" s="23">
        <f t="shared" si="67"/>
        <v>331535.87</v>
      </c>
      <c r="F492" s="23">
        <f t="shared" si="67"/>
        <v>488353.65599999996</v>
      </c>
      <c r="G492" s="23">
        <f t="shared" si="67"/>
        <v>640921.78599999996</v>
      </c>
      <c r="H492" s="23">
        <f t="shared" si="67"/>
        <v>670995.51</v>
      </c>
      <c r="I492" s="23">
        <f t="shared" si="67"/>
        <v>680612.77</v>
      </c>
      <c r="J492" s="23">
        <f t="shared" si="67"/>
        <v>706683.73</v>
      </c>
      <c r="K492" s="23">
        <f t="shared" si="67"/>
        <v>745042.54</v>
      </c>
      <c r="L492" s="23">
        <f t="shared" si="67"/>
        <v>811289.46</v>
      </c>
      <c r="M492" s="23">
        <f t="shared" si="67"/>
        <v>869534.45200000005</v>
      </c>
      <c r="N492" s="23">
        <f>IF(N489="",N488*4,IF(N490="",(N489+N488)*2,IF(N491="",((N490+N489+N488)/3)*4,SUM(N488:N491))))</f>
        <v>861672</v>
      </c>
      <c r="O492" s="9">
        <f>RATE(M$315-I$315,,-I492,M492)</f>
        <v>6.3155218259114479E-2</v>
      </c>
      <c r="P492" s="12" t="s">
        <v>205</v>
      </c>
    </row>
    <row r="493" spans="1:16">
      <c r="B493" s="13">
        <f t="shared" ref="B493:N493" si="68">+B492/(B$396+B$410)</f>
        <v>0.15530311706934738</v>
      </c>
      <c r="C493" s="13">
        <f t="shared" si="68"/>
        <v>0.17188527976057291</v>
      </c>
      <c r="D493" s="13">
        <f t="shared" si="68"/>
        <v>0.22583620573669161</v>
      </c>
      <c r="E493" s="13">
        <f t="shared" si="68"/>
        <v>0.19725784969022833</v>
      </c>
      <c r="F493" s="13">
        <f t="shared" si="68"/>
        <v>0.23805471618342333</v>
      </c>
      <c r="G493" s="13">
        <f t="shared" si="68"/>
        <v>0.26049498412396171</v>
      </c>
      <c r="H493" s="13">
        <f t="shared" si="68"/>
        <v>0.24991204880642903</v>
      </c>
      <c r="I493" s="13">
        <f t="shared" si="68"/>
        <v>0.25003161889166142</v>
      </c>
      <c r="J493" s="13">
        <f t="shared" si="68"/>
        <v>0.25095945015212479</v>
      </c>
      <c r="K493" s="13">
        <f t="shared" si="68"/>
        <v>0.25398981754665617</v>
      </c>
      <c r="L493" s="13">
        <f t="shared" si="68"/>
        <v>0.2631507355753816</v>
      </c>
      <c r="M493" s="13">
        <f t="shared" si="68"/>
        <v>0.25988379785246912</v>
      </c>
      <c r="N493" s="13">
        <f t="shared" si="68"/>
        <v>0.24771737280534306</v>
      </c>
      <c r="O493" s="9">
        <f>RATE(M$315-I$315,,-I493,M493)</f>
        <v>9.7086294975493818E-3</v>
      </c>
      <c r="P493" s="14" t="s">
        <v>223</v>
      </c>
    </row>
    <row r="494" spans="1:16" s="19" customFormat="1">
      <c r="A494" s="16"/>
      <c r="B494" s="24"/>
      <c r="C494" s="13">
        <f t="shared" ref="C494:M494" si="69">C492/B492-1</f>
        <v>8.2209875459906545E-2</v>
      </c>
      <c r="D494" s="13">
        <f t="shared" si="69"/>
        <v>0.49777809889177105</v>
      </c>
      <c r="E494" s="13">
        <f t="shared" si="69"/>
        <v>0.14316016451312041</v>
      </c>
      <c r="F494" s="13">
        <f t="shared" si="69"/>
        <v>0.47300397993134191</v>
      </c>
      <c r="G494" s="13">
        <f t="shared" si="69"/>
        <v>0.31241320327086886</v>
      </c>
      <c r="H494" s="13">
        <f t="shared" si="69"/>
        <v>4.6922611552480564E-2</v>
      </c>
      <c r="I494" s="13">
        <f t="shared" si="69"/>
        <v>1.4332823180888354E-2</v>
      </c>
      <c r="J494" s="13">
        <f t="shared" si="69"/>
        <v>3.8305129067736976E-2</v>
      </c>
      <c r="K494" s="13">
        <f t="shared" si="69"/>
        <v>5.4280024247905123E-2</v>
      </c>
      <c r="L494" s="13">
        <f t="shared" si="69"/>
        <v>8.8916963050190256E-2</v>
      </c>
      <c r="M494" s="13">
        <f t="shared" si="69"/>
        <v>7.1793108220585156E-2</v>
      </c>
      <c r="N494" s="13">
        <f>N492/M492-1</f>
        <v>-9.0421397127115055E-3</v>
      </c>
      <c r="O494" s="22"/>
      <c r="P494" s="18" t="s">
        <v>211</v>
      </c>
    </row>
    <row r="495" spans="1:16">
      <c r="B495" s="287" t="s">
        <v>136</v>
      </c>
      <c r="C495" s="288"/>
      <c r="D495" s="288"/>
      <c r="E495" s="288"/>
      <c r="F495" s="288"/>
      <c r="G495" s="288"/>
      <c r="H495" s="288"/>
      <c r="I495" s="288"/>
      <c r="J495" s="288"/>
      <c r="K495" s="288"/>
      <c r="L495" s="288"/>
      <c r="M495" s="288"/>
      <c r="N495" s="289"/>
    </row>
    <row r="496" spans="1:16">
      <c r="B496" s="317" t="s">
        <v>138</v>
      </c>
      <c r="C496" s="318"/>
      <c r="D496" s="318"/>
      <c r="E496" s="318"/>
      <c r="F496" s="318"/>
      <c r="G496" s="318"/>
      <c r="H496" s="318"/>
      <c r="I496" s="318"/>
      <c r="J496" s="318"/>
      <c r="K496" s="318"/>
      <c r="L496" s="318"/>
      <c r="M496" s="318"/>
      <c r="N496" s="319"/>
    </row>
    <row r="497" spans="2:16">
      <c r="B497" s="10">
        <f t="shared" ref="B497:N500" si="70">IFERROR(VLOOKUP($B$496,$207:$310,MATCH($P497&amp;"/"&amp;B$315,$205:$205,0),FALSE),"")</f>
        <v>3258</v>
      </c>
      <c r="C497" s="10">
        <f t="shared" si="70"/>
        <v>3371</v>
      </c>
      <c r="D497" s="10">
        <f t="shared" si="70"/>
        <v>4072</v>
      </c>
      <c r="E497" s="10">
        <f t="shared" si="70"/>
        <v>4192</v>
      </c>
      <c r="F497" s="10">
        <f t="shared" si="70"/>
        <v>4613</v>
      </c>
      <c r="G497" s="10">
        <f t="shared" si="70"/>
        <v>5258</v>
      </c>
      <c r="H497" s="10">
        <f t="shared" si="70"/>
        <v>5927</v>
      </c>
      <c r="I497" s="10">
        <f t="shared" si="70"/>
        <v>6458</v>
      </c>
      <c r="J497" s="10">
        <f t="shared" si="70"/>
        <v>7199</v>
      </c>
      <c r="K497" s="10">
        <f t="shared" si="70"/>
        <v>6792</v>
      </c>
      <c r="L497" s="10">
        <f t="shared" si="70"/>
        <v>6610</v>
      </c>
      <c r="M497" s="10">
        <f t="shared" si="70"/>
        <v>6915</v>
      </c>
      <c r="N497" s="11">
        <f t="shared" si="70"/>
        <v>15773</v>
      </c>
      <c r="O497" s="9"/>
      <c r="P497" s="12" t="s">
        <v>202</v>
      </c>
    </row>
    <row r="498" spans="2:16">
      <c r="B498" s="10">
        <f t="shared" si="70"/>
        <v>6530</v>
      </c>
      <c r="C498" s="10">
        <f t="shared" si="70"/>
        <v>6712</v>
      </c>
      <c r="D498" s="10">
        <f t="shared" si="70"/>
        <v>8145</v>
      </c>
      <c r="E498" s="10">
        <f t="shared" si="70"/>
        <v>8300</v>
      </c>
      <c r="F498" s="10">
        <f t="shared" si="70"/>
        <v>9227</v>
      </c>
      <c r="G498" s="10">
        <f t="shared" si="70"/>
        <v>10676</v>
      </c>
      <c r="H498" s="10">
        <f t="shared" si="70"/>
        <v>12166</v>
      </c>
      <c r="I498" s="10">
        <f t="shared" si="70"/>
        <v>13431</v>
      </c>
      <c r="J498" s="10">
        <f t="shared" si="70"/>
        <v>14319</v>
      </c>
      <c r="K498" s="10">
        <f t="shared" si="70"/>
        <v>13760</v>
      </c>
      <c r="L498" s="10">
        <f t="shared" si="70"/>
        <v>13249</v>
      </c>
      <c r="M498" s="10">
        <f t="shared" si="70"/>
        <v>14040</v>
      </c>
      <c r="N498" s="11">
        <f t="shared" si="70"/>
        <v>31820</v>
      </c>
      <c r="O498" s="9"/>
      <c r="P498" s="12" t="s">
        <v>203</v>
      </c>
    </row>
    <row r="499" spans="2:16">
      <c r="B499" s="10">
        <f t="shared" si="70"/>
        <v>10009</v>
      </c>
      <c r="C499" s="10">
        <f t="shared" si="70"/>
        <v>10490</v>
      </c>
      <c r="D499" s="10">
        <f t="shared" si="70"/>
        <v>12185</v>
      </c>
      <c r="E499" s="10">
        <f t="shared" si="70"/>
        <v>12847</v>
      </c>
      <c r="F499" s="10">
        <f t="shared" si="70"/>
        <v>14152</v>
      </c>
      <c r="G499" s="10">
        <f t="shared" si="70"/>
        <v>16344</v>
      </c>
      <c r="H499" s="10">
        <f t="shared" si="70"/>
        <v>18486</v>
      </c>
      <c r="I499" s="10">
        <f t="shared" si="70"/>
        <v>20631</v>
      </c>
      <c r="J499" s="10">
        <f t="shared" si="70"/>
        <v>21265</v>
      </c>
      <c r="K499" s="10">
        <f t="shared" si="70"/>
        <v>20649</v>
      </c>
      <c r="L499" s="10">
        <f t="shared" si="70"/>
        <v>20199</v>
      </c>
      <c r="M499" s="10">
        <f t="shared" si="70"/>
        <v>21392</v>
      </c>
      <c r="N499" s="11" t="str">
        <f t="shared" si="70"/>
        <v/>
      </c>
      <c r="O499" s="9"/>
      <c r="P499" s="12" t="s">
        <v>204</v>
      </c>
    </row>
    <row r="500" spans="2:16">
      <c r="B500" s="10">
        <f t="shared" si="70"/>
        <v>12941.36</v>
      </c>
      <c r="C500" s="10">
        <f t="shared" si="70"/>
        <v>14329.01</v>
      </c>
      <c r="D500" s="10">
        <f t="shared" si="70"/>
        <v>16315.81</v>
      </c>
      <c r="E500" s="10">
        <f t="shared" si="70"/>
        <v>17594.66</v>
      </c>
      <c r="F500" s="10">
        <f t="shared" si="70"/>
        <v>19323.598000000002</v>
      </c>
      <c r="G500" s="10">
        <f t="shared" si="70"/>
        <v>22148.73</v>
      </c>
      <c r="H500" s="10">
        <f t="shared" si="70"/>
        <v>25057.73</v>
      </c>
      <c r="I500" s="10">
        <f t="shared" si="70"/>
        <v>27850.75</v>
      </c>
      <c r="J500" s="10">
        <f t="shared" si="70"/>
        <v>28182.97</v>
      </c>
      <c r="K500" s="10">
        <f t="shared" si="70"/>
        <v>27357.64</v>
      </c>
      <c r="L500" s="10">
        <f t="shared" si="70"/>
        <v>27110.98</v>
      </c>
      <c r="M500" s="10">
        <f t="shared" si="70"/>
        <v>28859.535</v>
      </c>
      <c r="N500" s="11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63640</v>
      </c>
      <c r="O500" s="9">
        <f>RATE(M$315-I$315,,-I500,M500)</f>
        <v>8.9348155272551584E-3</v>
      </c>
      <c r="P500" s="12" t="s">
        <v>205</v>
      </c>
    </row>
    <row r="501" spans="2:16">
      <c r="B501" s="13">
        <f t="shared" ref="B501:N501" si="71">B500/(B$396+B410)</f>
        <v>1.1232996373937567E-2</v>
      </c>
      <c r="C501" s="13">
        <f t="shared" si="71"/>
        <v>1.2719759682372137E-2</v>
      </c>
      <c r="D501" s="13">
        <f t="shared" si="71"/>
        <v>1.270511987563477E-2</v>
      </c>
      <c r="E501" s="13">
        <f t="shared" si="71"/>
        <v>1.0468504652696171E-2</v>
      </c>
      <c r="F501" s="13">
        <f t="shared" si="71"/>
        <v>9.419554007664822E-3</v>
      </c>
      <c r="G501" s="13">
        <f t="shared" si="71"/>
        <v>9.0020860512860078E-3</v>
      </c>
      <c r="H501" s="13">
        <f t="shared" si="71"/>
        <v>9.3327429906920247E-3</v>
      </c>
      <c r="I501" s="13">
        <f t="shared" si="71"/>
        <v>1.0231321563136319E-2</v>
      </c>
      <c r="J501" s="13">
        <f t="shared" si="71"/>
        <v>1.0008413034857656E-2</v>
      </c>
      <c r="K501" s="13">
        <f t="shared" si="71"/>
        <v>9.3263963049775682E-3</v>
      </c>
      <c r="L501" s="13">
        <f t="shared" si="71"/>
        <v>8.7937470914135375E-3</v>
      </c>
      <c r="M501" s="13">
        <f t="shared" si="71"/>
        <v>8.6254495641953661E-3</v>
      </c>
      <c r="N501" s="13">
        <f t="shared" si="71"/>
        <v>1.8295515701255271E-2</v>
      </c>
      <c r="O501" s="9">
        <f>RATE(M$315-I$315,,-I501,M501)</f>
        <v>-4.1786023018108583E-2</v>
      </c>
      <c r="P501" s="14" t="s">
        <v>206</v>
      </c>
    </row>
    <row r="502" spans="2:16">
      <c r="B502" s="296" t="s">
        <v>141</v>
      </c>
      <c r="C502" s="297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8"/>
    </row>
    <row r="503" spans="2:16">
      <c r="B503" s="11">
        <f t="shared" ref="B503:N506" si="72">IFERROR(VLOOKUP($B$502,$207:$310,MATCH($P503&amp;"/"&amp;B$315,$205:$205,0),FALSE),"")</f>
        <v>0</v>
      </c>
      <c r="C503" s="11">
        <f t="shared" si="72"/>
        <v>0</v>
      </c>
      <c r="D503" s="11">
        <f t="shared" si="72"/>
        <v>18572</v>
      </c>
      <c r="E503" s="11">
        <f t="shared" si="72"/>
        <v>13085</v>
      </c>
      <c r="F503" s="11">
        <f t="shared" si="72"/>
        <v>26552</v>
      </c>
      <c r="G503" s="11">
        <f t="shared" si="72"/>
        <v>31520</v>
      </c>
      <c r="H503" s="11">
        <f t="shared" si="72"/>
        <v>73195</v>
      </c>
      <c r="I503" s="11">
        <f t="shared" si="72"/>
        <v>54326</v>
      </c>
      <c r="J503" s="11">
        <f t="shared" si="72"/>
        <v>74793</v>
      </c>
      <c r="K503" s="11">
        <f t="shared" si="72"/>
        <v>103312</v>
      </c>
      <c r="L503" s="11">
        <f t="shared" si="72"/>
        <v>123781</v>
      </c>
      <c r="M503" s="11">
        <f t="shared" si="72"/>
        <v>119536</v>
      </c>
      <c r="N503" s="11">
        <f t="shared" si="72"/>
        <v>170942</v>
      </c>
      <c r="O503" s="9"/>
      <c r="P503" s="12" t="s">
        <v>202</v>
      </c>
    </row>
    <row r="504" spans="2:16">
      <c r="B504" s="11">
        <f t="shared" si="72"/>
        <v>0</v>
      </c>
      <c r="C504" s="11">
        <f t="shared" si="72"/>
        <v>56044</v>
      </c>
      <c r="D504" s="11">
        <f t="shared" si="72"/>
        <v>48428</v>
      </c>
      <c r="E504" s="11">
        <f t="shared" si="72"/>
        <v>21657</v>
      </c>
      <c r="F504" s="11">
        <f t="shared" si="72"/>
        <v>51976</v>
      </c>
      <c r="G504" s="11">
        <f t="shared" si="72"/>
        <v>56398</v>
      </c>
      <c r="H504" s="11">
        <f t="shared" si="72"/>
        <v>127815</v>
      </c>
      <c r="I504" s="11">
        <f t="shared" si="72"/>
        <v>109924</v>
      </c>
      <c r="J504" s="11">
        <f t="shared" si="72"/>
        <v>142061</v>
      </c>
      <c r="K504" s="11">
        <f t="shared" si="72"/>
        <v>200824</v>
      </c>
      <c r="L504" s="11">
        <f t="shared" si="72"/>
        <v>241770</v>
      </c>
      <c r="M504" s="11">
        <f t="shared" si="72"/>
        <v>214950</v>
      </c>
      <c r="N504" s="11">
        <f t="shared" si="72"/>
        <v>248968</v>
      </c>
      <c r="O504" s="9"/>
      <c r="P504" s="12" t="s">
        <v>203</v>
      </c>
    </row>
    <row r="505" spans="2:16">
      <c r="B505" s="11">
        <f t="shared" si="72"/>
        <v>0</v>
      </c>
      <c r="C505" s="11">
        <f t="shared" si="72"/>
        <v>85833</v>
      </c>
      <c r="D505" s="11">
        <f t="shared" si="72"/>
        <v>70122</v>
      </c>
      <c r="E505" s="11">
        <f t="shared" si="72"/>
        <v>33358</v>
      </c>
      <c r="F505" s="11">
        <f t="shared" si="72"/>
        <v>75925</v>
      </c>
      <c r="G505" s="11">
        <f t="shared" si="72"/>
        <v>111810</v>
      </c>
      <c r="H505" s="11">
        <f t="shared" si="72"/>
        <v>189320</v>
      </c>
      <c r="I505" s="11">
        <f t="shared" si="72"/>
        <v>183661</v>
      </c>
      <c r="J505" s="11">
        <f t="shared" si="72"/>
        <v>234676</v>
      </c>
      <c r="K505" s="11">
        <f t="shared" si="72"/>
        <v>309562</v>
      </c>
      <c r="L505" s="11">
        <f t="shared" si="72"/>
        <v>338257</v>
      </c>
      <c r="M505" s="11">
        <f t="shared" si="72"/>
        <v>333510</v>
      </c>
      <c r="N505" s="11" t="str">
        <f t="shared" si="72"/>
        <v/>
      </c>
      <c r="O505" s="9"/>
      <c r="P505" s="12" t="s">
        <v>204</v>
      </c>
    </row>
    <row r="506" spans="2:16">
      <c r="B506" s="11">
        <f t="shared" si="72"/>
        <v>0</v>
      </c>
      <c r="C506" s="11">
        <f t="shared" si="72"/>
        <v>113853.85</v>
      </c>
      <c r="D506" s="11">
        <f t="shared" si="72"/>
        <v>89517.68</v>
      </c>
      <c r="E506" s="11">
        <f t="shared" si="72"/>
        <v>58697.05</v>
      </c>
      <c r="F506" s="11">
        <f t="shared" si="72"/>
        <v>97890.22</v>
      </c>
      <c r="G506" s="11">
        <f t="shared" si="72"/>
        <v>152406.302</v>
      </c>
      <c r="H506" s="11">
        <f t="shared" si="72"/>
        <v>242404.41</v>
      </c>
      <c r="I506" s="11">
        <f t="shared" si="72"/>
        <v>270013.03999999998</v>
      </c>
      <c r="J506" s="11">
        <f t="shared" si="72"/>
        <v>379791.7</v>
      </c>
      <c r="K506" s="11">
        <f t="shared" si="72"/>
        <v>463778.43</v>
      </c>
      <c r="L506" s="11">
        <f t="shared" si="72"/>
        <v>459055.64</v>
      </c>
      <c r="M506" s="11">
        <f t="shared" si="72"/>
        <v>467004.33199999999</v>
      </c>
      <c r="N506" s="11" t="str">
        <f t="shared" si="72"/>
        <v/>
      </c>
      <c r="O506" s="9"/>
      <c r="P506" s="12" t="s">
        <v>205</v>
      </c>
    </row>
    <row r="507" spans="2:16">
      <c r="B507" s="296" t="s">
        <v>224</v>
      </c>
      <c r="C507" s="297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298"/>
    </row>
    <row r="508" spans="2:16">
      <c r="B508" s="10" t="str">
        <f t="shared" ref="B508:N511" si="73">IFERROR(VLOOKUP($B$507,$207:$310,MATCH($P508&amp;"/"&amp;B$315,$205:$205,0),FALSE),"")</f>
        <v/>
      </c>
      <c r="C508" s="10" t="str">
        <f t="shared" si="73"/>
        <v/>
      </c>
      <c r="D508" s="10" t="str">
        <f t="shared" si="73"/>
        <v/>
      </c>
      <c r="E508" s="10" t="str">
        <f t="shared" si="73"/>
        <v/>
      </c>
      <c r="F508" s="10" t="str">
        <f t="shared" si="73"/>
        <v/>
      </c>
      <c r="G508" s="10" t="str">
        <f t="shared" si="73"/>
        <v/>
      </c>
      <c r="H508" s="10" t="str">
        <f t="shared" si="73"/>
        <v/>
      </c>
      <c r="I508" s="10" t="str">
        <f t="shared" si="73"/>
        <v/>
      </c>
      <c r="J508" s="10" t="str">
        <f t="shared" si="73"/>
        <v/>
      </c>
      <c r="K508" s="10" t="str">
        <f t="shared" si="73"/>
        <v/>
      </c>
      <c r="L508" s="10" t="str">
        <f t="shared" si="73"/>
        <v/>
      </c>
      <c r="M508" s="10" t="str">
        <f t="shared" si="73"/>
        <v/>
      </c>
      <c r="N508" s="11" t="str">
        <f t="shared" si="73"/>
        <v/>
      </c>
      <c r="O508" s="9"/>
      <c r="P508" s="12" t="s">
        <v>202</v>
      </c>
    </row>
    <row r="509" spans="2:16">
      <c r="B509" s="10" t="str">
        <f t="shared" si="73"/>
        <v/>
      </c>
      <c r="C509" s="10" t="str">
        <f t="shared" si="73"/>
        <v/>
      </c>
      <c r="D509" s="10" t="str">
        <f t="shared" si="73"/>
        <v/>
      </c>
      <c r="E509" s="10" t="str">
        <f t="shared" si="73"/>
        <v/>
      </c>
      <c r="F509" s="10" t="str">
        <f t="shared" si="73"/>
        <v/>
      </c>
      <c r="G509" s="10" t="str">
        <f t="shared" si="73"/>
        <v/>
      </c>
      <c r="H509" s="10" t="str">
        <f t="shared" si="73"/>
        <v/>
      </c>
      <c r="I509" s="10" t="str">
        <f t="shared" si="73"/>
        <v/>
      </c>
      <c r="J509" s="10" t="str">
        <f t="shared" si="73"/>
        <v/>
      </c>
      <c r="K509" s="10" t="str">
        <f t="shared" si="73"/>
        <v/>
      </c>
      <c r="L509" s="10" t="str">
        <f t="shared" si="73"/>
        <v/>
      </c>
      <c r="M509" s="10" t="str">
        <f t="shared" si="73"/>
        <v/>
      </c>
      <c r="N509" s="11" t="str">
        <f t="shared" si="73"/>
        <v/>
      </c>
      <c r="O509" s="9"/>
      <c r="P509" s="12" t="s">
        <v>203</v>
      </c>
    </row>
    <row r="510" spans="2:16">
      <c r="B510" s="10" t="str">
        <f t="shared" si="73"/>
        <v/>
      </c>
      <c r="C510" s="10" t="str">
        <f t="shared" si="73"/>
        <v/>
      </c>
      <c r="D510" s="10" t="str">
        <f t="shared" si="73"/>
        <v/>
      </c>
      <c r="E510" s="10" t="str">
        <f t="shared" si="73"/>
        <v/>
      </c>
      <c r="F510" s="10" t="str">
        <f t="shared" si="73"/>
        <v/>
      </c>
      <c r="G510" s="10" t="str">
        <f t="shared" si="73"/>
        <v/>
      </c>
      <c r="H510" s="10" t="str">
        <f t="shared" si="73"/>
        <v/>
      </c>
      <c r="I510" s="10" t="str">
        <f t="shared" si="73"/>
        <v/>
      </c>
      <c r="J510" s="10" t="str">
        <f t="shared" si="73"/>
        <v/>
      </c>
      <c r="K510" s="10" t="str">
        <f t="shared" si="73"/>
        <v/>
      </c>
      <c r="L510" s="10" t="str">
        <f t="shared" si="73"/>
        <v/>
      </c>
      <c r="M510" s="10" t="str">
        <f t="shared" si="73"/>
        <v/>
      </c>
      <c r="N510" s="11" t="str">
        <f t="shared" si="73"/>
        <v/>
      </c>
      <c r="O510" s="9"/>
      <c r="P510" s="12" t="s">
        <v>204</v>
      </c>
    </row>
    <row r="511" spans="2:16">
      <c r="B511" s="10" t="str">
        <f t="shared" si="73"/>
        <v/>
      </c>
      <c r="C511" s="10" t="str">
        <f t="shared" si="73"/>
        <v/>
      </c>
      <c r="D511" s="10" t="str">
        <f t="shared" si="73"/>
        <v/>
      </c>
      <c r="E511" s="10" t="str">
        <f t="shared" si="73"/>
        <v/>
      </c>
      <c r="F511" s="10" t="str">
        <f t="shared" si="73"/>
        <v/>
      </c>
      <c r="G511" s="10" t="str">
        <f t="shared" si="73"/>
        <v/>
      </c>
      <c r="H511" s="10" t="str">
        <f t="shared" si="73"/>
        <v/>
      </c>
      <c r="I511" s="10" t="str">
        <f t="shared" si="73"/>
        <v/>
      </c>
      <c r="J511" s="10" t="str">
        <f t="shared" si="73"/>
        <v/>
      </c>
      <c r="K511" s="10" t="str">
        <f t="shared" si="73"/>
        <v/>
      </c>
      <c r="L511" s="10" t="str">
        <f t="shared" si="73"/>
        <v/>
      </c>
      <c r="M511" s="10" t="str">
        <f t="shared" si="73"/>
        <v/>
      </c>
      <c r="N511" s="11" t="str">
        <f t="shared" si="73"/>
        <v/>
      </c>
      <c r="O511" s="9"/>
      <c r="P511" s="12" t="s">
        <v>205</v>
      </c>
    </row>
    <row r="512" spans="2:16">
      <c r="B512" s="287" t="s">
        <v>164</v>
      </c>
      <c r="C512" s="288"/>
      <c r="D512" s="288"/>
      <c r="E512" s="288"/>
      <c r="F512" s="288"/>
      <c r="G512" s="288"/>
      <c r="H512" s="288"/>
      <c r="I512" s="288"/>
      <c r="J512" s="288"/>
      <c r="K512" s="288"/>
      <c r="L512" s="288"/>
      <c r="M512" s="288"/>
      <c r="N512" s="289"/>
    </row>
    <row r="513" spans="2:16">
      <c r="B513" s="10">
        <f t="shared" ref="B513:N516" si="74">IFERROR(VLOOKUP($B$512,$207:$310,MATCH($P513&amp;"/"&amp;B$315,$205:$205,0),FALSE),"")</f>
        <v>-66627</v>
      </c>
      <c r="C513" s="10">
        <f t="shared" si="74"/>
        <v>-16508</v>
      </c>
      <c r="D513" s="10">
        <f t="shared" si="74"/>
        <v>-449194</v>
      </c>
      <c r="E513" s="10">
        <f t="shared" si="74"/>
        <v>-962290</v>
      </c>
      <c r="F513" s="10">
        <f t="shared" si="74"/>
        <v>-1171128</v>
      </c>
      <c r="G513" s="10">
        <f t="shared" si="74"/>
        <v>-1230394</v>
      </c>
      <c r="H513" s="10">
        <f t="shared" si="74"/>
        <v>-398064</v>
      </c>
      <c r="I513" s="10">
        <f t="shared" si="74"/>
        <v>-7360</v>
      </c>
      <c r="J513" s="10">
        <f t="shared" si="74"/>
        <v>4738</v>
      </c>
      <c r="K513" s="10">
        <f t="shared" si="74"/>
        <v>-255084</v>
      </c>
      <c r="L513" s="10">
        <f t="shared" si="74"/>
        <v>-198671</v>
      </c>
      <c r="M513" s="10">
        <f t="shared" si="74"/>
        <v>-680555</v>
      </c>
      <c r="N513" s="11">
        <f t="shared" si="74"/>
        <v>-1227642</v>
      </c>
      <c r="O513" s="9"/>
      <c r="P513" s="12" t="s">
        <v>202</v>
      </c>
    </row>
    <row r="514" spans="2:16">
      <c r="B514" s="10">
        <f t="shared" si="74"/>
        <v>-132408</v>
      </c>
      <c r="C514" s="10">
        <f t="shared" si="74"/>
        <v>210858</v>
      </c>
      <c r="D514" s="10">
        <f t="shared" si="74"/>
        <v>-1058360</v>
      </c>
      <c r="E514" s="10">
        <f t="shared" si="74"/>
        <v>-1622804</v>
      </c>
      <c r="F514" s="10">
        <f t="shared" si="74"/>
        <v>-2522360</v>
      </c>
      <c r="G514" s="10">
        <f t="shared" si="74"/>
        <v>-2586869</v>
      </c>
      <c r="H514" s="10">
        <f t="shared" si="74"/>
        <v>-528267</v>
      </c>
      <c r="I514" s="10">
        <f t="shared" si="74"/>
        <v>5127</v>
      </c>
      <c r="J514" s="10">
        <f t="shared" si="74"/>
        <v>-304142</v>
      </c>
      <c r="K514" s="10">
        <f t="shared" si="74"/>
        <v>-533122</v>
      </c>
      <c r="L514" s="10">
        <f t="shared" si="74"/>
        <v>-394727</v>
      </c>
      <c r="M514" s="10">
        <f t="shared" si="74"/>
        <v>-1773104</v>
      </c>
      <c r="N514" s="11">
        <f t="shared" si="74"/>
        <v>-510929</v>
      </c>
      <c r="O514" s="9"/>
      <c r="P514" s="12" t="s">
        <v>203</v>
      </c>
    </row>
    <row r="515" spans="2:16">
      <c r="B515" s="10">
        <f t="shared" si="74"/>
        <v>-535512</v>
      </c>
      <c r="C515" s="10">
        <f t="shared" si="74"/>
        <v>34124</v>
      </c>
      <c r="D515" s="10">
        <f t="shared" si="74"/>
        <v>-2011117</v>
      </c>
      <c r="E515" s="10">
        <f t="shared" si="74"/>
        <v>-2409652</v>
      </c>
      <c r="F515" s="10">
        <f t="shared" si="74"/>
        <v>-3748775</v>
      </c>
      <c r="G515" s="10">
        <f t="shared" si="74"/>
        <v>-3803235</v>
      </c>
      <c r="H515" s="10">
        <f t="shared" si="74"/>
        <v>-316926</v>
      </c>
      <c r="I515" s="10">
        <f t="shared" si="74"/>
        <v>406532</v>
      </c>
      <c r="J515" s="10">
        <f t="shared" si="74"/>
        <v>-594777</v>
      </c>
      <c r="K515" s="10">
        <f t="shared" si="74"/>
        <v>-925614</v>
      </c>
      <c r="L515" s="10">
        <f t="shared" si="74"/>
        <v>-841434</v>
      </c>
      <c r="M515" s="10">
        <f t="shared" si="74"/>
        <v>-2969407</v>
      </c>
      <c r="N515" s="11" t="str">
        <f t="shared" si="74"/>
        <v/>
      </c>
      <c r="O515" s="9"/>
      <c r="P515" s="12" t="s">
        <v>204</v>
      </c>
    </row>
    <row r="516" spans="2:16">
      <c r="B516" s="10">
        <f t="shared" si="74"/>
        <v>-812909.61</v>
      </c>
      <c r="C516" s="10">
        <f t="shared" si="74"/>
        <v>-276821.31</v>
      </c>
      <c r="D516" s="10">
        <f t="shared" si="74"/>
        <v>-2576243.25</v>
      </c>
      <c r="E516" s="10">
        <f t="shared" si="74"/>
        <v>-2105311.13</v>
      </c>
      <c r="F516" s="10">
        <f t="shared" si="74"/>
        <v>-4605486.3739999998</v>
      </c>
      <c r="G516" s="10">
        <f t="shared" si="74"/>
        <v>-4455273.5319999997</v>
      </c>
      <c r="H516" s="10">
        <f t="shared" si="74"/>
        <v>-303524.69</v>
      </c>
      <c r="I516" s="10">
        <f t="shared" si="74"/>
        <v>-41618.93</v>
      </c>
      <c r="J516" s="10">
        <f t="shared" si="74"/>
        <v>-663185.18000000005</v>
      </c>
      <c r="K516" s="10">
        <f t="shared" si="74"/>
        <v>-1255350.23</v>
      </c>
      <c r="L516" s="10">
        <f t="shared" si="74"/>
        <v>-1402623.64</v>
      </c>
      <c r="M516" s="10">
        <f t="shared" si="74"/>
        <v>-4209169.2719999999</v>
      </c>
      <c r="N516" s="11" t="str">
        <f t="shared" si="74"/>
        <v/>
      </c>
      <c r="O516" s="9"/>
      <c r="P516" s="12" t="s">
        <v>205</v>
      </c>
    </row>
    <row r="517" spans="2:16">
      <c r="B517" s="33">
        <f t="shared" ref="B517:M517" si="75">B516/B$492</f>
        <v>-4.5433666457451087</v>
      </c>
      <c r="C517" s="33">
        <f t="shared" si="75"/>
        <v>-1.4296296759183991</v>
      </c>
      <c r="D517" s="33">
        <f t="shared" si="75"/>
        <v>-8.8830769880068061</v>
      </c>
      <c r="E517" s="33">
        <f t="shared" si="75"/>
        <v>-6.3501760156450038</v>
      </c>
      <c r="F517" s="33">
        <f t="shared" si="75"/>
        <v>-9.4306376483848826</v>
      </c>
      <c r="G517" s="33">
        <f t="shared" si="75"/>
        <v>-6.9513529253006228</v>
      </c>
      <c r="H517" s="33">
        <f t="shared" si="75"/>
        <v>-0.4523498078250926</v>
      </c>
      <c r="I517" s="33">
        <f t="shared" si="75"/>
        <v>-6.114920529628029E-2</v>
      </c>
      <c r="J517" s="33">
        <f t="shared" si="75"/>
        <v>-0.93844693438746651</v>
      </c>
      <c r="K517" s="33">
        <f t="shared" si="75"/>
        <v>-1.6849376547008978</v>
      </c>
      <c r="L517" s="33">
        <f t="shared" si="75"/>
        <v>-1.7288818715825545</v>
      </c>
      <c r="M517" s="33">
        <f t="shared" si="75"/>
        <v>-4.8407159282976862</v>
      </c>
      <c r="N517" s="33">
        <f>IFERROR(N516/N$492,IFERROR(N515/N$492,IFERROR(N514/N$492,N513/N$492)))</f>
        <v>-0.5929506819300151</v>
      </c>
      <c r="O517" s="9">
        <f>RATE(M$315-I$315,,-I517,M517)</f>
        <v>1.9828381912813884</v>
      </c>
      <c r="P517" s="14" t="s">
        <v>225</v>
      </c>
    </row>
    <row r="518" spans="2:16">
      <c r="B518" s="302" t="s">
        <v>226</v>
      </c>
      <c r="C518" s="303"/>
      <c r="D518" s="303"/>
      <c r="E518" s="303"/>
      <c r="F518" s="303"/>
      <c r="G518" s="303"/>
      <c r="H518" s="303"/>
      <c r="I518" s="303"/>
      <c r="J518" s="303"/>
      <c r="K518" s="303"/>
      <c r="L518" s="303"/>
      <c r="M518" s="303"/>
      <c r="N518" s="304"/>
    </row>
    <row r="519" spans="2:16">
      <c r="B519" s="10">
        <f t="shared" ref="B519:N522" si="76">IFERROR(B513+B535,"")</f>
        <v>-71072</v>
      </c>
      <c r="C519" s="10">
        <f t="shared" si="76"/>
        <v>-18388</v>
      </c>
      <c r="D519" s="10">
        <f t="shared" si="76"/>
        <v>-449814</v>
      </c>
      <c r="E519" s="10">
        <f t="shared" si="76"/>
        <v>-966746</v>
      </c>
      <c r="F519" s="10">
        <f t="shared" si="76"/>
        <v>-1170720</v>
      </c>
      <c r="G519" s="10">
        <f t="shared" si="76"/>
        <v>-1234710</v>
      </c>
      <c r="H519" s="10">
        <f t="shared" si="76"/>
        <v>-403056</v>
      </c>
      <c r="I519" s="10">
        <f t="shared" si="76"/>
        <v>-32376</v>
      </c>
      <c r="J519" s="10">
        <f t="shared" si="76"/>
        <v>1323</v>
      </c>
      <c r="K519" s="10">
        <f t="shared" si="76"/>
        <v>-258953</v>
      </c>
      <c r="L519" s="10">
        <f t="shared" si="76"/>
        <v>-204972</v>
      </c>
      <c r="M519" s="10">
        <f t="shared" si="76"/>
        <v>-688347</v>
      </c>
      <c r="N519" s="11">
        <f>IFERROR(N513+N535,"")</f>
        <v>-1231079</v>
      </c>
      <c r="O519" s="9"/>
      <c r="P519" s="12" t="s">
        <v>202</v>
      </c>
    </row>
    <row r="520" spans="2:16">
      <c r="B520" s="10">
        <f t="shared" si="76"/>
        <v>-136811</v>
      </c>
      <c r="C520" s="10">
        <f t="shared" si="76"/>
        <v>206234</v>
      </c>
      <c r="D520" s="10">
        <f t="shared" si="76"/>
        <v>-1059512</v>
      </c>
      <c r="E520" s="10">
        <f t="shared" si="76"/>
        <v>-1629767</v>
      </c>
      <c r="F520" s="10">
        <f t="shared" si="76"/>
        <v>-2524886</v>
      </c>
      <c r="G520" s="10">
        <f t="shared" si="76"/>
        <v>-2596073</v>
      </c>
      <c r="H520" s="10">
        <f t="shared" si="76"/>
        <v>-549853</v>
      </c>
      <c r="I520" s="10">
        <f t="shared" si="76"/>
        <v>-31295</v>
      </c>
      <c r="J520" s="10">
        <f t="shared" si="76"/>
        <v>-313082</v>
      </c>
      <c r="K520" s="10">
        <f t="shared" si="76"/>
        <v>-540844</v>
      </c>
      <c r="L520" s="10">
        <f t="shared" si="76"/>
        <v>-412181</v>
      </c>
      <c r="M520" s="10">
        <f t="shared" si="76"/>
        <v>-1790777</v>
      </c>
      <c r="N520" s="11">
        <f t="shared" si="76"/>
        <v>-517990</v>
      </c>
      <c r="O520" s="9"/>
      <c r="P520" s="12" t="s">
        <v>203</v>
      </c>
    </row>
    <row r="521" spans="2:16">
      <c r="B521" s="10">
        <f t="shared" si="76"/>
        <v>-541265</v>
      </c>
      <c r="C521" s="10">
        <f t="shared" si="76"/>
        <v>19723</v>
      </c>
      <c r="D521" s="10">
        <f t="shared" si="76"/>
        <v>-2020435</v>
      </c>
      <c r="E521" s="10">
        <f t="shared" si="76"/>
        <v>-2428085</v>
      </c>
      <c r="F521" s="10">
        <f t="shared" si="76"/>
        <v>-3759158</v>
      </c>
      <c r="G521" s="10">
        <f t="shared" si="76"/>
        <v>-3813875</v>
      </c>
      <c r="H521" s="10">
        <f t="shared" si="76"/>
        <v>-359119</v>
      </c>
      <c r="I521" s="10">
        <f t="shared" si="76"/>
        <v>360865</v>
      </c>
      <c r="J521" s="10">
        <f t="shared" si="76"/>
        <v>-609535</v>
      </c>
      <c r="K521" s="10">
        <f t="shared" si="76"/>
        <v>-934790</v>
      </c>
      <c r="L521" s="10">
        <f t="shared" si="76"/>
        <v>-891306</v>
      </c>
      <c r="M521" s="10">
        <f t="shared" si="76"/>
        <v>-2992627</v>
      </c>
      <c r="N521" s="11" t="str">
        <f t="shared" si="76"/>
        <v/>
      </c>
      <c r="O521" s="9"/>
      <c r="P521" s="12" t="s">
        <v>204</v>
      </c>
    </row>
    <row r="522" spans="2:16">
      <c r="B522" s="10">
        <f t="shared" si="76"/>
        <v>-817564.9</v>
      </c>
      <c r="C522" s="23">
        <f t="shared" si="76"/>
        <v>-298666.39</v>
      </c>
      <c r="D522" s="23">
        <f t="shared" si="76"/>
        <v>-2595566.94</v>
      </c>
      <c r="E522" s="23">
        <f t="shared" si="76"/>
        <v>-2129741.7799999998</v>
      </c>
      <c r="F522" s="23">
        <f t="shared" si="76"/>
        <v>-4624135.87</v>
      </c>
      <c r="G522" s="23">
        <f t="shared" si="76"/>
        <v>-4473722.5689999992</v>
      </c>
      <c r="H522" s="23">
        <f t="shared" si="76"/>
        <v>-360593.13</v>
      </c>
      <c r="I522" s="23">
        <f t="shared" si="76"/>
        <v>-109023.82</v>
      </c>
      <c r="J522" s="23">
        <f t="shared" si="76"/>
        <v>-689335.45000000007</v>
      </c>
      <c r="K522" s="23">
        <f t="shared" si="76"/>
        <v>-1269421.75</v>
      </c>
      <c r="L522" s="23">
        <f t="shared" si="76"/>
        <v>-1455321.65</v>
      </c>
      <c r="M522" s="23">
        <f t="shared" si="76"/>
        <v>-4239790.0949999997</v>
      </c>
      <c r="N522" s="23" t="str">
        <f t="shared" si="76"/>
        <v/>
      </c>
      <c r="O522" s="9">
        <f>RATE(M$315-I$315,,-I522,M522)</f>
        <v>1.4972138806111119</v>
      </c>
      <c r="P522" s="12" t="s">
        <v>205</v>
      </c>
    </row>
    <row r="523" spans="2:16">
      <c r="B523" s="320" t="s">
        <v>165</v>
      </c>
      <c r="C523" s="321"/>
      <c r="D523" s="321"/>
      <c r="E523" s="321"/>
      <c r="F523" s="321"/>
      <c r="G523" s="321"/>
      <c r="H523" s="321"/>
      <c r="I523" s="321"/>
      <c r="J523" s="321"/>
      <c r="K523" s="321"/>
      <c r="L523" s="321"/>
      <c r="M523" s="321"/>
      <c r="N523" s="322"/>
      <c r="O523" s="9"/>
      <c r="P523" s="12"/>
    </row>
    <row r="524" spans="2:16">
      <c r="B524" s="296" t="s">
        <v>173</v>
      </c>
      <c r="C524" s="297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298"/>
    </row>
    <row r="525" spans="2:16">
      <c r="B525" s="10">
        <f t="shared" ref="B525:N528" si="77">IFERROR(VLOOKUP($B$524,$207:$310,MATCH($P525&amp;"/"&amp;B$315,$205:$205,0),FALSE),"")</f>
        <v>-4445</v>
      </c>
      <c r="C525" s="10">
        <f t="shared" si="77"/>
        <v>-1880</v>
      </c>
      <c r="D525" s="10">
        <f t="shared" si="77"/>
        <v>-98</v>
      </c>
      <c r="E525" s="10">
        <f t="shared" si="77"/>
        <v>-4456</v>
      </c>
      <c r="F525" s="10">
        <f t="shared" si="77"/>
        <v>408</v>
      </c>
      <c r="G525" s="10">
        <f t="shared" si="77"/>
        <v>-4025</v>
      </c>
      <c r="H525" s="10">
        <f t="shared" si="77"/>
        <v>-4980</v>
      </c>
      <c r="I525" s="10">
        <f t="shared" si="77"/>
        <v>-24207</v>
      </c>
      <c r="J525" s="10">
        <f t="shared" si="77"/>
        <v>-2877</v>
      </c>
      <c r="K525" s="10">
        <f t="shared" si="77"/>
        <v>-3869</v>
      </c>
      <c r="L525" s="10">
        <f t="shared" si="77"/>
        <v>-6301</v>
      </c>
      <c r="M525" s="10">
        <f t="shared" si="77"/>
        <v>-7197</v>
      </c>
      <c r="N525" s="11">
        <f t="shared" si="77"/>
        <v>-3437</v>
      </c>
      <c r="O525" s="9"/>
      <c r="P525" s="12" t="s">
        <v>202</v>
      </c>
    </row>
    <row r="526" spans="2:16">
      <c r="B526" s="10">
        <f t="shared" si="77"/>
        <v>-4403</v>
      </c>
      <c r="C526" s="10">
        <f t="shared" si="77"/>
        <v>-4624</v>
      </c>
      <c r="D526" s="10">
        <f t="shared" si="77"/>
        <v>-630</v>
      </c>
      <c r="E526" s="10">
        <f t="shared" si="77"/>
        <v>-6890</v>
      </c>
      <c r="F526" s="10">
        <f t="shared" si="77"/>
        <v>-2526</v>
      </c>
      <c r="G526" s="10">
        <f t="shared" si="77"/>
        <v>-8913</v>
      </c>
      <c r="H526" s="10">
        <f t="shared" si="77"/>
        <v>-21574</v>
      </c>
      <c r="I526" s="10">
        <f t="shared" si="77"/>
        <v>-35613</v>
      </c>
      <c r="J526" s="10">
        <f t="shared" si="77"/>
        <v>-8332</v>
      </c>
      <c r="K526" s="10">
        <f t="shared" si="77"/>
        <v>-7012</v>
      </c>
      <c r="L526" s="10">
        <f t="shared" si="77"/>
        <v>-17291</v>
      </c>
      <c r="M526" s="10">
        <f t="shared" si="77"/>
        <v>-17078</v>
      </c>
      <c r="N526" s="11">
        <f t="shared" si="77"/>
        <v>-6515</v>
      </c>
      <c r="O526" s="9"/>
      <c r="P526" s="12" t="s">
        <v>203</v>
      </c>
    </row>
    <row r="527" spans="2:16">
      <c r="B527" s="10">
        <f t="shared" si="77"/>
        <v>-5753</v>
      </c>
      <c r="C527" s="10">
        <f t="shared" si="77"/>
        <v>-10172</v>
      </c>
      <c r="D527" s="10">
        <f t="shared" si="77"/>
        <v>-6905</v>
      </c>
      <c r="E527" s="10">
        <f t="shared" si="77"/>
        <v>-18360</v>
      </c>
      <c r="F527" s="10">
        <f t="shared" si="77"/>
        <v>-9698</v>
      </c>
      <c r="G527" s="10">
        <f t="shared" si="77"/>
        <v>-10349</v>
      </c>
      <c r="H527" s="10">
        <f t="shared" si="77"/>
        <v>-41705</v>
      </c>
      <c r="I527" s="10">
        <f t="shared" si="77"/>
        <v>-44462</v>
      </c>
      <c r="J527" s="10">
        <f t="shared" si="77"/>
        <v>-13720</v>
      </c>
      <c r="K527" s="10">
        <f t="shared" si="77"/>
        <v>-8298</v>
      </c>
      <c r="L527" s="10">
        <f t="shared" si="77"/>
        <v>-49642</v>
      </c>
      <c r="M527" s="10">
        <f t="shared" si="77"/>
        <v>-22625</v>
      </c>
      <c r="N527" s="11" t="str">
        <f t="shared" si="77"/>
        <v/>
      </c>
      <c r="O527" s="9"/>
      <c r="P527" s="12" t="s">
        <v>204</v>
      </c>
    </row>
    <row r="528" spans="2:16">
      <c r="B528" s="10">
        <f t="shared" si="77"/>
        <v>-4655.29</v>
      </c>
      <c r="C528" s="10">
        <f t="shared" si="77"/>
        <v>-16267.86</v>
      </c>
      <c r="D528" s="10">
        <f t="shared" si="77"/>
        <v>-16012.68</v>
      </c>
      <c r="E528" s="10">
        <f t="shared" si="77"/>
        <v>-21792.87</v>
      </c>
      <c r="F528" s="10">
        <f t="shared" si="77"/>
        <v>-17328.03</v>
      </c>
      <c r="G528" s="10">
        <f t="shared" si="77"/>
        <v>-15967.773999999999</v>
      </c>
      <c r="H528" s="10">
        <f t="shared" si="77"/>
        <v>-55702.44</v>
      </c>
      <c r="I528" s="10">
        <f t="shared" si="77"/>
        <v>-63220.3</v>
      </c>
      <c r="J528" s="10">
        <f t="shared" si="77"/>
        <v>-25112.19</v>
      </c>
      <c r="K528" s="10">
        <f t="shared" si="77"/>
        <v>-12890.14</v>
      </c>
      <c r="L528" s="10">
        <f t="shared" si="77"/>
        <v>-51467.33</v>
      </c>
      <c r="M528" s="10">
        <f t="shared" si="77"/>
        <v>-30025.823</v>
      </c>
      <c r="N528" s="11" t="str">
        <f t="shared" si="77"/>
        <v/>
      </c>
      <c r="O528" s="9"/>
      <c r="P528" s="12" t="s">
        <v>205</v>
      </c>
    </row>
    <row r="529" spans="2:16">
      <c r="B529" s="296" t="s">
        <v>176</v>
      </c>
      <c r="C529" s="297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298"/>
    </row>
    <row r="530" spans="2:16">
      <c r="B530" s="10">
        <f t="shared" ref="B530:N533" si="78">IFERROR(VLOOKUP($B$529,$207:$310,MATCH($P530&amp;"/"&amp;B$315,$205:$205,0),FALSE),"")</f>
        <v>0</v>
      </c>
      <c r="C530" s="10">
        <f t="shared" si="78"/>
        <v>0</v>
      </c>
      <c r="D530" s="10">
        <f t="shared" si="78"/>
        <v>-522</v>
      </c>
      <c r="E530" s="10">
        <f t="shared" si="78"/>
        <v>0</v>
      </c>
      <c r="F530" s="10">
        <f t="shared" si="78"/>
        <v>0</v>
      </c>
      <c r="G530" s="10">
        <f t="shared" si="78"/>
        <v>-291</v>
      </c>
      <c r="H530" s="10">
        <f t="shared" si="78"/>
        <v>-12</v>
      </c>
      <c r="I530" s="10">
        <f t="shared" si="78"/>
        <v>-809</v>
      </c>
      <c r="J530" s="10">
        <f t="shared" si="78"/>
        <v>-538</v>
      </c>
      <c r="K530" s="10">
        <f t="shared" si="78"/>
        <v>0</v>
      </c>
      <c r="L530" s="10">
        <f t="shared" si="78"/>
        <v>0</v>
      </c>
      <c r="M530" s="10">
        <f t="shared" si="78"/>
        <v>-595</v>
      </c>
      <c r="N530" s="11">
        <f t="shared" si="78"/>
        <v>0</v>
      </c>
      <c r="O530" s="9"/>
      <c r="P530" s="12" t="s">
        <v>202</v>
      </c>
    </row>
    <row r="531" spans="2:16">
      <c r="B531" s="10">
        <f t="shared" si="78"/>
        <v>0</v>
      </c>
      <c r="C531" s="10">
        <f t="shared" si="78"/>
        <v>0</v>
      </c>
      <c r="D531" s="10">
        <f t="shared" si="78"/>
        <v>-522</v>
      </c>
      <c r="E531" s="10">
        <f t="shared" si="78"/>
        <v>-73</v>
      </c>
      <c r="F531" s="10">
        <f t="shared" si="78"/>
        <v>0</v>
      </c>
      <c r="G531" s="10">
        <f t="shared" si="78"/>
        <v>-291</v>
      </c>
      <c r="H531" s="10">
        <f t="shared" si="78"/>
        <v>-12</v>
      </c>
      <c r="I531" s="10">
        <f t="shared" si="78"/>
        <v>-809</v>
      </c>
      <c r="J531" s="10">
        <f t="shared" si="78"/>
        <v>-608</v>
      </c>
      <c r="K531" s="10">
        <f t="shared" si="78"/>
        <v>-710</v>
      </c>
      <c r="L531" s="10">
        <f t="shared" si="78"/>
        <v>-163</v>
      </c>
      <c r="M531" s="10">
        <f t="shared" si="78"/>
        <v>-595</v>
      </c>
      <c r="N531" s="11">
        <f t="shared" si="78"/>
        <v>-546</v>
      </c>
      <c r="O531" s="9"/>
      <c r="P531" s="12" t="s">
        <v>203</v>
      </c>
    </row>
    <row r="532" spans="2:16">
      <c r="B532" s="10">
        <f t="shared" si="78"/>
        <v>0</v>
      </c>
      <c r="C532" s="10">
        <f t="shared" si="78"/>
        <v>-4229</v>
      </c>
      <c r="D532" s="10">
        <f t="shared" si="78"/>
        <v>-2413</v>
      </c>
      <c r="E532" s="10">
        <f t="shared" si="78"/>
        <v>-73</v>
      </c>
      <c r="F532" s="10">
        <f t="shared" si="78"/>
        <v>-685</v>
      </c>
      <c r="G532" s="10">
        <f t="shared" si="78"/>
        <v>-291</v>
      </c>
      <c r="H532" s="10">
        <f t="shared" si="78"/>
        <v>-488</v>
      </c>
      <c r="I532" s="10">
        <f t="shared" si="78"/>
        <v>-1205</v>
      </c>
      <c r="J532" s="10">
        <f t="shared" si="78"/>
        <v>-1038</v>
      </c>
      <c r="K532" s="10">
        <f t="shared" si="78"/>
        <v>-878</v>
      </c>
      <c r="L532" s="10">
        <f t="shared" si="78"/>
        <v>-230</v>
      </c>
      <c r="M532" s="10">
        <f t="shared" si="78"/>
        <v>-595</v>
      </c>
      <c r="N532" s="11" t="str">
        <f t="shared" si="78"/>
        <v/>
      </c>
      <c r="O532" s="9"/>
      <c r="P532" s="12" t="s">
        <v>204</v>
      </c>
    </row>
    <row r="533" spans="2:16">
      <c r="B533" s="10">
        <f t="shared" si="78"/>
        <v>0</v>
      </c>
      <c r="C533" s="10">
        <f t="shared" si="78"/>
        <v>-5577.22</v>
      </c>
      <c r="D533" s="10">
        <f t="shared" si="78"/>
        <v>-3311.01</v>
      </c>
      <c r="E533" s="10">
        <f t="shared" si="78"/>
        <v>-2637.78</v>
      </c>
      <c r="F533" s="10">
        <f t="shared" si="78"/>
        <v>-1321.4659999999999</v>
      </c>
      <c r="G533" s="10">
        <f t="shared" si="78"/>
        <v>-2481.2629999999999</v>
      </c>
      <c r="H533" s="10">
        <f t="shared" si="78"/>
        <v>-1366</v>
      </c>
      <c r="I533" s="10">
        <f t="shared" si="78"/>
        <v>-4184.59</v>
      </c>
      <c r="J533" s="10">
        <f t="shared" si="78"/>
        <v>-1038.08</v>
      </c>
      <c r="K533" s="10">
        <f t="shared" si="78"/>
        <v>-1181.3800000000001</v>
      </c>
      <c r="L533" s="10">
        <f t="shared" si="78"/>
        <v>-1230.68</v>
      </c>
      <c r="M533" s="10">
        <f t="shared" si="78"/>
        <v>-595</v>
      </c>
      <c r="N533" s="11" t="str">
        <f t="shared" si="78"/>
        <v/>
      </c>
      <c r="O533" s="9"/>
      <c r="P533" s="12" t="s">
        <v>205</v>
      </c>
    </row>
    <row r="534" spans="2:16">
      <c r="B534" s="296" t="s">
        <v>227</v>
      </c>
      <c r="C534" s="297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298"/>
    </row>
    <row r="535" spans="2:16">
      <c r="B535" s="11">
        <f t="shared" ref="B535:M538" si="79">IFERROR(B525+B530,"")</f>
        <v>-4445</v>
      </c>
      <c r="C535" s="11">
        <f t="shared" si="79"/>
        <v>-1880</v>
      </c>
      <c r="D535" s="11">
        <f t="shared" si="79"/>
        <v>-620</v>
      </c>
      <c r="E535" s="11">
        <f t="shared" si="79"/>
        <v>-4456</v>
      </c>
      <c r="F535" s="11">
        <f t="shared" si="79"/>
        <v>408</v>
      </c>
      <c r="G535" s="11">
        <f t="shared" si="79"/>
        <v>-4316</v>
      </c>
      <c r="H535" s="11">
        <f t="shared" si="79"/>
        <v>-4992</v>
      </c>
      <c r="I535" s="11">
        <f t="shared" si="79"/>
        <v>-25016</v>
      </c>
      <c r="J535" s="11">
        <f t="shared" si="79"/>
        <v>-3415</v>
      </c>
      <c r="K535" s="11">
        <f t="shared" si="79"/>
        <v>-3869</v>
      </c>
      <c r="L535" s="11">
        <f t="shared" si="79"/>
        <v>-6301</v>
      </c>
      <c r="M535" s="11">
        <f t="shared" si="79"/>
        <v>-7792</v>
      </c>
      <c r="N535" s="11">
        <f>IFERROR(N525+N530,"")</f>
        <v>-3437</v>
      </c>
      <c r="O535" s="9"/>
      <c r="P535" s="12" t="s">
        <v>202</v>
      </c>
    </row>
    <row r="536" spans="2:16">
      <c r="B536" s="11">
        <f t="shared" si="79"/>
        <v>-4403</v>
      </c>
      <c r="C536" s="11">
        <f t="shared" si="79"/>
        <v>-4624</v>
      </c>
      <c r="D536" s="11">
        <f t="shared" si="79"/>
        <v>-1152</v>
      </c>
      <c r="E536" s="11">
        <f t="shared" si="79"/>
        <v>-6963</v>
      </c>
      <c r="F536" s="11">
        <f t="shared" si="79"/>
        <v>-2526</v>
      </c>
      <c r="G536" s="11">
        <f t="shared" si="79"/>
        <v>-9204</v>
      </c>
      <c r="H536" s="11">
        <f t="shared" si="79"/>
        <v>-21586</v>
      </c>
      <c r="I536" s="11">
        <f t="shared" si="79"/>
        <v>-36422</v>
      </c>
      <c r="J536" s="11">
        <f t="shared" si="79"/>
        <v>-8940</v>
      </c>
      <c r="K536" s="11">
        <f t="shared" si="79"/>
        <v>-7722</v>
      </c>
      <c r="L536" s="11">
        <f t="shared" si="79"/>
        <v>-17454</v>
      </c>
      <c r="M536" s="11">
        <f t="shared" si="79"/>
        <v>-17673</v>
      </c>
      <c r="N536" s="11">
        <f>IFERROR(N526+N531,"")</f>
        <v>-7061</v>
      </c>
      <c r="O536" s="9"/>
      <c r="P536" s="12" t="s">
        <v>203</v>
      </c>
    </row>
    <row r="537" spans="2:16">
      <c r="B537" s="11">
        <f t="shared" si="79"/>
        <v>-5753</v>
      </c>
      <c r="C537" s="11">
        <f t="shared" si="79"/>
        <v>-14401</v>
      </c>
      <c r="D537" s="11">
        <f t="shared" si="79"/>
        <v>-9318</v>
      </c>
      <c r="E537" s="11">
        <f t="shared" si="79"/>
        <v>-18433</v>
      </c>
      <c r="F537" s="11">
        <f t="shared" si="79"/>
        <v>-10383</v>
      </c>
      <c r="G537" s="11">
        <f t="shared" si="79"/>
        <v>-10640</v>
      </c>
      <c r="H537" s="11">
        <f t="shared" si="79"/>
        <v>-42193</v>
      </c>
      <c r="I537" s="11">
        <f t="shared" si="79"/>
        <v>-45667</v>
      </c>
      <c r="J537" s="11">
        <f t="shared" si="79"/>
        <v>-14758</v>
      </c>
      <c r="K537" s="11">
        <f t="shared" si="79"/>
        <v>-9176</v>
      </c>
      <c r="L537" s="11">
        <f t="shared" si="79"/>
        <v>-49872</v>
      </c>
      <c r="M537" s="11">
        <f t="shared" si="79"/>
        <v>-23220</v>
      </c>
      <c r="N537" s="11" t="str">
        <f>IFERROR(N527+N532,"")</f>
        <v/>
      </c>
      <c r="O537" s="9"/>
      <c r="P537" s="12" t="s">
        <v>204</v>
      </c>
    </row>
    <row r="538" spans="2:16">
      <c r="B538" s="11">
        <f t="shared" si="79"/>
        <v>-4655.29</v>
      </c>
      <c r="C538" s="11">
        <f t="shared" si="79"/>
        <v>-21845.08</v>
      </c>
      <c r="D538" s="11">
        <f t="shared" si="79"/>
        <v>-19323.690000000002</v>
      </c>
      <c r="E538" s="11">
        <f t="shared" si="79"/>
        <v>-24430.649999999998</v>
      </c>
      <c r="F538" s="11">
        <f t="shared" si="79"/>
        <v>-18649.495999999999</v>
      </c>
      <c r="G538" s="11">
        <f t="shared" si="79"/>
        <v>-18449.037</v>
      </c>
      <c r="H538" s="11">
        <f t="shared" si="79"/>
        <v>-57068.44</v>
      </c>
      <c r="I538" s="11">
        <f t="shared" si="79"/>
        <v>-67404.89</v>
      </c>
      <c r="J538" s="11">
        <f t="shared" si="79"/>
        <v>-26150.269999999997</v>
      </c>
      <c r="K538" s="11">
        <f t="shared" si="79"/>
        <v>-14071.52</v>
      </c>
      <c r="L538" s="11">
        <f t="shared" si="79"/>
        <v>-52698.01</v>
      </c>
      <c r="M538" s="11">
        <f t="shared" si="79"/>
        <v>-30620.823</v>
      </c>
      <c r="N538" s="11" t="str">
        <f>IFERROR(N528+N533,"")</f>
        <v/>
      </c>
      <c r="O538" s="9">
        <f>RATE(M$315-I$315,,-I538,M538)</f>
        <v>-0.1790222942335857</v>
      </c>
      <c r="P538" s="12" t="s">
        <v>205</v>
      </c>
    </row>
    <row r="539" spans="2:16">
      <c r="B539" s="314" t="s">
        <v>182</v>
      </c>
      <c r="C539" s="315"/>
      <c r="D539" s="315"/>
      <c r="E539" s="315"/>
      <c r="F539" s="315"/>
      <c r="G539" s="315"/>
      <c r="H539" s="315"/>
      <c r="I539" s="315"/>
      <c r="J539" s="315"/>
      <c r="K539" s="315"/>
      <c r="L539" s="315"/>
      <c r="M539" s="315"/>
      <c r="N539" s="316"/>
    </row>
    <row r="540" spans="2:16">
      <c r="B540" s="10">
        <f t="shared" ref="B540:N543" si="80">IFERROR(VLOOKUP($B$539,$207:$310,MATCH($P540&amp;"/"&amp;B$315,$205:$205,0),FALSE),"")</f>
        <v>-4856</v>
      </c>
      <c r="C540" s="10">
        <f t="shared" si="80"/>
        <v>-1880</v>
      </c>
      <c r="D540" s="10">
        <f t="shared" si="80"/>
        <v>-620</v>
      </c>
      <c r="E540" s="10">
        <f t="shared" si="80"/>
        <v>-4456</v>
      </c>
      <c r="F540" s="10">
        <f t="shared" si="80"/>
        <v>408</v>
      </c>
      <c r="G540" s="10">
        <f t="shared" si="80"/>
        <v>-4316</v>
      </c>
      <c r="H540" s="10">
        <f t="shared" si="80"/>
        <v>-4992</v>
      </c>
      <c r="I540" s="10">
        <f t="shared" si="80"/>
        <v>-25016</v>
      </c>
      <c r="J540" s="10">
        <f t="shared" si="80"/>
        <v>-3415</v>
      </c>
      <c r="K540" s="10">
        <f t="shared" si="80"/>
        <v>-3869</v>
      </c>
      <c r="L540" s="10">
        <f t="shared" si="80"/>
        <v>-6301</v>
      </c>
      <c r="M540" s="10">
        <f t="shared" si="80"/>
        <v>-7792</v>
      </c>
      <c r="N540" s="11">
        <f t="shared" si="80"/>
        <v>-3437</v>
      </c>
      <c r="O540" s="9"/>
      <c r="P540" s="12" t="s">
        <v>202</v>
      </c>
    </row>
    <row r="541" spans="2:16">
      <c r="B541" s="10">
        <f t="shared" si="80"/>
        <v>-4791</v>
      </c>
      <c r="C541" s="10">
        <f t="shared" si="80"/>
        <v>-4601</v>
      </c>
      <c r="D541" s="10">
        <f t="shared" si="80"/>
        <v>-1126</v>
      </c>
      <c r="E541" s="10">
        <f t="shared" si="80"/>
        <v>-6934</v>
      </c>
      <c r="F541" s="10">
        <f t="shared" si="80"/>
        <v>-2488</v>
      </c>
      <c r="G541" s="10">
        <f t="shared" si="80"/>
        <v>-9134</v>
      </c>
      <c r="H541" s="10">
        <f t="shared" si="80"/>
        <v>-23891</v>
      </c>
      <c r="I541" s="10">
        <f t="shared" si="80"/>
        <v>-40149</v>
      </c>
      <c r="J541" s="10">
        <f t="shared" si="80"/>
        <v>-8855</v>
      </c>
      <c r="K541" s="10">
        <f t="shared" si="80"/>
        <v>-7631</v>
      </c>
      <c r="L541" s="10">
        <f t="shared" si="80"/>
        <v>-17355</v>
      </c>
      <c r="M541" s="10">
        <f t="shared" si="80"/>
        <v>-17568</v>
      </c>
      <c r="N541" s="11">
        <f t="shared" si="80"/>
        <v>-6941</v>
      </c>
      <c r="O541" s="9"/>
      <c r="P541" s="12" t="s">
        <v>203</v>
      </c>
    </row>
    <row r="542" spans="2:16">
      <c r="B542" s="10">
        <f t="shared" si="80"/>
        <v>-6141</v>
      </c>
      <c r="C542" s="10">
        <f t="shared" si="80"/>
        <v>-14354</v>
      </c>
      <c r="D542" s="10">
        <f t="shared" si="80"/>
        <v>-9292</v>
      </c>
      <c r="E542" s="10">
        <f t="shared" si="80"/>
        <v>-18378</v>
      </c>
      <c r="F542" s="10">
        <f t="shared" si="80"/>
        <v>-10310</v>
      </c>
      <c r="G542" s="10">
        <f t="shared" si="80"/>
        <v>-10570</v>
      </c>
      <c r="H542" s="10">
        <f t="shared" si="80"/>
        <v>-45923</v>
      </c>
      <c r="I542" s="10">
        <f t="shared" si="80"/>
        <v>-49341</v>
      </c>
      <c r="J542" s="10">
        <f t="shared" si="80"/>
        <v>-14618</v>
      </c>
      <c r="K542" s="10">
        <f t="shared" si="80"/>
        <v>-9085</v>
      </c>
      <c r="L542" s="10">
        <f t="shared" si="80"/>
        <v>-49708</v>
      </c>
      <c r="M542" s="10">
        <f t="shared" si="80"/>
        <v>-23047</v>
      </c>
      <c r="N542" s="11" t="str">
        <f t="shared" si="80"/>
        <v/>
      </c>
      <c r="O542" s="9"/>
      <c r="P542" s="12" t="s">
        <v>204</v>
      </c>
    </row>
    <row r="543" spans="2:16">
      <c r="B543" s="10">
        <f t="shared" si="80"/>
        <v>-5384.17</v>
      </c>
      <c r="C543" s="10">
        <f t="shared" si="80"/>
        <v>-21798.27</v>
      </c>
      <c r="D543" s="10">
        <f t="shared" si="80"/>
        <v>-19273.97</v>
      </c>
      <c r="E543" s="10">
        <f t="shared" si="80"/>
        <v>-24375.08</v>
      </c>
      <c r="F543" s="10">
        <f t="shared" si="80"/>
        <v>-18576.370999999999</v>
      </c>
      <c r="G543" s="10">
        <f t="shared" si="80"/>
        <v>-18337.886999999999</v>
      </c>
      <c r="H543" s="10">
        <f t="shared" si="80"/>
        <v>-60757.3</v>
      </c>
      <c r="I543" s="10">
        <f t="shared" si="80"/>
        <v>-72979.12</v>
      </c>
      <c r="J543" s="10">
        <f t="shared" si="80"/>
        <v>-26009.87</v>
      </c>
      <c r="K543" s="10">
        <f t="shared" si="80"/>
        <v>-14922.34</v>
      </c>
      <c r="L543" s="10">
        <f t="shared" si="80"/>
        <v>-52534.21</v>
      </c>
      <c r="M543" s="10">
        <f t="shared" si="80"/>
        <v>-31448.248</v>
      </c>
      <c r="N543" s="11" t="str">
        <f t="shared" si="80"/>
        <v/>
      </c>
      <c r="O543" s="9"/>
      <c r="P543" s="12" t="s">
        <v>205</v>
      </c>
    </row>
    <row r="544" spans="2:16">
      <c r="B544" s="302" t="s">
        <v>196</v>
      </c>
      <c r="C544" s="303"/>
      <c r="D544" s="303"/>
      <c r="E544" s="303"/>
      <c r="F544" s="303"/>
      <c r="G544" s="303"/>
      <c r="H544" s="303"/>
      <c r="I544" s="303"/>
      <c r="J544" s="303"/>
      <c r="K544" s="303"/>
      <c r="L544" s="303"/>
      <c r="M544" s="303"/>
      <c r="N544" s="304"/>
    </row>
    <row r="545" spans="2:16">
      <c r="B545" s="10">
        <f t="shared" ref="B545:N548" si="81">IFERROR(VLOOKUP($B$544,$207:$310,MATCH($P545&amp;"/"&amp;B$315,$205:$205,0),FALSE),"")</f>
        <v>24055</v>
      </c>
      <c r="C545" s="10">
        <f t="shared" si="81"/>
        <v>-38353</v>
      </c>
      <c r="D545" s="10">
        <f t="shared" si="81"/>
        <v>239764</v>
      </c>
      <c r="E545" s="10">
        <f t="shared" si="81"/>
        <v>982825</v>
      </c>
      <c r="F545" s="10">
        <f t="shared" si="81"/>
        <v>872594</v>
      </c>
      <c r="G545" s="10">
        <f t="shared" si="81"/>
        <v>1106907</v>
      </c>
      <c r="H545" s="10">
        <f t="shared" si="81"/>
        <v>253736</v>
      </c>
      <c r="I545" s="10">
        <f t="shared" si="81"/>
        <v>88000</v>
      </c>
      <c r="J545" s="10">
        <f t="shared" si="81"/>
        <v>82000</v>
      </c>
      <c r="K545" s="10">
        <f t="shared" si="81"/>
        <v>338500</v>
      </c>
      <c r="L545" s="10">
        <f t="shared" si="81"/>
        <v>90000</v>
      </c>
      <c r="M545" s="10">
        <f t="shared" si="81"/>
        <v>805000</v>
      </c>
      <c r="N545" s="10">
        <f t="shared" si="81"/>
        <v>1032016</v>
      </c>
      <c r="O545" s="9"/>
      <c r="P545" s="12" t="s">
        <v>202</v>
      </c>
    </row>
    <row r="546" spans="2:16">
      <c r="B546" s="10">
        <f t="shared" si="81"/>
        <v>111701</v>
      </c>
      <c r="C546" s="10">
        <f t="shared" si="81"/>
        <v>-339669</v>
      </c>
      <c r="D546" s="10">
        <f t="shared" si="81"/>
        <v>918828</v>
      </c>
      <c r="E546" s="10">
        <f t="shared" si="81"/>
        <v>1603201</v>
      </c>
      <c r="F546" s="10">
        <f t="shared" si="81"/>
        <v>2058131</v>
      </c>
      <c r="G546" s="10">
        <f t="shared" si="81"/>
        <v>2710346</v>
      </c>
      <c r="H546" s="10">
        <f t="shared" si="81"/>
        <v>487496</v>
      </c>
      <c r="I546" s="10">
        <f t="shared" si="81"/>
        <v>17749</v>
      </c>
      <c r="J546" s="10">
        <f t="shared" si="81"/>
        <v>276605</v>
      </c>
      <c r="K546" s="10">
        <f t="shared" si="81"/>
        <v>531523</v>
      </c>
      <c r="L546" s="10">
        <f t="shared" si="81"/>
        <v>366275</v>
      </c>
      <c r="M546" s="10">
        <f t="shared" si="81"/>
        <v>1748528</v>
      </c>
      <c r="N546" s="10">
        <f t="shared" si="81"/>
        <v>4348269</v>
      </c>
      <c r="O546" s="9"/>
      <c r="P546" s="12" t="s">
        <v>203</v>
      </c>
    </row>
    <row r="547" spans="2:16">
      <c r="B547" s="10">
        <f t="shared" si="81"/>
        <v>533655</v>
      </c>
      <c r="C547" s="10">
        <f t="shared" si="81"/>
        <v>-33503</v>
      </c>
      <c r="D547" s="10">
        <f t="shared" si="81"/>
        <v>1884463</v>
      </c>
      <c r="E547" s="10">
        <f t="shared" si="81"/>
        <v>2410001</v>
      </c>
      <c r="F547" s="10">
        <f t="shared" si="81"/>
        <v>3375431</v>
      </c>
      <c r="G547" s="10">
        <f t="shared" si="81"/>
        <v>3773777</v>
      </c>
      <c r="H547" s="10">
        <f t="shared" si="81"/>
        <v>232496</v>
      </c>
      <c r="I547" s="10">
        <f t="shared" si="81"/>
        <v>-312251</v>
      </c>
      <c r="J547" s="10">
        <f t="shared" si="81"/>
        <v>626205</v>
      </c>
      <c r="K547" s="10">
        <f t="shared" si="81"/>
        <v>1042523</v>
      </c>
      <c r="L547" s="10">
        <f t="shared" si="81"/>
        <v>902275</v>
      </c>
      <c r="M547" s="10">
        <f t="shared" si="81"/>
        <v>3203528</v>
      </c>
      <c r="N547" s="10" t="str">
        <f t="shared" si="81"/>
        <v/>
      </c>
      <c r="O547" s="9"/>
      <c r="P547" s="12" t="s">
        <v>204</v>
      </c>
    </row>
    <row r="548" spans="2:16">
      <c r="B548" s="10">
        <f t="shared" si="81"/>
        <v>879944.2</v>
      </c>
      <c r="C548" s="10">
        <f t="shared" si="81"/>
        <v>445827.98</v>
      </c>
      <c r="D548" s="10">
        <f t="shared" si="81"/>
        <v>2500628.2000000002</v>
      </c>
      <c r="E548" s="10">
        <f t="shared" si="81"/>
        <v>2469000.9300000002</v>
      </c>
      <c r="F548" s="10">
        <f t="shared" si="81"/>
        <v>4288178.1100000003</v>
      </c>
      <c r="G548" s="10">
        <f t="shared" si="81"/>
        <v>4508386.1950000003</v>
      </c>
      <c r="H548" s="10">
        <f t="shared" si="81"/>
        <v>304496.09000000003</v>
      </c>
      <c r="I548" s="10">
        <f t="shared" si="81"/>
        <v>90748.56</v>
      </c>
      <c r="J548" s="10">
        <f t="shared" si="81"/>
        <v>670204.89</v>
      </c>
      <c r="K548" s="10">
        <f t="shared" si="81"/>
        <v>1480522.48</v>
      </c>
      <c r="L548" s="10">
        <f t="shared" si="81"/>
        <v>1371275.24</v>
      </c>
      <c r="M548" s="10">
        <f t="shared" si="81"/>
        <v>4478527.8530000001</v>
      </c>
      <c r="N548" s="10" t="str">
        <f t="shared" si="81"/>
        <v/>
      </c>
      <c r="O548" s="9"/>
      <c r="P548" s="12" t="s">
        <v>205</v>
      </c>
    </row>
    <row r="549" spans="2:16">
      <c r="B549" s="326" t="s">
        <v>198</v>
      </c>
      <c r="C549" s="327"/>
      <c r="D549" s="327"/>
      <c r="E549" s="327"/>
      <c r="F549" s="327"/>
      <c r="G549" s="327"/>
      <c r="H549" s="327"/>
      <c r="I549" s="327"/>
      <c r="J549" s="327"/>
      <c r="K549" s="327"/>
      <c r="L549" s="327"/>
      <c r="M549" s="327"/>
      <c r="N549" s="328"/>
    </row>
    <row r="550" spans="2:16">
      <c r="B550" s="10">
        <f t="shared" ref="B550:N553" si="82">IFERROR(VLOOKUP($B$549,$207:$310,MATCH($P550&amp;"/"&amp;B$315,$205:$205,0),FALSE),"")</f>
        <v>-47428</v>
      </c>
      <c r="C550" s="10">
        <f t="shared" si="82"/>
        <v>-56741</v>
      </c>
      <c r="D550" s="10">
        <f t="shared" si="82"/>
        <v>-210050</v>
      </c>
      <c r="E550" s="10">
        <f t="shared" si="82"/>
        <v>16079</v>
      </c>
      <c r="F550" s="10">
        <f t="shared" si="82"/>
        <v>-298126</v>
      </c>
      <c r="G550" s="10">
        <f t="shared" si="82"/>
        <v>-127803</v>
      </c>
      <c r="H550" s="10">
        <f t="shared" si="82"/>
        <v>-149320</v>
      </c>
      <c r="I550" s="10">
        <f t="shared" si="82"/>
        <v>55624</v>
      </c>
      <c r="J550" s="10">
        <f t="shared" si="82"/>
        <v>83323</v>
      </c>
      <c r="K550" s="10">
        <f t="shared" si="82"/>
        <v>79547</v>
      </c>
      <c r="L550" s="10">
        <f t="shared" si="82"/>
        <v>-114972</v>
      </c>
      <c r="M550" s="10">
        <f t="shared" si="82"/>
        <v>116653</v>
      </c>
      <c r="N550" s="11">
        <f t="shared" si="82"/>
        <v>-199063</v>
      </c>
      <c r="O550" s="9"/>
      <c r="P550" s="12" t="s">
        <v>202</v>
      </c>
    </row>
    <row r="551" spans="2:16">
      <c r="B551" s="10">
        <f t="shared" si="82"/>
        <v>-25498</v>
      </c>
      <c r="C551" s="10">
        <f t="shared" si="82"/>
        <v>-133412</v>
      </c>
      <c r="D551" s="10">
        <f t="shared" si="82"/>
        <v>-140658</v>
      </c>
      <c r="E551" s="10">
        <f t="shared" si="82"/>
        <v>-26537</v>
      </c>
      <c r="F551" s="10">
        <f t="shared" si="82"/>
        <v>-466717</v>
      </c>
      <c r="G551" s="10">
        <f t="shared" si="82"/>
        <v>114343</v>
      </c>
      <c r="H551" s="10">
        <f t="shared" si="82"/>
        <v>-64662</v>
      </c>
      <c r="I551" s="10">
        <f t="shared" si="82"/>
        <v>-17273</v>
      </c>
      <c r="J551" s="10">
        <f t="shared" si="82"/>
        <v>-36392</v>
      </c>
      <c r="K551" s="10">
        <f t="shared" si="82"/>
        <v>-9230</v>
      </c>
      <c r="L551" s="10">
        <f t="shared" si="82"/>
        <v>-45807</v>
      </c>
      <c r="M551" s="10">
        <f t="shared" si="82"/>
        <v>-42144</v>
      </c>
      <c r="N551" s="11">
        <f t="shared" si="82"/>
        <v>3830399</v>
      </c>
      <c r="O551" s="9"/>
      <c r="P551" s="12" t="s">
        <v>203</v>
      </c>
    </row>
    <row r="552" spans="2:16">
      <c r="B552" s="10">
        <f t="shared" si="82"/>
        <v>-7998</v>
      </c>
      <c r="C552" s="10">
        <f t="shared" si="82"/>
        <v>-13733</v>
      </c>
      <c r="D552" s="10">
        <f t="shared" si="82"/>
        <v>-135946</v>
      </c>
      <c r="E552" s="10">
        <f t="shared" si="82"/>
        <v>-18029</v>
      </c>
      <c r="F552" s="10">
        <f t="shared" si="82"/>
        <v>-383654</v>
      </c>
      <c r="G552" s="10">
        <f t="shared" si="82"/>
        <v>-40028</v>
      </c>
      <c r="H552" s="10">
        <f t="shared" si="82"/>
        <v>-130353</v>
      </c>
      <c r="I552" s="10">
        <f t="shared" si="82"/>
        <v>44940</v>
      </c>
      <c r="J552" s="10">
        <f t="shared" si="82"/>
        <v>16810</v>
      </c>
      <c r="K552" s="10">
        <f t="shared" si="82"/>
        <v>107824</v>
      </c>
      <c r="L552" s="10">
        <f t="shared" si="82"/>
        <v>11133</v>
      </c>
      <c r="M552" s="10">
        <f t="shared" si="82"/>
        <v>211074</v>
      </c>
      <c r="N552" s="11" t="str">
        <f t="shared" si="82"/>
        <v/>
      </c>
      <c r="O552" s="9"/>
      <c r="P552" s="12" t="s">
        <v>204</v>
      </c>
    </row>
    <row r="553" spans="2:16">
      <c r="B553" s="10">
        <f t="shared" si="82"/>
        <v>61650.41</v>
      </c>
      <c r="C553" s="10">
        <f t="shared" si="82"/>
        <v>147208.4</v>
      </c>
      <c r="D553" s="10">
        <f t="shared" si="82"/>
        <v>-94889.01</v>
      </c>
      <c r="E553" s="10">
        <f t="shared" si="82"/>
        <v>339314.72</v>
      </c>
      <c r="F553" s="10">
        <f t="shared" si="82"/>
        <v>-335884.63500000001</v>
      </c>
      <c r="G553" s="10">
        <f t="shared" si="82"/>
        <v>34774.775999999998</v>
      </c>
      <c r="H553" s="10">
        <f t="shared" si="82"/>
        <v>-59785.9</v>
      </c>
      <c r="I553" s="10">
        <f t="shared" si="82"/>
        <v>-23849.49</v>
      </c>
      <c r="J553" s="10">
        <f t="shared" si="82"/>
        <v>-18990.16</v>
      </c>
      <c r="K553" s="10">
        <f t="shared" si="82"/>
        <v>210249.91</v>
      </c>
      <c r="L553" s="10">
        <f t="shared" si="82"/>
        <v>-83882.61</v>
      </c>
      <c r="M553" s="10">
        <f t="shared" si="82"/>
        <v>237910.33300000001</v>
      </c>
      <c r="N553" s="11" t="str">
        <f t="shared" si="82"/>
        <v/>
      </c>
      <c r="O553" s="9"/>
      <c r="P553" s="12" t="s">
        <v>205</v>
      </c>
    </row>
    <row r="554" spans="2:16">
      <c r="B554" s="329" t="s">
        <v>228</v>
      </c>
      <c r="C554" s="330"/>
      <c r="D554" s="330"/>
      <c r="E554" s="330"/>
      <c r="F554" s="330"/>
      <c r="G554" s="330"/>
      <c r="H554" s="330"/>
      <c r="I554" s="330"/>
      <c r="J554" s="330"/>
      <c r="K554" s="330"/>
      <c r="L554" s="330"/>
      <c r="M554" s="330"/>
      <c r="N554" s="331"/>
      <c r="O554" s="34"/>
      <c r="P554" s="35"/>
    </row>
    <row r="555" spans="2:16">
      <c r="B555" s="332" t="s">
        <v>229</v>
      </c>
      <c r="C555" s="333"/>
      <c r="D555" s="333"/>
      <c r="E555" s="333"/>
      <c r="F555" s="333"/>
      <c r="G555" s="333"/>
      <c r="H555" s="333"/>
      <c r="I555" s="333"/>
      <c r="J555" s="333"/>
      <c r="K555" s="333"/>
      <c r="L555" s="333"/>
      <c r="M555" s="333"/>
      <c r="N555" s="334"/>
      <c r="O555" s="34"/>
      <c r="P555" s="35"/>
    </row>
    <row r="556" spans="2:16">
      <c r="B556" s="36">
        <f t="shared" ref="B556:N556" si="83">B492/B351</f>
        <v>1.4987999417603247E-2</v>
      </c>
      <c r="C556" s="36">
        <f t="shared" si="83"/>
        <v>1.5405239970496887E-2</v>
      </c>
      <c r="D556" s="36">
        <f t="shared" si="83"/>
        <v>1.8838569909705595E-2</v>
      </c>
      <c r="E556" s="36">
        <f t="shared" si="83"/>
        <v>1.8201372740871882E-2</v>
      </c>
      <c r="F556" s="36">
        <f t="shared" si="83"/>
        <v>2.114487965674235E-2</v>
      </c>
      <c r="G556" s="36">
        <f t="shared" si="83"/>
        <v>2.2583083091140155E-2</v>
      </c>
      <c r="H556" s="36">
        <f t="shared" si="83"/>
        <v>2.2772317063667318E-2</v>
      </c>
      <c r="I556" s="36">
        <f t="shared" si="83"/>
        <v>2.2499982977392956E-2</v>
      </c>
      <c r="J556" s="36">
        <f t="shared" si="83"/>
        <v>2.2288264469886174E-2</v>
      </c>
      <c r="K556" s="36">
        <f t="shared" si="83"/>
        <v>2.1913538964973198E-2</v>
      </c>
      <c r="L556" s="36">
        <f t="shared" si="83"/>
        <v>2.2379050844264177E-2</v>
      </c>
      <c r="M556" s="36">
        <f t="shared" si="83"/>
        <v>2.079479340883093E-2</v>
      </c>
      <c r="N556" s="36">
        <f t="shared" si="83"/>
        <v>1.8551670503358032E-2</v>
      </c>
      <c r="O556" s="9">
        <f>RATE(M$315-I$315,,-I556,M556)</f>
        <v>-1.951014341054003E-2</v>
      </c>
      <c r="P556" s="35" t="s">
        <v>230</v>
      </c>
    </row>
    <row r="557" spans="2:16">
      <c r="B557" s="36">
        <f t="shared" ref="B557:N557" si="84">((B455*(1-B486))/(B388+B363))</f>
        <v>0.13468299017773178</v>
      </c>
      <c r="C557" s="36">
        <f t="shared" si="84"/>
        <v>0.10673769615573511</v>
      </c>
      <c r="D557" s="36">
        <f t="shared" si="84"/>
        <v>0.10187830525248127</v>
      </c>
      <c r="E557" s="36">
        <f t="shared" si="84"/>
        <v>0.14438122661278377</v>
      </c>
      <c r="F557" s="36">
        <f t="shared" si="84"/>
        <v>0.10915567871759647</v>
      </c>
      <c r="G557" s="36">
        <f t="shared" si="84"/>
        <v>0.11652366368279128</v>
      </c>
      <c r="H557" s="36">
        <f t="shared" si="84"/>
        <v>6.4161420765593516E-2</v>
      </c>
      <c r="I557" s="36">
        <f t="shared" si="84"/>
        <v>6.5092463540149609E-2</v>
      </c>
      <c r="J557" s="36">
        <f t="shared" si="84"/>
        <v>6.3732982144361766E-2</v>
      </c>
      <c r="K557" s="36">
        <f t="shared" si="84"/>
        <v>6.4535256520872941E-2</v>
      </c>
      <c r="L557" s="36">
        <f t="shared" si="84"/>
        <v>6.0692283397295078E-2</v>
      </c>
      <c r="M557" s="36">
        <f t="shared" si="84"/>
        <v>5.1766659318743961E-2</v>
      </c>
      <c r="N557" s="36">
        <f t="shared" si="84"/>
        <v>8.5968834062143507E-2</v>
      </c>
      <c r="O557" s="9">
        <f>RATE(M$315-I$315,,-I557,M557)</f>
        <v>-5.5656799337071433E-2</v>
      </c>
      <c r="P557" s="35" t="s">
        <v>231</v>
      </c>
    </row>
    <row r="558" spans="2:16">
      <c r="B558" s="36">
        <f t="shared" ref="B558:N558" si="85">B492/B388</f>
        <v>0.1036458001636183</v>
      </c>
      <c r="C558" s="36">
        <f t="shared" si="85"/>
        <v>0.10782958720684763</v>
      </c>
      <c r="D558" s="36">
        <f t="shared" si="85"/>
        <v>0.14854866823881366</v>
      </c>
      <c r="E558" s="36">
        <f t="shared" si="85"/>
        <v>0.1620450852834836</v>
      </c>
      <c r="F558" s="36">
        <f t="shared" si="85"/>
        <v>0.14140700742696821</v>
      </c>
      <c r="G558" s="36">
        <f t="shared" si="85"/>
        <v>0.16882299231234224</v>
      </c>
      <c r="H558" s="36">
        <f t="shared" si="85"/>
        <v>0.16275926399244389</v>
      </c>
      <c r="I558" s="36">
        <f t="shared" si="85"/>
        <v>0.1565711559280645</v>
      </c>
      <c r="J558" s="36">
        <f t="shared" si="85"/>
        <v>0.15435368523954546</v>
      </c>
      <c r="K558" s="36">
        <f t="shared" si="85"/>
        <v>0.15422419986755567</v>
      </c>
      <c r="L558" s="36">
        <f t="shared" si="85"/>
        <v>0.1584272497441141</v>
      </c>
      <c r="M558" s="36">
        <f t="shared" si="85"/>
        <v>0.1603136331224308</v>
      </c>
      <c r="N558" s="36">
        <f t="shared" si="85"/>
        <v>0.16455515383551819</v>
      </c>
      <c r="O558" s="9">
        <f>RATE(M$315-I$315,,-I558,M558)</f>
        <v>5.9228527510414774E-3</v>
      </c>
      <c r="P558" s="35" t="s">
        <v>232</v>
      </c>
    </row>
    <row r="559" spans="2:16">
      <c r="B559" s="332" t="s">
        <v>233</v>
      </c>
      <c r="C559" s="333"/>
      <c r="D559" s="333"/>
      <c r="E559" s="333"/>
      <c r="F559" s="333"/>
      <c r="G559" s="333"/>
      <c r="H559" s="333"/>
      <c r="I559" s="333"/>
      <c r="J559" s="333"/>
      <c r="K559" s="333"/>
      <c r="L559" s="333"/>
      <c r="M559" s="333"/>
      <c r="N559" s="334"/>
      <c r="O559" s="34"/>
      <c r="P559" s="35"/>
    </row>
    <row r="560" spans="2:16">
      <c r="B560" s="17">
        <f t="shared" ref="B560:N560" si="86">B363/B388</f>
        <v>0</v>
      </c>
      <c r="C560" s="33">
        <f t="shared" si="86"/>
        <v>0</v>
      </c>
      <c r="D560" s="33">
        <f t="shared" si="86"/>
        <v>0.3579547751327215</v>
      </c>
      <c r="E560" s="33">
        <f t="shared" si="86"/>
        <v>0.3418045378585125</v>
      </c>
      <c r="F560" s="33">
        <f t="shared" si="86"/>
        <v>0.49164937050545282</v>
      </c>
      <c r="G560" s="33">
        <f t="shared" si="86"/>
        <v>0.72348310619124623</v>
      </c>
      <c r="H560" s="33">
        <f t="shared" si="86"/>
        <v>2.2676717253498069</v>
      </c>
      <c r="I560" s="33">
        <f t="shared" si="86"/>
        <v>2.1661325005039003</v>
      </c>
      <c r="J560" s="33">
        <f t="shared" si="86"/>
        <v>2.4818306535264676</v>
      </c>
      <c r="K560" s="33">
        <f t="shared" si="86"/>
        <v>2.5941713830201936</v>
      </c>
      <c r="L560" s="33">
        <f t="shared" si="86"/>
        <v>2.8075163601156872</v>
      </c>
      <c r="M560" s="33">
        <f t="shared" si="86"/>
        <v>3.4414997128064173</v>
      </c>
      <c r="N560" s="33">
        <f t="shared" si="86"/>
        <v>1.7878494881570675</v>
      </c>
      <c r="O560" s="9">
        <f>RATE(M$315-I$315,,-I560,M560)</f>
        <v>0.12270505942233027</v>
      </c>
      <c r="P560" s="35" t="s">
        <v>234</v>
      </c>
    </row>
    <row r="561" spans="2:16">
      <c r="B561" s="17">
        <f t="shared" ref="B561:N561" si="87">B363/B492</f>
        <v>0</v>
      </c>
      <c r="C561" s="33">
        <f t="shared" si="87"/>
        <v>0</v>
      </c>
      <c r="D561" s="33">
        <f t="shared" si="87"/>
        <v>2.4096801363258065</v>
      </c>
      <c r="E561" s="33">
        <f t="shared" si="87"/>
        <v>2.1093175227163203</v>
      </c>
      <c r="F561" s="33">
        <f t="shared" si="87"/>
        <v>3.4768388034756521</v>
      </c>
      <c r="G561" s="33">
        <f t="shared" si="87"/>
        <v>4.2854536356796586</v>
      </c>
      <c r="H561" s="33">
        <f t="shared" si="87"/>
        <v>13.932673752168624</v>
      </c>
      <c r="I561" s="33">
        <f t="shared" si="87"/>
        <v>13.834811959229032</v>
      </c>
      <c r="J561" s="33">
        <f t="shared" si="87"/>
        <v>16.078855841212025</v>
      </c>
      <c r="K561" s="33">
        <f t="shared" si="87"/>
        <v>16.820780300679207</v>
      </c>
      <c r="L561" s="33">
        <f t="shared" si="87"/>
        <v>17.721170850660382</v>
      </c>
      <c r="M561" s="33">
        <f t="shared" si="87"/>
        <v>21.467292866965092</v>
      </c>
      <c r="N561" s="33">
        <f t="shared" si="87"/>
        <v>10.86474319694733</v>
      </c>
      <c r="O561" s="9">
        <f>RATE(M$315-I$315,,-I561,M561)</f>
        <v>0.11609459547875843</v>
      </c>
      <c r="P561" s="35" t="s">
        <v>235</v>
      </c>
    </row>
    <row r="562" spans="2:16">
      <c r="B562" s="332" t="s">
        <v>236</v>
      </c>
      <c r="C562" s="333"/>
      <c r="D562" s="333"/>
      <c r="E562" s="333"/>
      <c r="F562" s="333"/>
      <c r="G562" s="333"/>
      <c r="H562" s="333"/>
      <c r="I562" s="333"/>
      <c r="J562" s="333"/>
      <c r="K562" s="333"/>
      <c r="L562" s="333"/>
      <c r="M562" s="333"/>
      <c r="N562" s="334"/>
      <c r="O562" s="34"/>
      <c r="P562" s="35"/>
    </row>
    <row r="563" spans="2:16">
      <c r="B563" s="11">
        <v>351895.64</v>
      </c>
      <c r="C563" s="11">
        <v>351895.64</v>
      </c>
      <c r="D563" s="11">
        <v>351895.64</v>
      </c>
      <c r="E563" s="11">
        <v>351895.64</v>
      </c>
      <c r="F563" s="11">
        <v>351895.64</v>
      </c>
      <c r="G563" s="11">
        <v>351895.64</v>
      </c>
      <c r="H563" s="11">
        <v>351895.64</v>
      </c>
      <c r="I563" s="11">
        <v>351895.64</v>
      </c>
      <c r="J563" s="11">
        <v>351895.64</v>
      </c>
      <c r="K563" s="11">
        <v>351895.64</v>
      </c>
      <c r="L563" s="11">
        <v>351895.64</v>
      </c>
      <c r="M563" s="11">
        <v>351895.64</v>
      </c>
      <c r="N563" s="11">
        <v>351895.64</v>
      </c>
      <c r="O563" s="37"/>
      <c r="P563" s="38" t="s">
        <v>237</v>
      </c>
    </row>
    <row r="564" spans="2:16">
      <c r="B564" s="17">
        <f t="shared" ref="B564:N564" si="88">B388/B563</f>
        <v>4.9056761828592137</v>
      </c>
      <c r="C564" s="17">
        <f t="shared" si="88"/>
        <v>5.1029831742160825</v>
      </c>
      <c r="D564" s="17">
        <f t="shared" si="88"/>
        <v>5.5480554405277651</v>
      </c>
      <c r="E564" s="17">
        <f t="shared" si="88"/>
        <v>5.8140769234878844</v>
      </c>
      <c r="F564" s="17">
        <f t="shared" si="88"/>
        <v>9.8140807257515323</v>
      </c>
      <c r="G564" s="17">
        <f t="shared" si="88"/>
        <v>10.788462457221693</v>
      </c>
      <c r="H564" s="17">
        <f t="shared" si="88"/>
        <v>11.715477946814003</v>
      </c>
      <c r="I564" s="17">
        <f t="shared" si="88"/>
        <v>12.353057116592863</v>
      </c>
      <c r="J564" s="17">
        <f t="shared" si="88"/>
        <v>13.010506495618984</v>
      </c>
      <c r="K564" s="17">
        <f t="shared" si="88"/>
        <v>13.728233546741301</v>
      </c>
      <c r="L564" s="17">
        <f t="shared" si="88"/>
        <v>14.552314259989126</v>
      </c>
      <c r="M564" s="17">
        <f t="shared" si="88"/>
        <v>15.413542049000663</v>
      </c>
      <c r="N564" s="17">
        <f t="shared" si="88"/>
        <v>14.880468538911138</v>
      </c>
      <c r="O564" s="9">
        <f>RATE(M$315-I$315,,-I564,M564)</f>
        <v>5.6895382537356293E-2</v>
      </c>
      <c r="P564" s="38" t="s">
        <v>238</v>
      </c>
    </row>
    <row r="565" spans="2:16">
      <c r="B565" s="17">
        <f t="shared" ref="B565:N565" si="89">B492/B563</f>
        <v>0.5084527333160479</v>
      </c>
      <c r="C565" s="17">
        <f t="shared" si="89"/>
        <v>0.55025256919920917</v>
      </c>
      <c r="D565" s="17">
        <f t="shared" si="89"/>
        <v>0.82415624700550416</v>
      </c>
      <c r="E565" s="17">
        <f t="shared" si="89"/>
        <v>0.94214259091132813</v>
      </c>
      <c r="F565" s="17">
        <f t="shared" si="89"/>
        <v>1.3877797860752124</v>
      </c>
      <c r="G565" s="17">
        <f t="shared" si="89"/>
        <v>1.8213405144775308</v>
      </c>
      <c r="H565" s="17">
        <f t="shared" si="89"/>
        <v>1.9068025679431548</v>
      </c>
      <c r="I565" s="17">
        <f t="shared" si="89"/>
        <v>1.9341324319903481</v>
      </c>
      <c r="J565" s="17">
        <f t="shared" si="89"/>
        <v>2.0082196244318342</v>
      </c>
      <c r="K565" s="17">
        <f t="shared" si="89"/>
        <v>2.117225834341113</v>
      </c>
      <c r="L565" s="17">
        <f t="shared" si="89"/>
        <v>2.3054831256221302</v>
      </c>
      <c r="M565" s="17">
        <f t="shared" si="89"/>
        <v>2.4710009251606526</v>
      </c>
      <c r="N565" s="17">
        <f t="shared" si="89"/>
        <v>2.4486577895651109</v>
      </c>
      <c r="O565" s="9">
        <f>RATE(M$315-I$315,,-I565,M565)</f>
        <v>6.3155218259114396E-2</v>
      </c>
      <c r="P565" s="35" t="s">
        <v>239</v>
      </c>
    </row>
    <row r="566" spans="2:16">
      <c r="B566" s="39"/>
      <c r="C566" s="39">
        <f t="shared" ref="C566:M566" si="90">+C565/B565-1</f>
        <v>8.2209875459906323E-2</v>
      </c>
      <c r="D566" s="40">
        <f t="shared" si="90"/>
        <v>0.49777809889177105</v>
      </c>
      <c r="E566" s="39">
        <f t="shared" si="90"/>
        <v>0.14316016451312041</v>
      </c>
      <c r="F566" s="40">
        <f t="shared" si="90"/>
        <v>0.47300397993134191</v>
      </c>
      <c r="G566" s="39">
        <f t="shared" si="90"/>
        <v>0.31241320327086908</v>
      </c>
      <c r="H566" s="40">
        <f t="shared" si="90"/>
        <v>4.6922611552480564E-2</v>
      </c>
      <c r="I566" s="39">
        <f t="shared" si="90"/>
        <v>1.4332823180888354E-2</v>
      </c>
      <c r="J566" s="40">
        <f t="shared" si="90"/>
        <v>3.8305129067736976E-2</v>
      </c>
      <c r="K566" s="39">
        <f t="shared" si="90"/>
        <v>5.4280024247905123E-2</v>
      </c>
      <c r="L566" s="40">
        <f t="shared" si="90"/>
        <v>8.8916963050190256E-2</v>
      </c>
      <c r="M566" s="39">
        <f t="shared" si="90"/>
        <v>7.1793108220585156E-2</v>
      </c>
      <c r="N566" s="41">
        <f>+N565/M565-1</f>
        <v>-9.0421397127113945E-3</v>
      </c>
      <c r="O566" s="42"/>
      <c r="P566" s="43" t="s">
        <v>240</v>
      </c>
    </row>
    <row r="567" spans="2:16">
      <c r="B567" s="17">
        <v>0.49409999999999998</v>
      </c>
      <c r="C567" s="17">
        <v>0.53069999999999995</v>
      </c>
      <c r="D567" s="17">
        <v>0.80520000000000003</v>
      </c>
      <c r="E567" s="17">
        <v>0.98040000000000005</v>
      </c>
      <c r="F567" s="17">
        <v>0.98040000000000005</v>
      </c>
      <c r="G567" s="17">
        <v>1</v>
      </c>
      <c r="H567" s="17">
        <v>1.3</v>
      </c>
      <c r="I567" s="17">
        <v>1.35</v>
      </c>
      <c r="J567" s="17">
        <v>1.4</v>
      </c>
      <c r="K567" s="17">
        <v>1.48</v>
      </c>
      <c r="L567" s="17">
        <v>1.61</v>
      </c>
      <c r="M567" s="17">
        <v>1.72</v>
      </c>
      <c r="N567" s="17"/>
      <c r="O567" s="9">
        <f>RATE(M$315-I$315,,-I567,M567)</f>
        <v>6.2425949281498229E-2</v>
      </c>
      <c r="P567" s="38" t="s">
        <v>241</v>
      </c>
    </row>
    <row r="568" spans="2:16">
      <c r="B568" s="39">
        <f t="shared" ref="B568:N568" si="91">+B567/B577</f>
        <v>0.10859340659340659</v>
      </c>
      <c r="C568" s="39">
        <f t="shared" si="91"/>
        <v>0.1503399433427762</v>
      </c>
      <c r="D568" s="40">
        <f t="shared" si="91"/>
        <v>0.1357841483979764</v>
      </c>
      <c r="E568" s="39">
        <f t="shared" si="91"/>
        <v>0.11166287015945332</v>
      </c>
      <c r="F568" s="40">
        <f t="shared" si="91"/>
        <v>6.4841269841269852E-2</v>
      </c>
      <c r="G568" s="39">
        <f t="shared" si="91"/>
        <v>4.77326968973747E-2</v>
      </c>
      <c r="H568" s="40">
        <f t="shared" si="91"/>
        <v>6.8062827225130892E-2</v>
      </c>
      <c r="I568" s="39">
        <f t="shared" si="91"/>
        <v>6.6014669926650379E-2</v>
      </c>
      <c r="J568" s="40">
        <f t="shared" si="91"/>
        <v>6.7994171928120448E-2</v>
      </c>
      <c r="K568" s="39">
        <f t="shared" si="91"/>
        <v>6.6666666666666666E-2</v>
      </c>
      <c r="L568" s="40">
        <f t="shared" si="91"/>
        <v>6.8568994889267459E-2</v>
      </c>
      <c r="M568" s="39">
        <f t="shared" si="91"/>
        <v>6.9805194805194801E-2</v>
      </c>
      <c r="N568" s="41">
        <f t="shared" si="91"/>
        <v>0</v>
      </c>
      <c r="O568" s="9">
        <f>RATE(M$315-I$315,,-I568,M568)</f>
        <v>1.4055726287847816E-2</v>
      </c>
      <c r="P568" s="43" t="s">
        <v>242</v>
      </c>
    </row>
    <row r="569" spans="2:16">
      <c r="B569" s="44">
        <f t="shared" ref="B569:M569" si="92">+B567/B565</f>
        <v>0.97177174518771559</v>
      </c>
      <c r="C569" s="44">
        <f t="shared" si="92"/>
        <v>0.96446619190226701</v>
      </c>
      <c r="D569" s="45">
        <f t="shared" si="92"/>
        <v>0.97699920728092526</v>
      </c>
      <c r="E569" s="44">
        <f t="shared" si="92"/>
        <v>1.0406068141465357</v>
      </c>
      <c r="F569" s="45">
        <f t="shared" si="92"/>
        <v>0.70645214020062552</v>
      </c>
      <c r="G569" s="44">
        <f t="shared" si="92"/>
        <v>0.54904615147533775</v>
      </c>
      <c r="H569" s="45">
        <f t="shared" si="92"/>
        <v>0.68176958740007076</v>
      </c>
      <c r="I569" s="44">
        <f t="shared" si="92"/>
        <v>0.69798736512099235</v>
      </c>
      <c r="J569" s="45">
        <f t="shared" si="92"/>
        <v>0.69713490644534859</v>
      </c>
      <c r="K569" s="44">
        <f t="shared" si="92"/>
        <v>0.69902793362644777</v>
      </c>
      <c r="L569" s="45">
        <f t="shared" si="92"/>
        <v>0.69833519148640255</v>
      </c>
      <c r="M569" s="44">
        <f t="shared" si="92"/>
        <v>0.69607420316452284</v>
      </c>
      <c r="N569" s="46">
        <f>+N567/N565</f>
        <v>0</v>
      </c>
      <c r="O569" s="34"/>
      <c r="P569" s="47" t="s">
        <v>243</v>
      </c>
    </row>
    <row r="570" spans="2:16">
      <c r="B570" s="21">
        <f t="shared" ref="B570:M570" si="93">+B577*B563</f>
        <v>1601125.162</v>
      </c>
      <c r="C570" s="21">
        <f t="shared" si="93"/>
        <v>1242191.6092000001</v>
      </c>
      <c r="D570" s="21">
        <f t="shared" si="93"/>
        <v>2086741.1451999999</v>
      </c>
      <c r="E570" s="21">
        <f t="shared" si="93"/>
        <v>3089643.7191999997</v>
      </c>
      <c r="F570" s="21">
        <f t="shared" si="93"/>
        <v>5320662.0767999999</v>
      </c>
      <c r="G570" s="21">
        <f t="shared" si="93"/>
        <v>7372213.6579999998</v>
      </c>
      <c r="H570" s="21">
        <f t="shared" si="93"/>
        <v>6721206.7240000004</v>
      </c>
      <c r="I570" s="21">
        <f t="shared" si="93"/>
        <v>7196265.8380000005</v>
      </c>
      <c r="J570" s="21">
        <f t="shared" si="93"/>
        <v>7245531.2275999999</v>
      </c>
      <c r="K570" s="21">
        <f t="shared" si="93"/>
        <v>7812083.2079999996</v>
      </c>
      <c r="L570" s="21">
        <f t="shared" si="93"/>
        <v>8262509.6272000009</v>
      </c>
      <c r="M570" s="21">
        <f t="shared" si="93"/>
        <v>8670708.569600001</v>
      </c>
      <c r="N570" s="21">
        <f>+N577*N563</f>
        <v>7213860.6200000001</v>
      </c>
      <c r="O570" s="9">
        <f>RATE(M$315-I$315,,-I570,M570)</f>
        <v>4.7699768109803989E-2</v>
      </c>
      <c r="P570" s="35" t="s">
        <v>244</v>
      </c>
    </row>
    <row r="571" spans="2:16">
      <c r="B571" s="48">
        <f t="shared" ref="B571:M571" si="94">+B577/B$564</f>
        <v>0.9274970117061595</v>
      </c>
      <c r="C571" s="48">
        <f t="shared" si="94"/>
        <v>0.69175223187802815</v>
      </c>
      <c r="D571" s="49">
        <f t="shared" si="94"/>
        <v>1.0688429601265668</v>
      </c>
      <c r="E571" s="48">
        <f t="shared" si="94"/>
        <v>1.5101279387154802</v>
      </c>
      <c r="F571" s="49">
        <f t="shared" si="94"/>
        <v>1.540643532748418</v>
      </c>
      <c r="G571" s="48">
        <f t="shared" si="94"/>
        <v>1.9418893176920009</v>
      </c>
      <c r="H571" s="49">
        <f t="shared" si="94"/>
        <v>1.6303218773241941</v>
      </c>
      <c r="I571" s="48">
        <f t="shared" si="94"/>
        <v>1.6554606529367673</v>
      </c>
      <c r="J571" s="49">
        <f t="shared" si="94"/>
        <v>1.5825671357939257</v>
      </c>
      <c r="K571" s="48">
        <f t="shared" si="94"/>
        <v>1.6171053562291458</v>
      </c>
      <c r="L571" s="49">
        <f t="shared" si="94"/>
        <v>1.6134890698833455</v>
      </c>
      <c r="M571" s="48">
        <f t="shared" si="94"/>
        <v>1.5985942700041187</v>
      </c>
      <c r="N571" s="50">
        <f>+N577/N$564</f>
        <v>1.3776447929979001</v>
      </c>
      <c r="O571" s="51">
        <f>(SUM(B571:N571)-MAX(B571:N571)-MIN(B571:N571))/(COUNTA(B571:N571)-2)</f>
        <v>1.4656631453150928</v>
      </c>
      <c r="P571" s="52" t="s">
        <v>245</v>
      </c>
    </row>
    <row r="572" spans="2:16">
      <c r="B572" s="48">
        <f t="shared" ref="B572:M572" si="95">+B577/B$565</f>
        <v>8.9487177506660718</v>
      </c>
      <c r="C572" s="48">
        <f t="shared" si="95"/>
        <v>6.4152358345864009</v>
      </c>
      <c r="D572" s="49">
        <f t="shared" si="95"/>
        <v>7.1952375797017964</v>
      </c>
      <c r="E572" s="48">
        <f t="shared" si="95"/>
        <v>9.3191838313000641</v>
      </c>
      <c r="F572" s="49">
        <f t="shared" si="95"/>
        <v>10.895100326227517</v>
      </c>
      <c r="G572" s="48">
        <f t="shared" si="95"/>
        <v>11.502516873408327</v>
      </c>
      <c r="H572" s="49">
        <f t="shared" si="95"/>
        <v>10.016768553339501</v>
      </c>
      <c r="I572" s="48">
        <f t="shared" si="95"/>
        <v>10.573216012388365</v>
      </c>
      <c r="J572" s="49">
        <f t="shared" si="95"/>
        <v>10.252862659792664</v>
      </c>
      <c r="K572" s="48">
        <f t="shared" si="95"/>
        <v>10.485419004396716</v>
      </c>
      <c r="L572" s="49">
        <f t="shared" si="95"/>
        <v>10.18441633298182</v>
      </c>
      <c r="M572" s="48">
        <f t="shared" si="95"/>
        <v>9.9716676546359562</v>
      </c>
      <c r="N572" s="50">
        <f>+N577/N$565</f>
        <v>8.371933427104512</v>
      </c>
      <c r="O572" s="51">
        <f>(SUM(B572:N572)-MAX(B572:N572)-MIN(B572:N572))/(COUNTA(B572:N572)-2)</f>
        <v>9.6558657393213636</v>
      </c>
      <c r="P572" s="52" t="s">
        <v>246</v>
      </c>
    </row>
    <row r="573" spans="2:16">
      <c r="B573" s="48">
        <f t="shared" ref="B573:N573" si="96">+(B570+B363-B321-B327)/B463</f>
        <v>4.5643419207126597</v>
      </c>
      <c r="C573" s="48">
        <f t="shared" si="96"/>
        <v>2.8786914327540525</v>
      </c>
      <c r="D573" s="49">
        <f t="shared" si="96"/>
        <v>6.2713937098818704</v>
      </c>
      <c r="E573" s="48">
        <f t="shared" si="96"/>
        <v>5.6987613620516235</v>
      </c>
      <c r="F573" s="49">
        <f t="shared" si="96"/>
        <v>8.9821740067756402</v>
      </c>
      <c r="G573" s="48">
        <f t="shared" si="96"/>
        <v>10.118767243934196</v>
      </c>
      <c r="H573" s="49">
        <f t="shared" si="96"/>
        <v>14.353036873164672</v>
      </c>
      <c r="I573" s="48">
        <f t="shared" si="96"/>
        <v>14.304693188131441</v>
      </c>
      <c r="J573" s="49">
        <f t="shared" si="96"/>
        <v>14.495758628505135</v>
      </c>
      <c r="K573" s="48">
        <f t="shared" si="96"/>
        <v>14.184860025124561</v>
      </c>
      <c r="L573" s="49">
        <f t="shared" si="96"/>
        <v>15.052186333588354</v>
      </c>
      <c r="M573" s="48">
        <f t="shared" si="96"/>
        <v>17.093063801096744</v>
      </c>
      <c r="N573" s="50">
        <f t="shared" si="96"/>
        <v>7.4361099296917654</v>
      </c>
      <c r="O573" s="51">
        <f>(SUM(B573:N573)-MAX(B573:N573)-MIN(B573:N573))/(COUNTA(B573:N573)-2)</f>
        <v>10.496553020141992</v>
      </c>
      <c r="P573" s="52" t="s">
        <v>247</v>
      </c>
    </row>
    <row r="574" spans="2:16">
      <c r="B574" s="48">
        <f t="shared" ref="B574:N574" si="97">B570/B396</f>
        <v>1.5955893445485561</v>
      </c>
      <c r="C574" s="48">
        <f t="shared" si="97"/>
        <v>1.1854426329257628</v>
      </c>
      <c r="D574" s="49">
        <f t="shared" si="97"/>
        <v>1.7669134941477129</v>
      </c>
      <c r="E574" s="48">
        <f t="shared" si="97"/>
        <v>2.1354961712566283</v>
      </c>
      <c r="F574" s="49">
        <f t="shared" si="97"/>
        <v>3.1321396199718428</v>
      </c>
      <c r="G574" s="48">
        <f t="shared" si="97"/>
        <v>3.5390741139193298</v>
      </c>
      <c r="H574" s="49">
        <f t="shared" si="97"/>
        <v>2.9149653661285782</v>
      </c>
      <c r="I574" s="48">
        <f t="shared" si="97"/>
        <v>3.1142698818760306</v>
      </c>
      <c r="J574" s="49">
        <f t="shared" si="97"/>
        <v>3.0170976894544608</v>
      </c>
      <c r="K574" s="48">
        <f t="shared" si="97"/>
        <v>3.1080946147873059</v>
      </c>
      <c r="L574" s="49">
        <f t="shared" si="97"/>
        <v>3.1395753913615336</v>
      </c>
      <c r="M574" s="48">
        <f t="shared" si="97"/>
        <v>2.989057198685706</v>
      </c>
      <c r="N574" s="50">
        <f t="shared" si="97"/>
        <v>2.3284759388322667</v>
      </c>
      <c r="O574" s="51">
        <f>(SUM(B574:N574)-MAX(B574:N574)-MIN(B574:N574))/(COUNTA(B574:N574)-2)</f>
        <v>2.658334064640965</v>
      </c>
      <c r="P574" s="52" t="s">
        <v>248</v>
      </c>
    </row>
    <row r="575" spans="2:16" s="20" customFormat="1" ht="14.25">
      <c r="B575" s="53">
        <v>4.99</v>
      </c>
      <c r="C575" s="53">
        <v>4.8</v>
      </c>
      <c r="D575" s="54">
        <v>8.42</v>
      </c>
      <c r="E575" s="53">
        <v>10.07</v>
      </c>
      <c r="F575" s="54">
        <v>20</v>
      </c>
      <c r="G575" s="53">
        <v>27.94</v>
      </c>
      <c r="H575" s="54">
        <v>21.5</v>
      </c>
      <c r="I575" s="53">
        <v>24</v>
      </c>
      <c r="J575" s="54">
        <v>23.8</v>
      </c>
      <c r="K575" s="53">
        <v>25</v>
      </c>
      <c r="L575" s="54">
        <v>26.25</v>
      </c>
      <c r="M575" s="53">
        <v>27</v>
      </c>
      <c r="N575" s="55">
        <v>27</v>
      </c>
      <c r="O575" s="42"/>
      <c r="P575" s="56" t="s">
        <v>249</v>
      </c>
    </row>
    <row r="576" spans="2:16" s="117" customFormat="1" ht="14.25">
      <c r="B576" s="57">
        <v>2.93</v>
      </c>
      <c r="C576" s="57">
        <v>2.78</v>
      </c>
      <c r="D576" s="58">
        <v>4.5599999999999996</v>
      </c>
      <c r="E576" s="57">
        <v>7.96</v>
      </c>
      <c r="F576" s="58">
        <v>9.7899999999999991</v>
      </c>
      <c r="G576" s="57">
        <v>13.33</v>
      </c>
      <c r="H576" s="58">
        <v>15.29</v>
      </c>
      <c r="I576" s="57">
        <v>16.100000000000001</v>
      </c>
      <c r="J576" s="58">
        <v>18.100000000000001</v>
      </c>
      <c r="K576" s="57">
        <v>20.3</v>
      </c>
      <c r="L576" s="58">
        <v>21.2</v>
      </c>
      <c r="M576" s="57">
        <v>22.2</v>
      </c>
      <c r="N576" s="59">
        <v>14.2</v>
      </c>
      <c r="O576" s="60"/>
      <c r="P576" s="61" t="s">
        <v>250</v>
      </c>
    </row>
    <row r="577" spans="1:17" s="3" customFormat="1" ht="14.25">
      <c r="B577" s="62">
        <v>4.55</v>
      </c>
      <c r="C577" s="62">
        <v>3.53</v>
      </c>
      <c r="D577" s="63">
        <v>5.93</v>
      </c>
      <c r="E577" s="62">
        <v>8.7799999999999994</v>
      </c>
      <c r="F577" s="63">
        <v>15.12</v>
      </c>
      <c r="G577" s="62">
        <v>20.95</v>
      </c>
      <c r="H577" s="63">
        <v>19.100000000000001</v>
      </c>
      <c r="I577" s="62">
        <v>20.45</v>
      </c>
      <c r="J577" s="63">
        <v>20.59</v>
      </c>
      <c r="K577" s="62">
        <v>22.2</v>
      </c>
      <c r="L577" s="63">
        <v>23.48</v>
      </c>
      <c r="M577" s="62">
        <v>24.64</v>
      </c>
      <c r="N577" s="64">
        <f>VLOOKUP(Q577,Price!1:1048576,5,FALSE)</f>
        <v>20.5</v>
      </c>
      <c r="O577" s="42"/>
      <c r="P577" s="52" t="s">
        <v>251</v>
      </c>
      <c r="Q577" s="3" t="s">
        <v>947</v>
      </c>
    </row>
    <row r="578" spans="1:17">
      <c r="B578" s="335" t="s">
        <v>258</v>
      </c>
      <c r="C578" s="336"/>
      <c r="D578" s="336"/>
      <c r="E578" s="336"/>
      <c r="F578" s="336"/>
      <c r="G578" s="336"/>
      <c r="H578" s="336"/>
      <c r="I578" s="336"/>
      <c r="J578" s="336"/>
      <c r="K578" s="336"/>
      <c r="L578" s="336"/>
      <c r="M578" s="336"/>
      <c r="N578" s="337"/>
      <c r="O578" s="34"/>
      <c r="P578" s="35"/>
    </row>
    <row r="579" spans="1:17">
      <c r="B579" s="73"/>
      <c r="C579" s="74">
        <f t="shared" ref="C579:N579" si="98">+C572/C566/100</f>
        <v>0.78034856502307992</v>
      </c>
      <c r="D579" s="73">
        <f t="shared" si="98"/>
        <v>0.14454709027417886</v>
      </c>
      <c r="E579" s="74">
        <f t="shared" si="98"/>
        <v>0.65096207894102931</v>
      </c>
      <c r="F579" s="73">
        <f t="shared" si="98"/>
        <v>0.23033844932571132</v>
      </c>
      <c r="G579" s="74">
        <f t="shared" si="98"/>
        <v>0.3681828025506142</v>
      </c>
      <c r="H579" s="73">
        <f t="shared" si="98"/>
        <v>2.1347423389118596</v>
      </c>
      <c r="I579" s="74">
        <f t="shared" si="98"/>
        <v>7.3769248939642829</v>
      </c>
      <c r="J579" s="73">
        <f t="shared" si="98"/>
        <v>2.6766291902220161</v>
      </c>
      <c r="K579" s="74">
        <f t="shared" si="98"/>
        <v>1.9317270302806449</v>
      </c>
      <c r="L579" s="73">
        <f t="shared" si="98"/>
        <v>1.1453850855469618</v>
      </c>
      <c r="M579" s="74">
        <f t="shared" si="98"/>
        <v>1.3889449700377774</v>
      </c>
      <c r="N579" s="75">
        <f t="shared" si="98"/>
        <v>-9.2587968037424702</v>
      </c>
      <c r="O579" s="34"/>
      <c r="P579" s="35" t="s">
        <v>259</v>
      </c>
    </row>
    <row r="580" spans="1:17">
      <c r="B580" s="118"/>
      <c r="D580" s="118"/>
      <c r="F580" s="118"/>
      <c r="H580" s="118"/>
      <c r="I580" s="76"/>
      <c r="J580" s="77"/>
      <c r="K580" s="76"/>
      <c r="L580" s="77"/>
      <c r="M580" s="76"/>
      <c r="N580" s="78"/>
      <c r="O580" s="37"/>
      <c r="P580" s="38" t="s">
        <v>260</v>
      </c>
    </row>
    <row r="581" spans="1:17">
      <c r="B581" s="79">
        <f t="shared" ref="B581:N584" si="99">($O571-B571)/$O571</f>
        <v>0.36718268814300892</v>
      </c>
      <c r="C581" s="80">
        <f t="shared" si="99"/>
        <v>0.52802781860949832</v>
      </c>
      <c r="D581" s="79">
        <f t="shared" si="99"/>
        <v>0.27074446570955868</v>
      </c>
      <c r="E581" s="80">
        <f t="shared" si="99"/>
        <v>-3.0337662199200807E-2</v>
      </c>
      <c r="F581" s="79">
        <f t="shared" si="99"/>
        <v>-5.1157994709081486E-2</v>
      </c>
      <c r="G581" s="80">
        <f t="shared" si="99"/>
        <v>-0.32492198081062312</v>
      </c>
      <c r="H581" s="79">
        <f t="shared" si="99"/>
        <v>-0.1123441853166762</v>
      </c>
      <c r="I581" s="80">
        <f t="shared" si="99"/>
        <v>-0.12949599519395108</v>
      </c>
      <c r="J581" s="79">
        <f t="shared" si="99"/>
        <v>-7.9761840810768661E-2</v>
      </c>
      <c r="K581" s="80">
        <f t="shared" si="99"/>
        <v>-0.10332675103288856</v>
      </c>
      <c r="L581" s="79">
        <f t="shared" si="99"/>
        <v>-0.10085941305188011</v>
      </c>
      <c r="M581" s="80">
        <f t="shared" si="99"/>
        <v>-9.069691430389891E-2</v>
      </c>
      <c r="N581" s="81">
        <f t="shared" si="99"/>
        <v>6.005360276577755E-2</v>
      </c>
      <c r="O581" s="42"/>
      <c r="P581" s="82" t="s">
        <v>261</v>
      </c>
    </row>
    <row r="582" spans="1:17">
      <c r="B582" s="79">
        <f t="shared" si="99"/>
        <v>7.3235068480249174E-2</v>
      </c>
      <c r="C582" s="80">
        <f t="shared" si="99"/>
        <v>0.3356125687972461</v>
      </c>
      <c r="D582" s="79">
        <f t="shared" si="99"/>
        <v>0.25483247448224211</v>
      </c>
      <c r="E582" s="80">
        <f t="shared" si="99"/>
        <v>3.4868122352844796E-2</v>
      </c>
      <c r="F582" s="79">
        <f t="shared" si="99"/>
        <v>-0.12834008056467133</v>
      </c>
      <c r="G582" s="80">
        <f t="shared" si="99"/>
        <v>-0.19124656286042666</v>
      </c>
      <c r="H582" s="79">
        <f t="shared" si="99"/>
        <v>-3.7376536062265368E-2</v>
      </c>
      <c r="I582" s="80">
        <f t="shared" si="99"/>
        <v>-9.5004456133984561E-2</v>
      </c>
      <c r="J582" s="79">
        <f t="shared" si="99"/>
        <v>-6.1827384160921262E-2</v>
      </c>
      <c r="K582" s="80">
        <f t="shared" si="99"/>
        <v>-8.5911847520536821E-2</v>
      </c>
      <c r="L582" s="79">
        <f t="shared" si="99"/>
        <v>-5.4738809334107894E-2</v>
      </c>
      <c r="M582" s="80">
        <f t="shared" si="99"/>
        <v>-3.2705706959921733E-2</v>
      </c>
      <c r="N582" s="81">
        <f t="shared" si="99"/>
        <v>0.13296915542107457</v>
      </c>
      <c r="O582" s="42"/>
      <c r="P582" s="82" t="s">
        <v>262</v>
      </c>
    </row>
    <row r="583" spans="1:17">
      <c r="B583" s="79">
        <f t="shared" si="99"/>
        <v>0.56515801787938613</v>
      </c>
      <c r="C583" s="80">
        <f t="shared" si="99"/>
        <v>0.72574887896721052</v>
      </c>
      <c r="D583" s="79">
        <f t="shared" si="99"/>
        <v>0.4025282682945916</v>
      </c>
      <c r="E583" s="80">
        <f t="shared" si="99"/>
        <v>0.45708259167402998</v>
      </c>
      <c r="F583" s="79">
        <f t="shared" si="99"/>
        <v>0.14427393549676615</v>
      </c>
      <c r="G583" s="80">
        <f t="shared" si="99"/>
        <v>3.5991413131802159E-2</v>
      </c>
      <c r="H583" s="79">
        <f t="shared" si="99"/>
        <v>-0.36740478951732219</v>
      </c>
      <c r="I583" s="80">
        <f t="shared" si="99"/>
        <v>-0.3627991170703328</v>
      </c>
      <c r="J583" s="79">
        <f t="shared" si="99"/>
        <v>-0.38100180132363526</v>
      </c>
      <c r="K583" s="80">
        <f t="shared" si="99"/>
        <v>-0.35138268705021752</v>
      </c>
      <c r="L583" s="79">
        <f t="shared" si="99"/>
        <v>-0.43401231858730099</v>
      </c>
      <c r="M583" s="80">
        <f t="shared" si="99"/>
        <v>-0.62844543044717716</v>
      </c>
      <c r="N583" s="81">
        <f t="shared" si="99"/>
        <v>0.29156648707223187</v>
      </c>
      <c r="O583" s="42"/>
      <c r="P583" s="82" t="s">
        <v>263</v>
      </c>
    </row>
    <row r="584" spans="1:17">
      <c r="B584" s="79">
        <f t="shared" si="99"/>
        <v>0.39977846811211193</v>
      </c>
      <c r="C584" s="80">
        <f t="shared" si="99"/>
        <v>0.55406558991453592</v>
      </c>
      <c r="D584" s="79">
        <f t="shared" si="99"/>
        <v>0.33533052987967765</v>
      </c>
      <c r="E584" s="80">
        <f t="shared" si="99"/>
        <v>0.19667877726080724</v>
      </c>
      <c r="F584" s="79">
        <f t="shared" si="99"/>
        <v>-0.17823401566908409</v>
      </c>
      <c r="G584" s="80">
        <f t="shared" si="99"/>
        <v>-0.33131278005773052</v>
      </c>
      <c r="H584" s="79">
        <f t="shared" si="99"/>
        <v>-9.6538394064582631E-2</v>
      </c>
      <c r="I584" s="80">
        <f t="shared" si="99"/>
        <v>-0.17151185898700974</v>
      </c>
      <c r="J584" s="79">
        <f t="shared" si="99"/>
        <v>-0.13495806625114681</v>
      </c>
      <c r="K584" s="80">
        <f t="shared" si="99"/>
        <v>-0.16918887514127598</v>
      </c>
      <c r="L584" s="79">
        <f t="shared" si="99"/>
        <v>-0.18103117028128862</v>
      </c>
      <c r="M584" s="80">
        <f t="shared" si="99"/>
        <v>-0.12440992215529108</v>
      </c>
      <c r="N584" s="81">
        <f t="shared" si="99"/>
        <v>0.12408452729707958</v>
      </c>
      <c r="O584" s="42"/>
      <c r="P584" s="82" t="s">
        <v>264</v>
      </c>
    </row>
    <row r="585" spans="1:17">
      <c r="B585" s="118"/>
      <c r="D585" s="118"/>
      <c r="F585" s="118"/>
      <c r="H585" s="118"/>
      <c r="I585" s="45"/>
      <c r="J585" s="44"/>
      <c r="K585" s="45"/>
      <c r="L585" s="44"/>
      <c r="M585" s="45"/>
      <c r="N585" s="46">
        <f>N580/N577-1</f>
        <v>-1</v>
      </c>
      <c r="O585" s="34"/>
      <c r="P585" s="47" t="s">
        <v>265</v>
      </c>
    </row>
    <row r="586" spans="1:17">
      <c r="B586" s="83">
        <f t="shared" ref="B586:M586" si="100">AVERAGE(B581:B585)</f>
        <v>0.35133856065368901</v>
      </c>
      <c r="C586" s="84">
        <f t="shared" si="100"/>
        <v>0.53586371407212274</v>
      </c>
      <c r="D586" s="83">
        <f t="shared" si="100"/>
        <v>0.31585893459151748</v>
      </c>
      <c r="E586" s="84">
        <f t="shared" si="100"/>
        <v>0.16457295727212029</v>
      </c>
      <c r="F586" s="83">
        <f t="shared" si="100"/>
        <v>-5.3364538861517694E-2</v>
      </c>
      <c r="G586" s="84">
        <f t="shared" si="100"/>
        <v>-0.20287247764924454</v>
      </c>
      <c r="H586" s="83">
        <f t="shared" si="100"/>
        <v>-0.15341597624021161</v>
      </c>
      <c r="I586" s="84">
        <f t="shared" si="100"/>
        <v>-0.18970285684631955</v>
      </c>
      <c r="J586" s="85">
        <f t="shared" si="100"/>
        <v>-0.164387273136618</v>
      </c>
      <c r="K586" s="86">
        <f t="shared" si="100"/>
        <v>-0.17745254018622975</v>
      </c>
      <c r="L586" s="85">
        <f t="shared" si="100"/>
        <v>-0.1926604278136444</v>
      </c>
      <c r="M586" s="86">
        <f t="shared" si="100"/>
        <v>-0.21906449346657222</v>
      </c>
      <c r="N586" s="87">
        <f>AVERAGE(N581:N585)</f>
        <v>-7.8265245488767302E-2</v>
      </c>
      <c r="O586" s="42"/>
      <c r="P586" s="82" t="s">
        <v>266</v>
      </c>
    </row>
    <row r="587" spans="1:17">
      <c r="B587" s="338" t="s">
        <v>267</v>
      </c>
      <c r="C587" s="339"/>
      <c r="D587" s="339"/>
      <c r="E587" s="339"/>
      <c r="F587" s="339"/>
      <c r="G587" s="339"/>
      <c r="H587" s="339"/>
      <c r="I587" s="339"/>
      <c r="J587" s="339"/>
      <c r="K587" s="339"/>
      <c r="L587" s="339"/>
      <c r="M587" s="339"/>
      <c r="N587" s="340"/>
      <c r="O587" s="34"/>
      <c r="P587" s="35"/>
    </row>
    <row r="588" spans="1:17" s="119" customFormat="1" ht="14.25">
      <c r="B588" s="140"/>
      <c r="C588" s="141">
        <f>+B$567+B588</f>
        <v>0.49409999999999998</v>
      </c>
      <c r="D588" s="141">
        <f t="shared" ref="D588:M588" si="101">+C$567+C588</f>
        <v>1.0247999999999999</v>
      </c>
      <c r="E588" s="141">
        <f t="shared" si="101"/>
        <v>1.83</v>
      </c>
      <c r="F588" s="141">
        <f t="shared" si="101"/>
        <v>2.8104</v>
      </c>
      <c r="G588" s="141">
        <f t="shared" si="101"/>
        <v>3.7907999999999999</v>
      </c>
      <c r="H588" s="141">
        <f t="shared" si="101"/>
        <v>4.7907999999999999</v>
      </c>
      <c r="I588" s="141">
        <f t="shared" si="101"/>
        <v>6.0907999999999998</v>
      </c>
      <c r="J588" s="141">
        <f t="shared" si="101"/>
        <v>7.4407999999999994</v>
      </c>
      <c r="K588" s="141">
        <f t="shared" si="101"/>
        <v>8.8407999999999998</v>
      </c>
      <c r="L588" s="141">
        <f t="shared" si="101"/>
        <v>10.3208</v>
      </c>
      <c r="M588" s="141">
        <f t="shared" si="101"/>
        <v>11.9308</v>
      </c>
      <c r="N588" s="142">
        <f>+M$567+M588</f>
        <v>13.6508</v>
      </c>
      <c r="O588" s="120"/>
      <c r="P588" s="143" t="s">
        <v>268</v>
      </c>
    </row>
    <row r="589" spans="1:17" s="119" customFormat="1" ht="14.25">
      <c r="B589" s="144">
        <f t="shared" ref="B589:N589" si="102">+B$577+B588</f>
        <v>4.55</v>
      </c>
      <c r="C589" s="144">
        <f t="shared" si="102"/>
        <v>4.0240999999999998</v>
      </c>
      <c r="D589" s="144">
        <f t="shared" si="102"/>
        <v>6.9547999999999996</v>
      </c>
      <c r="E589" s="144">
        <f t="shared" si="102"/>
        <v>10.61</v>
      </c>
      <c r="F589" s="144">
        <f t="shared" si="102"/>
        <v>17.930399999999999</v>
      </c>
      <c r="G589" s="144">
        <f t="shared" si="102"/>
        <v>24.7408</v>
      </c>
      <c r="H589" s="144">
        <f t="shared" si="102"/>
        <v>23.890800000000002</v>
      </c>
      <c r="I589" s="144">
        <f t="shared" si="102"/>
        <v>26.540799999999997</v>
      </c>
      <c r="J589" s="144">
        <f t="shared" si="102"/>
        <v>28.030799999999999</v>
      </c>
      <c r="K589" s="144">
        <f t="shared" si="102"/>
        <v>31.040799999999997</v>
      </c>
      <c r="L589" s="144">
        <f t="shared" si="102"/>
        <v>33.800800000000002</v>
      </c>
      <c r="M589" s="144">
        <f t="shared" si="102"/>
        <v>36.570799999999998</v>
      </c>
      <c r="N589" s="145">
        <f t="shared" si="102"/>
        <v>34.150800000000004</v>
      </c>
      <c r="O589" s="120"/>
      <c r="P589" s="143" t="s">
        <v>269</v>
      </c>
    </row>
    <row r="590" spans="1:17" s="119" customFormat="1" ht="14.25">
      <c r="B590" s="146"/>
      <c r="C590" s="147"/>
      <c r="I590" s="147"/>
      <c r="J590" s="147"/>
      <c r="K590" s="147"/>
      <c r="L590" s="147"/>
      <c r="M590" s="147"/>
      <c r="N590" s="148">
        <f>+N589/B589-1</f>
        <v>6.5056703296703304</v>
      </c>
      <c r="O590" s="120"/>
      <c r="P590" s="149" t="s">
        <v>270</v>
      </c>
    </row>
    <row r="591" spans="1:17" s="156" customFormat="1" ht="14.25">
      <c r="A591" s="150"/>
      <c r="B591" s="151"/>
      <c r="C591" s="152">
        <f>RATE(C$315-$B$315,,-$B589,C589)</f>
        <v>-0.11558241758241757</v>
      </c>
      <c r="D591" s="152">
        <f t="shared" ref="D591:N591" si="103">RATE(D$315-$B$315,,-$B589,D589)</f>
        <v>0.23633631044609854</v>
      </c>
      <c r="E591" s="152">
        <f t="shared" si="103"/>
        <v>0.32607471971757007</v>
      </c>
      <c r="F591" s="152">
        <f t="shared" si="103"/>
        <v>0.40894696332107922</v>
      </c>
      <c r="G591" s="152">
        <f t="shared" si="103"/>
        <v>0.40307364938039397</v>
      </c>
      <c r="H591" s="152">
        <f t="shared" si="103"/>
        <v>0.31836768500362184</v>
      </c>
      <c r="I591" s="152">
        <f t="shared" si="103"/>
        <v>0.28651442165198765</v>
      </c>
      <c r="J591" s="152">
        <f t="shared" si="103"/>
        <v>0.25517133362449057</v>
      </c>
      <c r="K591" s="152">
        <f t="shared" si="103"/>
        <v>0.23782128240835859</v>
      </c>
      <c r="L591" s="152">
        <f t="shared" si="103"/>
        <v>0.22205726797564948</v>
      </c>
      <c r="M591" s="152">
        <f t="shared" si="103"/>
        <v>0.20860368737996596</v>
      </c>
      <c r="N591" s="153">
        <f t="shared" si="103"/>
        <v>0.18290297420948778</v>
      </c>
      <c r="O591" s="154"/>
      <c r="P591" s="155" t="s">
        <v>271</v>
      </c>
    </row>
    <row r="592" spans="1:17" s="119" customFormat="1" ht="14.25">
      <c r="B592" s="140"/>
      <c r="C592" s="141"/>
      <c r="D592" s="141">
        <f t="shared" ref="D592:M592" si="104">+C$567+C592</f>
        <v>0.53069999999999995</v>
      </c>
      <c r="E592" s="141">
        <f t="shared" si="104"/>
        <v>1.3359000000000001</v>
      </c>
      <c r="F592" s="141">
        <f t="shared" si="104"/>
        <v>2.3163</v>
      </c>
      <c r="G592" s="141">
        <f t="shared" si="104"/>
        <v>3.2967</v>
      </c>
      <c r="H592" s="141">
        <f t="shared" si="104"/>
        <v>4.2966999999999995</v>
      </c>
      <c r="I592" s="141">
        <f t="shared" si="104"/>
        <v>5.5966999999999993</v>
      </c>
      <c r="J592" s="141">
        <f t="shared" si="104"/>
        <v>6.9466999999999999</v>
      </c>
      <c r="K592" s="141">
        <f t="shared" si="104"/>
        <v>8.3467000000000002</v>
      </c>
      <c r="L592" s="141">
        <f t="shared" si="104"/>
        <v>9.8267000000000007</v>
      </c>
      <c r="M592" s="141">
        <f t="shared" si="104"/>
        <v>11.4367</v>
      </c>
      <c r="N592" s="142">
        <f>+M$567+M592</f>
        <v>13.156700000000001</v>
      </c>
      <c r="O592" s="120"/>
      <c r="P592" s="143" t="s">
        <v>268</v>
      </c>
    </row>
    <row r="593" spans="1:16" s="119" customFormat="1" ht="14.25">
      <c r="B593" s="144"/>
      <c r="C593" s="144">
        <f t="shared" ref="C593:N593" si="105">+C$577+C592</f>
        <v>3.53</v>
      </c>
      <c r="D593" s="144">
        <f t="shared" si="105"/>
        <v>6.4606999999999992</v>
      </c>
      <c r="E593" s="144">
        <f t="shared" si="105"/>
        <v>10.1159</v>
      </c>
      <c r="F593" s="144">
        <f t="shared" si="105"/>
        <v>17.436299999999999</v>
      </c>
      <c r="G593" s="144">
        <f t="shared" si="105"/>
        <v>24.246700000000001</v>
      </c>
      <c r="H593" s="144">
        <f t="shared" si="105"/>
        <v>23.396700000000003</v>
      </c>
      <c r="I593" s="144">
        <f t="shared" si="105"/>
        <v>26.046699999999998</v>
      </c>
      <c r="J593" s="144">
        <f t="shared" si="105"/>
        <v>27.5367</v>
      </c>
      <c r="K593" s="144">
        <f t="shared" si="105"/>
        <v>30.546700000000001</v>
      </c>
      <c r="L593" s="144">
        <f t="shared" si="105"/>
        <v>33.306699999999999</v>
      </c>
      <c r="M593" s="144">
        <f t="shared" si="105"/>
        <v>36.076700000000002</v>
      </c>
      <c r="N593" s="145">
        <f t="shared" si="105"/>
        <v>33.656700000000001</v>
      </c>
      <c r="O593" s="120"/>
      <c r="P593" s="143" t="s">
        <v>269</v>
      </c>
    </row>
    <row r="594" spans="1:16" s="119" customFormat="1" ht="14.25">
      <c r="B594" s="146"/>
      <c r="C594" s="147"/>
      <c r="I594" s="147"/>
      <c r="J594" s="147"/>
      <c r="K594" s="147"/>
      <c r="L594" s="147"/>
      <c r="M594" s="147"/>
      <c r="N594" s="148">
        <f>+N593/C593-1</f>
        <v>8.5344759206798866</v>
      </c>
      <c r="O594" s="120"/>
      <c r="P594" s="149" t="s">
        <v>270</v>
      </c>
    </row>
    <row r="595" spans="1:16" s="156" customFormat="1" ht="14.25">
      <c r="A595" s="150"/>
      <c r="B595" s="151"/>
      <c r="C595" s="152"/>
      <c r="D595" s="152">
        <f>RATE(D$315-$C$315,,-$C593,D593)</f>
        <v>0.83022662889518395</v>
      </c>
      <c r="E595" s="152">
        <f t="shared" ref="E595:N595" si="106">RATE(E$315-$C$315,,-$C593,E593)</f>
        <v>0.69283609690702652</v>
      </c>
      <c r="F595" s="152">
        <f t="shared" si="106"/>
        <v>0.70304664241801273</v>
      </c>
      <c r="G595" s="152">
        <f t="shared" si="106"/>
        <v>0.61889798837144439</v>
      </c>
      <c r="H595" s="152">
        <f t="shared" si="106"/>
        <v>0.45974158454235658</v>
      </c>
      <c r="I595" s="152">
        <f t="shared" si="106"/>
        <v>0.39528524112276264</v>
      </c>
      <c r="J595" s="152">
        <f t="shared" si="106"/>
        <v>0.34105987878199734</v>
      </c>
      <c r="K595" s="152">
        <f t="shared" si="106"/>
        <v>0.30963025417201528</v>
      </c>
      <c r="L595" s="152">
        <f t="shared" si="106"/>
        <v>0.28323537172913538</v>
      </c>
      <c r="M595" s="152">
        <f t="shared" si="106"/>
        <v>0.26166835407612077</v>
      </c>
      <c r="N595" s="153">
        <f t="shared" si="106"/>
        <v>0.22751549853934472</v>
      </c>
      <c r="O595" s="154"/>
      <c r="P595" s="155" t="s">
        <v>271</v>
      </c>
    </row>
    <row r="596" spans="1:16" s="119" customFormat="1" ht="14.25">
      <c r="B596" s="140"/>
      <c r="C596" s="141"/>
      <c r="D596" s="141"/>
      <c r="E596" s="141">
        <f t="shared" ref="E596:M596" si="107">+D$567+D596</f>
        <v>0.80520000000000003</v>
      </c>
      <c r="F596" s="141">
        <f t="shared" si="107"/>
        <v>1.7856000000000001</v>
      </c>
      <c r="G596" s="141">
        <f t="shared" si="107"/>
        <v>2.766</v>
      </c>
      <c r="H596" s="141">
        <f t="shared" si="107"/>
        <v>3.766</v>
      </c>
      <c r="I596" s="141">
        <f t="shared" si="107"/>
        <v>5.0659999999999998</v>
      </c>
      <c r="J596" s="141">
        <f t="shared" si="107"/>
        <v>6.4160000000000004</v>
      </c>
      <c r="K596" s="141">
        <f t="shared" si="107"/>
        <v>7.8160000000000007</v>
      </c>
      <c r="L596" s="141">
        <f t="shared" si="107"/>
        <v>9.2960000000000012</v>
      </c>
      <c r="M596" s="141">
        <f t="shared" si="107"/>
        <v>10.906000000000001</v>
      </c>
      <c r="N596" s="142">
        <f>+M$567+M596</f>
        <v>12.626000000000001</v>
      </c>
      <c r="O596" s="120"/>
      <c r="P596" s="143" t="s">
        <v>268</v>
      </c>
    </row>
    <row r="597" spans="1:16" s="119" customFormat="1" ht="14.25">
      <c r="B597" s="144"/>
      <c r="C597" s="144"/>
      <c r="D597" s="144">
        <f t="shared" ref="D597:N597" si="108">+D$577+D596</f>
        <v>5.93</v>
      </c>
      <c r="E597" s="144">
        <f t="shared" si="108"/>
        <v>9.5851999999999986</v>
      </c>
      <c r="F597" s="144">
        <f t="shared" si="108"/>
        <v>16.9056</v>
      </c>
      <c r="G597" s="144">
        <f t="shared" si="108"/>
        <v>23.716000000000001</v>
      </c>
      <c r="H597" s="144">
        <f t="shared" si="108"/>
        <v>22.866</v>
      </c>
      <c r="I597" s="144">
        <f t="shared" si="108"/>
        <v>25.515999999999998</v>
      </c>
      <c r="J597" s="144">
        <f t="shared" si="108"/>
        <v>27.006</v>
      </c>
      <c r="K597" s="144">
        <f t="shared" si="108"/>
        <v>30.015999999999998</v>
      </c>
      <c r="L597" s="144">
        <f t="shared" si="108"/>
        <v>32.776000000000003</v>
      </c>
      <c r="M597" s="144">
        <f t="shared" si="108"/>
        <v>35.545999999999999</v>
      </c>
      <c r="N597" s="145">
        <f t="shared" si="108"/>
        <v>33.126000000000005</v>
      </c>
      <c r="O597" s="120"/>
      <c r="P597" s="143" t="s">
        <v>269</v>
      </c>
    </row>
    <row r="598" spans="1:16" s="119" customFormat="1" ht="14.25">
      <c r="B598" s="146"/>
      <c r="C598" s="147"/>
      <c r="I598" s="147"/>
      <c r="J598" s="147"/>
      <c r="K598" s="147"/>
      <c r="L598" s="147"/>
      <c r="M598" s="147"/>
      <c r="N598" s="148">
        <f>+N597/D597-1</f>
        <v>4.5861720067453637</v>
      </c>
      <c r="O598" s="120"/>
      <c r="P598" s="149" t="s">
        <v>270</v>
      </c>
    </row>
    <row r="599" spans="1:16" s="156" customFormat="1" ht="14.25">
      <c r="A599" s="150"/>
      <c r="B599" s="151"/>
      <c r="C599" s="152"/>
      <c r="D599" s="152"/>
      <c r="E599" s="152">
        <f>RATE(E$315-$D$315,,-$D597,E597)</f>
        <v>0.61639123102866755</v>
      </c>
      <c r="F599" s="152">
        <f t="shared" ref="F599:N599" si="109">RATE(F$315-$D$315,,-$D597,F597)</f>
        <v>0.68844900240627271</v>
      </c>
      <c r="G599" s="152">
        <f t="shared" si="109"/>
        <v>0.58731181698842594</v>
      </c>
      <c r="H599" s="152">
        <f t="shared" si="109"/>
        <v>0.40130888754012578</v>
      </c>
      <c r="I599" s="152">
        <f t="shared" si="109"/>
        <v>0.33891060058577749</v>
      </c>
      <c r="J599" s="152">
        <f t="shared" si="109"/>
        <v>0.28746153204784708</v>
      </c>
      <c r="K599" s="152">
        <f t="shared" si="109"/>
        <v>0.26070657439323724</v>
      </c>
      <c r="L599" s="152">
        <f t="shared" si="109"/>
        <v>0.23826231869092521</v>
      </c>
      <c r="M599" s="152">
        <f t="shared" si="109"/>
        <v>0.22015531461507692</v>
      </c>
      <c r="N599" s="153">
        <f t="shared" si="109"/>
        <v>0.18771278227906002</v>
      </c>
      <c r="O599" s="154"/>
      <c r="P599" s="155" t="s">
        <v>271</v>
      </c>
    </row>
    <row r="600" spans="1:16" s="119" customFormat="1" ht="14.25">
      <c r="B600" s="140"/>
      <c r="C600" s="141"/>
      <c r="D600" s="141"/>
      <c r="E600" s="141"/>
      <c r="F600" s="141">
        <f t="shared" ref="F600:M600" si="110">+E$567+E600</f>
        <v>0.98040000000000005</v>
      </c>
      <c r="G600" s="141">
        <f t="shared" si="110"/>
        <v>1.9608000000000001</v>
      </c>
      <c r="H600" s="141">
        <f t="shared" si="110"/>
        <v>2.9607999999999999</v>
      </c>
      <c r="I600" s="141">
        <f t="shared" si="110"/>
        <v>4.2607999999999997</v>
      </c>
      <c r="J600" s="141">
        <f t="shared" si="110"/>
        <v>5.6107999999999993</v>
      </c>
      <c r="K600" s="141">
        <f t="shared" si="110"/>
        <v>7.0107999999999997</v>
      </c>
      <c r="L600" s="141">
        <f t="shared" si="110"/>
        <v>8.4908000000000001</v>
      </c>
      <c r="M600" s="141">
        <f t="shared" si="110"/>
        <v>10.1008</v>
      </c>
      <c r="N600" s="142">
        <f>+M$567+M600</f>
        <v>11.8208</v>
      </c>
      <c r="O600" s="120"/>
      <c r="P600" s="143" t="s">
        <v>268</v>
      </c>
    </row>
    <row r="601" spans="1:16" s="119" customFormat="1" ht="14.25">
      <c r="B601" s="144"/>
      <c r="C601" s="144"/>
      <c r="D601" s="144"/>
      <c r="E601" s="144">
        <f t="shared" ref="E601:N601" si="111">+E$577+E600</f>
        <v>8.7799999999999994</v>
      </c>
      <c r="F601" s="144">
        <f t="shared" si="111"/>
        <v>16.1004</v>
      </c>
      <c r="G601" s="144">
        <f t="shared" si="111"/>
        <v>22.910799999999998</v>
      </c>
      <c r="H601" s="144">
        <f t="shared" si="111"/>
        <v>22.0608</v>
      </c>
      <c r="I601" s="144">
        <f t="shared" si="111"/>
        <v>24.710799999999999</v>
      </c>
      <c r="J601" s="144">
        <f t="shared" si="111"/>
        <v>26.200800000000001</v>
      </c>
      <c r="K601" s="144">
        <f t="shared" si="111"/>
        <v>29.210799999999999</v>
      </c>
      <c r="L601" s="144">
        <f t="shared" si="111"/>
        <v>31.970800000000001</v>
      </c>
      <c r="M601" s="144">
        <f t="shared" si="111"/>
        <v>34.7408</v>
      </c>
      <c r="N601" s="145">
        <f t="shared" si="111"/>
        <v>32.320799999999998</v>
      </c>
      <c r="O601" s="120"/>
      <c r="P601" s="143" t="s">
        <v>269</v>
      </c>
    </row>
    <row r="602" spans="1:16" s="119" customFormat="1" ht="14.25">
      <c r="B602" s="146"/>
      <c r="C602" s="147"/>
      <c r="I602" s="147"/>
      <c r="J602" s="147"/>
      <c r="K602" s="147"/>
      <c r="L602" s="147"/>
      <c r="M602" s="147"/>
      <c r="N602" s="148">
        <f>+N601/E601-1</f>
        <v>2.6811845102505694</v>
      </c>
      <c r="O602" s="120"/>
      <c r="P602" s="149" t="s">
        <v>270</v>
      </c>
    </row>
    <row r="603" spans="1:16" s="156" customFormat="1" ht="14.25">
      <c r="A603" s="150"/>
      <c r="B603" s="151"/>
      <c r="C603" s="152"/>
      <c r="D603" s="152"/>
      <c r="E603" s="152"/>
      <c r="F603" s="152">
        <f>RATE(F$315-$E$315,,-$E601,F601)</f>
        <v>0.83375854214123035</v>
      </c>
      <c r="G603" s="152">
        <f t="shared" ref="G603:N603" si="112">RATE(G$315-$E$315,,-$E601,G601)</f>
        <v>0.61537318410266673</v>
      </c>
      <c r="H603" s="152">
        <f t="shared" si="112"/>
        <v>0.35948863235359352</v>
      </c>
      <c r="I603" s="152">
        <f t="shared" si="112"/>
        <v>0.29523351174529094</v>
      </c>
      <c r="J603" s="152">
        <f t="shared" si="112"/>
        <v>0.24441147511252093</v>
      </c>
      <c r="K603" s="152">
        <f t="shared" si="112"/>
        <v>0.22182260531155412</v>
      </c>
      <c r="L603" s="152">
        <f t="shared" si="112"/>
        <v>0.20276243433077815</v>
      </c>
      <c r="M603" s="152">
        <f t="shared" si="112"/>
        <v>0.18759445835068297</v>
      </c>
      <c r="N603" s="153">
        <f t="shared" si="112"/>
        <v>0.15581282612000949</v>
      </c>
      <c r="O603" s="154"/>
      <c r="P603" s="155" t="s">
        <v>271</v>
      </c>
    </row>
    <row r="604" spans="1:16" s="119" customFormat="1" ht="14.25">
      <c r="B604" s="140"/>
      <c r="C604" s="141"/>
      <c r="D604" s="141"/>
      <c r="E604" s="141"/>
      <c r="F604" s="141"/>
      <c r="G604" s="141">
        <f t="shared" ref="G604:M604" si="113">+F$567+F604</f>
        <v>0.98040000000000005</v>
      </c>
      <c r="H604" s="141">
        <f t="shared" si="113"/>
        <v>1.9803999999999999</v>
      </c>
      <c r="I604" s="141">
        <f t="shared" si="113"/>
        <v>3.2804000000000002</v>
      </c>
      <c r="J604" s="141">
        <f t="shared" si="113"/>
        <v>4.6303999999999998</v>
      </c>
      <c r="K604" s="141">
        <f t="shared" si="113"/>
        <v>6.0304000000000002</v>
      </c>
      <c r="L604" s="141">
        <f t="shared" si="113"/>
        <v>7.5104000000000006</v>
      </c>
      <c r="M604" s="141">
        <f t="shared" si="113"/>
        <v>9.1204000000000001</v>
      </c>
      <c r="N604" s="142">
        <f>+M$567+M604</f>
        <v>10.840400000000001</v>
      </c>
      <c r="O604" s="120"/>
      <c r="P604" s="143" t="s">
        <v>268</v>
      </c>
    </row>
    <row r="605" spans="1:16" s="119" customFormat="1" ht="14.25">
      <c r="B605" s="144"/>
      <c r="C605" s="144"/>
      <c r="D605" s="144"/>
      <c r="E605" s="144"/>
      <c r="F605" s="144">
        <f t="shared" ref="F605:N605" si="114">+F$577+F604</f>
        <v>15.12</v>
      </c>
      <c r="G605" s="144">
        <f t="shared" si="114"/>
        <v>21.930399999999999</v>
      </c>
      <c r="H605" s="144">
        <f t="shared" si="114"/>
        <v>21.080400000000001</v>
      </c>
      <c r="I605" s="144">
        <f t="shared" si="114"/>
        <v>23.730399999999999</v>
      </c>
      <c r="J605" s="144">
        <f t="shared" si="114"/>
        <v>25.220399999999998</v>
      </c>
      <c r="K605" s="144">
        <f t="shared" si="114"/>
        <v>28.230399999999999</v>
      </c>
      <c r="L605" s="144">
        <f t="shared" si="114"/>
        <v>30.990400000000001</v>
      </c>
      <c r="M605" s="144">
        <f t="shared" si="114"/>
        <v>33.760400000000004</v>
      </c>
      <c r="N605" s="145">
        <f t="shared" si="114"/>
        <v>31.340400000000002</v>
      </c>
      <c r="O605" s="120"/>
      <c r="P605" s="143" t="s">
        <v>269</v>
      </c>
    </row>
    <row r="606" spans="1:16" s="119" customFormat="1" ht="14.25">
      <c r="B606" s="146"/>
      <c r="C606" s="147"/>
      <c r="I606" s="147"/>
      <c r="J606" s="147"/>
      <c r="K606" s="147"/>
      <c r="L606" s="147"/>
      <c r="M606" s="147"/>
      <c r="N606" s="148">
        <f>+N605/F605-1</f>
        <v>1.0727777777777781</v>
      </c>
      <c r="O606" s="120"/>
      <c r="P606" s="149" t="s">
        <v>270</v>
      </c>
    </row>
    <row r="607" spans="1:16" s="156" customFormat="1" ht="14.25">
      <c r="A607" s="150"/>
      <c r="B607" s="151"/>
      <c r="C607" s="152"/>
      <c r="D607" s="152"/>
      <c r="E607" s="152"/>
      <c r="F607" s="152"/>
      <c r="G607" s="152">
        <f>RATE(G$315-$F$315,,-$F605,G605)</f>
        <v>0.45042328042328039</v>
      </c>
      <c r="H607" s="152">
        <f t="shared" ref="H607:N607" si="115">RATE(H$315-$F$315,,-$F605,H605)</f>
        <v>0.18076515412945229</v>
      </c>
      <c r="I607" s="152">
        <f t="shared" si="115"/>
        <v>0.16212030443281211</v>
      </c>
      <c r="J607" s="152">
        <f t="shared" si="115"/>
        <v>0.13644924585195006</v>
      </c>
      <c r="K607" s="152">
        <f t="shared" si="115"/>
        <v>0.13300818720262453</v>
      </c>
      <c r="L607" s="152">
        <f t="shared" si="115"/>
        <v>0.12705704605300375</v>
      </c>
      <c r="M607" s="152">
        <f t="shared" si="115"/>
        <v>0.12159623241735031</v>
      </c>
      <c r="N607" s="153">
        <f t="shared" si="115"/>
        <v>9.5390809960766113E-2</v>
      </c>
      <c r="O607" s="154"/>
      <c r="P607" s="155" t="s">
        <v>271</v>
      </c>
    </row>
    <row r="608" spans="1:16" s="119" customFormat="1" ht="14.25">
      <c r="B608" s="140"/>
      <c r="C608" s="141"/>
      <c r="D608" s="141"/>
      <c r="E608" s="141"/>
      <c r="F608" s="141"/>
      <c r="G608" s="141"/>
      <c r="H608" s="141">
        <f t="shared" ref="H608:M608" si="116">+G$567+G608</f>
        <v>1</v>
      </c>
      <c r="I608" s="141">
        <f t="shared" si="116"/>
        <v>2.2999999999999998</v>
      </c>
      <c r="J608" s="141">
        <f t="shared" si="116"/>
        <v>3.65</v>
      </c>
      <c r="K608" s="141">
        <f t="shared" si="116"/>
        <v>5.05</v>
      </c>
      <c r="L608" s="141">
        <f t="shared" si="116"/>
        <v>6.5299999999999994</v>
      </c>
      <c r="M608" s="141">
        <f t="shared" si="116"/>
        <v>8.1399999999999988</v>
      </c>
      <c r="N608" s="142">
        <f>+M$567+M608</f>
        <v>9.86</v>
      </c>
      <c r="O608" s="120"/>
      <c r="P608" s="143" t="s">
        <v>268</v>
      </c>
    </row>
    <row r="609" spans="1:16" s="119" customFormat="1" ht="14.25">
      <c r="B609" s="144"/>
      <c r="C609" s="144"/>
      <c r="D609" s="144"/>
      <c r="E609" s="144"/>
      <c r="F609" s="144"/>
      <c r="G609" s="144">
        <f t="shared" ref="G609:N609" si="117">+G$577+G608</f>
        <v>20.95</v>
      </c>
      <c r="H609" s="144">
        <f t="shared" si="117"/>
        <v>20.100000000000001</v>
      </c>
      <c r="I609" s="144">
        <f t="shared" si="117"/>
        <v>22.75</v>
      </c>
      <c r="J609" s="144">
        <f t="shared" si="117"/>
        <v>24.24</v>
      </c>
      <c r="K609" s="144">
        <f t="shared" si="117"/>
        <v>27.25</v>
      </c>
      <c r="L609" s="144">
        <f t="shared" si="117"/>
        <v>30.009999999999998</v>
      </c>
      <c r="M609" s="144">
        <f t="shared" si="117"/>
        <v>32.78</v>
      </c>
      <c r="N609" s="145">
        <f t="shared" si="117"/>
        <v>30.36</v>
      </c>
      <c r="O609" s="120"/>
      <c r="P609" s="143" t="s">
        <v>269</v>
      </c>
    </row>
    <row r="610" spans="1:16" s="119" customFormat="1" ht="14.25">
      <c r="B610" s="146"/>
      <c r="C610" s="147"/>
      <c r="I610" s="147"/>
      <c r="J610" s="147"/>
      <c r="K610" s="147"/>
      <c r="L610" s="147"/>
      <c r="M610" s="147"/>
      <c r="N610" s="148">
        <f>+N609/G609-1</f>
        <v>0.44916467780429592</v>
      </c>
      <c r="O610" s="120"/>
      <c r="P610" s="149" t="s">
        <v>270</v>
      </c>
    </row>
    <row r="611" spans="1:16" s="156" customFormat="1" ht="14.25">
      <c r="A611" s="150"/>
      <c r="B611" s="151"/>
      <c r="C611" s="152"/>
      <c r="D611" s="152"/>
      <c r="E611" s="152"/>
      <c r="F611" s="152"/>
      <c r="G611" s="152"/>
      <c r="H611" s="152">
        <f>RATE(H$315-$G$315,,-$G609,H609)</f>
        <v>-4.0572792362768416E-2</v>
      </c>
      <c r="I611" s="152">
        <f t="shared" ref="I611:N611" si="118">RATE(I$315-$G$315,,-$G609,I609)</f>
        <v>4.2074303692699599E-2</v>
      </c>
      <c r="J611" s="152">
        <f t="shared" si="118"/>
        <v>4.9823272687943322E-2</v>
      </c>
      <c r="K611" s="152">
        <f t="shared" si="118"/>
        <v>6.7936966521482692E-2</v>
      </c>
      <c r="L611" s="152">
        <f t="shared" si="118"/>
        <v>7.452467673072527E-2</v>
      </c>
      <c r="M611" s="152">
        <f t="shared" si="118"/>
        <v>7.7467436461791772E-2</v>
      </c>
      <c r="N611" s="153">
        <f t="shared" si="118"/>
        <v>5.4427733012802952E-2</v>
      </c>
      <c r="O611" s="154"/>
      <c r="P611" s="155" t="s">
        <v>271</v>
      </c>
    </row>
    <row r="612" spans="1:16" s="119" customFormat="1" ht="14.25">
      <c r="B612" s="140"/>
      <c r="C612" s="141"/>
      <c r="D612" s="141"/>
      <c r="E612" s="141"/>
      <c r="F612" s="141"/>
      <c r="G612" s="141"/>
      <c r="H612" s="141"/>
      <c r="I612" s="141">
        <f t="shared" ref="I612:N612" si="119">+H$567+H612</f>
        <v>1.3</v>
      </c>
      <c r="J612" s="141">
        <f t="shared" si="119"/>
        <v>2.6500000000000004</v>
      </c>
      <c r="K612" s="141">
        <f t="shared" si="119"/>
        <v>4.0500000000000007</v>
      </c>
      <c r="L612" s="141">
        <f t="shared" si="119"/>
        <v>5.5300000000000011</v>
      </c>
      <c r="M612" s="141">
        <f t="shared" si="119"/>
        <v>7.1400000000000015</v>
      </c>
      <c r="N612" s="142">
        <f t="shared" si="119"/>
        <v>8.8600000000000012</v>
      </c>
      <c r="O612" s="120"/>
      <c r="P612" s="143" t="s">
        <v>268</v>
      </c>
    </row>
    <row r="613" spans="1:16" s="119" customFormat="1" ht="14.25">
      <c r="B613" s="157"/>
      <c r="C613" s="144"/>
      <c r="D613" s="144"/>
      <c r="E613" s="144"/>
      <c r="F613" s="144"/>
      <c r="G613" s="144"/>
      <c r="H613" s="144">
        <f t="shared" ref="H613:N613" si="120">+H$577+H612</f>
        <v>19.100000000000001</v>
      </c>
      <c r="I613" s="144">
        <f t="shared" si="120"/>
        <v>21.75</v>
      </c>
      <c r="J613" s="144">
        <f t="shared" si="120"/>
        <v>23.240000000000002</v>
      </c>
      <c r="K613" s="144">
        <f t="shared" si="120"/>
        <v>26.25</v>
      </c>
      <c r="L613" s="144">
        <f t="shared" si="120"/>
        <v>29.01</v>
      </c>
      <c r="M613" s="144">
        <f t="shared" si="120"/>
        <v>31.78</v>
      </c>
      <c r="N613" s="145">
        <f t="shared" si="120"/>
        <v>29.36</v>
      </c>
      <c r="O613" s="120"/>
      <c r="P613" s="143" t="s">
        <v>269</v>
      </c>
    </row>
    <row r="614" spans="1:16" s="119" customFormat="1" ht="14.25">
      <c r="B614" s="146"/>
      <c r="I614" s="147"/>
      <c r="J614" s="147"/>
      <c r="K614" s="147"/>
      <c r="L614" s="147"/>
      <c r="M614" s="147"/>
      <c r="N614" s="148">
        <f>+N613/H613-1</f>
        <v>0.53717277486910975</v>
      </c>
      <c r="O614" s="120"/>
      <c r="P614" s="149" t="s">
        <v>270</v>
      </c>
    </row>
    <row r="615" spans="1:16" s="156" customFormat="1" ht="14.25">
      <c r="A615" s="150"/>
      <c r="B615" s="151"/>
      <c r="C615" s="152"/>
      <c r="D615" s="152"/>
      <c r="E615" s="152"/>
      <c r="F615" s="152"/>
      <c r="G615" s="152"/>
      <c r="H615" s="152"/>
      <c r="I615" s="152">
        <f>RATE(I$315-$H$315,,-$H613,I613)</f>
        <v>0.13874345549738212</v>
      </c>
      <c r="J615" s="152">
        <f t="shared" ref="J615:N615" si="121">RATE(J$315-$H$315,,-$H613,J613)</f>
        <v>0.10306569464448111</v>
      </c>
      <c r="K615" s="152">
        <f t="shared" si="121"/>
        <v>0.11181359494128257</v>
      </c>
      <c r="L615" s="152">
        <f t="shared" si="121"/>
        <v>0.11014214509567158</v>
      </c>
      <c r="M615" s="152">
        <f t="shared" si="121"/>
        <v>0.1071949725815123</v>
      </c>
      <c r="N615" s="153">
        <f t="shared" si="121"/>
        <v>7.4287314123060402E-2</v>
      </c>
      <c r="O615" s="154"/>
      <c r="P615" s="155" t="s">
        <v>271</v>
      </c>
    </row>
    <row r="616" spans="1:16" s="119" customFormat="1" ht="14.25">
      <c r="B616" s="140"/>
      <c r="C616" s="141"/>
      <c r="D616" s="141"/>
      <c r="E616" s="141"/>
      <c r="F616" s="141"/>
      <c r="G616" s="141"/>
      <c r="H616" s="141"/>
      <c r="I616" s="141"/>
      <c r="J616" s="141">
        <f>+I$567+I616</f>
        <v>1.35</v>
      </c>
      <c r="K616" s="141">
        <f>+J$567+J616</f>
        <v>2.75</v>
      </c>
      <c r="L616" s="141">
        <f>+K$567+K616</f>
        <v>4.2300000000000004</v>
      </c>
      <c r="M616" s="141">
        <f>+L$567+L616</f>
        <v>5.8400000000000007</v>
      </c>
      <c r="N616" s="142">
        <f>+M$567+M616</f>
        <v>7.5600000000000005</v>
      </c>
      <c r="O616" s="120"/>
      <c r="P616" s="143" t="s">
        <v>268</v>
      </c>
    </row>
    <row r="617" spans="1:16" s="119" customFormat="1" ht="14.25">
      <c r="B617" s="157"/>
      <c r="C617" s="144"/>
      <c r="D617" s="144"/>
      <c r="E617" s="144"/>
      <c r="F617" s="144"/>
      <c r="G617" s="144"/>
      <c r="H617" s="144"/>
      <c r="I617" s="144">
        <f t="shared" ref="I617:N617" si="122">+I$577+I616</f>
        <v>20.45</v>
      </c>
      <c r="J617" s="144">
        <f t="shared" si="122"/>
        <v>21.94</v>
      </c>
      <c r="K617" s="144">
        <f t="shared" si="122"/>
        <v>24.95</v>
      </c>
      <c r="L617" s="144">
        <f t="shared" si="122"/>
        <v>27.71</v>
      </c>
      <c r="M617" s="144">
        <f t="shared" si="122"/>
        <v>30.48</v>
      </c>
      <c r="N617" s="145">
        <f t="shared" si="122"/>
        <v>28.060000000000002</v>
      </c>
      <c r="O617" s="120"/>
      <c r="P617" s="143" t="s">
        <v>269</v>
      </c>
    </row>
    <row r="618" spans="1:16" s="119" customFormat="1" ht="14.25">
      <c r="B618" s="146"/>
      <c r="I618" s="147"/>
      <c r="J618" s="147"/>
      <c r="K618" s="147"/>
      <c r="L618" s="147"/>
      <c r="M618" s="147"/>
      <c r="N618" s="158">
        <f>+N617/I617-1</f>
        <v>0.37212713936430331</v>
      </c>
      <c r="O618" s="120"/>
      <c r="P618" s="149" t="s">
        <v>270</v>
      </c>
    </row>
    <row r="619" spans="1:16" s="156" customFormat="1" ht="14.25">
      <c r="A619" s="150"/>
      <c r="B619" s="151"/>
      <c r="C619" s="152"/>
      <c r="D619" s="152"/>
      <c r="E619" s="152"/>
      <c r="F619" s="152"/>
      <c r="G619" s="152"/>
      <c r="H619" s="152"/>
      <c r="I619" s="152"/>
      <c r="J619" s="152">
        <f>RATE(J$315-$I$315,,-$I617,J617)</f>
        <v>7.2860635696821704E-2</v>
      </c>
      <c r="K619" s="152">
        <f>RATE(K$315-$I$315,,-$I617,K617)</f>
        <v>0.10455823737599577</v>
      </c>
      <c r="L619" s="152">
        <f>RATE(L$315-$I$315,,-$I617,L617)</f>
        <v>0.1065755525031606</v>
      </c>
      <c r="M619" s="152">
        <f>RATE(M$315-$I$315,,-$I617,M617)</f>
        <v>0.10491892593388083</v>
      </c>
      <c r="N619" s="153">
        <f>RATE(N$315-$I$315,,-$I617,N617)</f>
        <v>6.5317033007030775E-2</v>
      </c>
      <c r="O619" s="154"/>
      <c r="P619" s="155" t="s">
        <v>271</v>
      </c>
    </row>
    <row r="620" spans="1:16" s="119" customFormat="1" ht="14.25">
      <c r="B620" s="140"/>
      <c r="C620" s="141"/>
      <c r="D620" s="141"/>
      <c r="E620" s="141"/>
      <c r="F620" s="141"/>
      <c r="G620" s="141"/>
      <c r="H620" s="141"/>
      <c r="I620" s="141"/>
      <c r="J620" s="141"/>
      <c r="K620" s="141">
        <f>+J$567+J620</f>
        <v>1.4</v>
      </c>
      <c r="L620" s="141">
        <f>+K$567+K620</f>
        <v>2.88</v>
      </c>
      <c r="M620" s="141">
        <f>+L$567+L620</f>
        <v>4.49</v>
      </c>
      <c r="N620" s="142">
        <f>+M$567+M620</f>
        <v>6.21</v>
      </c>
      <c r="O620" s="120"/>
      <c r="P620" s="143" t="s">
        <v>268</v>
      </c>
    </row>
    <row r="621" spans="1:16" s="119" customFormat="1" ht="14.25">
      <c r="B621" s="157"/>
      <c r="C621" s="144"/>
      <c r="D621" s="144"/>
      <c r="E621" s="144"/>
      <c r="F621" s="144"/>
      <c r="G621" s="144"/>
      <c r="H621" s="144"/>
      <c r="I621" s="144"/>
      <c r="J621" s="144">
        <f>+J$577+J620</f>
        <v>20.59</v>
      </c>
      <c r="K621" s="144">
        <f>+K$577+K620</f>
        <v>23.599999999999998</v>
      </c>
      <c r="L621" s="144">
        <f>+L$577+L620</f>
        <v>26.36</v>
      </c>
      <c r="M621" s="144">
        <f>+M$577+M620</f>
        <v>29.130000000000003</v>
      </c>
      <c r="N621" s="145">
        <f>+N$577+N620</f>
        <v>26.71</v>
      </c>
      <c r="O621" s="120"/>
      <c r="P621" s="143" t="s">
        <v>269</v>
      </c>
    </row>
    <row r="622" spans="1:16" s="119" customFormat="1" ht="14.25">
      <c r="B622" s="146"/>
      <c r="I622" s="147"/>
      <c r="J622" s="147"/>
      <c r="K622" s="147"/>
      <c r="L622" s="147"/>
      <c r="M622" s="147"/>
      <c r="N622" s="158">
        <f>+N621/J621-1</f>
        <v>0.29723166585721228</v>
      </c>
      <c r="O622" s="120"/>
      <c r="P622" s="149" t="s">
        <v>270</v>
      </c>
    </row>
    <row r="623" spans="1:16" s="156" customFormat="1" ht="14.25">
      <c r="A623" s="150"/>
      <c r="B623" s="151"/>
      <c r="C623" s="152"/>
      <c r="D623" s="152"/>
      <c r="E623" s="152"/>
      <c r="F623" s="152"/>
      <c r="G623" s="152"/>
      <c r="H623" s="152"/>
      <c r="I623" s="152"/>
      <c r="J623" s="152"/>
      <c r="K623" s="152">
        <f>RATE(K$315-$J$315,,-$J621,K621)</f>
        <v>0.14618746964545881</v>
      </c>
      <c r="L623" s="152">
        <f>RATE(L$315-$J$315,,-$J621,L621)</f>
        <v>0.13147387193659563</v>
      </c>
      <c r="M623" s="152">
        <f>RATE(M$315-$J$315,,-$J621,M621)</f>
        <v>0.12260777566114772</v>
      </c>
      <c r="N623" s="153">
        <f>RATE(N$315-$J$315,,-$J621,N621)</f>
        <v>6.7221056427981984E-2</v>
      </c>
      <c r="O623" s="154"/>
      <c r="P623" s="155" t="s">
        <v>271</v>
      </c>
    </row>
    <row r="624" spans="1:16" s="119" customFormat="1" ht="14.25">
      <c r="B624" s="159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>
        <f>+K$567+K624</f>
        <v>1.48</v>
      </c>
      <c r="M624" s="160">
        <f>+L$567+L624</f>
        <v>3.09</v>
      </c>
      <c r="N624" s="161">
        <f>+M$567+M624</f>
        <v>4.8099999999999996</v>
      </c>
      <c r="O624" s="120"/>
      <c r="P624" s="143" t="s">
        <v>268</v>
      </c>
    </row>
    <row r="625" spans="1:29" s="119" customFormat="1" ht="14.25">
      <c r="B625" s="162"/>
      <c r="C625" s="163"/>
      <c r="D625" s="163"/>
      <c r="E625" s="163"/>
      <c r="F625" s="163"/>
      <c r="G625" s="163"/>
      <c r="H625" s="163"/>
      <c r="I625" s="163"/>
      <c r="J625" s="163"/>
      <c r="K625" s="163">
        <f>+K$577+K624</f>
        <v>22.2</v>
      </c>
      <c r="L625" s="163">
        <f>+L$577+L624</f>
        <v>24.96</v>
      </c>
      <c r="M625" s="163">
        <f>+M$577+M624</f>
        <v>27.73</v>
      </c>
      <c r="N625" s="164">
        <f>+N$577+N624</f>
        <v>25.31</v>
      </c>
      <c r="O625" s="120"/>
      <c r="P625" s="143" t="s">
        <v>269</v>
      </c>
    </row>
    <row r="626" spans="1:29" s="119" customFormat="1" ht="14.25">
      <c r="B626" s="146"/>
      <c r="I626" s="147"/>
      <c r="J626" s="147"/>
      <c r="K626" s="147"/>
      <c r="L626" s="147"/>
      <c r="M626" s="147"/>
      <c r="N626" s="158">
        <f>+N625/K625-1</f>
        <v>0.1400900900900901</v>
      </c>
      <c r="O626" s="120"/>
      <c r="P626" s="149" t="s">
        <v>270</v>
      </c>
    </row>
    <row r="627" spans="1:29" s="103" customFormat="1" ht="14.25">
      <c r="A627" s="97"/>
      <c r="B627" s="98"/>
      <c r="C627" s="99"/>
      <c r="D627" s="99"/>
      <c r="E627" s="99"/>
      <c r="F627" s="99"/>
      <c r="G627" s="99"/>
      <c r="H627" s="99"/>
      <c r="I627" s="99"/>
      <c r="J627" s="99"/>
      <c r="K627" s="99"/>
      <c r="L627" s="99">
        <f>RATE(L$315-$K$315,,-$K625,L625)</f>
        <v>0.12432432432432437</v>
      </c>
      <c r="M627" s="99">
        <f>RATE(M$315-$K$315,,-$K625,M625)</f>
        <v>0.11763102099892486</v>
      </c>
      <c r="N627" s="100">
        <f>RATE(N$315-$K$315,,-$K625,N625)</f>
        <v>4.467144424526498E-2</v>
      </c>
      <c r="O627" s="101"/>
      <c r="P627" s="102" t="s">
        <v>271</v>
      </c>
    </row>
    <row r="628" spans="1:29" s="119" customFormat="1" ht="14.25">
      <c r="B628" s="159"/>
      <c r="C628" s="160"/>
      <c r="D628" s="160"/>
      <c r="E628" s="160"/>
      <c r="F628" s="160"/>
      <c r="G628" s="160"/>
      <c r="H628" s="160"/>
      <c r="I628" s="160"/>
      <c r="J628" s="160"/>
      <c r="K628" s="160"/>
      <c r="L628" s="160"/>
      <c r="M628" s="160">
        <f>+L$567+L628</f>
        <v>1.61</v>
      </c>
      <c r="N628" s="161">
        <f>+M$567+M628</f>
        <v>3.33</v>
      </c>
      <c r="O628" s="120"/>
      <c r="P628" s="143" t="s">
        <v>268</v>
      </c>
    </row>
    <row r="629" spans="1:29" s="119" customFormat="1" ht="14.25">
      <c r="B629" s="162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>
        <f>+L$577+L628</f>
        <v>23.48</v>
      </c>
      <c r="M629" s="163">
        <f>+M$577+M628</f>
        <v>26.25</v>
      </c>
      <c r="N629" s="164">
        <f>+N$577+N628</f>
        <v>23.83</v>
      </c>
      <c r="O629" s="120"/>
      <c r="P629" s="143" t="s">
        <v>269</v>
      </c>
    </row>
    <row r="630" spans="1:29" s="119" customFormat="1" ht="14.25">
      <c r="B630" s="146"/>
      <c r="I630" s="147"/>
      <c r="J630" s="147"/>
      <c r="K630" s="147"/>
      <c r="L630" s="147"/>
      <c r="M630" s="147"/>
      <c r="N630" s="158">
        <f>+N629/L629-1</f>
        <v>1.4906303236797092E-2</v>
      </c>
      <c r="O630" s="120"/>
      <c r="P630" s="149" t="s">
        <v>270</v>
      </c>
    </row>
    <row r="631" spans="1:29" s="103" customFormat="1" ht="14.25">
      <c r="A631" s="97"/>
      <c r="B631" s="98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>
        <f>RATE(M$315-$L$315,,-$L629,M629)</f>
        <v>0.11797274275979572</v>
      </c>
      <c r="N631" s="100">
        <f>RATE(N$315-$L$315,,-$L629,N629)</f>
        <v>7.4255819844944015E-3</v>
      </c>
      <c r="O631" s="101"/>
      <c r="P631" s="102" t="s">
        <v>271</v>
      </c>
    </row>
    <row r="632" spans="1:29" s="119" customFormat="1" ht="14.25">
      <c r="B632" s="159"/>
      <c r="C632" s="160"/>
      <c r="D632" s="160"/>
      <c r="E632" s="160"/>
      <c r="F632" s="160"/>
      <c r="G632" s="160"/>
      <c r="H632" s="160"/>
      <c r="I632" s="160"/>
      <c r="J632" s="160"/>
      <c r="K632" s="160"/>
      <c r="L632" s="160"/>
      <c r="M632" s="160"/>
      <c r="N632" s="161">
        <f>+M$567+M632</f>
        <v>1.72</v>
      </c>
      <c r="O632" s="120"/>
      <c r="P632" s="143" t="s">
        <v>268</v>
      </c>
    </row>
    <row r="633" spans="1:29" s="119" customFormat="1" ht="14.25">
      <c r="B633" s="162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>
        <f>+M$577+M632</f>
        <v>24.64</v>
      </c>
      <c r="N633" s="164">
        <f>+N$577+N632</f>
        <v>22.22</v>
      </c>
      <c r="O633" s="120"/>
      <c r="P633" s="143" t="s">
        <v>269</v>
      </c>
    </row>
    <row r="634" spans="1:29" s="119" customFormat="1" ht="14.25">
      <c r="B634" s="146"/>
      <c r="I634" s="147"/>
      <c r="J634" s="147"/>
      <c r="K634" s="147"/>
      <c r="L634" s="147"/>
      <c r="M634" s="147"/>
      <c r="N634" s="158">
        <f>+N633/M633-1</f>
        <v>-9.8214285714285809E-2</v>
      </c>
      <c r="O634" s="120"/>
      <c r="P634" s="149" t="s">
        <v>270</v>
      </c>
    </row>
    <row r="635" spans="1:29" s="103" customFormat="1" ht="14.25">
      <c r="A635" s="97"/>
      <c r="B635" s="98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100">
        <f>RATE(N$315-$M$315,,-$M633,N633)</f>
        <v>-9.8214285714285754E-2</v>
      </c>
      <c r="O635" s="101"/>
      <c r="P635" s="102" t="s">
        <v>271</v>
      </c>
    </row>
    <row r="639" spans="1:29" s="165" customFormat="1">
      <c r="D639" s="137"/>
      <c r="E639" s="133"/>
      <c r="F639" s="133"/>
      <c r="G639" s="133"/>
      <c r="H639" s="341" t="s">
        <v>1117</v>
      </c>
      <c r="I639" s="342"/>
      <c r="J639" s="342"/>
      <c r="K639" s="342"/>
      <c r="L639" s="342"/>
      <c r="M639" s="342"/>
      <c r="N639" s="342"/>
      <c r="O639" s="138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</row>
    <row r="640" spans="1:29" s="165" customFormat="1">
      <c r="D640" s="166"/>
      <c r="E640" s="167"/>
      <c r="F640" s="167"/>
      <c r="G640" s="167"/>
      <c r="H640" s="343" t="s">
        <v>1118</v>
      </c>
      <c r="I640" s="344"/>
      <c r="J640" s="344"/>
      <c r="K640" s="344"/>
      <c r="L640" s="344"/>
      <c r="M640" s="344"/>
      <c r="N640" s="345"/>
      <c r="O640" s="168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</row>
    <row r="641" spans="4:29" s="165" customFormat="1">
      <c r="D641" s="166"/>
      <c r="E641" s="167"/>
      <c r="F641" s="167"/>
      <c r="G641" s="167"/>
      <c r="H641" s="169">
        <v>553</v>
      </c>
      <c r="I641" s="170">
        <v>552</v>
      </c>
      <c r="J641" s="171">
        <v>565.65300000000002</v>
      </c>
      <c r="K641" s="171">
        <v>584.62</v>
      </c>
      <c r="L641" s="171">
        <v>608.85</v>
      </c>
      <c r="M641" s="171">
        <v>639.56799999999998</v>
      </c>
      <c r="N641" s="172">
        <v>715.47699999999998</v>
      </c>
      <c r="O641" s="168" t="e">
        <f>RATE($H$1-$N$1,,N641,-H641)</f>
        <v>#NUM!</v>
      </c>
      <c r="P641" s="173" t="s">
        <v>202</v>
      </c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</row>
    <row r="642" spans="4:29" s="165" customFormat="1">
      <c r="D642" s="166"/>
      <c r="E642" s="167"/>
      <c r="F642" s="167"/>
      <c r="G642" s="167"/>
      <c r="H642" s="174">
        <v>557.67700000000002</v>
      </c>
      <c r="I642" s="167">
        <v>557.279</v>
      </c>
      <c r="J642" s="175">
        <v>571.43799999999999</v>
      </c>
      <c r="K642" s="175">
        <v>599.95799999999997</v>
      </c>
      <c r="L642" s="175">
        <v>623.48699999999997</v>
      </c>
      <c r="M642" s="175">
        <v>658.774</v>
      </c>
      <c r="N642" s="176"/>
      <c r="O642" s="168" t="e">
        <f t="shared" ref="O642:O645" si="123">RATE($H$1-$M$1,,M642,-H642)</f>
        <v>#NUM!</v>
      </c>
      <c r="P642" s="173" t="s">
        <v>203</v>
      </c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</row>
    <row r="643" spans="4:29" s="165" customFormat="1">
      <c r="D643" s="166"/>
      <c r="E643" s="167"/>
      <c r="F643" s="167"/>
      <c r="G643" s="167"/>
      <c r="H643" s="174">
        <v>564.69600000000003</v>
      </c>
      <c r="I643" s="167">
        <v>564.45699999999999</v>
      </c>
      <c r="J643" s="175">
        <v>582.71100000000001</v>
      </c>
      <c r="K643" s="175">
        <v>611.87400000000002</v>
      </c>
      <c r="L643" s="175">
        <v>634.85799999999995</v>
      </c>
      <c r="M643" s="175">
        <v>686.71199999999999</v>
      </c>
      <c r="N643" s="176"/>
      <c r="O643" s="168" t="e">
        <f t="shared" si="123"/>
        <v>#NUM!</v>
      </c>
      <c r="P643" s="173" t="s">
        <v>204</v>
      </c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</row>
    <row r="644" spans="4:29" s="165" customFormat="1">
      <c r="D644" s="166"/>
      <c r="E644" s="167"/>
      <c r="F644" s="167"/>
      <c r="G644" s="167"/>
      <c r="H644" s="174">
        <f t="shared" ref="H644:M644" si="124">H645-H643-H642-H641</f>
        <v>550.25944100000015</v>
      </c>
      <c r="I644" s="167">
        <f t="shared" si="124"/>
        <v>544.89329600000019</v>
      </c>
      <c r="J644" s="175">
        <f t="shared" si="124"/>
        <v>586.1150140000002</v>
      </c>
      <c r="K644" s="175">
        <f t="shared" si="124"/>
        <v>618.95078200000023</v>
      </c>
      <c r="L644" s="175">
        <f t="shared" si="124"/>
        <v>640.9259780000001</v>
      </c>
      <c r="M644" s="175">
        <f t="shared" si="124"/>
        <v>706.1117740000002</v>
      </c>
      <c r="N644" s="176"/>
      <c r="O644" s="168" t="e">
        <f t="shared" si="123"/>
        <v>#NUM!</v>
      </c>
      <c r="P644" s="173" t="s">
        <v>210</v>
      </c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</row>
    <row r="645" spans="4:29" s="165" customFormat="1">
      <c r="D645" s="137"/>
      <c r="E645" s="133"/>
      <c r="F645" s="167"/>
      <c r="G645" s="133"/>
      <c r="H645" s="177">
        <v>2225.6324410000002</v>
      </c>
      <c r="I645" s="178">
        <v>2218.6292960000001</v>
      </c>
      <c r="J645" s="179">
        <v>2305.9170140000001</v>
      </c>
      <c r="K645" s="179">
        <v>2415.4027820000001</v>
      </c>
      <c r="L645" s="179">
        <v>2508.1209779999999</v>
      </c>
      <c r="M645" s="179">
        <v>2691.1657740000001</v>
      </c>
      <c r="N645" s="180"/>
      <c r="O645" s="138" t="e">
        <f t="shared" si="123"/>
        <v>#NUM!</v>
      </c>
      <c r="P645" s="173" t="s">
        <v>1119</v>
      </c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</row>
    <row r="646" spans="4:29" s="165" customFormat="1">
      <c r="E646" s="167"/>
      <c r="F646" s="167"/>
      <c r="G646" s="167"/>
      <c r="H646" s="323" t="s">
        <v>1120</v>
      </c>
      <c r="I646" s="324"/>
      <c r="J646" s="324"/>
      <c r="K646" s="324"/>
      <c r="L646" s="324"/>
      <c r="M646" s="324"/>
      <c r="N646" s="325"/>
      <c r="O646" s="168"/>
      <c r="P646" s="132"/>
    </row>
    <row r="647" spans="4:29" s="165" customFormat="1">
      <c r="E647" s="167"/>
      <c r="F647" s="167"/>
      <c r="G647" s="167"/>
      <c r="H647" s="174">
        <v>24</v>
      </c>
      <c r="I647" s="167">
        <v>30</v>
      </c>
      <c r="J647" s="167">
        <v>23.21</v>
      </c>
      <c r="K647" s="167">
        <v>16.135000000000002</v>
      </c>
      <c r="L647" s="167">
        <v>8.4749999999999996</v>
      </c>
      <c r="M647" s="167">
        <v>3.2050000000000001</v>
      </c>
      <c r="N647" s="176">
        <v>2.661</v>
      </c>
      <c r="O647" s="168" t="e">
        <f>RATE($H$1-$N$1,,N647,-H647)</f>
        <v>#NUM!</v>
      </c>
      <c r="P647" s="173" t="s">
        <v>202</v>
      </c>
    </row>
    <row r="648" spans="4:29" s="165" customFormat="1">
      <c r="E648" s="167"/>
      <c r="F648" s="167"/>
      <c r="G648" s="167"/>
      <c r="H648" s="174">
        <v>23.225000000000001</v>
      </c>
      <c r="I648" s="167">
        <v>27.975000000000001</v>
      </c>
      <c r="J648" s="167">
        <v>22.475000000000001</v>
      </c>
      <c r="K648" s="167">
        <v>13.61</v>
      </c>
      <c r="L648" s="167">
        <v>7.1890000000000001</v>
      </c>
      <c r="M648" s="167">
        <v>3.15</v>
      </c>
      <c r="N648" s="176"/>
      <c r="O648" s="168" t="e">
        <f t="shared" ref="O648:O651" si="125">RATE($H$1-$M$1,,M648,-H648)</f>
        <v>#NUM!</v>
      </c>
      <c r="P648" s="173" t="s">
        <v>203</v>
      </c>
    </row>
    <row r="649" spans="4:29" s="165" customFormat="1">
      <c r="E649" s="167"/>
      <c r="F649" s="167"/>
      <c r="G649" s="167"/>
      <c r="H649" s="174">
        <v>22.99</v>
      </c>
      <c r="I649" s="167">
        <v>26.986000000000001</v>
      </c>
      <c r="J649" s="167">
        <v>22.228999999999999</v>
      </c>
      <c r="K649" s="167">
        <v>10.832000000000001</v>
      </c>
      <c r="L649" s="167">
        <v>5.5540000000000003</v>
      </c>
      <c r="M649" s="167">
        <v>2.7480000000000002</v>
      </c>
      <c r="N649" s="176"/>
      <c r="O649" s="168" t="e">
        <f t="shared" si="125"/>
        <v>#NUM!</v>
      </c>
      <c r="P649" s="173" t="s">
        <v>204</v>
      </c>
    </row>
    <row r="650" spans="4:29" s="165" customFormat="1">
      <c r="E650" s="167"/>
      <c r="F650" s="167"/>
      <c r="G650" s="167"/>
      <c r="H650" s="174">
        <f t="shared" ref="H650:M650" si="126">H651-H649-H648-H647</f>
        <v>22.630102000000001</v>
      </c>
      <c r="I650" s="167">
        <f t="shared" si="126"/>
        <v>24.702270999999989</v>
      </c>
      <c r="J650" s="167">
        <f t="shared" si="126"/>
        <v>20.829318999999998</v>
      </c>
      <c r="K650" s="167">
        <f t="shared" si="126"/>
        <v>10.039945999999997</v>
      </c>
      <c r="L650" s="167">
        <f t="shared" si="126"/>
        <v>5.1655829999999998</v>
      </c>
      <c r="M650" s="167">
        <f t="shared" si="126"/>
        <v>2.7449310000000011</v>
      </c>
      <c r="N650" s="176"/>
      <c r="O650" s="168" t="e">
        <f t="shared" si="125"/>
        <v>#NUM!</v>
      </c>
      <c r="P650" s="173" t="s">
        <v>210</v>
      </c>
    </row>
    <row r="651" spans="4:29" s="165" customFormat="1">
      <c r="D651" s="132"/>
      <c r="E651" s="133"/>
      <c r="F651" s="167"/>
      <c r="G651" s="133"/>
      <c r="H651" s="181">
        <v>92.845101999999997</v>
      </c>
      <c r="I651" s="182">
        <v>109.66327099999999</v>
      </c>
      <c r="J651" s="182">
        <v>88.743319</v>
      </c>
      <c r="K651" s="182">
        <v>50.616945999999999</v>
      </c>
      <c r="L651" s="182">
        <v>26.383583000000002</v>
      </c>
      <c r="M651" s="182">
        <v>11.847931000000001</v>
      </c>
      <c r="N651" s="183">
        <f>SUM(N647:N650)</f>
        <v>2.661</v>
      </c>
      <c r="O651" s="168" t="e">
        <f t="shared" si="125"/>
        <v>#NUM!</v>
      </c>
      <c r="P651" s="173" t="s">
        <v>1119</v>
      </c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</row>
    <row r="652" spans="4:29" s="165" customFormat="1">
      <c r="E652" s="167"/>
      <c r="F652" s="167"/>
      <c r="G652" s="167"/>
      <c r="H652" s="323" t="s">
        <v>1121</v>
      </c>
      <c r="I652" s="324"/>
      <c r="J652" s="324"/>
      <c r="K652" s="324"/>
      <c r="L652" s="324"/>
      <c r="M652" s="324"/>
      <c r="N652" s="325"/>
      <c r="O652" s="168"/>
      <c r="P652" s="132"/>
    </row>
    <row r="653" spans="4:29" s="165" customFormat="1">
      <c r="E653" s="167"/>
      <c r="F653" s="167"/>
      <c r="G653" s="167"/>
      <c r="H653" s="174">
        <v>17</v>
      </c>
      <c r="I653" s="167">
        <v>18</v>
      </c>
      <c r="J653" s="167">
        <v>17.204999999999998</v>
      </c>
      <c r="K653" s="167">
        <v>13.231</v>
      </c>
      <c r="L653" s="167">
        <v>9.0399999999999991</v>
      </c>
      <c r="M653" s="167">
        <v>7.79</v>
      </c>
      <c r="N653" s="176">
        <v>11.211</v>
      </c>
      <c r="O653" s="168" t="e">
        <f>RATE($H$1-$N$1,,N653,-H653)</f>
        <v>#NUM!</v>
      </c>
      <c r="P653" s="173" t="s">
        <v>202</v>
      </c>
    </row>
    <row r="654" spans="4:29" s="165" customFormat="1">
      <c r="E654" s="167"/>
      <c r="F654" s="167"/>
      <c r="G654" s="167"/>
      <c r="H654" s="174">
        <v>16.707000000000001</v>
      </c>
      <c r="I654" s="167">
        <v>18.18</v>
      </c>
      <c r="J654" s="167">
        <v>16.795999999999999</v>
      </c>
      <c r="K654" s="167">
        <v>11.83</v>
      </c>
      <c r="L654" s="167">
        <v>8.4710000000000001</v>
      </c>
      <c r="M654" s="167">
        <v>8.6639999999999997</v>
      </c>
      <c r="N654" s="176"/>
      <c r="O654" s="168" t="e">
        <f t="shared" ref="O654:O657" si="127">RATE($H$1-$M$1,,M654,-H654)</f>
        <v>#NUM!</v>
      </c>
      <c r="P654" s="173" t="s">
        <v>203</v>
      </c>
    </row>
    <row r="655" spans="4:29" s="165" customFormat="1">
      <c r="E655" s="167"/>
      <c r="F655" s="167"/>
      <c r="G655" s="167"/>
      <c r="H655" s="174">
        <v>17.48</v>
      </c>
      <c r="I655" s="167">
        <v>25.181000000000001</v>
      </c>
      <c r="J655" s="167">
        <v>15.916</v>
      </c>
      <c r="K655" s="167">
        <v>11.051</v>
      </c>
      <c r="L655" s="167">
        <v>8.1430000000000007</v>
      </c>
      <c r="M655" s="167">
        <v>9.4809999999999999</v>
      </c>
      <c r="N655" s="176"/>
      <c r="O655" s="168" t="e">
        <f t="shared" si="127"/>
        <v>#NUM!</v>
      </c>
      <c r="P655" s="173" t="s">
        <v>204</v>
      </c>
    </row>
    <row r="656" spans="4:29" s="165" customFormat="1">
      <c r="E656" s="167"/>
      <c r="F656" s="167"/>
      <c r="G656" s="167"/>
      <c r="H656" s="174">
        <f t="shared" ref="H656:M656" si="128">H657-H655-H654-H653</f>
        <v>16.84335699999999</v>
      </c>
      <c r="I656" s="167">
        <f t="shared" si="128"/>
        <v>17.413355000000003</v>
      </c>
      <c r="J656" s="167">
        <f t="shared" si="128"/>
        <v>15.079089000000003</v>
      </c>
      <c r="K656" s="167">
        <f t="shared" si="128"/>
        <v>10.258545</v>
      </c>
      <c r="L656" s="167">
        <f t="shared" si="128"/>
        <v>7.7636479999999999</v>
      </c>
      <c r="M656" s="167">
        <f t="shared" si="128"/>
        <v>10.426341000000001</v>
      </c>
      <c r="N656" s="176"/>
      <c r="O656" s="168" t="e">
        <f t="shared" si="127"/>
        <v>#NUM!</v>
      </c>
      <c r="P656" s="173" t="s">
        <v>210</v>
      </c>
    </row>
    <row r="657" spans="4:29" s="165" customFormat="1">
      <c r="D657" s="132"/>
      <c r="E657" s="133"/>
      <c r="F657" s="133"/>
      <c r="G657" s="133"/>
      <c r="H657" s="181">
        <v>68.030356999999995</v>
      </c>
      <c r="I657" s="182">
        <v>78.774355</v>
      </c>
      <c r="J657" s="182">
        <v>64.996088999999998</v>
      </c>
      <c r="K657" s="182">
        <v>46.370545</v>
      </c>
      <c r="L657" s="182">
        <v>33.417648</v>
      </c>
      <c r="M657" s="182">
        <v>36.361341000000003</v>
      </c>
      <c r="N657" s="183">
        <f>SUM(N653:N656)</f>
        <v>11.211</v>
      </c>
      <c r="O657" s="168" t="e">
        <f t="shared" si="127"/>
        <v>#NUM!</v>
      </c>
      <c r="P657" s="173" t="s">
        <v>1119</v>
      </c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</row>
    <row r="658" spans="4:29" s="165" customFormat="1">
      <c r="D658" s="166"/>
      <c r="E658" s="167"/>
      <c r="F658" s="167"/>
      <c r="G658" s="167"/>
      <c r="H658" s="323" t="s">
        <v>1122</v>
      </c>
      <c r="I658" s="324"/>
      <c r="J658" s="324"/>
      <c r="K658" s="324"/>
      <c r="L658" s="324"/>
      <c r="M658" s="324"/>
      <c r="N658" s="325"/>
      <c r="O658" s="168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</row>
    <row r="659" spans="4:29" s="165" customFormat="1">
      <c r="D659" s="166"/>
      <c r="E659" s="167"/>
      <c r="F659" s="167"/>
      <c r="G659" s="167"/>
      <c r="H659" s="174">
        <v>3</v>
      </c>
      <c r="I659" s="167">
        <v>3</v>
      </c>
      <c r="J659" s="175">
        <v>5.351</v>
      </c>
      <c r="K659" s="175">
        <v>10.428000000000001</v>
      </c>
      <c r="L659" s="175">
        <v>18.863</v>
      </c>
      <c r="M659" s="175">
        <v>27.899000000000001</v>
      </c>
      <c r="N659" s="184">
        <v>59.396999999999998</v>
      </c>
      <c r="O659" s="168" t="e">
        <f>RATE($H$1-$N$1,,N659,-H659)</f>
        <v>#NUM!</v>
      </c>
      <c r="P659" s="173" t="s">
        <v>202</v>
      </c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</row>
    <row r="660" spans="4:29" s="165" customFormat="1">
      <c r="D660" s="166"/>
      <c r="E660" s="167"/>
      <c r="F660" s="167"/>
      <c r="G660" s="167"/>
      <c r="H660" s="174">
        <v>3.12</v>
      </c>
      <c r="I660" s="167">
        <v>3.0819999999999999</v>
      </c>
      <c r="J660" s="175">
        <v>5.4969999999999999</v>
      </c>
      <c r="K660" s="175">
        <v>10.378</v>
      </c>
      <c r="L660" s="175">
        <v>21.225999999999999</v>
      </c>
      <c r="M660" s="175">
        <v>35.286000000000001</v>
      </c>
      <c r="N660" s="176"/>
      <c r="O660" s="168" t="e">
        <f t="shared" ref="O660:O663" si="129">RATE($H$1-$M$1,,M660,-H660)</f>
        <v>#NUM!</v>
      </c>
      <c r="P660" s="173" t="s">
        <v>203</v>
      </c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</row>
    <row r="661" spans="4:29" s="165" customFormat="1">
      <c r="D661" s="166"/>
      <c r="E661" s="167"/>
      <c r="F661" s="167"/>
      <c r="G661" s="167"/>
      <c r="H661" s="174">
        <v>3.04</v>
      </c>
      <c r="I661" s="167">
        <v>3.3380000000000001</v>
      </c>
      <c r="J661" s="175">
        <v>9.0990000000000002</v>
      </c>
      <c r="K661" s="175">
        <v>14.007999999999999</v>
      </c>
      <c r="L661" s="175">
        <v>23.943000000000001</v>
      </c>
      <c r="M661" s="175">
        <v>40.003999999999998</v>
      </c>
      <c r="N661" s="176"/>
      <c r="O661" s="168" t="e">
        <f t="shared" si="129"/>
        <v>#NUM!</v>
      </c>
      <c r="P661" s="173" t="s">
        <v>204</v>
      </c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</row>
    <row r="662" spans="4:29" s="165" customFormat="1">
      <c r="D662" s="166"/>
      <c r="E662" s="167"/>
      <c r="F662" s="167"/>
      <c r="G662" s="167"/>
      <c r="H662" s="185">
        <f t="shared" ref="H662:M662" si="130">H663-H661-H660-H659</f>
        <v>2.9358960000000005</v>
      </c>
      <c r="I662" s="186">
        <f t="shared" si="130"/>
        <v>3.9156570000000004</v>
      </c>
      <c r="J662" s="187">
        <f t="shared" si="130"/>
        <v>10.630324000000002</v>
      </c>
      <c r="K662" s="187">
        <f t="shared" si="130"/>
        <v>16.876443000000005</v>
      </c>
      <c r="L662" s="187">
        <f t="shared" si="130"/>
        <v>26.158000000000001</v>
      </c>
      <c r="M662" s="187">
        <f t="shared" si="130"/>
        <v>70.10109700000001</v>
      </c>
      <c r="N662" s="188"/>
      <c r="O662" s="168" t="e">
        <f t="shared" si="129"/>
        <v>#NUM!</v>
      </c>
      <c r="P662" s="173" t="s">
        <v>210</v>
      </c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</row>
    <row r="663" spans="4:29" s="165" customFormat="1">
      <c r="D663" s="137"/>
      <c r="E663" s="133"/>
      <c r="F663" s="133"/>
      <c r="G663" s="133"/>
      <c r="H663" s="189">
        <v>12.095896</v>
      </c>
      <c r="I663" s="133">
        <v>13.335656999999999</v>
      </c>
      <c r="J663" s="190">
        <v>30.577324000000001</v>
      </c>
      <c r="K663" s="190">
        <v>51.690443000000002</v>
      </c>
      <c r="L663" s="190">
        <v>90.19</v>
      </c>
      <c r="M663" s="190">
        <v>173.290097</v>
      </c>
      <c r="N663" s="191">
        <f>SUM(N659:N662)</f>
        <v>59.396999999999998</v>
      </c>
      <c r="O663" s="168" t="e">
        <f t="shared" si="129"/>
        <v>#NUM!</v>
      </c>
      <c r="P663" s="173" t="s">
        <v>1119</v>
      </c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</row>
    <row r="664" spans="4:29" s="165" customFormat="1">
      <c r="D664" s="166"/>
      <c r="E664" s="167"/>
      <c r="F664" s="167"/>
      <c r="G664" s="167"/>
      <c r="H664" s="323" t="s">
        <v>1123</v>
      </c>
      <c r="I664" s="324"/>
      <c r="J664" s="324"/>
      <c r="K664" s="324"/>
      <c r="L664" s="324"/>
      <c r="M664" s="324"/>
      <c r="N664" s="325"/>
      <c r="O664" s="168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</row>
    <row r="665" spans="4:29" s="165" customFormat="1">
      <c r="D665" s="166"/>
      <c r="E665" s="167"/>
      <c r="F665" s="167"/>
      <c r="G665" s="167"/>
      <c r="H665" s="174">
        <v>18</v>
      </c>
      <c r="I665" s="167">
        <v>18</v>
      </c>
      <c r="J665" s="167">
        <v>24.98</v>
      </c>
      <c r="K665" s="167">
        <v>25.201000000000001</v>
      </c>
      <c r="L665" s="167">
        <v>31.795000000000002</v>
      </c>
      <c r="M665" s="167">
        <v>32.494</v>
      </c>
      <c r="N665" s="176">
        <v>27.856000000000002</v>
      </c>
      <c r="O665" s="168" t="e">
        <f>RATE($H$1-$N$1,,N665,-H665)</f>
        <v>#NUM!</v>
      </c>
      <c r="P665" s="173" t="s">
        <v>202</v>
      </c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</row>
    <row r="666" spans="4:29" s="165" customFormat="1">
      <c r="D666" s="166"/>
      <c r="E666" s="167"/>
      <c r="F666" s="167"/>
      <c r="G666" s="167"/>
      <c r="H666" s="174">
        <v>17.541</v>
      </c>
      <c r="I666" s="167">
        <v>18.782</v>
      </c>
      <c r="J666" s="167">
        <v>25.401</v>
      </c>
      <c r="K666" s="167">
        <v>28.027999999999999</v>
      </c>
      <c r="L666" s="167">
        <v>36.621000000000002</v>
      </c>
      <c r="M666" s="167">
        <v>31.123999999999999</v>
      </c>
      <c r="N666" s="176"/>
      <c r="O666" s="168" t="e">
        <f t="shared" ref="O666:O669" si="131">RATE($H$1-$M$1,,M666,-H666)</f>
        <v>#NUM!</v>
      </c>
      <c r="P666" s="173" t="s">
        <v>203</v>
      </c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</row>
    <row r="667" spans="4:29" s="165" customFormat="1">
      <c r="D667" s="166"/>
      <c r="E667" s="167"/>
      <c r="F667" s="167"/>
      <c r="G667" s="167"/>
      <c r="H667" s="174">
        <v>17.87</v>
      </c>
      <c r="I667" s="167">
        <v>22.41</v>
      </c>
      <c r="J667" s="167">
        <v>27.068000000000001</v>
      </c>
      <c r="K667" s="167">
        <v>32.389000000000003</v>
      </c>
      <c r="L667" s="167">
        <v>38.35</v>
      </c>
      <c r="M667" s="167">
        <v>31.067</v>
      </c>
      <c r="N667" s="176"/>
      <c r="O667" s="168" t="e">
        <f t="shared" si="131"/>
        <v>#NUM!</v>
      </c>
      <c r="P667" s="173" t="s">
        <v>204</v>
      </c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</row>
    <row r="668" spans="4:29" s="165" customFormat="1">
      <c r="D668" s="166"/>
      <c r="E668" s="167"/>
      <c r="F668" s="167"/>
      <c r="G668" s="167"/>
      <c r="H668" s="185">
        <f t="shared" ref="H668:M668" si="132">H669-H667-H666-H665</f>
        <v>14.480098999999996</v>
      </c>
      <c r="I668" s="186">
        <f t="shared" si="132"/>
        <v>22.991375000000005</v>
      </c>
      <c r="J668" s="186">
        <f t="shared" si="132"/>
        <v>28.556175</v>
      </c>
      <c r="K668" s="186">
        <f t="shared" si="132"/>
        <v>34.79073799999999</v>
      </c>
      <c r="L668" s="186">
        <f t="shared" si="132"/>
        <v>40.733883000000006</v>
      </c>
      <c r="M668" s="186">
        <f t="shared" si="132"/>
        <v>31.335372000000007</v>
      </c>
      <c r="N668" s="188"/>
      <c r="O668" s="168" t="e">
        <f t="shared" si="131"/>
        <v>#NUM!</v>
      </c>
      <c r="P668" s="173" t="s">
        <v>210</v>
      </c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</row>
    <row r="669" spans="4:29" s="165" customFormat="1">
      <c r="D669" s="137"/>
      <c r="E669" s="133"/>
      <c r="F669" s="133"/>
      <c r="G669" s="133"/>
      <c r="H669" s="189">
        <v>67.891098999999997</v>
      </c>
      <c r="I669" s="133">
        <v>82.183374999999998</v>
      </c>
      <c r="J669" s="133">
        <v>106.00517499999999</v>
      </c>
      <c r="K669" s="133">
        <v>120.408738</v>
      </c>
      <c r="L669" s="133">
        <v>147.49988300000001</v>
      </c>
      <c r="M669" s="133">
        <v>126.02037199999999</v>
      </c>
      <c r="N669" s="191">
        <f>SUM(N665:N668)</f>
        <v>27.856000000000002</v>
      </c>
      <c r="O669" s="168" t="e">
        <f t="shared" si="131"/>
        <v>#NUM!</v>
      </c>
      <c r="P669" s="173" t="s">
        <v>1119</v>
      </c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</row>
    <row r="670" spans="4:29" s="165" customFormat="1">
      <c r="E670" s="167"/>
      <c r="F670" s="167"/>
      <c r="G670" s="167"/>
      <c r="H670" s="323" t="s">
        <v>1124</v>
      </c>
      <c r="I670" s="324"/>
      <c r="J670" s="324"/>
      <c r="K670" s="324"/>
      <c r="L670" s="324"/>
      <c r="M670" s="324"/>
      <c r="N670" s="325"/>
      <c r="O670" s="168"/>
      <c r="P670" s="132"/>
    </row>
    <row r="671" spans="4:29" s="165" customFormat="1">
      <c r="E671" s="167"/>
      <c r="F671" s="167"/>
      <c r="G671" s="167"/>
      <c r="H671" s="174">
        <v>40</v>
      </c>
      <c r="I671" s="167">
        <v>40</v>
      </c>
      <c r="J671" s="175">
        <v>42.207000000000001</v>
      </c>
      <c r="K671" s="175">
        <v>44.627000000000002</v>
      </c>
      <c r="L671" s="175">
        <v>48.673000000000002</v>
      </c>
      <c r="M671" s="175">
        <v>56.625</v>
      </c>
      <c r="N671" s="184">
        <v>65.099000000000004</v>
      </c>
      <c r="O671" s="168" t="e">
        <f>RATE($H$1-$N$1,,N671,-H671)</f>
        <v>#NUM!</v>
      </c>
      <c r="P671" s="173" t="s">
        <v>202</v>
      </c>
    </row>
    <row r="672" spans="4:29" s="165" customFormat="1">
      <c r="E672" s="167"/>
      <c r="F672" s="167"/>
      <c r="G672" s="167"/>
      <c r="H672" s="174">
        <v>41.265999999999998</v>
      </c>
      <c r="I672" s="167">
        <v>42.234999999999999</v>
      </c>
      <c r="J672" s="175">
        <v>44.042999999999999</v>
      </c>
      <c r="K672" s="175">
        <v>48.13</v>
      </c>
      <c r="L672" s="175">
        <v>51.542000000000002</v>
      </c>
      <c r="M672" s="175">
        <v>62.465000000000003</v>
      </c>
      <c r="N672" s="176"/>
      <c r="O672" s="168" t="e">
        <f t="shared" ref="O672:O675" si="133">RATE($H$1-$M$1,,M672,-H672)</f>
        <v>#NUM!</v>
      </c>
      <c r="P672" s="173" t="s">
        <v>203</v>
      </c>
    </row>
    <row r="673" spans="4:29" s="165" customFormat="1">
      <c r="E673" s="167"/>
      <c r="F673" s="167"/>
      <c r="G673" s="167"/>
      <c r="H673" s="174">
        <v>40.752000000000002</v>
      </c>
      <c r="I673" s="167">
        <v>41.777000000000001</v>
      </c>
      <c r="J673" s="175">
        <v>41.164999999999999</v>
      </c>
      <c r="K673" s="175">
        <v>47.567999999999998</v>
      </c>
      <c r="L673" s="175">
        <v>52.13</v>
      </c>
      <c r="M673" s="175">
        <v>65.989000000000004</v>
      </c>
      <c r="N673" s="176"/>
      <c r="O673" s="168" t="e">
        <f t="shared" si="133"/>
        <v>#NUM!</v>
      </c>
      <c r="P673" s="173" t="s">
        <v>204</v>
      </c>
    </row>
    <row r="674" spans="4:29" s="165" customFormat="1">
      <c r="E674" s="167"/>
      <c r="F674" s="167"/>
      <c r="G674" s="167"/>
      <c r="H674" s="185">
        <f t="shared" ref="H674:M674" si="134">H675-H673-H672-H671</f>
        <v>42.948688000000004</v>
      </c>
      <c r="I674" s="186">
        <f t="shared" si="134"/>
        <v>43.437387000000001</v>
      </c>
      <c r="J674" s="187">
        <f t="shared" si="134"/>
        <v>41.041657000000008</v>
      </c>
      <c r="K674" s="187">
        <f t="shared" si="134"/>
        <v>49.902655999999986</v>
      </c>
      <c r="L674" s="187">
        <f t="shared" si="134"/>
        <v>56.307364000000007</v>
      </c>
      <c r="M674" s="187">
        <f t="shared" si="134"/>
        <v>71.723113000000012</v>
      </c>
      <c r="N674" s="188"/>
      <c r="O674" s="168" t="e">
        <f t="shared" si="133"/>
        <v>#NUM!</v>
      </c>
      <c r="P674" s="173" t="s">
        <v>210</v>
      </c>
    </row>
    <row r="675" spans="4:29" s="165" customFormat="1">
      <c r="D675" s="132"/>
      <c r="E675" s="133"/>
      <c r="F675" s="133"/>
      <c r="G675" s="133"/>
      <c r="H675" s="192">
        <v>164.966688</v>
      </c>
      <c r="I675" s="193">
        <v>167.449387</v>
      </c>
      <c r="J675" s="194">
        <v>168.45665700000001</v>
      </c>
      <c r="K675" s="194">
        <v>190.227656</v>
      </c>
      <c r="L675" s="194">
        <v>208.65236400000001</v>
      </c>
      <c r="M675" s="194">
        <v>256.80211300000002</v>
      </c>
      <c r="N675" s="195">
        <f>SUM(N671:N674)</f>
        <v>65.099000000000004</v>
      </c>
      <c r="O675" s="168" t="e">
        <f t="shared" si="133"/>
        <v>#NUM!</v>
      </c>
      <c r="P675" s="173" t="s">
        <v>1119</v>
      </c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</row>
    <row r="676" spans="4:29" s="165" customFormat="1">
      <c r="J676" s="167"/>
      <c r="K676" s="167"/>
      <c r="L676" s="167"/>
      <c r="M676" s="196"/>
      <c r="N676" s="196"/>
      <c r="O676" s="168"/>
    </row>
    <row r="677" spans="4:29" s="165" customFormat="1">
      <c r="H677" s="343" t="s">
        <v>1125</v>
      </c>
      <c r="I677" s="344"/>
      <c r="J677" s="344"/>
      <c r="K677" s="344"/>
      <c r="L677" s="344"/>
      <c r="M677" s="344"/>
      <c r="N677" s="345"/>
      <c r="O677" s="168"/>
      <c r="P677" s="132"/>
    </row>
    <row r="678" spans="4:29" s="165" customFormat="1">
      <c r="D678" s="167"/>
      <c r="E678" s="167"/>
      <c r="F678" s="167"/>
      <c r="G678" s="167"/>
      <c r="H678" s="177">
        <f t="shared" ref="H678:N678" si="135">SUM(H679:H680)</f>
        <v>7964.8799999999992</v>
      </c>
      <c r="I678" s="179">
        <f t="shared" si="135"/>
        <v>8553.5399999999991</v>
      </c>
      <c r="J678" s="179">
        <f t="shared" si="135"/>
        <v>9458.57</v>
      </c>
      <c r="K678" s="179">
        <f t="shared" si="135"/>
        <v>10450.66</v>
      </c>
      <c r="L678" s="179">
        <f t="shared" si="135"/>
        <v>10596.41</v>
      </c>
      <c r="M678" s="179">
        <f t="shared" si="135"/>
        <v>11873.57</v>
      </c>
      <c r="N678" s="180">
        <f t="shared" si="135"/>
        <v>0</v>
      </c>
      <c r="O678" s="168" t="e">
        <f t="shared" ref="O678:O683" si="136">RATE($H$1-$M$1,,M678,-H678)</f>
        <v>#NUM!</v>
      </c>
      <c r="P678" s="133" t="s">
        <v>1126</v>
      </c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</row>
    <row r="679" spans="4:29" s="165" customFormat="1">
      <c r="D679" s="167"/>
      <c r="E679" s="167"/>
      <c r="F679" s="167"/>
      <c r="G679" s="167"/>
      <c r="H679" s="174">
        <v>6390.07</v>
      </c>
      <c r="I679" s="175">
        <v>6537.44</v>
      </c>
      <c r="J679" s="175">
        <v>8286.86</v>
      </c>
      <c r="K679" s="175">
        <v>8897.93</v>
      </c>
      <c r="L679" s="175">
        <v>8995.1</v>
      </c>
      <c r="M679" s="175">
        <v>9283.2999999999993</v>
      </c>
      <c r="N679" s="176"/>
      <c r="O679" s="168" t="e">
        <f t="shared" si="136"/>
        <v>#NUM!</v>
      </c>
      <c r="P679" s="197" t="s">
        <v>1127</v>
      </c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</row>
    <row r="680" spans="4:29" s="165" customFormat="1">
      <c r="D680" s="167"/>
      <c r="E680" s="167"/>
      <c r="F680" s="167"/>
      <c r="G680" s="167"/>
      <c r="H680" s="174">
        <v>1574.81</v>
      </c>
      <c r="I680" s="175">
        <v>2016.1</v>
      </c>
      <c r="J680" s="198">
        <v>1171.71</v>
      </c>
      <c r="K680" s="175">
        <v>1552.73</v>
      </c>
      <c r="L680" s="175">
        <v>1601.31</v>
      </c>
      <c r="M680" s="175">
        <v>2590.27</v>
      </c>
      <c r="N680" s="176"/>
      <c r="O680" s="168" t="e">
        <f t="shared" si="136"/>
        <v>#NUM!</v>
      </c>
      <c r="P680" s="197" t="s">
        <v>1128</v>
      </c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</row>
    <row r="681" spans="4:29" s="165" customFormat="1">
      <c r="D681" s="133"/>
      <c r="E681" s="133"/>
      <c r="F681" s="133"/>
      <c r="G681" s="133"/>
      <c r="H681" s="177">
        <f t="shared" ref="H681:N681" si="137">SUM(H682:H683)</f>
        <v>2316.75</v>
      </c>
      <c r="I681" s="199">
        <f t="shared" si="137"/>
        <v>2165.88</v>
      </c>
      <c r="J681" s="179">
        <f t="shared" si="137"/>
        <v>2372.8000000000002</v>
      </c>
      <c r="K681" s="179">
        <f t="shared" si="137"/>
        <v>2644.01</v>
      </c>
      <c r="L681" s="179">
        <f t="shared" si="137"/>
        <v>3241.3999999999996</v>
      </c>
      <c r="M681" s="179">
        <f t="shared" si="137"/>
        <v>3866.41</v>
      </c>
      <c r="N681" s="180">
        <f t="shared" si="137"/>
        <v>0</v>
      </c>
      <c r="O681" s="138" t="e">
        <f t="shared" si="136"/>
        <v>#NUM!</v>
      </c>
      <c r="P681" s="133" t="s">
        <v>1129</v>
      </c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</row>
    <row r="682" spans="4:29" s="165" customFormat="1">
      <c r="D682" s="167"/>
      <c r="E682" s="167"/>
      <c r="F682" s="167"/>
      <c r="G682" s="167"/>
      <c r="H682" s="174">
        <v>1353.97</v>
      </c>
      <c r="I682" s="198">
        <v>1043.81</v>
      </c>
      <c r="J682" s="198">
        <v>985.69</v>
      </c>
      <c r="K682" s="175">
        <v>1385.72</v>
      </c>
      <c r="L682" s="175">
        <v>1893.56</v>
      </c>
      <c r="M682" s="175">
        <v>2555.41</v>
      </c>
      <c r="N682" s="176"/>
      <c r="O682" s="168" t="e">
        <f t="shared" si="136"/>
        <v>#NUM!</v>
      </c>
      <c r="P682" s="197" t="s">
        <v>1130</v>
      </c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</row>
    <row r="683" spans="4:29" s="165" customFormat="1">
      <c r="D683" s="167"/>
      <c r="E683" s="167"/>
      <c r="F683" s="167"/>
      <c r="G683" s="167"/>
      <c r="H683" s="185">
        <v>962.78</v>
      </c>
      <c r="I683" s="187">
        <v>1122.07</v>
      </c>
      <c r="J683" s="187">
        <v>1387.11</v>
      </c>
      <c r="K683" s="200">
        <v>1258.29</v>
      </c>
      <c r="L683" s="187">
        <v>1347.84</v>
      </c>
      <c r="M683" s="200">
        <v>1311</v>
      </c>
      <c r="N683" s="188"/>
      <c r="O683" s="168" t="e">
        <f t="shared" si="136"/>
        <v>#NUM!</v>
      </c>
      <c r="P683" s="197" t="s">
        <v>1128</v>
      </c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</row>
    <row r="684" spans="4:29" s="165" customFormat="1">
      <c r="J684" s="167"/>
      <c r="K684" s="167"/>
      <c r="L684" s="167"/>
      <c r="M684" s="196"/>
      <c r="N684" s="196"/>
      <c r="O684" s="168"/>
    </row>
    <row r="685" spans="4:29" s="165" customFormat="1">
      <c r="H685" s="343" t="s">
        <v>1131</v>
      </c>
      <c r="I685" s="344"/>
      <c r="J685" s="344"/>
      <c r="K685" s="344"/>
      <c r="L685" s="344"/>
      <c r="M685" s="344"/>
      <c r="N685" s="345"/>
      <c r="O685" s="168"/>
    </row>
    <row r="686" spans="4:29" s="165" customFormat="1">
      <c r="D686" s="167"/>
      <c r="E686" s="167"/>
      <c r="F686" s="167"/>
      <c r="G686" s="167"/>
      <c r="H686" s="169">
        <v>420738</v>
      </c>
      <c r="I686" s="201">
        <v>388629</v>
      </c>
      <c r="J686" s="171">
        <v>394127</v>
      </c>
      <c r="K686" s="171">
        <v>424282</v>
      </c>
      <c r="L686" s="171">
        <v>511669</v>
      </c>
      <c r="M686" s="201">
        <v>492129</v>
      </c>
      <c r="N686" s="202"/>
      <c r="O686" s="168" t="e">
        <f t="shared" ref="O686:O689" si="138">RATE($H$1-$M$1,,M686,-H686)</f>
        <v>#NUM!</v>
      </c>
      <c r="P686" s="167" t="s">
        <v>1132</v>
      </c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</row>
    <row r="687" spans="4:29" s="165" customFormat="1">
      <c r="D687" s="167"/>
      <c r="E687" s="167"/>
      <c r="F687" s="167"/>
      <c r="G687" s="167"/>
      <c r="H687" s="185">
        <v>91258</v>
      </c>
      <c r="I687" s="187">
        <v>111694</v>
      </c>
      <c r="J687" s="200">
        <v>94834</v>
      </c>
      <c r="K687" s="187">
        <v>101118</v>
      </c>
      <c r="L687" s="187">
        <v>130413</v>
      </c>
      <c r="M687" s="200">
        <v>117037</v>
      </c>
      <c r="N687" s="188"/>
      <c r="O687" s="168" t="e">
        <f t="shared" si="138"/>
        <v>#NUM!</v>
      </c>
      <c r="P687" s="167" t="s">
        <v>1133</v>
      </c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</row>
    <row r="688" spans="4:29" s="165" customFormat="1">
      <c r="D688" s="167"/>
      <c r="E688" s="167"/>
      <c r="F688" s="167"/>
      <c r="G688" s="167"/>
      <c r="H688" s="174">
        <v>369836</v>
      </c>
      <c r="I688" s="198">
        <v>299309</v>
      </c>
      <c r="J688" s="198">
        <v>279827</v>
      </c>
      <c r="K688" s="175">
        <v>346250</v>
      </c>
      <c r="L688" s="175">
        <v>399657</v>
      </c>
      <c r="M688" s="198">
        <v>398386</v>
      </c>
      <c r="N688" s="176"/>
      <c r="O688" s="168" t="e">
        <f t="shared" si="138"/>
        <v>#NUM!</v>
      </c>
      <c r="P688" s="167" t="s">
        <v>1134</v>
      </c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</row>
    <row r="689" spans="4:29" s="165" customFormat="1">
      <c r="D689" s="133"/>
      <c r="E689" s="133"/>
      <c r="F689" s="133"/>
      <c r="G689" s="133"/>
      <c r="H689" s="177">
        <f t="shared" ref="H689:M689" si="139">SUM(H686:H688)</f>
        <v>881832</v>
      </c>
      <c r="I689" s="199">
        <f t="shared" si="139"/>
        <v>799632</v>
      </c>
      <c r="J689" s="199">
        <f t="shared" si="139"/>
        <v>768788</v>
      </c>
      <c r="K689" s="179">
        <f t="shared" si="139"/>
        <v>871650</v>
      </c>
      <c r="L689" s="179">
        <f t="shared" si="139"/>
        <v>1041739</v>
      </c>
      <c r="M689" s="199">
        <f t="shared" si="139"/>
        <v>1007552</v>
      </c>
      <c r="N689" s="180">
        <v>940000</v>
      </c>
      <c r="O689" s="138" t="e">
        <f t="shared" si="138"/>
        <v>#NUM!</v>
      </c>
      <c r="P689" s="133" t="s">
        <v>1135</v>
      </c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</row>
    <row r="690" spans="4:29" s="165" customFormat="1">
      <c r="J690" s="167"/>
      <c r="K690" s="167"/>
      <c r="L690" s="167"/>
      <c r="M690" s="196"/>
      <c r="N690" s="196"/>
      <c r="O690" s="168"/>
    </row>
    <row r="691" spans="4:29" s="165" customFormat="1">
      <c r="D691" s="132"/>
      <c r="E691" s="132"/>
      <c r="F691" s="346" t="s">
        <v>1136</v>
      </c>
      <c r="G691" s="344"/>
      <c r="H691" s="344"/>
      <c r="I691" s="344"/>
      <c r="J691" s="344"/>
      <c r="K691" s="344"/>
      <c r="L691" s="344"/>
      <c r="M691" s="344"/>
      <c r="N691" s="345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</row>
    <row r="692" spans="4:29" s="165" customFormat="1">
      <c r="D692" s="133"/>
      <c r="E692" s="133"/>
      <c r="F692" s="189"/>
      <c r="G692" s="133"/>
      <c r="H692" s="133"/>
      <c r="I692" s="133"/>
      <c r="J692" s="133"/>
      <c r="K692" s="133">
        <v>210490</v>
      </c>
      <c r="L692" s="190">
        <v>237093</v>
      </c>
      <c r="M692" s="190">
        <v>263549</v>
      </c>
      <c r="N692" s="203">
        <v>200064</v>
      </c>
      <c r="O692" s="138" t="e">
        <f>RATE($H$1-$N$1,,N692,-K692)</f>
        <v>#NUM!</v>
      </c>
      <c r="P692" s="204" t="s">
        <v>202</v>
      </c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</row>
    <row r="693" spans="4:29" s="165" customFormat="1">
      <c r="D693" s="133"/>
      <c r="E693" s="133"/>
      <c r="F693" s="189"/>
      <c r="G693" s="133"/>
      <c r="H693" s="133"/>
      <c r="I693" s="133"/>
      <c r="J693" s="133"/>
      <c r="K693" s="133">
        <v>199490</v>
      </c>
      <c r="L693" s="190">
        <v>252025</v>
      </c>
      <c r="M693" s="190">
        <v>260221</v>
      </c>
      <c r="N693" s="203">
        <v>127362</v>
      </c>
      <c r="O693" s="138" t="e">
        <f t="shared" ref="O693:O696" si="140">RATE($H$1-$M$1,,M693,-K693)</f>
        <v>#NUM!</v>
      </c>
      <c r="P693" s="204" t="s">
        <v>203</v>
      </c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</row>
    <row r="694" spans="4:29" s="165" customFormat="1">
      <c r="D694" s="133"/>
      <c r="E694" s="133"/>
      <c r="F694" s="189"/>
      <c r="G694" s="133"/>
      <c r="H694" s="133"/>
      <c r="I694" s="133"/>
      <c r="J694" s="133"/>
      <c r="K694" s="133">
        <v>210732</v>
      </c>
      <c r="L694" s="190">
        <v>257466</v>
      </c>
      <c r="M694" s="205">
        <v>238077</v>
      </c>
      <c r="N694" s="191"/>
      <c r="O694" s="138" t="e">
        <f t="shared" si="140"/>
        <v>#NUM!</v>
      </c>
      <c r="P694" s="204" t="s">
        <v>204</v>
      </c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</row>
    <row r="695" spans="4:29" s="165" customFormat="1">
      <c r="D695" s="133"/>
      <c r="E695" s="133"/>
      <c r="F695" s="189"/>
      <c r="G695" s="133"/>
      <c r="H695" s="133"/>
      <c r="I695" s="133"/>
      <c r="J695" s="133"/>
      <c r="K695" s="133">
        <v>250935</v>
      </c>
      <c r="L695" s="190">
        <v>295155</v>
      </c>
      <c r="M695" s="205">
        <v>245705</v>
      </c>
      <c r="N695" s="191"/>
      <c r="O695" s="138" t="e">
        <f t="shared" si="140"/>
        <v>#NUM!</v>
      </c>
      <c r="P695" s="204" t="s">
        <v>210</v>
      </c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</row>
    <row r="696" spans="4:29" s="165" customFormat="1">
      <c r="D696" s="133"/>
      <c r="E696" s="133"/>
      <c r="F696" s="177">
        <v>1436335</v>
      </c>
      <c r="G696" s="199">
        <v>1330668</v>
      </c>
      <c r="H696" s="199">
        <v>881832</v>
      </c>
      <c r="I696" s="199">
        <v>799594</v>
      </c>
      <c r="J696" s="199">
        <v>768788</v>
      </c>
      <c r="K696" s="206">
        <f t="shared" ref="K696:N696" si="141">SUM(K692:K695)</f>
        <v>871647</v>
      </c>
      <c r="L696" s="206">
        <f t="shared" si="141"/>
        <v>1041739</v>
      </c>
      <c r="M696" s="207">
        <f t="shared" si="141"/>
        <v>1007552</v>
      </c>
      <c r="N696" s="208">
        <f t="shared" si="141"/>
        <v>327426</v>
      </c>
      <c r="O696" s="138" t="e">
        <f t="shared" si="140"/>
        <v>#NUM!</v>
      </c>
      <c r="P696" s="204" t="s">
        <v>1137</v>
      </c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</row>
    <row r="697" spans="4:29" s="165" customFormat="1">
      <c r="D697" s="132"/>
      <c r="E697" s="132"/>
      <c r="F697" s="132"/>
      <c r="G697" s="132"/>
      <c r="H697" s="132"/>
      <c r="I697" s="209"/>
      <c r="J697" s="209"/>
      <c r="K697" s="135"/>
      <c r="L697" s="209"/>
      <c r="M697" s="209"/>
      <c r="N697" s="209"/>
      <c r="O697" s="138"/>
      <c r="P697" s="173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</row>
    <row r="698" spans="4:29" s="165" customFormat="1">
      <c r="E698" s="166"/>
      <c r="F698" s="166"/>
      <c r="G698" s="166"/>
      <c r="H698" s="166">
        <v>1.26E-2</v>
      </c>
      <c r="I698" s="166">
        <v>1.6500000000000001E-2</v>
      </c>
      <c r="J698" s="166">
        <v>2.1499999999999998E-2</v>
      </c>
      <c r="K698" s="166">
        <v>2.4799999999999999E-2</v>
      </c>
      <c r="L698" s="166">
        <v>2.3E-2</v>
      </c>
      <c r="M698" s="166">
        <v>2.3300000000000001E-2</v>
      </c>
      <c r="N698" s="166"/>
      <c r="O698" s="168" t="e">
        <f t="shared" ref="O698:O700" si="142">RATE($H$1-$M$1,,M698,-H698)</f>
        <v>#NUM!</v>
      </c>
      <c r="P698" s="210" t="s">
        <v>1138</v>
      </c>
    </row>
    <row r="699" spans="4:29" s="165" customFormat="1">
      <c r="E699" s="166"/>
      <c r="F699" s="166"/>
      <c r="G699" s="166"/>
      <c r="H699" s="166">
        <v>7.3000000000000001E-3</v>
      </c>
      <c r="I699" s="211">
        <v>1.7000000000000001E-2</v>
      </c>
      <c r="J699" s="211">
        <v>1.9599999999999999E-2</v>
      </c>
      <c r="K699" s="211">
        <v>2.5100000000000001E-2</v>
      </c>
      <c r="L699" s="168">
        <v>1.6E-2</v>
      </c>
      <c r="M699" s="168">
        <v>1.44E-2</v>
      </c>
      <c r="N699" s="166"/>
      <c r="O699" s="168" t="e">
        <f t="shared" si="142"/>
        <v>#NUM!</v>
      </c>
      <c r="P699" s="210" t="s">
        <v>1139</v>
      </c>
    </row>
    <row r="700" spans="4:29" s="165" customFormat="1">
      <c r="D700" s="212"/>
      <c r="E700" s="212"/>
      <c r="F700" s="212"/>
      <c r="G700" s="212"/>
      <c r="H700" s="212">
        <v>1.7255</v>
      </c>
      <c r="I700" s="212">
        <v>0.96840000000000004</v>
      </c>
      <c r="J700" s="212">
        <v>1.0947</v>
      </c>
      <c r="K700" s="212">
        <v>0.99</v>
      </c>
      <c r="L700" s="212">
        <v>1.4429000000000001</v>
      </c>
      <c r="M700" s="212">
        <v>1.6249</v>
      </c>
      <c r="N700" s="212"/>
      <c r="O700" s="168" t="e">
        <f t="shared" si="142"/>
        <v>#NUM!</v>
      </c>
      <c r="P700" s="213" t="s">
        <v>1140</v>
      </c>
      <c r="Q700" s="212"/>
      <c r="R700" s="212"/>
      <c r="S700" s="212"/>
      <c r="T700" s="212"/>
      <c r="U700" s="212"/>
      <c r="V700" s="212"/>
      <c r="W700" s="212"/>
      <c r="X700" s="212"/>
      <c r="Y700" s="212"/>
      <c r="Z700" s="212"/>
      <c r="AA700" s="212"/>
      <c r="AB700" s="212"/>
      <c r="AC700" s="212"/>
    </row>
    <row r="701" spans="4:29" s="165" customFormat="1">
      <c r="F701" s="214"/>
      <c r="G701" s="215"/>
      <c r="H701" s="215"/>
      <c r="I701" s="167"/>
      <c r="J701" s="167"/>
      <c r="K701" s="167"/>
      <c r="L701" s="167"/>
      <c r="M701" s="167"/>
      <c r="N701" s="167"/>
      <c r="O701" s="138"/>
      <c r="P701" s="216"/>
    </row>
    <row r="702" spans="4:29" s="165" customFormat="1">
      <c r="H702" s="167"/>
      <c r="I702" s="167">
        <v>9</v>
      </c>
      <c r="J702" s="167">
        <v>11</v>
      </c>
      <c r="K702" s="167">
        <v>12</v>
      </c>
      <c r="L702" s="167">
        <v>15</v>
      </c>
      <c r="M702" s="167">
        <v>15</v>
      </c>
      <c r="N702" s="196"/>
      <c r="O702" s="138" t="e">
        <f t="shared" ref="O702:O703" si="143">RATE($I$1-$M$1,,M702,-I702)</f>
        <v>#NUM!</v>
      </c>
      <c r="P702" s="217" t="s">
        <v>1141</v>
      </c>
    </row>
    <row r="703" spans="4:29" s="165" customFormat="1">
      <c r="G703" s="167"/>
      <c r="H703" s="167"/>
      <c r="I703" s="167">
        <f t="shared" ref="I703:M703" si="144">+I630/I702</f>
        <v>0</v>
      </c>
      <c r="J703" s="167">
        <f t="shared" si="144"/>
        <v>0</v>
      </c>
      <c r="K703" s="167">
        <f t="shared" si="144"/>
        <v>0</v>
      </c>
      <c r="L703" s="167">
        <f t="shared" si="144"/>
        <v>0</v>
      </c>
      <c r="M703" s="167">
        <f t="shared" si="144"/>
        <v>0</v>
      </c>
      <c r="N703" s="196"/>
      <c r="O703" s="138" t="e">
        <f t="shared" si="143"/>
        <v>#NUM!</v>
      </c>
      <c r="P703" s="217" t="s">
        <v>1142</v>
      </c>
    </row>
    <row r="704" spans="4:29" s="165" customFormat="1">
      <c r="J704" s="167"/>
      <c r="K704" s="167"/>
      <c r="L704" s="167"/>
      <c r="M704" s="196"/>
      <c r="N704" s="196"/>
      <c r="O704" s="218"/>
    </row>
    <row r="705" spans="4:29" s="165" customFormat="1">
      <c r="D705" s="132"/>
      <c r="E705" s="132"/>
      <c r="F705" s="219"/>
      <c r="G705" s="219"/>
      <c r="H705" s="343" t="s">
        <v>1143</v>
      </c>
      <c r="I705" s="344"/>
      <c r="J705" s="344"/>
      <c r="K705" s="344"/>
      <c r="L705" s="344"/>
      <c r="M705" s="344"/>
      <c r="N705" s="345"/>
      <c r="O705" s="134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</row>
    <row r="706" spans="4:29" s="165" customFormat="1">
      <c r="E706" s="167"/>
      <c r="F706" s="167"/>
      <c r="G706" s="167"/>
      <c r="H706" s="169">
        <v>27134.880000000001</v>
      </c>
      <c r="I706" s="170">
        <v>27932.84</v>
      </c>
      <c r="J706" s="170">
        <v>29734.639999999999</v>
      </c>
      <c r="K706" s="170">
        <v>32044.34</v>
      </c>
      <c r="L706" s="170">
        <v>34229.019999999997</v>
      </c>
      <c r="M706" s="170">
        <v>38579.980000000003</v>
      </c>
      <c r="N706" s="202"/>
      <c r="O706" s="168" t="e">
        <f t="shared" ref="O706:O710" si="145">RATE($H$1-$M$1,,M706,-H706)</f>
        <v>#NUM!</v>
      </c>
      <c r="P706" s="165" t="s">
        <v>1062</v>
      </c>
    </row>
    <row r="707" spans="4:29" s="165" customFormat="1">
      <c r="E707" s="167"/>
      <c r="F707" s="167"/>
      <c r="G707" s="167"/>
      <c r="H707" s="174">
        <v>879.58</v>
      </c>
      <c r="I707" s="167">
        <v>842.03</v>
      </c>
      <c r="J707" s="167">
        <v>709.37</v>
      </c>
      <c r="K707" s="167">
        <v>511.26</v>
      </c>
      <c r="L707" s="167">
        <v>434.94</v>
      </c>
      <c r="M707" s="167">
        <v>640.66999999999996</v>
      </c>
      <c r="N707" s="176"/>
      <c r="O707" s="168" t="e">
        <f t="shared" si="145"/>
        <v>#NUM!</v>
      </c>
      <c r="P707" s="165" t="s">
        <v>1121</v>
      </c>
    </row>
    <row r="708" spans="4:29" s="165" customFormat="1">
      <c r="E708" s="167"/>
      <c r="F708" s="167"/>
      <c r="G708" s="167"/>
      <c r="H708" s="174">
        <v>1066.9100000000001</v>
      </c>
      <c r="I708" s="167">
        <v>1072.43</v>
      </c>
      <c r="J708" s="167">
        <v>790.9</v>
      </c>
      <c r="K708" s="167">
        <v>487.93</v>
      </c>
      <c r="L708" s="167">
        <v>278.89999999999998</v>
      </c>
      <c r="M708" s="167">
        <v>229.78</v>
      </c>
      <c r="N708" s="176"/>
      <c r="O708" s="168" t="e">
        <f t="shared" si="145"/>
        <v>#NUM!</v>
      </c>
      <c r="P708" s="165" t="s">
        <v>1120</v>
      </c>
    </row>
    <row r="709" spans="4:29" s="165" customFormat="1">
      <c r="E709" s="167"/>
      <c r="F709" s="167"/>
      <c r="G709" s="167"/>
      <c r="H709" s="185">
        <v>95.71</v>
      </c>
      <c r="I709" s="186">
        <v>231.68</v>
      </c>
      <c r="J709" s="186">
        <v>436.38</v>
      </c>
      <c r="K709" s="186">
        <v>680.89</v>
      </c>
      <c r="L709" s="186">
        <v>957.3</v>
      </c>
      <c r="M709" s="186">
        <v>1849.41</v>
      </c>
      <c r="N709" s="188"/>
      <c r="O709" s="168" t="e">
        <f t="shared" si="145"/>
        <v>#NUM!</v>
      </c>
      <c r="P709" s="165" t="s">
        <v>1122</v>
      </c>
    </row>
    <row r="710" spans="4:29" s="165" customFormat="1">
      <c r="E710" s="133"/>
      <c r="F710" s="133"/>
      <c r="G710" s="133"/>
      <c r="H710" s="192">
        <f t="shared" ref="H710:N710" si="146">SUM(H706:H709)</f>
        <v>29177.08</v>
      </c>
      <c r="I710" s="193">
        <f t="shared" si="146"/>
        <v>30078.98</v>
      </c>
      <c r="J710" s="193">
        <f t="shared" si="146"/>
        <v>31671.29</v>
      </c>
      <c r="K710" s="193">
        <f t="shared" si="146"/>
        <v>33724.42</v>
      </c>
      <c r="L710" s="193">
        <f t="shared" si="146"/>
        <v>35900.160000000003</v>
      </c>
      <c r="M710" s="193">
        <f t="shared" si="146"/>
        <v>41299.840000000004</v>
      </c>
      <c r="N710" s="195">
        <f t="shared" si="146"/>
        <v>0</v>
      </c>
      <c r="O710" s="138" t="e">
        <f t="shared" si="145"/>
        <v>#NUM!</v>
      </c>
      <c r="P710" s="165" t="s">
        <v>1064</v>
      </c>
    </row>
    <row r="711" spans="4:29" s="165" customFormat="1">
      <c r="J711" s="167"/>
      <c r="K711" s="167"/>
      <c r="L711" s="167"/>
      <c r="M711" s="196"/>
      <c r="N711" s="196"/>
      <c r="O711" s="218"/>
    </row>
    <row r="712" spans="4:29" s="165" customFormat="1">
      <c r="D712" s="166"/>
      <c r="E712" s="166"/>
      <c r="F712" s="166"/>
      <c r="G712" s="166"/>
      <c r="H712" s="166">
        <v>8.3699999999999997E-2</v>
      </c>
      <c r="I712" s="211">
        <v>8.2500000000000004E-2</v>
      </c>
      <c r="J712" s="211">
        <v>8.1799999999999998E-2</v>
      </c>
      <c r="K712" s="211">
        <v>8.0100000000000005E-2</v>
      </c>
      <c r="L712" s="211">
        <v>7.85E-2</v>
      </c>
      <c r="M712" s="211">
        <v>7.7700000000000005E-2</v>
      </c>
      <c r="N712" s="166"/>
      <c r="O712" s="138" t="e">
        <f t="shared" ref="O712:O714" si="147">RATE($H$1-$M$1,,M712,-H712)</f>
        <v>#NUM!</v>
      </c>
      <c r="P712" s="210" t="s">
        <v>1144</v>
      </c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</row>
    <row r="713" spans="4:29" s="165" customFormat="1">
      <c r="D713" s="166"/>
      <c r="E713" s="166"/>
      <c r="F713" s="166"/>
      <c r="G713" s="166"/>
      <c r="H713" s="166">
        <v>3.78E-2</v>
      </c>
      <c r="I713" s="168">
        <v>3.6299999999999999E-2</v>
      </c>
      <c r="J713" s="168">
        <v>3.2199999999999999E-2</v>
      </c>
      <c r="K713" s="168">
        <v>2.8299999999999999E-2</v>
      </c>
      <c r="L713" s="168">
        <v>2.6200000000000001E-2</v>
      </c>
      <c r="M713" s="211">
        <v>2.64E-2</v>
      </c>
      <c r="N713" s="166"/>
      <c r="O713" s="138" t="e">
        <f t="shared" si="147"/>
        <v>#NUM!</v>
      </c>
      <c r="P713" s="210" t="s">
        <v>1145</v>
      </c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</row>
    <row r="714" spans="4:29" s="165" customFormat="1">
      <c r="E714" s="166"/>
      <c r="F714" s="166"/>
      <c r="G714" s="166"/>
      <c r="H714" s="166">
        <f t="shared" ref="H714:M714" si="148">+H712-H713</f>
        <v>4.5899999999999996E-2</v>
      </c>
      <c r="I714" s="168">
        <f t="shared" si="148"/>
        <v>4.6200000000000005E-2</v>
      </c>
      <c r="J714" s="168">
        <f t="shared" si="148"/>
        <v>4.9599999999999998E-2</v>
      </c>
      <c r="K714" s="168">
        <f t="shared" si="148"/>
        <v>5.1800000000000006E-2</v>
      </c>
      <c r="L714" s="168">
        <f t="shared" si="148"/>
        <v>5.2299999999999999E-2</v>
      </c>
      <c r="M714" s="211">
        <f t="shared" si="148"/>
        <v>5.1300000000000005E-2</v>
      </c>
      <c r="N714" s="166"/>
      <c r="O714" s="138" t="e">
        <f t="shared" si="147"/>
        <v>#NUM!</v>
      </c>
      <c r="P714" s="210" t="s">
        <v>1146</v>
      </c>
    </row>
    <row r="715" spans="4:29" s="165" customFormat="1"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38"/>
      <c r="P715" s="137"/>
    </row>
    <row r="716" spans="4:29" s="165" customFormat="1">
      <c r="O716" s="134"/>
      <c r="P716" s="217" t="s">
        <v>1147</v>
      </c>
    </row>
    <row r="717" spans="4:29" s="165" customFormat="1">
      <c r="O717" s="134"/>
      <c r="P717" s="132" t="s">
        <v>402</v>
      </c>
    </row>
    <row r="718" spans="4:29" s="165" customFormat="1">
      <c r="O718" s="134"/>
      <c r="P718" s="132" t="s">
        <v>390</v>
      </c>
    </row>
    <row r="719" spans="4:29" s="165" customFormat="1">
      <c r="O719" s="134"/>
      <c r="P719" s="132" t="s">
        <v>516</v>
      </c>
    </row>
    <row r="720" spans="4:29" s="165" customFormat="1">
      <c r="O720" s="134"/>
      <c r="P720" s="132" t="s">
        <v>720</v>
      </c>
    </row>
    <row r="721" spans="15:16" s="165" customFormat="1">
      <c r="O721" s="134"/>
      <c r="P721" s="132" t="s">
        <v>1148</v>
      </c>
    </row>
    <row r="722" spans="15:16" s="165" customFormat="1">
      <c r="O722" s="134"/>
      <c r="P722" s="132" t="s">
        <v>712</v>
      </c>
    </row>
    <row r="723" spans="15:16" s="165" customFormat="1">
      <c r="O723" s="134"/>
      <c r="P723" s="132" t="s">
        <v>1149</v>
      </c>
    </row>
    <row r="724" spans="15:16" s="165" customFormat="1">
      <c r="O724" s="134"/>
      <c r="P724" s="132" t="s">
        <v>1150</v>
      </c>
    </row>
  </sheetData>
  <mergeCells count="62">
    <mergeCell ref="F691:N691"/>
    <mergeCell ref="H705:N705"/>
    <mergeCell ref="H652:N652"/>
    <mergeCell ref="H658:N658"/>
    <mergeCell ref="H664:N664"/>
    <mergeCell ref="H670:N670"/>
    <mergeCell ref="H677:N677"/>
    <mergeCell ref="H685:N685"/>
    <mergeCell ref="H646:N646"/>
    <mergeCell ref="B539:N539"/>
    <mergeCell ref="B544:N544"/>
    <mergeCell ref="B549:N549"/>
    <mergeCell ref="B554:N554"/>
    <mergeCell ref="B555:N555"/>
    <mergeCell ref="B559:N559"/>
    <mergeCell ref="B562:N562"/>
    <mergeCell ref="B578:N578"/>
    <mergeCell ref="B587:N587"/>
    <mergeCell ref="H639:N639"/>
    <mergeCell ref="H640:N640"/>
    <mergeCell ref="B534:N534"/>
    <mergeCell ref="B480:N480"/>
    <mergeCell ref="B487:N487"/>
    <mergeCell ref="B495:N495"/>
    <mergeCell ref="B496:N496"/>
    <mergeCell ref="B502:N502"/>
    <mergeCell ref="B507:N507"/>
    <mergeCell ref="B512:N512"/>
    <mergeCell ref="B518:N518"/>
    <mergeCell ref="B523:N523"/>
    <mergeCell ref="B524:N524"/>
    <mergeCell ref="B529:N529"/>
    <mergeCell ref="B473:N473"/>
    <mergeCell ref="B405:N405"/>
    <mergeCell ref="B411:N411"/>
    <mergeCell ref="B417:N417"/>
    <mergeCell ref="B418:N418"/>
    <mergeCell ref="B426:N426"/>
    <mergeCell ref="B434:N434"/>
    <mergeCell ref="B435:N435"/>
    <mergeCell ref="B443:N443"/>
    <mergeCell ref="B450:N450"/>
    <mergeCell ref="B458:N458"/>
    <mergeCell ref="B466:N466"/>
    <mergeCell ref="B398:N398"/>
    <mergeCell ref="B347:N347"/>
    <mergeCell ref="B352:N352"/>
    <mergeCell ref="B353:N353"/>
    <mergeCell ref="B359:N359"/>
    <mergeCell ref="B365:N365"/>
    <mergeCell ref="B371:N371"/>
    <mergeCell ref="B377:N377"/>
    <mergeCell ref="B378:N378"/>
    <mergeCell ref="B384:N384"/>
    <mergeCell ref="B390:N390"/>
    <mergeCell ref="B391:N391"/>
    <mergeCell ref="B341:N341"/>
    <mergeCell ref="B316:N316"/>
    <mergeCell ref="B317:N317"/>
    <mergeCell ref="B323:N323"/>
    <mergeCell ref="B329:N329"/>
    <mergeCell ref="B335:N335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2867" priority="882" operator="lessThan">
      <formula>0</formula>
    </cfRule>
  </conditionalFormatting>
  <conditionalFormatting sqref="O487">
    <cfRule type="cellIs" dxfId="2866" priority="877" operator="lessThan">
      <formula>0</formula>
    </cfRule>
  </conditionalFormatting>
  <conditionalFormatting sqref="B315:N315">
    <cfRule type="cellIs" dxfId="2865" priority="876" operator="lessThan">
      <formula>0</formula>
    </cfRule>
  </conditionalFormatting>
  <conditionalFormatting sqref="O434">
    <cfRule type="cellIs" dxfId="2864" priority="878" operator="lessThan">
      <formula>0</formula>
    </cfRule>
  </conditionalFormatting>
  <conditionalFormatting sqref="P443:P449">
    <cfRule type="cellIs" dxfId="2863" priority="879" operator="lessThan">
      <formula>0</formula>
    </cfRule>
  </conditionalFormatting>
  <conditionalFormatting sqref="O435">
    <cfRule type="cellIs" dxfId="2862" priority="880" operator="lessThan">
      <formula>0</formula>
    </cfRule>
  </conditionalFormatting>
  <conditionalFormatting sqref="O466">
    <cfRule type="cellIs" dxfId="2861" priority="881" operator="lessThan">
      <formula>0</formula>
    </cfRule>
  </conditionalFormatting>
  <conditionalFormatting sqref="B315:N315">
    <cfRule type="cellIs" dxfId="2860" priority="875" operator="lessThan">
      <formula>0</formula>
    </cfRule>
  </conditionalFormatting>
  <conditionalFormatting sqref="P492">
    <cfRule type="cellIs" dxfId="2859" priority="866" operator="lessThan">
      <formula>0</formula>
    </cfRule>
  </conditionalFormatting>
  <conditionalFormatting sqref="P419:P422">
    <cfRule type="cellIs" dxfId="2858" priority="874" operator="lessThan">
      <formula>0</formula>
    </cfRule>
  </conditionalFormatting>
  <conditionalFormatting sqref="P423">
    <cfRule type="cellIs" dxfId="2857" priority="873" operator="lessThan">
      <formula>0</formula>
    </cfRule>
  </conditionalFormatting>
  <conditionalFormatting sqref="P423">
    <cfRule type="cellIs" dxfId="2856" priority="872" operator="lessThan">
      <formula>0</formula>
    </cfRule>
  </conditionalFormatting>
  <conditionalFormatting sqref="B434">
    <cfRule type="cellIs" dxfId="2855" priority="871" operator="lessThan">
      <formula>0</formula>
    </cfRule>
  </conditionalFormatting>
  <conditionalFormatting sqref="P471">
    <cfRule type="cellIs" dxfId="2854" priority="868" operator="lessThan">
      <formula>0</formula>
    </cfRule>
  </conditionalFormatting>
  <conditionalFormatting sqref="P440">
    <cfRule type="cellIs" dxfId="2853" priority="870" operator="lessThan">
      <formula>0</formula>
    </cfRule>
  </conditionalFormatting>
  <conditionalFormatting sqref="P440">
    <cfRule type="cellIs" dxfId="2852" priority="869" operator="lessThan">
      <formula>0</formula>
    </cfRule>
  </conditionalFormatting>
  <conditionalFormatting sqref="O443">
    <cfRule type="cellIs" dxfId="2851" priority="859" operator="lessThan">
      <formula>0</formula>
    </cfRule>
  </conditionalFormatting>
  <conditionalFormatting sqref="P471">
    <cfRule type="cellIs" dxfId="2850" priority="867" operator="lessThan">
      <formula>0</formula>
    </cfRule>
  </conditionalFormatting>
  <conditionalFormatting sqref="O488:O491">
    <cfRule type="cellIs" dxfId="2849" priority="861" operator="lessThan">
      <formula>0</formula>
    </cfRule>
  </conditionalFormatting>
  <conditionalFormatting sqref="O467:O470">
    <cfRule type="cellIs" dxfId="2848" priority="862" operator="lessThan">
      <formula>0</formula>
    </cfRule>
  </conditionalFormatting>
  <conditionalFormatting sqref="P333">
    <cfRule type="cellIs" dxfId="2847" priority="820" operator="lessThan">
      <formula>0</formula>
    </cfRule>
  </conditionalFormatting>
  <conditionalFormatting sqref="P492">
    <cfRule type="cellIs" dxfId="2846" priority="865" operator="lessThan">
      <formula>0</formula>
    </cfRule>
  </conditionalFormatting>
  <conditionalFormatting sqref="P448">
    <cfRule type="cellIs" dxfId="2845" priority="858" operator="lessThan">
      <formula>0</formula>
    </cfRule>
  </conditionalFormatting>
  <conditionalFormatting sqref="J320:N321 K318:N319">
    <cfRule type="cellIs" dxfId="2844" priority="847" operator="lessThan">
      <formula>0</formula>
    </cfRule>
  </conditionalFormatting>
  <conditionalFormatting sqref="O443:O447">
    <cfRule type="cellIs" dxfId="2843" priority="864" operator="lessThan">
      <formula>0</formula>
    </cfRule>
  </conditionalFormatting>
  <conditionalFormatting sqref="O436:O439">
    <cfRule type="cellIs" dxfId="2842" priority="863" operator="lessThan">
      <formula>0</formula>
    </cfRule>
  </conditionalFormatting>
  <conditionalFormatting sqref="P448">
    <cfRule type="cellIs" dxfId="2841" priority="857" operator="lessThan">
      <formula>0</formula>
    </cfRule>
  </conditionalFormatting>
  <conditionalFormatting sqref="P321">
    <cfRule type="cellIs" dxfId="2840" priority="840" operator="lessThan">
      <formula>0</formula>
    </cfRule>
  </conditionalFormatting>
  <conditionalFormatting sqref="P444:P447 B443">
    <cfRule type="cellIs" dxfId="2839" priority="860" operator="lessThan">
      <formula>0</formula>
    </cfRule>
  </conditionalFormatting>
  <conditionalFormatting sqref="O459:O462">
    <cfRule type="cellIs" dxfId="2838" priority="852" operator="lessThan">
      <formula>0</formula>
    </cfRule>
  </conditionalFormatting>
  <conditionalFormatting sqref="P459:P462 P464">
    <cfRule type="cellIs" dxfId="2837" priority="855" operator="lessThan">
      <formula>0</formula>
    </cfRule>
  </conditionalFormatting>
  <conditionalFormatting sqref="P463">
    <cfRule type="cellIs" dxfId="2836" priority="854" operator="lessThan">
      <formula>0</formula>
    </cfRule>
  </conditionalFormatting>
  <conditionalFormatting sqref="P406:P410">
    <cfRule type="cellIs" dxfId="2835" priority="851" operator="lessThan">
      <formula>0</formula>
    </cfRule>
  </conditionalFormatting>
  <conditionalFormatting sqref="P463">
    <cfRule type="cellIs" dxfId="2834" priority="853" operator="lessThan">
      <formula>0</formula>
    </cfRule>
  </conditionalFormatting>
  <conditionalFormatting sqref="J318">
    <cfRule type="cellIs" dxfId="2833" priority="846" operator="lessThan">
      <formula>0</formula>
    </cfRule>
  </conditionalFormatting>
  <conditionalFormatting sqref="O444:O447">
    <cfRule type="cellIs" dxfId="2832" priority="856" operator="lessThan">
      <formula>0</formula>
    </cfRule>
  </conditionalFormatting>
  <conditionalFormatting sqref="O316:P317 P318:P320">
    <cfRule type="cellIs" dxfId="2831" priority="850" operator="lessThan">
      <formula>0</formula>
    </cfRule>
  </conditionalFormatting>
  <conditionalFormatting sqref="B353">
    <cfRule type="cellIs" dxfId="2830" priority="782" operator="lessThan">
      <formula>0</formula>
    </cfRule>
  </conditionalFormatting>
  <conditionalFormatting sqref="B316">
    <cfRule type="cellIs" dxfId="2829" priority="845" operator="lessThan">
      <formula>0</formula>
    </cfRule>
  </conditionalFormatting>
  <conditionalFormatting sqref="O354:O356">
    <cfRule type="cellIs" dxfId="2828" priority="786" operator="lessThan">
      <formula>0</formula>
    </cfRule>
  </conditionalFormatting>
  <conditionalFormatting sqref="P357">
    <cfRule type="cellIs" dxfId="2827" priority="784" operator="lessThan">
      <formula>0</formula>
    </cfRule>
  </conditionalFormatting>
  <conditionalFormatting sqref="O316:O317">
    <cfRule type="cellIs" dxfId="2826" priority="849" operator="lessThan">
      <formula>0</formula>
    </cfRule>
  </conditionalFormatting>
  <conditionalFormatting sqref="O318:O321">
    <cfRule type="cellIs" dxfId="2825" priority="848" operator="lessThan">
      <formula>0</formula>
    </cfRule>
  </conditionalFormatting>
  <conditionalFormatting sqref="P517">
    <cfRule type="cellIs" dxfId="2824" priority="727" operator="lessThan">
      <formula>0</formula>
    </cfRule>
  </conditionalFormatting>
  <conditionalFormatting sqref="P322">
    <cfRule type="cellIs" dxfId="2823" priority="843" operator="lessThan">
      <formula>0</formula>
    </cfRule>
  </conditionalFormatting>
  <conditionalFormatting sqref="O347:P347 P348:P350">
    <cfRule type="cellIs" dxfId="2822" priority="800" operator="lessThan">
      <formula>0</formula>
    </cfRule>
  </conditionalFormatting>
  <conditionalFormatting sqref="O348:O350">
    <cfRule type="cellIs" dxfId="2821" priority="798" operator="lessThan">
      <formula>0</formula>
    </cfRule>
  </conditionalFormatting>
  <conditionalFormatting sqref="C324:J324">
    <cfRule type="cellIs" dxfId="2820" priority="834" operator="lessThan">
      <formula>0</formula>
    </cfRule>
  </conditionalFormatting>
  <conditionalFormatting sqref="H340">
    <cfRule type="cellIs" dxfId="2819" priority="773" operator="lessThan">
      <formula>0</formula>
    </cfRule>
  </conditionalFormatting>
  <conditionalFormatting sqref="P351">
    <cfRule type="cellIs" dxfId="2818" priority="796" operator="lessThan">
      <formula>0</formula>
    </cfRule>
  </conditionalFormatting>
  <conditionalFormatting sqref="B317">
    <cfRule type="cellIs" dxfId="2817" priority="844" operator="lessThan">
      <formula>0</formula>
    </cfRule>
  </conditionalFormatting>
  <conditionalFormatting sqref="J319">
    <cfRule type="cellIs" dxfId="2816" priority="841" operator="lessThan">
      <formula>0</formula>
    </cfRule>
  </conditionalFormatting>
  <conditionalFormatting sqref="O322">
    <cfRule type="cellIs" dxfId="2815" priority="842" operator="lessThan">
      <formula>0</formula>
    </cfRule>
  </conditionalFormatting>
  <conditionalFormatting sqref="O371">
    <cfRule type="cellIs" dxfId="2814" priority="763" operator="lessThan">
      <formula>0</formula>
    </cfRule>
  </conditionalFormatting>
  <conditionalFormatting sqref="P321">
    <cfRule type="cellIs" dxfId="2813" priority="839" operator="lessThan">
      <formula>0</formula>
    </cfRule>
  </conditionalFormatting>
  <conditionalFormatting sqref="O323:P323 P324:P326">
    <cfRule type="cellIs" dxfId="2812" priority="838" operator="lessThan">
      <formula>0</formula>
    </cfRule>
  </conditionalFormatting>
  <conditionalFormatting sqref="O323">
    <cfRule type="cellIs" dxfId="2811" priority="837" operator="lessThan">
      <formula>0</formula>
    </cfRule>
  </conditionalFormatting>
  <conditionalFormatting sqref="O324:O327">
    <cfRule type="cellIs" dxfId="2810" priority="836" operator="lessThan">
      <formula>0</formula>
    </cfRule>
  </conditionalFormatting>
  <conditionalFormatting sqref="I325 K325:N325 C326:M327 K324:M324">
    <cfRule type="cellIs" dxfId="2809" priority="835" operator="lessThan">
      <formula>0</formula>
    </cfRule>
  </conditionalFormatting>
  <conditionalFormatting sqref="B323">
    <cfRule type="cellIs" dxfId="2808" priority="832" operator="lessThan">
      <formula>0</formula>
    </cfRule>
  </conditionalFormatting>
  <conditionalFormatting sqref="I324">
    <cfRule type="cellIs" dxfId="2807" priority="833" operator="lessThan">
      <formula>0</formula>
    </cfRule>
  </conditionalFormatting>
  <conditionalFormatting sqref="P328">
    <cfRule type="cellIs" dxfId="2806" priority="831" operator="lessThan">
      <formula>0</formula>
    </cfRule>
  </conditionalFormatting>
  <conditionalFormatting sqref="C325:J325">
    <cfRule type="cellIs" dxfId="2805" priority="830" operator="lessThan">
      <formula>0</formula>
    </cfRule>
  </conditionalFormatting>
  <conditionalFormatting sqref="P327">
    <cfRule type="cellIs" dxfId="2804" priority="829" operator="lessThan">
      <formula>0</formula>
    </cfRule>
  </conditionalFormatting>
  <conditionalFormatting sqref="P327">
    <cfRule type="cellIs" dxfId="2803" priority="828" operator="lessThan">
      <formula>0</formula>
    </cfRule>
  </conditionalFormatting>
  <conditionalFormatting sqref="O329:P329 P330:P332">
    <cfRule type="cellIs" dxfId="2802" priority="827" operator="lessThan">
      <formula>0</formula>
    </cfRule>
  </conditionalFormatting>
  <conditionalFormatting sqref="O329">
    <cfRule type="cellIs" dxfId="2801" priority="826" operator="lessThan">
      <formula>0</formula>
    </cfRule>
  </conditionalFormatting>
  <conditionalFormatting sqref="J330">
    <cfRule type="cellIs" dxfId="2800" priority="824" operator="lessThan">
      <formula>0</formula>
    </cfRule>
  </conditionalFormatting>
  <conditionalFormatting sqref="K330:N331 J332:M333">
    <cfRule type="cellIs" dxfId="2799" priority="825" operator="lessThan">
      <formula>0</formula>
    </cfRule>
  </conditionalFormatting>
  <conditionalFormatting sqref="O336:O338">
    <cfRule type="cellIs" dxfId="2798" priority="816" operator="lessThan">
      <formula>0</formula>
    </cfRule>
  </conditionalFormatting>
  <conditionalFormatting sqref="P334">
    <cfRule type="cellIs" dxfId="2797" priority="822" operator="lessThan">
      <formula>0</formula>
    </cfRule>
  </conditionalFormatting>
  <conditionalFormatting sqref="B329">
    <cfRule type="cellIs" dxfId="2796" priority="823" operator="lessThan">
      <formula>0</formula>
    </cfRule>
  </conditionalFormatting>
  <conditionalFormatting sqref="O359">
    <cfRule type="cellIs" dxfId="2795" priority="780" operator="lessThan">
      <formula>0</formula>
    </cfRule>
  </conditionalFormatting>
  <conditionalFormatting sqref="J331">
    <cfRule type="cellIs" dxfId="2794" priority="821" operator="lessThan">
      <formula>0</formula>
    </cfRule>
  </conditionalFormatting>
  <conditionalFormatting sqref="P333">
    <cfRule type="cellIs" dxfId="2793" priority="819" operator="lessThan">
      <formula>0</formula>
    </cfRule>
  </conditionalFormatting>
  <conditionalFormatting sqref="O335">
    <cfRule type="cellIs" dxfId="2792" priority="817" operator="lessThan">
      <formula>0</formula>
    </cfRule>
  </conditionalFormatting>
  <conditionalFormatting sqref="P339">
    <cfRule type="cellIs" dxfId="2791" priority="808" operator="lessThan">
      <formula>0</formula>
    </cfRule>
  </conditionalFormatting>
  <conditionalFormatting sqref="I337 K336:N337 C338:N338 C339:M339">
    <cfRule type="cellIs" dxfId="2790" priority="815" operator="lessThan">
      <formula>0</formula>
    </cfRule>
  </conditionalFormatting>
  <conditionalFormatting sqref="I336">
    <cfRule type="cellIs" dxfId="2789" priority="813" operator="lessThan">
      <formula>0</formula>
    </cfRule>
  </conditionalFormatting>
  <conditionalFormatting sqref="C336:J336">
    <cfRule type="cellIs" dxfId="2788" priority="814" operator="lessThan">
      <formula>0</formula>
    </cfRule>
  </conditionalFormatting>
  <conditionalFormatting sqref="B335">
    <cfRule type="cellIs" dxfId="2787" priority="812" operator="lessThan">
      <formula>0</formula>
    </cfRule>
  </conditionalFormatting>
  <conditionalFormatting sqref="P340">
    <cfRule type="cellIs" dxfId="2786" priority="811" operator="lessThan">
      <formula>0</formula>
    </cfRule>
  </conditionalFormatting>
  <conditionalFormatting sqref="O365">
    <cfRule type="cellIs" dxfId="2785" priority="769" operator="lessThan">
      <formula>0</formula>
    </cfRule>
  </conditionalFormatting>
  <conditionalFormatting sqref="C337:J337">
    <cfRule type="cellIs" dxfId="2784" priority="810" operator="lessThan">
      <formula>0</formula>
    </cfRule>
  </conditionalFormatting>
  <conditionalFormatting sqref="P339">
    <cfRule type="cellIs" dxfId="2783" priority="809" operator="lessThan">
      <formula>0</formula>
    </cfRule>
  </conditionalFormatting>
  <conditionalFormatting sqref="O341:P341 P342:P344">
    <cfRule type="cellIs" dxfId="2782" priority="807" operator="lessThan">
      <formula>0</formula>
    </cfRule>
  </conditionalFormatting>
  <conditionalFormatting sqref="O341">
    <cfRule type="cellIs" dxfId="2781" priority="806" operator="lessThan">
      <formula>0</formula>
    </cfRule>
  </conditionalFormatting>
  <conditionalFormatting sqref="O342:O344">
    <cfRule type="cellIs" dxfId="2780" priority="805" operator="lessThan">
      <formula>0</formula>
    </cfRule>
  </conditionalFormatting>
  <conditionalFormatting sqref="B341">
    <cfRule type="cellIs" dxfId="2779" priority="804" operator="lessThan">
      <formula>0</formula>
    </cfRule>
  </conditionalFormatting>
  <conditionalFormatting sqref="P345">
    <cfRule type="cellIs" dxfId="2778" priority="802" operator="lessThan">
      <formula>0</formula>
    </cfRule>
  </conditionalFormatting>
  <conditionalFormatting sqref="P346">
    <cfRule type="cellIs" dxfId="2777" priority="803" operator="lessThan">
      <formula>0</formula>
    </cfRule>
  </conditionalFormatting>
  <conditionalFormatting sqref="P345">
    <cfRule type="cellIs" dxfId="2776" priority="801" operator="lessThan">
      <formula>0</formula>
    </cfRule>
  </conditionalFormatting>
  <conditionalFormatting sqref="C346:M346">
    <cfRule type="cellIs" dxfId="2775" priority="795" operator="lessThan">
      <formula>0</formula>
    </cfRule>
  </conditionalFormatting>
  <conditionalFormatting sqref="C340:M340">
    <cfRule type="cellIs" dxfId="2774" priority="794" operator="lessThan">
      <formula>0</formula>
    </cfRule>
  </conditionalFormatting>
  <conditionalFormatting sqref="B378">
    <cfRule type="cellIs" dxfId="2773" priority="754" operator="lessThan">
      <formula>0</formula>
    </cfRule>
  </conditionalFormatting>
  <conditionalFormatting sqref="P379:P381">
    <cfRule type="cellIs" dxfId="2772" priority="753" operator="lessThan">
      <formula>0</formula>
    </cfRule>
  </conditionalFormatting>
  <conditionalFormatting sqref="O335:P335 P336:P338">
    <cfRule type="cellIs" dxfId="2771" priority="818" operator="lessThan">
      <formula>0</formula>
    </cfRule>
  </conditionalFormatting>
  <conditionalFormatting sqref="H328">
    <cfRule type="cellIs" dxfId="2770" priority="771" operator="lessThan">
      <formula>0</formula>
    </cfRule>
  </conditionalFormatting>
  <conditionalFormatting sqref="O365:P365 P366:P368">
    <cfRule type="cellIs" dxfId="2769" priority="770" operator="lessThan">
      <formula>0</formula>
    </cfRule>
  </conditionalFormatting>
  <conditionalFormatting sqref="O366:O368">
    <cfRule type="cellIs" dxfId="2768" priority="768" operator="lessThan">
      <formula>0</formula>
    </cfRule>
  </conditionalFormatting>
  <conditionalFormatting sqref="P369">
    <cfRule type="cellIs" dxfId="2767" priority="767" operator="lessThan">
      <formula>0</formula>
    </cfRule>
  </conditionalFormatting>
  <conditionalFormatting sqref="P369">
    <cfRule type="cellIs" dxfId="2766" priority="766" operator="lessThan">
      <formula>0</formula>
    </cfRule>
  </conditionalFormatting>
  <conditionalFormatting sqref="B365">
    <cfRule type="cellIs" dxfId="2765" priority="765" operator="lessThan">
      <formula>0</formula>
    </cfRule>
  </conditionalFormatting>
  <conditionalFormatting sqref="O371:P371 P372:P374">
    <cfRule type="cellIs" dxfId="2764" priority="764" operator="lessThan">
      <formula>0</formula>
    </cfRule>
  </conditionalFormatting>
  <conditionalFormatting sqref="O372:O374">
    <cfRule type="cellIs" dxfId="2763" priority="762" operator="lessThan">
      <formula>0</formula>
    </cfRule>
  </conditionalFormatting>
  <conditionalFormatting sqref="O377">
    <cfRule type="cellIs" dxfId="2762" priority="761" operator="lessThan">
      <formula>0</formula>
    </cfRule>
  </conditionalFormatting>
  <conditionalFormatting sqref="O347">
    <cfRule type="cellIs" dxfId="2761" priority="799" operator="lessThan">
      <formula>0</formula>
    </cfRule>
  </conditionalFormatting>
  <conditionalFormatting sqref="P375">
    <cfRule type="cellIs" dxfId="2760" priority="759" operator="lessThan">
      <formula>0</formula>
    </cfRule>
  </conditionalFormatting>
  <conditionalFormatting sqref="P351">
    <cfRule type="cellIs" dxfId="2759" priority="797" operator="lessThan">
      <formula>0</formula>
    </cfRule>
  </conditionalFormatting>
  <conditionalFormatting sqref="P370">
    <cfRule type="cellIs" dxfId="2758" priority="757" operator="lessThan">
      <formula>0</formula>
    </cfRule>
  </conditionalFormatting>
  <conditionalFormatting sqref="O353:P353 P354:P356">
    <cfRule type="cellIs" dxfId="2757" priority="788" operator="lessThan">
      <formula>0</formula>
    </cfRule>
  </conditionalFormatting>
  <conditionalFormatting sqref="O353">
    <cfRule type="cellIs" dxfId="2756" priority="787" operator="lessThan">
      <formula>0</formula>
    </cfRule>
  </conditionalFormatting>
  <conditionalFormatting sqref="B371">
    <cfRule type="cellIs" dxfId="2755" priority="758" operator="lessThan">
      <formula>0</formula>
    </cfRule>
  </conditionalFormatting>
  <conditionalFormatting sqref="P358">
    <cfRule type="cellIs" dxfId="2754" priority="785" operator="lessThan">
      <formula>0</formula>
    </cfRule>
  </conditionalFormatting>
  <conditionalFormatting sqref="P357">
    <cfRule type="cellIs" dxfId="2753" priority="783" operator="lessThan">
      <formula>0</formula>
    </cfRule>
  </conditionalFormatting>
  <conditionalFormatting sqref="H327">
    <cfRule type="cellIs" dxfId="2752" priority="772" operator="lessThan">
      <formula>0</formula>
    </cfRule>
  </conditionalFormatting>
  <conditionalFormatting sqref="P375">
    <cfRule type="cellIs" dxfId="2751" priority="760" operator="lessThan">
      <formula>0</formula>
    </cfRule>
  </conditionalFormatting>
  <conditionalFormatting sqref="P382">
    <cfRule type="cellIs" dxfId="2750" priority="750" operator="lessThan">
      <formula>0</formula>
    </cfRule>
  </conditionalFormatting>
  <conditionalFormatting sqref="P376:P377">
    <cfRule type="cellIs" dxfId="2749" priority="756" operator="lessThan">
      <formula>0</formula>
    </cfRule>
  </conditionalFormatting>
  <conditionalFormatting sqref="B377">
    <cfRule type="cellIs" dxfId="2748" priority="755" operator="lessThan">
      <formula>0</formula>
    </cfRule>
  </conditionalFormatting>
  <conditionalFormatting sqref="J515:N516 K513:N513 K514:M514">
    <cfRule type="cellIs" dxfId="2747" priority="732" operator="lessThan">
      <formula>0</formula>
    </cfRule>
  </conditionalFormatting>
  <conditionalFormatting sqref="O360:O362">
    <cfRule type="cellIs" dxfId="2746" priority="779" operator="lessThan">
      <formula>0</formula>
    </cfRule>
  </conditionalFormatting>
  <conditionalFormatting sqref="J334:M334">
    <cfRule type="cellIs" dxfId="2745" priority="793" operator="lessThan">
      <formula>0</formula>
    </cfRule>
  </conditionalFormatting>
  <conditionalFormatting sqref="C328:M328">
    <cfRule type="cellIs" dxfId="2744" priority="792" operator="lessThan">
      <formula>0</formula>
    </cfRule>
  </conditionalFormatting>
  <conditionalFormatting sqref="J322:N322">
    <cfRule type="cellIs" dxfId="2743" priority="791" operator="lessThan">
      <formula>0</formula>
    </cfRule>
  </conditionalFormatting>
  <conditionalFormatting sqref="B347">
    <cfRule type="cellIs" dxfId="2742" priority="790" operator="lessThan">
      <formula>0</formula>
    </cfRule>
  </conditionalFormatting>
  <conditionalFormatting sqref="B352">
    <cfRule type="cellIs" dxfId="2741" priority="789" operator="lessThan">
      <formula>0</formula>
    </cfRule>
  </conditionalFormatting>
  <conditionalFormatting sqref="P363">
    <cfRule type="cellIs" dxfId="2740" priority="777" operator="lessThan">
      <formula>0</formula>
    </cfRule>
  </conditionalFormatting>
  <conditionalFormatting sqref="J513:N513 J515:N516 J514:M514">
    <cfRule type="cellIs" dxfId="2739" priority="731" operator="lessThan">
      <formula>0</formula>
    </cfRule>
  </conditionalFormatting>
  <conditionalFormatting sqref="P513:P515">
    <cfRule type="cellIs" dxfId="2738" priority="734" operator="lessThan">
      <formula>0</formula>
    </cfRule>
  </conditionalFormatting>
  <conditionalFormatting sqref="O359:P359 P360:P362">
    <cfRule type="cellIs" dxfId="2737" priority="781" operator="lessThan">
      <formula>0</formula>
    </cfRule>
  </conditionalFormatting>
  <conditionalFormatting sqref="P364">
    <cfRule type="cellIs" dxfId="2736" priority="778" operator="lessThan">
      <formula>0</formula>
    </cfRule>
  </conditionalFormatting>
  <conditionalFormatting sqref="P363">
    <cfRule type="cellIs" dxfId="2735" priority="776" operator="lessThan">
      <formula>0</formula>
    </cfRule>
  </conditionalFormatting>
  <conditionalFormatting sqref="H545:H548">
    <cfRule type="cellIs" dxfId="2734" priority="705" operator="lessThan">
      <formula>0</formula>
    </cfRule>
  </conditionalFormatting>
  <conditionalFormatting sqref="P516">
    <cfRule type="cellIs" dxfId="2733" priority="728" operator="lessThan">
      <formula>0</formula>
    </cfRule>
  </conditionalFormatting>
  <conditionalFormatting sqref="H541:H543">
    <cfRule type="cellIs" dxfId="2732" priority="718" operator="lessThan">
      <formula>0</formula>
    </cfRule>
  </conditionalFormatting>
  <conditionalFormatting sqref="J514">
    <cfRule type="cellIs" dxfId="2731" priority="730" operator="lessThan">
      <formula>0</formula>
    </cfRule>
  </conditionalFormatting>
  <conditionalFormatting sqref="O513:O516">
    <cfRule type="cellIs" dxfId="2730" priority="733" operator="lessThan">
      <formula>0</formula>
    </cfRule>
  </conditionalFormatting>
  <conditionalFormatting sqref="P543">
    <cfRule type="cellIs" dxfId="2729" priority="719" operator="lessThan">
      <formula>0</formula>
    </cfRule>
  </conditionalFormatting>
  <conditionalFormatting sqref="P516">
    <cfRule type="cellIs" dxfId="2728" priority="729" operator="lessThan">
      <formula>0</formula>
    </cfRule>
  </conditionalFormatting>
  <conditionalFormatting sqref="H346">
    <cfRule type="cellIs" dxfId="2727" priority="775" operator="lessThan">
      <formula>0</formula>
    </cfRule>
  </conditionalFormatting>
  <conditionalFormatting sqref="H339">
    <cfRule type="cellIs" dxfId="2726" priority="774" operator="lessThan">
      <formula>0</formula>
    </cfRule>
  </conditionalFormatting>
  <conditionalFormatting sqref="I551 K550:N551 C552:N553">
    <cfRule type="cellIs" dxfId="2725" priority="700" operator="lessThan">
      <formula>0</formula>
    </cfRule>
  </conditionalFormatting>
  <conditionalFormatting sqref="O550:O553">
    <cfRule type="cellIs" dxfId="2724" priority="701" operator="lessThan">
      <formula>0</formula>
    </cfRule>
  </conditionalFormatting>
  <conditionalFormatting sqref="P385:P387">
    <cfRule type="cellIs" dxfId="2723" priority="749" operator="lessThan">
      <formula>0</formula>
    </cfRule>
  </conditionalFormatting>
  <conditionalFormatting sqref="O379:O381">
    <cfRule type="cellIs" dxfId="2722" priority="752" operator="lessThan">
      <formula>0</formula>
    </cfRule>
  </conditionalFormatting>
  <conditionalFormatting sqref="B544">
    <cfRule type="cellIs" dxfId="2721" priority="703" operator="lessThan">
      <formula>0</formula>
    </cfRule>
  </conditionalFormatting>
  <conditionalFormatting sqref="P550:P552">
    <cfRule type="cellIs" dxfId="2720" priority="702" operator="lessThan">
      <formula>0</formula>
    </cfRule>
  </conditionalFormatting>
  <conditionalFormatting sqref="P383">
    <cfRule type="cellIs" dxfId="2719" priority="745" operator="lessThan">
      <formula>0</formula>
    </cfRule>
  </conditionalFormatting>
  <conditionalFormatting sqref="J499:N499 K497:N498 J500:M500">
    <cfRule type="cellIs" dxfId="2718" priority="741" operator="lessThan">
      <formula>0</formula>
    </cfRule>
  </conditionalFormatting>
  <conditionalFormatting sqref="H545">
    <cfRule type="cellIs" dxfId="2717" priority="704" operator="lessThan">
      <formula>0</formula>
    </cfRule>
  </conditionalFormatting>
  <conditionalFormatting sqref="J497:N499 J500:M500">
    <cfRule type="cellIs" dxfId="2716" priority="740" operator="lessThan">
      <formula>0</formula>
    </cfRule>
  </conditionalFormatting>
  <conditionalFormatting sqref="C550:N553">
    <cfRule type="cellIs" dxfId="2715" priority="699" operator="lessThan">
      <formula>0</formula>
    </cfRule>
  </conditionalFormatting>
  <conditionalFormatting sqref="B549">
    <cfRule type="cellIs" dxfId="2714" priority="691" operator="lessThan">
      <formula>0</formula>
    </cfRule>
  </conditionalFormatting>
  <conditionalFormatting sqref="O385:O387">
    <cfRule type="cellIs" dxfId="2713" priority="748" operator="lessThan">
      <formula>0</formula>
    </cfRule>
  </conditionalFormatting>
  <conditionalFormatting sqref="P388">
    <cfRule type="cellIs" dxfId="2712" priority="747" operator="lessThan">
      <formula>0</formula>
    </cfRule>
  </conditionalFormatting>
  <conditionalFormatting sqref="P501">
    <cfRule type="cellIs" dxfId="2711" priority="736" operator="lessThan">
      <formula>0</formula>
    </cfRule>
  </conditionalFormatting>
  <conditionalFormatting sqref="P382">
    <cfRule type="cellIs" dxfId="2710" priority="751" operator="lessThan">
      <formula>0</formula>
    </cfRule>
  </conditionalFormatting>
  <conditionalFormatting sqref="P500">
    <cfRule type="cellIs" dxfId="2709" priority="737" operator="lessThan">
      <formula>0</formula>
    </cfRule>
  </conditionalFormatting>
  <conditionalFormatting sqref="P388">
    <cfRule type="cellIs" dxfId="2708" priority="746" operator="lessThan">
      <formula>0</formula>
    </cfRule>
  </conditionalFormatting>
  <conditionalFormatting sqref="C319:I319">
    <cfRule type="cellIs" dxfId="2707" priority="687" operator="lessThan">
      <formula>0</formula>
    </cfRule>
  </conditionalFormatting>
  <conditionalFormatting sqref="B384">
    <cfRule type="cellIs" dxfId="2706" priority="744" operator="lessThan">
      <formula>0</formula>
    </cfRule>
  </conditionalFormatting>
  <conditionalFormatting sqref="C331:I331">
    <cfRule type="cellIs" dxfId="2705" priority="683" operator="lessThan">
      <formula>0</formula>
    </cfRule>
  </conditionalFormatting>
  <conditionalFormatting sqref="P497:P499">
    <cfRule type="cellIs" dxfId="2704" priority="743" operator="lessThan">
      <formula>0</formula>
    </cfRule>
  </conditionalFormatting>
  <conditionalFormatting sqref="P500">
    <cfRule type="cellIs" dxfId="2703" priority="738" operator="lessThan">
      <formula>0</formula>
    </cfRule>
  </conditionalFormatting>
  <conditionalFormatting sqref="H550">
    <cfRule type="cellIs" dxfId="2702" priority="692" operator="lessThan">
      <formula>0</formula>
    </cfRule>
  </conditionalFormatting>
  <conditionalFormatting sqref="B496">
    <cfRule type="cellIs" dxfId="2701" priority="735" operator="lessThan">
      <formula>0</formula>
    </cfRule>
  </conditionalFormatting>
  <conditionalFormatting sqref="O497:O499">
    <cfRule type="cellIs" dxfId="2700" priority="742" operator="lessThan">
      <formula>0</formula>
    </cfRule>
  </conditionalFormatting>
  <conditionalFormatting sqref="J498">
    <cfRule type="cellIs" dxfId="2699" priority="739" operator="lessThan">
      <formula>0</formula>
    </cfRule>
  </conditionalFormatting>
  <conditionalFormatting sqref="C318:I318">
    <cfRule type="cellIs" dxfId="2698" priority="688" operator="lessThan">
      <formula>0</formula>
    </cfRule>
  </conditionalFormatting>
  <conditionalFormatting sqref="C330:I330">
    <cfRule type="cellIs" dxfId="2697" priority="684" operator="lessThan">
      <formula>0</formula>
    </cfRule>
  </conditionalFormatting>
  <conditionalFormatting sqref="O540:O543">
    <cfRule type="cellIs" dxfId="2696" priority="725" operator="lessThan">
      <formula>0</formula>
    </cfRule>
  </conditionalFormatting>
  <conditionalFormatting sqref="P553">
    <cfRule type="cellIs" dxfId="2695" priority="695" operator="lessThan">
      <formula>0</formula>
    </cfRule>
  </conditionalFormatting>
  <conditionalFormatting sqref="I550">
    <cfRule type="cellIs" dxfId="2694" priority="698" operator="lessThan">
      <formula>0</formula>
    </cfRule>
  </conditionalFormatting>
  <conditionalFormatting sqref="C540:N543">
    <cfRule type="cellIs" dxfId="2693" priority="723" operator="lessThan">
      <formula>0</formula>
    </cfRule>
  </conditionalFormatting>
  <conditionalFormatting sqref="I540">
    <cfRule type="cellIs" dxfId="2692" priority="722" operator="lessThan">
      <formula>0</formula>
    </cfRule>
  </conditionalFormatting>
  <conditionalFormatting sqref="P543">
    <cfRule type="cellIs" dxfId="2691" priority="720" operator="lessThan">
      <formula>0</formula>
    </cfRule>
  </conditionalFormatting>
  <conditionalFormatting sqref="H540">
    <cfRule type="cellIs" dxfId="2690" priority="716" operator="lessThan">
      <formula>0</formula>
    </cfRule>
  </conditionalFormatting>
  <conditionalFormatting sqref="H540:H543">
    <cfRule type="cellIs" dxfId="2689" priority="717" operator="lessThan">
      <formula>0</formula>
    </cfRule>
  </conditionalFormatting>
  <conditionalFormatting sqref="C541:J541">
    <cfRule type="cellIs" dxfId="2688" priority="721" operator="lessThan">
      <formula>0</formula>
    </cfRule>
  </conditionalFormatting>
  <conditionalFormatting sqref="I541 K540:N541 C542:N543">
    <cfRule type="cellIs" dxfId="2687" priority="724" operator="lessThan">
      <formula>0</formula>
    </cfRule>
  </conditionalFormatting>
  <conditionalFormatting sqref="P540:P542">
    <cfRule type="cellIs" dxfId="2686" priority="726" operator="lessThan">
      <formula>0</formula>
    </cfRule>
  </conditionalFormatting>
  <conditionalFormatting sqref="B539">
    <cfRule type="cellIs" dxfId="2685" priority="715" operator="lessThan">
      <formula>0</formula>
    </cfRule>
  </conditionalFormatting>
  <conditionalFormatting sqref="P548">
    <cfRule type="cellIs" dxfId="2684" priority="707" operator="lessThan">
      <formula>0</formula>
    </cfRule>
  </conditionalFormatting>
  <conditionalFormatting sqref="I545">
    <cfRule type="cellIs" dxfId="2683" priority="710" operator="lessThan">
      <formula>0</formula>
    </cfRule>
  </conditionalFormatting>
  <conditionalFormatting sqref="C545:N548">
    <cfRule type="cellIs" dxfId="2682" priority="711" operator="lessThan">
      <formula>0</formula>
    </cfRule>
  </conditionalFormatting>
  <conditionalFormatting sqref="P548">
    <cfRule type="cellIs" dxfId="2681" priority="708" operator="lessThan">
      <formula>0</formula>
    </cfRule>
  </conditionalFormatting>
  <conditionalFormatting sqref="O545:O548">
    <cfRule type="cellIs" dxfId="2680" priority="713" operator="lessThan">
      <formula>0</formula>
    </cfRule>
  </conditionalFormatting>
  <conditionalFormatting sqref="C546:J546">
    <cfRule type="cellIs" dxfId="2679" priority="709" operator="lessThan">
      <formula>0</formula>
    </cfRule>
  </conditionalFormatting>
  <conditionalFormatting sqref="H546:H548">
    <cfRule type="cellIs" dxfId="2678" priority="706" operator="lessThan">
      <formula>0</formula>
    </cfRule>
  </conditionalFormatting>
  <conditionalFormatting sqref="I546 K545:N546 C547:N548">
    <cfRule type="cellIs" dxfId="2677" priority="712" operator="lessThan">
      <formula>0</formula>
    </cfRule>
  </conditionalFormatting>
  <conditionalFormatting sqref="P545:P547">
    <cfRule type="cellIs" dxfId="2676" priority="714" operator="lessThan">
      <formula>0</formula>
    </cfRule>
  </conditionalFormatting>
  <conditionalFormatting sqref="P553">
    <cfRule type="cellIs" dxfId="2675" priority="696" operator="lessThan">
      <formula>0</formula>
    </cfRule>
  </conditionalFormatting>
  <conditionalFormatting sqref="H550:H553">
    <cfRule type="cellIs" dxfId="2674" priority="693" operator="lessThan">
      <formula>0</formula>
    </cfRule>
  </conditionalFormatting>
  <conditionalFormatting sqref="C551:J551">
    <cfRule type="cellIs" dxfId="2673" priority="697" operator="lessThan">
      <formula>0</formula>
    </cfRule>
  </conditionalFormatting>
  <conditionalFormatting sqref="H551:H553">
    <cfRule type="cellIs" dxfId="2672" priority="694" operator="lessThan">
      <formula>0</formula>
    </cfRule>
  </conditionalFormatting>
  <conditionalFormatting sqref="C320:I321">
    <cfRule type="cellIs" dxfId="2671" priority="689" operator="lessThan">
      <formula>0</formula>
    </cfRule>
  </conditionalFormatting>
  <conditionalFormatting sqref="O426:P426">
    <cfRule type="cellIs" dxfId="2670" priority="672" operator="lessThan">
      <formula>0</formula>
    </cfRule>
  </conditionalFormatting>
  <conditionalFormatting sqref="O419:O422">
    <cfRule type="cellIs" dxfId="2669" priority="673" operator="lessThan">
      <formula>0</formula>
    </cfRule>
  </conditionalFormatting>
  <conditionalFormatting sqref="P525:P527">
    <cfRule type="cellIs" dxfId="2668" priority="624" operator="lessThan">
      <formula>0</formula>
    </cfRule>
  </conditionalFormatting>
  <conditionalFormatting sqref="B418">
    <cfRule type="cellIs" dxfId="2667" priority="690" operator="lessThan">
      <formula>0</formula>
    </cfRule>
  </conditionalFormatting>
  <conditionalFormatting sqref="O530:O533">
    <cfRule type="cellIs" dxfId="2666" priority="634" operator="lessThan">
      <formula>0</formula>
    </cfRule>
  </conditionalFormatting>
  <conditionalFormatting sqref="C322:I322">
    <cfRule type="cellIs" dxfId="2665" priority="686" operator="lessThan">
      <formula>0</formula>
    </cfRule>
  </conditionalFormatting>
  <conditionalFormatting sqref="C332:I333">
    <cfRule type="cellIs" dxfId="2664" priority="685" operator="lessThan">
      <formula>0</formula>
    </cfRule>
  </conditionalFormatting>
  <conditionalFormatting sqref="C334:I334">
    <cfRule type="cellIs" dxfId="2663" priority="682" operator="lessThan">
      <formula>0</formula>
    </cfRule>
  </conditionalFormatting>
  <conditionalFormatting sqref="C497:I500">
    <cfRule type="cellIs" dxfId="2662" priority="680" operator="lessThan">
      <formula>0</formula>
    </cfRule>
  </conditionalFormatting>
  <conditionalFormatting sqref="C498:I498">
    <cfRule type="cellIs" dxfId="2661" priority="679" operator="lessThan">
      <formula>0</formula>
    </cfRule>
  </conditionalFormatting>
  <conditionalFormatting sqref="C499:I500">
    <cfRule type="cellIs" dxfId="2660" priority="681" operator="lessThan">
      <formula>0</formula>
    </cfRule>
  </conditionalFormatting>
  <conditionalFormatting sqref="P455">
    <cfRule type="cellIs" dxfId="2659" priority="661" operator="lessThan">
      <formula>0</formula>
    </cfRule>
  </conditionalFormatting>
  <conditionalFormatting sqref="P455">
    <cfRule type="cellIs" dxfId="2658" priority="662" operator="lessThan">
      <formula>0</formula>
    </cfRule>
  </conditionalFormatting>
  <conditionalFormatting sqref="C513:I516">
    <cfRule type="cellIs" dxfId="2657" priority="677" operator="lessThan">
      <formula>0</formula>
    </cfRule>
  </conditionalFormatting>
  <conditionalFormatting sqref="C514:I514">
    <cfRule type="cellIs" dxfId="2656" priority="676" operator="lessThan">
      <formula>0</formula>
    </cfRule>
  </conditionalFormatting>
  <conditionalFormatting sqref="C515:I516">
    <cfRule type="cellIs" dxfId="2655" priority="678" operator="lessThan">
      <formula>0</formula>
    </cfRule>
  </conditionalFormatting>
  <conditionalFormatting sqref="C392:C395">
    <cfRule type="cellIs" dxfId="2654" priority="675" operator="lessThan">
      <formula>0</formula>
    </cfRule>
  </conditionalFormatting>
  <conditionalFormatting sqref="O406:O409">
    <cfRule type="cellIs" dxfId="2653" priority="674" operator="lessThan">
      <formula>0</formula>
    </cfRule>
  </conditionalFormatting>
  <conditionalFormatting sqref="P427:P430">
    <cfRule type="cellIs" dxfId="2652" priority="671" operator="lessThan">
      <formula>0</formula>
    </cfRule>
  </conditionalFormatting>
  <conditionalFormatting sqref="P431:P432">
    <cfRule type="cellIs" dxfId="2651" priority="670" operator="lessThan">
      <formula>0</formula>
    </cfRule>
  </conditionalFormatting>
  <conditionalFormatting sqref="P432">
    <cfRule type="cellIs" dxfId="2650" priority="669" operator="lessThan">
      <formula>0</formula>
    </cfRule>
  </conditionalFormatting>
  <conditionalFormatting sqref="P431">
    <cfRule type="cellIs" dxfId="2649" priority="668" operator="lessThan">
      <formula>0</formula>
    </cfRule>
  </conditionalFormatting>
  <conditionalFormatting sqref="O427:O430">
    <cfRule type="cellIs" dxfId="2648" priority="667" operator="lessThan">
      <formula>0</formula>
    </cfRule>
  </conditionalFormatting>
  <conditionalFormatting sqref="B426">
    <cfRule type="cellIs" dxfId="2647" priority="666" operator="lessThan">
      <formula>0</formula>
    </cfRule>
  </conditionalFormatting>
  <conditionalFormatting sqref="C525:N528">
    <cfRule type="cellIs" dxfId="2646" priority="621" operator="lessThan">
      <formula>0</formula>
    </cfRule>
  </conditionalFormatting>
  <conditionalFormatting sqref="P528">
    <cfRule type="cellIs" dxfId="2645" priority="618" operator="lessThan">
      <formula>0</formula>
    </cfRule>
  </conditionalFormatting>
  <conditionalFormatting sqref="O451:O454">
    <cfRule type="cellIs" dxfId="2644" priority="660" operator="lessThan">
      <formula>0</formula>
    </cfRule>
  </conditionalFormatting>
  <conditionalFormatting sqref="H525:H528">
    <cfRule type="cellIs" dxfId="2643" priority="615" operator="lessThan">
      <formula>0</formula>
    </cfRule>
  </conditionalFormatting>
  <conditionalFormatting sqref="P424">
    <cfRule type="cellIs" dxfId="2642" priority="665" operator="lessThan">
      <formula>0</formula>
    </cfRule>
  </conditionalFormatting>
  <conditionalFormatting sqref="P451:P454 P456 P458:P464">
    <cfRule type="cellIs" dxfId="2641" priority="664" operator="lessThan">
      <formula>0</formula>
    </cfRule>
  </conditionalFormatting>
  <conditionalFormatting sqref="O450">
    <cfRule type="cellIs" dxfId="2640" priority="663" operator="lessThan">
      <formula>0</formula>
    </cfRule>
  </conditionalFormatting>
  <conditionalFormatting sqref="O458:O462">
    <cfRule type="cellIs" dxfId="2639" priority="659" operator="lessThan">
      <formula>0</formula>
    </cfRule>
  </conditionalFormatting>
  <conditionalFormatting sqref="P474:P477 P479">
    <cfRule type="cellIs" dxfId="2638" priority="657" operator="lessThan">
      <formula>0</formula>
    </cfRule>
  </conditionalFormatting>
  <conditionalFormatting sqref="B450">
    <cfRule type="cellIs" dxfId="2637" priority="658" operator="lessThan">
      <formula>0</formula>
    </cfRule>
  </conditionalFormatting>
  <conditionalFormatting sqref="O473">
    <cfRule type="cellIs" dxfId="2636" priority="656" operator="lessThan">
      <formula>0</formula>
    </cfRule>
  </conditionalFormatting>
  <conditionalFormatting sqref="P478">
    <cfRule type="cellIs" dxfId="2635" priority="655" operator="lessThan">
      <formula>0</formula>
    </cfRule>
  </conditionalFormatting>
  <conditionalFormatting sqref="P478">
    <cfRule type="cellIs" dxfId="2634" priority="654" operator="lessThan">
      <formula>0</formula>
    </cfRule>
  </conditionalFormatting>
  <conditionalFormatting sqref="O474:O477">
    <cfRule type="cellIs" dxfId="2633" priority="653" operator="lessThan">
      <formula>0</formula>
    </cfRule>
  </conditionalFormatting>
  <conditionalFormatting sqref="P486 P481:P484">
    <cfRule type="cellIs" dxfId="2632" priority="651" operator="lessThan">
      <formula>0</formula>
    </cfRule>
  </conditionalFormatting>
  <conditionalFormatting sqref="P485">
    <cfRule type="cellIs" dxfId="2631" priority="649" operator="lessThan">
      <formula>0</formula>
    </cfRule>
  </conditionalFormatting>
  <conditionalFormatting sqref="B473">
    <cfRule type="cellIs" dxfId="2630" priority="652" operator="lessThan">
      <formula>0</formula>
    </cfRule>
  </conditionalFormatting>
  <conditionalFormatting sqref="O480">
    <cfRule type="cellIs" dxfId="2629" priority="650" operator="lessThan">
      <formula>0</formula>
    </cfRule>
  </conditionalFormatting>
  <conditionalFormatting sqref="O481:O484">
    <cfRule type="cellIs" dxfId="2628" priority="647" operator="lessThan">
      <formula>0</formula>
    </cfRule>
  </conditionalFormatting>
  <conditionalFormatting sqref="P485">
    <cfRule type="cellIs" dxfId="2627" priority="648" operator="lessThan">
      <formula>0</formula>
    </cfRule>
  </conditionalFormatting>
  <conditionalFormatting sqref="O519:O521 O523">
    <cfRule type="cellIs" dxfId="2626" priority="645" operator="lessThan">
      <formula>0</formula>
    </cfRule>
  </conditionalFormatting>
  <conditionalFormatting sqref="P519:P521">
    <cfRule type="cellIs" dxfId="2625" priority="646" operator="lessThan">
      <formula>0</formula>
    </cfRule>
  </conditionalFormatting>
  <conditionalFormatting sqref="C521:I521">
    <cfRule type="cellIs" dxfId="2624" priority="638" operator="lessThan">
      <formula>0</formula>
    </cfRule>
  </conditionalFormatting>
  <conditionalFormatting sqref="C519:I521">
    <cfRule type="cellIs" dxfId="2623" priority="637" operator="lessThan">
      <formula>0</formula>
    </cfRule>
  </conditionalFormatting>
  <conditionalFormatting sqref="B518">
    <cfRule type="cellIs" dxfId="2622" priority="639" operator="lessThan">
      <formula>0</formula>
    </cfRule>
  </conditionalFormatting>
  <conditionalFormatting sqref="J519:N521">
    <cfRule type="cellIs" dxfId="2621" priority="643" operator="lessThan">
      <formula>0</formula>
    </cfRule>
  </conditionalFormatting>
  <conditionalFormatting sqref="O525:O528">
    <cfRule type="cellIs" dxfId="2620" priority="623" operator="lessThan">
      <formula>0</formula>
    </cfRule>
  </conditionalFormatting>
  <conditionalFormatting sqref="P522:P523">
    <cfRule type="cellIs" dxfId="2619" priority="640" operator="lessThan">
      <formula>0</formula>
    </cfRule>
  </conditionalFormatting>
  <conditionalFormatting sqref="C530:N533">
    <cfRule type="cellIs" dxfId="2618" priority="632" operator="lessThan">
      <formula>0</formula>
    </cfRule>
  </conditionalFormatting>
  <conditionalFormatting sqref="P522:P523">
    <cfRule type="cellIs" dxfId="2617" priority="641" operator="lessThan">
      <formula>0</formula>
    </cfRule>
  </conditionalFormatting>
  <conditionalFormatting sqref="J520">
    <cfRule type="cellIs" dxfId="2616" priority="642" operator="lessThan">
      <formula>0</formula>
    </cfRule>
  </conditionalFormatting>
  <conditionalFormatting sqref="J521:N521 K519:N520">
    <cfRule type="cellIs" dxfId="2615" priority="644" operator="lessThan">
      <formula>0</formula>
    </cfRule>
  </conditionalFormatting>
  <conditionalFormatting sqref="I526 K525:N526 C527:N528">
    <cfRule type="cellIs" dxfId="2614" priority="622" operator="lessThan">
      <formula>0</formula>
    </cfRule>
  </conditionalFormatting>
  <conditionalFormatting sqref="P530:P532">
    <cfRule type="cellIs" dxfId="2613" priority="635" operator="lessThan">
      <formula>0</formula>
    </cfRule>
  </conditionalFormatting>
  <conditionalFormatting sqref="H531:H533">
    <cfRule type="cellIs" dxfId="2612" priority="627" operator="lessThan">
      <formula>0</formula>
    </cfRule>
  </conditionalFormatting>
  <conditionalFormatting sqref="C520:I520">
    <cfRule type="cellIs" dxfId="2611" priority="636" operator="lessThan">
      <formula>0</formula>
    </cfRule>
  </conditionalFormatting>
  <conditionalFormatting sqref="P533">
    <cfRule type="cellIs" dxfId="2610" priority="628" operator="lessThan">
      <formula>0</formula>
    </cfRule>
  </conditionalFormatting>
  <conditionalFormatting sqref="I530">
    <cfRule type="cellIs" dxfId="2609" priority="631" operator="lessThan">
      <formula>0</formula>
    </cfRule>
  </conditionalFormatting>
  <conditionalFormatting sqref="C531:J531">
    <cfRule type="cellIs" dxfId="2608" priority="630" operator="lessThan">
      <formula>0</formula>
    </cfRule>
  </conditionalFormatting>
  <conditionalFormatting sqref="P533">
    <cfRule type="cellIs" dxfId="2607" priority="629" operator="lessThan">
      <formula>0</formula>
    </cfRule>
  </conditionalFormatting>
  <conditionalFormatting sqref="H530">
    <cfRule type="cellIs" dxfId="2606" priority="625" operator="lessThan">
      <formula>0</formula>
    </cfRule>
  </conditionalFormatting>
  <conditionalFormatting sqref="H530:H533">
    <cfRule type="cellIs" dxfId="2605" priority="626" operator="lessThan">
      <formula>0</formula>
    </cfRule>
  </conditionalFormatting>
  <conditionalFormatting sqref="B529">
    <cfRule type="cellIs" dxfId="2604" priority="612" operator="lessThan">
      <formula>0</formula>
    </cfRule>
  </conditionalFormatting>
  <conditionalFormatting sqref="H525">
    <cfRule type="cellIs" dxfId="2603" priority="614" operator="lessThan">
      <formula>0</formula>
    </cfRule>
  </conditionalFormatting>
  <conditionalFormatting sqref="I531 K530:N531 C532:N533">
    <cfRule type="cellIs" dxfId="2602" priority="633" operator="lessThan">
      <formula>0</formula>
    </cfRule>
  </conditionalFormatting>
  <conditionalFormatting sqref="H526:H528">
    <cfRule type="cellIs" dxfId="2601" priority="616" operator="lessThan">
      <formula>0</formula>
    </cfRule>
  </conditionalFormatting>
  <conditionalFormatting sqref="P528">
    <cfRule type="cellIs" dxfId="2600" priority="617" operator="lessThan">
      <formula>0</formula>
    </cfRule>
  </conditionalFormatting>
  <conditionalFormatting sqref="I525">
    <cfRule type="cellIs" dxfId="2599" priority="620" operator="lessThan">
      <formula>0</formula>
    </cfRule>
  </conditionalFormatting>
  <conditionalFormatting sqref="H536:H538">
    <cfRule type="cellIs" dxfId="2598" priority="605" operator="lessThan">
      <formula>0</formula>
    </cfRule>
  </conditionalFormatting>
  <conditionalFormatting sqref="C526:J526">
    <cfRule type="cellIs" dxfId="2597" priority="619" operator="lessThan">
      <formula>0</formula>
    </cfRule>
  </conditionalFormatting>
  <conditionalFormatting sqref="B524">
    <cfRule type="cellIs" dxfId="2596" priority="613" operator="lessThan">
      <formula>0</formula>
    </cfRule>
  </conditionalFormatting>
  <conditionalFormatting sqref="P535:P537">
    <cfRule type="cellIs" dxfId="2595" priority="611" operator="lessThan">
      <formula>0</formula>
    </cfRule>
  </conditionalFormatting>
  <conditionalFormatting sqref="B534">
    <cfRule type="cellIs" dxfId="2594" priority="602" operator="lessThan">
      <formula>0</formula>
    </cfRule>
  </conditionalFormatting>
  <conditionalFormatting sqref="H535">
    <cfRule type="cellIs" dxfId="2593" priority="603" operator="lessThan">
      <formula>0</formula>
    </cfRule>
  </conditionalFormatting>
  <conditionalFormatting sqref="O535:O537">
    <cfRule type="cellIs" dxfId="2592" priority="610" operator="lessThan">
      <formula>0</formula>
    </cfRule>
  </conditionalFormatting>
  <conditionalFormatting sqref="P538">
    <cfRule type="cellIs" dxfId="2591" priority="606" operator="lessThan">
      <formula>0</formula>
    </cfRule>
  </conditionalFormatting>
  <conditionalFormatting sqref="I535">
    <cfRule type="cellIs" dxfId="2590" priority="609" operator="lessThan">
      <formula>0</formula>
    </cfRule>
  </conditionalFormatting>
  <conditionalFormatting sqref="P538">
    <cfRule type="cellIs" dxfId="2589" priority="607" operator="lessThan">
      <formula>0</formula>
    </cfRule>
  </conditionalFormatting>
  <conditionalFormatting sqref="B512">
    <cfRule type="cellIs" dxfId="2588" priority="601" operator="lessThan">
      <formula>0</formula>
    </cfRule>
  </conditionalFormatting>
  <conditionalFormatting sqref="H535:H538">
    <cfRule type="cellIs" dxfId="2587" priority="604" operator="lessThan">
      <formula>0</formula>
    </cfRule>
  </conditionalFormatting>
  <conditionalFormatting sqref="C536:J536">
    <cfRule type="cellIs" dxfId="2586" priority="608" operator="lessThan">
      <formula>0</formula>
    </cfRule>
  </conditionalFormatting>
  <conditionalFormatting sqref="B512">
    <cfRule type="cellIs" dxfId="2585" priority="600" operator="lessThan">
      <formula>0</formula>
    </cfRule>
  </conditionalFormatting>
  <conditionalFormatting sqref="H503">
    <cfRule type="cellIs" dxfId="2584" priority="575" operator="lessThan">
      <formula>0</formula>
    </cfRule>
  </conditionalFormatting>
  <conditionalFormatting sqref="B495">
    <cfRule type="cellIs" dxfId="2583" priority="598" operator="lessThan">
      <formula>0</formula>
    </cfRule>
  </conditionalFormatting>
  <conditionalFormatting sqref="B495">
    <cfRule type="cellIs" dxfId="2582" priority="599" operator="lessThan">
      <formula>0</formula>
    </cfRule>
  </conditionalFormatting>
  <conditionalFormatting sqref="B523">
    <cfRule type="cellIs" dxfId="2581" priority="596" operator="lessThan">
      <formula>0</formula>
    </cfRule>
  </conditionalFormatting>
  <conditionalFormatting sqref="B523">
    <cfRule type="cellIs" dxfId="2580" priority="597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2579" priority="595" operator="lessThan">
      <formula>0</formula>
    </cfRule>
  </conditionalFormatting>
  <conditionalFormatting sqref="B562">
    <cfRule type="cellIs" dxfId="2578" priority="592" operator="lessThan">
      <formula>0</formula>
    </cfRule>
  </conditionalFormatting>
  <conditionalFormatting sqref="B555">
    <cfRule type="cellIs" dxfId="2577" priority="594" operator="lessThan">
      <formula>0</formula>
    </cfRule>
  </conditionalFormatting>
  <conditionalFormatting sqref="B559">
    <cfRule type="cellIs" dxfId="2576" priority="593" operator="lessThan">
      <formula>0</formula>
    </cfRule>
  </conditionalFormatting>
  <conditionalFormatting sqref="B578">
    <cfRule type="cellIs" dxfId="2575" priority="591" operator="lessThan">
      <formula>0</formula>
    </cfRule>
  </conditionalFormatting>
  <conditionalFormatting sqref="B587">
    <cfRule type="cellIs" dxfId="2574" priority="590" operator="lessThan">
      <formula>0</formula>
    </cfRule>
  </conditionalFormatting>
  <conditionalFormatting sqref="P508:P510">
    <cfRule type="cellIs" dxfId="2573" priority="573" operator="lessThan">
      <formula>0</formula>
    </cfRule>
  </conditionalFormatting>
  <conditionalFormatting sqref="B502">
    <cfRule type="cellIs" dxfId="2572" priority="574" operator="lessThan">
      <formula>0</formula>
    </cfRule>
  </conditionalFormatting>
  <conditionalFormatting sqref="C510:N511 C508:M509">
    <cfRule type="cellIs" dxfId="2571" priority="570" operator="lessThan">
      <formula>0</formula>
    </cfRule>
  </conditionalFormatting>
  <conditionalFormatting sqref="I509 C510:N511 K508:M509">
    <cfRule type="cellIs" dxfId="2570" priority="571" operator="lessThan">
      <formula>0</formula>
    </cfRule>
  </conditionalFormatting>
  <conditionalFormatting sqref="C509:J509">
    <cfRule type="cellIs" dxfId="2569" priority="568" operator="lessThan">
      <formula>0</formula>
    </cfRule>
  </conditionalFormatting>
  <conditionalFormatting sqref="I508">
    <cfRule type="cellIs" dxfId="2568" priority="569" operator="lessThan">
      <formula>0</formula>
    </cfRule>
  </conditionalFormatting>
  <conditionalFormatting sqref="P511">
    <cfRule type="cellIs" dxfId="2567" priority="566" operator="lessThan">
      <formula>0</formula>
    </cfRule>
  </conditionalFormatting>
  <conditionalFormatting sqref="P511">
    <cfRule type="cellIs" dxfId="2566" priority="567" operator="lessThan">
      <formula>0</formula>
    </cfRule>
  </conditionalFormatting>
  <conditionalFormatting sqref="H508:H511">
    <cfRule type="cellIs" dxfId="2565" priority="564" operator="lessThan">
      <formula>0</formula>
    </cfRule>
  </conditionalFormatting>
  <conditionalFormatting sqref="H509:H511">
    <cfRule type="cellIs" dxfId="2564" priority="565" operator="lessThan">
      <formula>0</formula>
    </cfRule>
  </conditionalFormatting>
  <conditionalFormatting sqref="O503:O506">
    <cfRule type="cellIs" dxfId="2563" priority="584" operator="lessThan">
      <formula>0</formula>
    </cfRule>
  </conditionalFormatting>
  <conditionalFormatting sqref="P503:P505">
    <cfRule type="cellIs" dxfId="2562" priority="585" operator="lessThan">
      <formula>0</formula>
    </cfRule>
  </conditionalFormatting>
  <conditionalFormatting sqref="C568:I568">
    <cfRule type="cellIs" dxfId="2561" priority="589" operator="lessThan">
      <formula>0</formula>
    </cfRule>
  </conditionalFormatting>
  <conditionalFormatting sqref="C569:I569">
    <cfRule type="cellIs" dxfId="2560" priority="588" operator="lessThan">
      <formula>0</formula>
    </cfRule>
  </conditionalFormatting>
  <conditionalFormatting sqref="C574:M574">
    <cfRule type="cellIs" dxfId="2559" priority="587" operator="lessThan">
      <formula>0</formula>
    </cfRule>
  </conditionalFormatting>
  <conditionalFormatting sqref="P506">
    <cfRule type="cellIs" dxfId="2558" priority="579" operator="lessThan">
      <formula>0</formula>
    </cfRule>
  </conditionalFormatting>
  <conditionalFormatting sqref="O566">
    <cfRule type="cellIs" dxfId="2557" priority="586" operator="lessThan">
      <formula>0</formula>
    </cfRule>
  </conditionalFormatting>
  <conditionalFormatting sqref="B507">
    <cfRule type="cellIs" dxfId="2556" priority="562" operator="lessThan">
      <formula>0</formula>
    </cfRule>
  </conditionalFormatting>
  <conditionalFormatting sqref="O508:O511">
    <cfRule type="cellIs" dxfId="2555" priority="572" operator="lessThan">
      <formula>0</formula>
    </cfRule>
  </conditionalFormatting>
  <conditionalFormatting sqref="N332">
    <cfRule type="cellIs" dxfId="2554" priority="561" operator="lessThan">
      <formula>0</formula>
    </cfRule>
  </conditionalFormatting>
  <conditionalFormatting sqref="H504:H506">
    <cfRule type="cellIs" dxfId="2553" priority="577" operator="lessThan">
      <formula>0</formula>
    </cfRule>
  </conditionalFormatting>
  <conditionalFormatting sqref="H503:H506">
    <cfRule type="cellIs" dxfId="2552" priority="576" operator="lessThan">
      <formula>0</formula>
    </cfRule>
  </conditionalFormatting>
  <conditionalFormatting sqref="B475:B477">
    <cfRule type="cellIs" dxfId="2551" priority="518" operator="lessThan">
      <formula>0</formula>
    </cfRule>
  </conditionalFormatting>
  <conditionalFormatting sqref="I504 K504:N504 C505:N506 K503:M503">
    <cfRule type="cellIs" dxfId="2550" priority="583" operator="lessThan">
      <formula>0</formula>
    </cfRule>
  </conditionalFormatting>
  <conditionalFormatting sqref="C504:N506 C503:M503">
    <cfRule type="cellIs" dxfId="2549" priority="582" operator="lessThan">
      <formula>0</formula>
    </cfRule>
  </conditionalFormatting>
  <conditionalFormatting sqref="I503">
    <cfRule type="cellIs" dxfId="2548" priority="581" operator="lessThan">
      <formula>0</formula>
    </cfRule>
  </conditionalFormatting>
  <conditionalFormatting sqref="B359">
    <cfRule type="cellIs" dxfId="2547" priority="558" operator="lessThan">
      <formula>0</formula>
    </cfRule>
  </conditionalFormatting>
  <conditionalFormatting sqref="C504:J504">
    <cfRule type="cellIs" dxfId="2546" priority="580" operator="lessThan">
      <formula>0</formula>
    </cfRule>
  </conditionalFormatting>
  <conditionalFormatting sqref="B513:B516">
    <cfRule type="cellIs" dxfId="2545" priority="522" operator="lessThan">
      <formula>0</formula>
    </cfRule>
  </conditionalFormatting>
  <conditionalFormatting sqref="P506">
    <cfRule type="cellIs" dxfId="2544" priority="578" operator="lessThan">
      <formula>0</formula>
    </cfRule>
  </conditionalFormatting>
  <conditionalFormatting sqref="H508">
    <cfRule type="cellIs" dxfId="2543" priority="563" operator="lessThan">
      <formula>0</formula>
    </cfRule>
  </conditionalFormatting>
  <conditionalFormatting sqref="B517">
    <cfRule type="cellIs" dxfId="2542" priority="519" operator="lessThan">
      <formula>0</formula>
    </cfRule>
  </conditionalFormatting>
  <conditionalFormatting sqref="B517">
    <cfRule type="cellIs" dxfId="2541" priority="520" operator="lessThan">
      <formula>0</formula>
    </cfRule>
  </conditionalFormatting>
  <conditionalFormatting sqref="B478">
    <cfRule type="cellIs" dxfId="2540" priority="517" operator="lessThan">
      <formula>0</formula>
    </cfRule>
  </conditionalFormatting>
  <conditionalFormatting sqref="N326">
    <cfRule type="cellIs" dxfId="2539" priority="560" operator="lessThan">
      <formula>0</formula>
    </cfRule>
  </conditionalFormatting>
  <conditionalFormatting sqref="C318:M321">
    <cfRule type="cellIs" dxfId="2538" priority="559" operator="lessThan">
      <formula>0</formula>
    </cfRule>
  </conditionalFormatting>
  <conditionalFormatting sqref="B324">
    <cfRule type="cellIs" dxfId="2537" priority="551" operator="lessThan">
      <formula>0</formula>
    </cfRule>
  </conditionalFormatting>
  <conditionalFormatting sqref="B359">
    <cfRule type="cellIs" dxfId="2536" priority="557" operator="lessThan">
      <formula>0</formula>
    </cfRule>
  </conditionalFormatting>
  <conditionalFormatting sqref="B346 B336:B340 B330:B334 B324:B328 B318:B322">
    <cfRule type="cellIs" dxfId="2535" priority="556" operator="lessThan">
      <formula>0</formula>
    </cfRule>
  </conditionalFormatting>
  <conditionalFormatting sqref="B489:B491">
    <cfRule type="cellIs" dxfId="2534" priority="555" operator="lessThan">
      <formula>0</formula>
    </cfRule>
  </conditionalFormatting>
  <conditionalFormatting sqref="B488">
    <cfRule type="cellIs" dxfId="2533" priority="553" operator="lessThan">
      <formula>0</formula>
    </cfRule>
  </conditionalFormatting>
  <conditionalFormatting sqref="B514">
    <cfRule type="cellIs" dxfId="2532" priority="521" operator="lessThan">
      <formula>0</formula>
    </cfRule>
  </conditionalFormatting>
  <conditionalFormatting sqref="B492">
    <cfRule type="cellIs" dxfId="2531" priority="554" operator="lessThan">
      <formula>0</formula>
    </cfRule>
  </conditionalFormatting>
  <conditionalFormatting sqref="B550:B553">
    <cfRule type="cellIs" dxfId="2530" priority="536" operator="lessThan">
      <formula>0</formula>
    </cfRule>
  </conditionalFormatting>
  <conditionalFormatting sqref="B346">
    <cfRule type="cellIs" dxfId="2529" priority="546" operator="lessThan">
      <formula>0</formula>
    </cfRule>
  </conditionalFormatting>
  <conditionalFormatting sqref="B474">
    <cfRule type="cellIs" dxfId="2528" priority="516" operator="lessThan">
      <formula>0</formula>
    </cfRule>
  </conditionalFormatting>
  <conditionalFormatting sqref="B322">
    <cfRule type="cellIs" dxfId="2527" priority="531" operator="lessThan">
      <formula>0</formula>
    </cfRule>
  </conditionalFormatting>
  <conditionalFormatting sqref="B531">
    <cfRule type="cellIs" dxfId="2526" priority="510" operator="lessThan">
      <formula>0</formula>
    </cfRule>
  </conditionalFormatting>
  <conditionalFormatting sqref="B342:N342">
    <cfRule type="cellIs" dxfId="2525" priority="485" operator="lessThan">
      <formula>0</formula>
    </cfRule>
  </conditionalFormatting>
  <conditionalFormatting sqref="B318">
    <cfRule type="cellIs" dxfId="2524" priority="533" operator="lessThan">
      <formula>0</formula>
    </cfRule>
  </conditionalFormatting>
  <conditionalFormatting sqref="B521:B522">
    <cfRule type="cellIs" dxfId="2523" priority="515" operator="lessThan">
      <formula>0</formula>
    </cfRule>
  </conditionalFormatting>
  <conditionalFormatting sqref="B519:B522">
    <cfRule type="cellIs" dxfId="2522" priority="514" operator="lessThan">
      <formula>0</formula>
    </cfRule>
  </conditionalFormatting>
  <conditionalFormatting sqref="B520">
    <cfRule type="cellIs" dxfId="2521" priority="513" operator="lessThan">
      <formula>0</formula>
    </cfRule>
  </conditionalFormatting>
  <conditionalFormatting sqref="B532:B533">
    <cfRule type="cellIs" dxfId="2520" priority="512" operator="lessThan">
      <formula>0</formula>
    </cfRule>
  </conditionalFormatting>
  <conditionalFormatting sqref="B326:B327">
    <cfRule type="cellIs" dxfId="2519" priority="552" operator="lessThan">
      <formula>0</formula>
    </cfRule>
  </conditionalFormatting>
  <conditionalFormatting sqref="B530:B533">
    <cfRule type="cellIs" dxfId="2518" priority="511" operator="lessThan">
      <formula>0</formula>
    </cfRule>
  </conditionalFormatting>
  <conditionalFormatting sqref="B527:B528">
    <cfRule type="cellIs" dxfId="2517" priority="509" operator="lessThan">
      <formula>0</formula>
    </cfRule>
  </conditionalFormatting>
  <conditionalFormatting sqref="B334">
    <cfRule type="cellIs" dxfId="2516" priority="527" operator="lessThan">
      <formula>0</formula>
    </cfRule>
  </conditionalFormatting>
  <conditionalFormatting sqref="B325">
    <cfRule type="cellIs" dxfId="2515" priority="550" operator="lessThan">
      <formula>0</formula>
    </cfRule>
  </conditionalFormatting>
  <conditionalFormatting sqref="B551">
    <cfRule type="cellIs" dxfId="2514" priority="535" operator="lessThan">
      <formula>0</formula>
    </cfRule>
  </conditionalFormatting>
  <conditionalFormatting sqref="B320:B321">
    <cfRule type="cellIs" dxfId="2513" priority="534" operator="lessThan">
      <formula>0</formula>
    </cfRule>
  </conditionalFormatting>
  <conditionalFormatting sqref="B319">
    <cfRule type="cellIs" dxfId="2512" priority="532" operator="lessThan">
      <formula>0</formula>
    </cfRule>
  </conditionalFormatting>
  <conditionalFormatting sqref="B338:B339">
    <cfRule type="cellIs" dxfId="2511" priority="549" operator="lessThan">
      <formula>0</formula>
    </cfRule>
  </conditionalFormatting>
  <conditionalFormatting sqref="B336">
    <cfRule type="cellIs" dxfId="2510" priority="548" operator="lessThan">
      <formula>0</formula>
    </cfRule>
  </conditionalFormatting>
  <conditionalFormatting sqref="B337">
    <cfRule type="cellIs" dxfId="2509" priority="547" operator="lessThan">
      <formula>0</formula>
    </cfRule>
  </conditionalFormatting>
  <conditionalFormatting sqref="B342:N342">
    <cfRule type="cellIs" dxfId="2508" priority="484" operator="lessThan">
      <formula>0</formula>
    </cfRule>
  </conditionalFormatting>
  <conditionalFormatting sqref="B340">
    <cfRule type="cellIs" dxfId="2507" priority="545" operator="lessThan">
      <formula>0</formula>
    </cfRule>
  </conditionalFormatting>
  <conditionalFormatting sqref="B498">
    <cfRule type="cellIs" dxfId="2506" priority="524" operator="lessThan">
      <formula>0</formula>
    </cfRule>
  </conditionalFormatting>
  <conditionalFormatting sqref="B515:B516">
    <cfRule type="cellIs" dxfId="2505" priority="523" operator="lessThan">
      <formula>0</formula>
    </cfRule>
  </conditionalFormatting>
  <conditionalFormatting sqref="B328">
    <cfRule type="cellIs" dxfId="2504" priority="544" operator="lessThan">
      <formula>0</formula>
    </cfRule>
  </conditionalFormatting>
  <conditionalFormatting sqref="B545:B548">
    <cfRule type="cellIs" dxfId="2503" priority="539" operator="lessThan">
      <formula>0</formula>
    </cfRule>
  </conditionalFormatting>
  <conditionalFormatting sqref="B540:B543">
    <cfRule type="cellIs" dxfId="2502" priority="542" operator="lessThan">
      <formula>0</formula>
    </cfRule>
  </conditionalFormatting>
  <conditionalFormatting sqref="B541">
    <cfRule type="cellIs" dxfId="2501" priority="541" operator="lessThan">
      <formula>0</formula>
    </cfRule>
  </conditionalFormatting>
  <conditionalFormatting sqref="B542:B543">
    <cfRule type="cellIs" dxfId="2500" priority="543" operator="lessThan">
      <formula>0</formula>
    </cfRule>
  </conditionalFormatting>
  <conditionalFormatting sqref="B552:B553">
    <cfRule type="cellIs" dxfId="2499" priority="537" operator="lessThan">
      <formula>0</formula>
    </cfRule>
  </conditionalFormatting>
  <conditionalFormatting sqref="B546">
    <cfRule type="cellIs" dxfId="2498" priority="538" operator="lessThan">
      <formula>0</formula>
    </cfRule>
  </conditionalFormatting>
  <conditionalFormatting sqref="B547:B548">
    <cfRule type="cellIs" dxfId="2497" priority="540" operator="lessThan">
      <formula>0</formula>
    </cfRule>
  </conditionalFormatting>
  <conditionalFormatting sqref="B348:N348">
    <cfRule type="cellIs" dxfId="2496" priority="481" operator="lessThan">
      <formula>0</formula>
    </cfRule>
  </conditionalFormatting>
  <conditionalFormatting sqref="B332:B333">
    <cfRule type="cellIs" dxfId="2495" priority="530" operator="lessThan">
      <formula>0</formula>
    </cfRule>
  </conditionalFormatting>
  <conditionalFormatting sqref="B354:N354">
    <cfRule type="cellIs" dxfId="2494" priority="457" operator="lessThan">
      <formula>0</formula>
    </cfRule>
  </conditionalFormatting>
  <conditionalFormatting sqref="B342:N342">
    <cfRule type="cellIs" dxfId="2493" priority="488" operator="lessThan">
      <formula>0</formula>
    </cfRule>
  </conditionalFormatting>
  <conditionalFormatting sqref="B342:N342">
    <cfRule type="cellIs" dxfId="2492" priority="487" operator="lessThan">
      <formula>0</formula>
    </cfRule>
  </conditionalFormatting>
  <conditionalFormatting sqref="B330">
    <cfRule type="cellIs" dxfId="2491" priority="529" operator="lessThan">
      <formula>0</formula>
    </cfRule>
  </conditionalFormatting>
  <conditionalFormatting sqref="B331">
    <cfRule type="cellIs" dxfId="2490" priority="528" operator="lessThan">
      <formula>0</formula>
    </cfRule>
  </conditionalFormatting>
  <conditionalFormatting sqref="B497:B500">
    <cfRule type="cellIs" dxfId="2489" priority="525" operator="lessThan">
      <formula>0</formula>
    </cfRule>
  </conditionalFormatting>
  <conditionalFormatting sqref="B499:B500">
    <cfRule type="cellIs" dxfId="2488" priority="526" operator="lessThan">
      <formula>0</formula>
    </cfRule>
  </conditionalFormatting>
  <conditionalFormatting sqref="B348:N348">
    <cfRule type="cellIs" dxfId="2487" priority="477" operator="lessThan">
      <formula>0</formula>
    </cfRule>
  </conditionalFormatting>
  <conditionalFormatting sqref="B348:N348">
    <cfRule type="cellIs" dxfId="2486" priority="478" operator="lessThan">
      <formula>0</formula>
    </cfRule>
  </conditionalFormatting>
  <conditionalFormatting sqref="B348:N348">
    <cfRule type="cellIs" dxfId="2485" priority="480" operator="lessThan">
      <formula>0</formula>
    </cfRule>
  </conditionalFormatting>
  <conditionalFormatting sqref="B348:N348">
    <cfRule type="cellIs" dxfId="2484" priority="479" operator="lessThan">
      <formula>0</formula>
    </cfRule>
  </conditionalFormatting>
  <conditionalFormatting sqref="N345">
    <cfRule type="cellIs" dxfId="2483" priority="482" operator="lessThan">
      <formula>0</formula>
    </cfRule>
  </conditionalFormatting>
  <conditionalFormatting sqref="B358">
    <cfRule type="cellIs" dxfId="2482" priority="460" operator="lessThan">
      <formula>0</formula>
    </cfRule>
  </conditionalFormatting>
  <conditionalFormatting sqref="B348:N348">
    <cfRule type="cellIs" dxfId="2481" priority="476" operator="lessThan">
      <formula>0</formula>
    </cfRule>
  </conditionalFormatting>
  <conditionalFormatting sqref="N322">
    <cfRule type="cellIs" dxfId="2480" priority="472" operator="lessThan">
      <formula>0</formula>
    </cfRule>
  </conditionalFormatting>
  <conditionalFormatting sqref="N334">
    <cfRule type="cellIs" dxfId="2479" priority="469" operator="lessThan">
      <formula>0</formula>
    </cfRule>
  </conditionalFormatting>
  <conditionalFormatting sqref="B525:B528">
    <cfRule type="cellIs" dxfId="2478" priority="508" operator="lessThan">
      <formula>0</formula>
    </cfRule>
  </conditionalFormatting>
  <conditionalFormatting sqref="N334">
    <cfRule type="cellIs" dxfId="2477" priority="468" operator="lessThan">
      <formula>0</formula>
    </cfRule>
  </conditionalFormatting>
  <conditionalFormatting sqref="B526">
    <cfRule type="cellIs" dxfId="2476" priority="507" operator="lessThan">
      <formula>0</formula>
    </cfRule>
  </conditionalFormatting>
  <conditionalFormatting sqref="B535:B538">
    <cfRule type="cellIs" dxfId="2475" priority="505" operator="lessThan">
      <formula>0</formula>
    </cfRule>
  </conditionalFormatting>
  <conditionalFormatting sqref="B536">
    <cfRule type="cellIs" dxfId="2474" priority="504" operator="lessThan">
      <formula>0</formula>
    </cfRule>
  </conditionalFormatting>
  <conditionalFormatting sqref="B537:B538">
    <cfRule type="cellIs" dxfId="2473" priority="506" operator="lessThan">
      <formula>0</formula>
    </cfRule>
  </conditionalFormatting>
  <conditionalFormatting sqref="B566 B571:B573 B579 B581:B584 B586">
    <cfRule type="cellIs" dxfId="2472" priority="503" operator="lessThan">
      <formula>0</formula>
    </cfRule>
  </conditionalFormatting>
  <conditionalFormatting sqref="B342:N342">
    <cfRule type="cellIs" dxfId="2471" priority="490" operator="lessThan">
      <formula>0</formula>
    </cfRule>
  </conditionalFormatting>
  <conditionalFormatting sqref="N339">
    <cfRule type="cellIs" dxfId="2470" priority="491" operator="lessThan">
      <formula>0</formula>
    </cfRule>
  </conditionalFormatting>
  <conditionalFormatting sqref="B342:N342">
    <cfRule type="cellIs" dxfId="2469" priority="489" operator="lessThan">
      <formula>0</formula>
    </cfRule>
  </conditionalFormatting>
  <conditionalFormatting sqref="B342:N342">
    <cfRule type="cellIs" dxfId="2468" priority="486" operator="lessThan">
      <formula>0</formula>
    </cfRule>
  </conditionalFormatting>
  <conditionalFormatting sqref="B568">
    <cfRule type="cellIs" dxfId="2467" priority="502" operator="lessThan">
      <formula>0</formula>
    </cfRule>
  </conditionalFormatting>
  <conditionalFormatting sqref="B569">
    <cfRule type="cellIs" dxfId="2466" priority="501" operator="lessThan">
      <formula>0</formula>
    </cfRule>
  </conditionalFormatting>
  <conditionalFormatting sqref="B574">
    <cfRule type="cellIs" dxfId="2465" priority="500" operator="lessThan">
      <formula>0</formula>
    </cfRule>
  </conditionalFormatting>
  <conditionalFormatting sqref="B508:B511">
    <cfRule type="cellIs" dxfId="2464" priority="495" operator="lessThan">
      <formula>0</formula>
    </cfRule>
  </conditionalFormatting>
  <conditionalFormatting sqref="B505:B506">
    <cfRule type="cellIs" dxfId="2463" priority="499" operator="lessThan">
      <formula>0</formula>
    </cfRule>
  </conditionalFormatting>
  <conditionalFormatting sqref="B503:B506">
    <cfRule type="cellIs" dxfId="2462" priority="498" operator="lessThan">
      <formula>0</formula>
    </cfRule>
  </conditionalFormatting>
  <conditionalFormatting sqref="B504">
    <cfRule type="cellIs" dxfId="2461" priority="497" operator="lessThan">
      <formula>0</formula>
    </cfRule>
  </conditionalFormatting>
  <conditionalFormatting sqref="B510:B511">
    <cfRule type="cellIs" dxfId="2460" priority="496" operator="lessThan">
      <formula>0</formula>
    </cfRule>
  </conditionalFormatting>
  <conditionalFormatting sqref="B509">
    <cfRule type="cellIs" dxfId="2459" priority="494" operator="lessThan">
      <formula>0</formula>
    </cfRule>
  </conditionalFormatting>
  <conditionalFormatting sqref="B318:B321">
    <cfRule type="cellIs" dxfId="2458" priority="493" operator="lessThan">
      <formula>0</formula>
    </cfRule>
  </conditionalFormatting>
  <conditionalFormatting sqref="N333">
    <cfRule type="cellIs" dxfId="2457" priority="492" operator="lessThan">
      <formula>0</formula>
    </cfRule>
  </conditionalFormatting>
  <conditionalFormatting sqref="B342:N342">
    <cfRule type="cellIs" dxfId="2456" priority="483" operator="lessThan">
      <formula>0</formula>
    </cfRule>
  </conditionalFormatting>
  <conditionalFormatting sqref="B354:N354">
    <cfRule type="cellIs" dxfId="2455" priority="458" operator="lessThan">
      <formula>0</formula>
    </cfRule>
  </conditionalFormatting>
  <conditionalFormatting sqref="N340">
    <cfRule type="cellIs" dxfId="2454" priority="467" operator="lessThan">
      <formula>0</formula>
    </cfRule>
  </conditionalFormatting>
  <conditionalFormatting sqref="B358">
    <cfRule type="cellIs" dxfId="2453" priority="459" operator="lessThan">
      <formula>0</formula>
    </cfRule>
  </conditionalFormatting>
  <conditionalFormatting sqref="N346">
    <cfRule type="cellIs" dxfId="2452" priority="465" operator="lessThan">
      <formula>0</formula>
    </cfRule>
  </conditionalFormatting>
  <conditionalFormatting sqref="N340">
    <cfRule type="cellIs" dxfId="2451" priority="466" operator="lessThan">
      <formula>0</formula>
    </cfRule>
  </conditionalFormatting>
  <conditionalFormatting sqref="N346">
    <cfRule type="cellIs" dxfId="2450" priority="464" operator="lessThan">
      <formula>0</formula>
    </cfRule>
  </conditionalFormatting>
  <conditionalFormatting sqref="B348:N348">
    <cfRule type="cellIs" dxfId="2449" priority="475" operator="lessThan">
      <formula>0</formula>
    </cfRule>
  </conditionalFormatting>
  <conditionalFormatting sqref="B348:N348">
    <cfRule type="cellIs" dxfId="2448" priority="474" operator="lessThan">
      <formula>0</formula>
    </cfRule>
  </conditionalFormatting>
  <conditionalFormatting sqref="N351">
    <cfRule type="cellIs" dxfId="2447" priority="473" operator="lessThan">
      <formula>0</formula>
    </cfRule>
  </conditionalFormatting>
  <conditionalFormatting sqref="N328">
    <cfRule type="cellIs" dxfId="2446" priority="471" operator="lessThan">
      <formula>0</formula>
    </cfRule>
  </conditionalFormatting>
  <conditionalFormatting sqref="N328">
    <cfRule type="cellIs" dxfId="2445" priority="470" operator="lessThan">
      <formula>0</formula>
    </cfRule>
  </conditionalFormatting>
  <conditionalFormatting sqref="H358">
    <cfRule type="cellIs" dxfId="2444" priority="461" operator="lessThan">
      <formula>0</formula>
    </cfRule>
  </conditionalFormatting>
  <conditionalFormatting sqref="B354:N354">
    <cfRule type="cellIs" dxfId="2443" priority="451" operator="lessThan">
      <formula>0</formula>
    </cfRule>
  </conditionalFormatting>
  <conditionalFormatting sqref="N357">
    <cfRule type="cellIs" dxfId="2442" priority="450" operator="lessThan">
      <formula>0</formula>
    </cfRule>
  </conditionalFormatting>
  <conditionalFormatting sqref="N358">
    <cfRule type="cellIs" dxfId="2441" priority="449" operator="lessThan">
      <formula>0</formula>
    </cfRule>
  </conditionalFormatting>
  <conditionalFormatting sqref="N358">
    <cfRule type="cellIs" dxfId="2440" priority="448" operator="lessThan">
      <formula>0</formula>
    </cfRule>
  </conditionalFormatting>
  <conditionalFormatting sqref="B354:N354">
    <cfRule type="cellIs" dxfId="2439" priority="456" operator="lessThan">
      <formula>0</formula>
    </cfRule>
  </conditionalFormatting>
  <conditionalFormatting sqref="B354:N354">
    <cfRule type="cellIs" dxfId="2438" priority="455" operator="lessThan">
      <formula>0</formula>
    </cfRule>
  </conditionalFormatting>
  <conditionalFormatting sqref="B354:N354">
    <cfRule type="cellIs" dxfId="2437" priority="454" operator="lessThan">
      <formula>0</formula>
    </cfRule>
  </conditionalFormatting>
  <conditionalFormatting sqref="B354:N354">
    <cfRule type="cellIs" dxfId="2436" priority="453" operator="lessThan">
      <formula>0</formula>
    </cfRule>
  </conditionalFormatting>
  <conditionalFormatting sqref="B366:N366">
    <cfRule type="cellIs" dxfId="2435" priority="425" operator="lessThan">
      <formula>0</formula>
    </cfRule>
  </conditionalFormatting>
  <conditionalFormatting sqref="B366:N366">
    <cfRule type="cellIs" dxfId="2434" priority="424" operator="lessThan">
      <formula>0</formula>
    </cfRule>
  </conditionalFormatting>
  <conditionalFormatting sqref="C358:M358">
    <cfRule type="cellIs" dxfId="2433" priority="463" operator="lessThan">
      <formula>0</formula>
    </cfRule>
  </conditionalFormatting>
  <conditionalFormatting sqref="C358:M358">
    <cfRule type="cellIs" dxfId="2432" priority="462" operator="lessThan">
      <formula>0</formula>
    </cfRule>
  </conditionalFormatting>
  <conditionalFormatting sqref="B354:N354">
    <cfRule type="cellIs" dxfId="2431" priority="452" operator="lessThan">
      <formula>0</formula>
    </cfRule>
  </conditionalFormatting>
  <conditionalFormatting sqref="C370:M370">
    <cfRule type="cellIs" dxfId="2430" priority="433" operator="lessThan">
      <formula>0</formula>
    </cfRule>
  </conditionalFormatting>
  <conditionalFormatting sqref="C370:M370">
    <cfRule type="cellIs" dxfId="2429" priority="432" operator="lessThan">
      <formula>0</formula>
    </cfRule>
  </conditionalFormatting>
  <conditionalFormatting sqref="H370">
    <cfRule type="cellIs" dxfId="2428" priority="431" operator="lessThan">
      <formula>0</formula>
    </cfRule>
  </conditionalFormatting>
  <conditionalFormatting sqref="B370">
    <cfRule type="cellIs" dxfId="2427" priority="430" operator="lessThan">
      <formula>0</formula>
    </cfRule>
  </conditionalFormatting>
  <conditionalFormatting sqref="B372:N372">
    <cfRule type="cellIs" dxfId="2426" priority="407" operator="lessThan">
      <formula>0</formula>
    </cfRule>
  </conditionalFormatting>
  <conditionalFormatting sqref="B372:N372">
    <cfRule type="cellIs" dxfId="2425" priority="406" operator="lessThan">
      <formula>0</formula>
    </cfRule>
  </conditionalFormatting>
  <conditionalFormatting sqref="B372:N372">
    <cfRule type="cellIs" dxfId="2424" priority="405" operator="lessThan">
      <formula>0</formula>
    </cfRule>
  </conditionalFormatting>
  <conditionalFormatting sqref="N375">
    <cfRule type="cellIs" dxfId="2423" priority="404" operator="lessThan">
      <formula>0</formula>
    </cfRule>
  </conditionalFormatting>
  <conditionalFormatting sqref="N376">
    <cfRule type="cellIs" dxfId="2422" priority="403" operator="lessThan">
      <formula>0</formula>
    </cfRule>
  </conditionalFormatting>
  <conditionalFormatting sqref="N376">
    <cfRule type="cellIs" dxfId="2421" priority="402" operator="lessThan">
      <formula>0</formula>
    </cfRule>
  </conditionalFormatting>
  <conditionalFormatting sqref="C383:M383">
    <cfRule type="cellIs" dxfId="2420" priority="401" operator="lessThan">
      <formula>0</formula>
    </cfRule>
  </conditionalFormatting>
  <conditionalFormatting sqref="C383:M383">
    <cfRule type="cellIs" dxfId="2419" priority="400" operator="lessThan">
      <formula>0</formula>
    </cfRule>
  </conditionalFormatting>
  <conditionalFormatting sqref="H383">
    <cfRule type="cellIs" dxfId="2418" priority="399" operator="lessThan">
      <formula>0</formula>
    </cfRule>
  </conditionalFormatting>
  <conditionalFormatting sqref="B383">
    <cfRule type="cellIs" dxfId="2417" priority="398" operator="lessThan">
      <formula>0</formula>
    </cfRule>
  </conditionalFormatting>
  <conditionalFormatting sqref="B383">
    <cfRule type="cellIs" dxfId="2416" priority="397" operator="lessThan">
      <formula>0</formula>
    </cfRule>
  </conditionalFormatting>
  <conditionalFormatting sqref="B379:N379">
    <cfRule type="cellIs" dxfId="2415" priority="396" operator="lessThan">
      <formula>0</formula>
    </cfRule>
  </conditionalFormatting>
  <conditionalFormatting sqref="B379:N379">
    <cfRule type="cellIs" dxfId="2414" priority="395" operator="lessThan">
      <formula>0</formula>
    </cfRule>
  </conditionalFormatting>
  <conditionalFormatting sqref="C364:M364">
    <cfRule type="cellIs" dxfId="2413" priority="447" operator="lessThan">
      <formula>0</formula>
    </cfRule>
  </conditionalFormatting>
  <conditionalFormatting sqref="C364:M364">
    <cfRule type="cellIs" dxfId="2412" priority="446" operator="lessThan">
      <formula>0</formula>
    </cfRule>
  </conditionalFormatting>
  <conditionalFormatting sqref="H364">
    <cfRule type="cellIs" dxfId="2411" priority="445" operator="lessThan">
      <formula>0</formula>
    </cfRule>
  </conditionalFormatting>
  <conditionalFormatting sqref="B364">
    <cfRule type="cellIs" dxfId="2410" priority="444" operator="lessThan">
      <formula>0</formula>
    </cfRule>
  </conditionalFormatting>
  <conditionalFormatting sqref="B364">
    <cfRule type="cellIs" dxfId="2409" priority="443" operator="lessThan">
      <formula>0</formula>
    </cfRule>
  </conditionalFormatting>
  <conditionalFormatting sqref="B360:N360">
    <cfRule type="cellIs" dxfId="2408" priority="442" operator="lessThan">
      <formula>0</formula>
    </cfRule>
  </conditionalFormatting>
  <conditionalFormatting sqref="B360:N360">
    <cfRule type="cellIs" dxfId="2407" priority="441" operator="lessThan">
      <formula>0</formula>
    </cfRule>
  </conditionalFormatting>
  <conditionalFormatting sqref="B360:N360">
    <cfRule type="cellIs" dxfId="2406" priority="440" operator="lessThan">
      <formula>0</formula>
    </cfRule>
  </conditionalFormatting>
  <conditionalFormatting sqref="B360:N360">
    <cfRule type="cellIs" dxfId="2405" priority="439" operator="lessThan">
      <formula>0</formula>
    </cfRule>
  </conditionalFormatting>
  <conditionalFormatting sqref="B360:N360">
    <cfRule type="cellIs" dxfId="2404" priority="438" operator="lessThan">
      <formula>0</formula>
    </cfRule>
  </conditionalFormatting>
  <conditionalFormatting sqref="B360:N360">
    <cfRule type="cellIs" dxfId="2403" priority="437" operator="lessThan">
      <formula>0</formula>
    </cfRule>
  </conditionalFormatting>
  <conditionalFormatting sqref="B360:N360">
    <cfRule type="cellIs" dxfId="2402" priority="436" operator="lessThan">
      <formula>0</formula>
    </cfRule>
  </conditionalFormatting>
  <conditionalFormatting sqref="B360:N360">
    <cfRule type="cellIs" dxfId="2401" priority="435" operator="lessThan">
      <formula>0</formula>
    </cfRule>
  </conditionalFormatting>
  <conditionalFormatting sqref="B379:N379">
    <cfRule type="cellIs" dxfId="2400" priority="394" operator="lessThan">
      <formula>0</formula>
    </cfRule>
  </conditionalFormatting>
  <conditionalFormatting sqref="B379:N379">
    <cfRule type="cellIs" dxfId="2399" priority="393" operator="lessThan">
      <formula>0</formula>
    </cfRule>
  </conditionalFormatting>
  <conditionalFormatting sqref="B379:N379">
    <cfRule type="cellIs" dxfId="2398" priority="392" operator="lessThan">
      <formula>0</formula>
    </cfRule>
  </conditionalFormatting>
  <conditionalFormatting sqref="B379:N379">
    <cfRule type="cellIs" dxfId="2397" priority="391" operator="lessThan">
      <formula>0</formula>
    </cfRule>
  </conditionalFormatting>
  <conditionalFormatting sqref="B379:N379">
    <cfRule type="cellIs" dxfId="2396" priority="390" operator="lessThan">
      <formula>0</formula>
    </cfRule>
  </conditionalFormatting>
  <conditionalFormatting sqref="B379:N379">
    <cfRule type="cellIs" dxfId="2395" priority="389" operator="lessThan">
      <formula>0</formula>
    </cfRule>
  </conditionalFormatting>
  <conditionalFormatting sqref="N382">
    <cfRule type="cellIs" dxfId="2394" priority="388" operator="lessThan">
      <formula>0</formula>
    </cfRule>
  </conditionalFormatting>
  <conditionalFormatting sqref="N383">
    <cfRule type="cellIs" dxfId="2393" priority="387" operator="lessThan">
      <formula>0</formula>
    </cfRule>
  </conditionalFormatting>
  <conditionalFormatting sqref="N383">
    <cfRule type="cellIs" dxfId="2392" priority="386" operator="lessThan">
      <formula>0</formula>
    </cfRule>
  </conditionalFormatting>
  <conditionalFormatting sqref="C389:M389">
    <cfRule type="cellIs" dxfId="2391" priority="385" operator="lessThan">
      <formula>0</formula>
    </cfRule>
  </conditionalFormatting>
  <conditionalFormatting sqref="C389:M389">
    <cfRule type="cellIs" dxfId="2390" priority="384" operator="lessThan">
      <formula>0</formula>
    </cfRule>
  </conditionalFormatting>
  <conditionalFormatting sqref="H389">
    <cfRule type="cellIs" dxfId="2389" priority="383" operator="lessThan">
      <formula>0</formula>
    </cfRule>
  </conditionalFormatting>
  <conditionalFormatting sqref="B389">
    <cfRule type="cellIs" dxfId="2388" priority="382" operator="lessThan">
      <formula>0</formula>
    </cfRule>
  </conditionalFormatting>
  <conditionalFormatting sqref="N363">
    <cfRule type="cellIs" dxfId="2387" priority="434" operator="lessThan">
      <formula>0</formula>
    </cfRule>
  </conditionalFormatting>
  <conditionalFormatting sqref="B370">
    <cfRule type="cellIs" dxfId="2386" priority="429" operator="lessThan">
      <formula>0</formula>
    </cfRule>
  </conditionalFormatting>
  <conditionalFormatting sqref="B366:N366">
    <cfRule type="cellIs" dxfId="2385" priority="428" operator="lessThan">
      <formula>0</formula>
    </cfRule>
  </conditionalFormatting>
  <conditionalFormatting sqref="B366:N366">
    <cfRule type="cellIs" dxfId="2384" priority="427" operator="lessThan">
      <formula>0</formula>
    </cfRule>
  </conditionalFormatting>
  <conditionalFormatting sqref="B366:N366">
    <cfRule type="cellIs" dxfId="2383" priority="426" operator="lessThan">
      <formula>0</formula>
    </cfRule>
  </conditionalFormatting>
  <conditionalFormatting sqref="B389">
    <cfRule type="cellIs" dxfId="2382" priority="381" operator="lessThan">
      <formula>0</formula>
    </cfRule>
  </conditionalFormatting>
  <conditionalFormatting sqref="B385:N385">
    <cfRule type="cellIs" dxfId="2381" priority="380" operator="lessThan">
      <formula>0</formula>
    </cfRule>
  </conditionalFormatting>
  <conditionalFormatting sqref="B385:N385">
    <cfRule type="cellIs" dxfId="2380" priority="379" operator="lessThan">
      <formula>0</formula>
    </cfRule>
  </conditionalFormatting>
  <conditionalFormatting sqref="B385:N385">
    <cfRule type="cellIs" dxfId="2379" priority="378" operator="lessThan">
      <formula>0</formula>
    </cfRule>
  </conditionalFormatting>
  <conditionalFormatting sqref="B385:N385">
    <cfRule type="cellIs" dxfId="2378" priority="377" operator="lessThan">
      <formula>0</formula>
    </cfRule>
  </conditionalFormatting>
  <conditionalFormatting sqref="B385:N385">
    <cfRule type="cellIs" dxfId="2377" priority="376" operator="lessThan">
      <formula>0</formula>
    </cfRule>
  </conditionalFormatting>
  <conditionalFormatting sqref="B385:N385">
    <cfRule type="cellIs" dxfId="2376" priority="375" operator="lessThan">
      <formula>0</formula>
    </cfRule>
  </conditionalFormatting>
  <conditionalFormatting sqref="B385:N385">
    <cfRule type="cellIs" dxfId="2375" priority="374" operator="lessThan">
      <formula>0</formula>
    </cfRule>
  </conditionalFormatting>
  <conditionalFormatting sqref="B385:N385">
    <cfRule type="cellIs" dxfId="2374" priority="373" operator="lessThan">
      <formula>0</formula>
    </cfRule>
  </conditionalFormatting>
  <conditionalFormatting sqref="B366:N366">
    <cfRule type="cellIs" dxfId="2373" priority="423" operator="lessThan">
      <formula>0</formula>
    </cfRule>
  </conditionalFormatting>
  <conditionalFormatting sqref="B366:N366">
    <cfRule type="cellIs" dxfId="2372" priority="422" operator="lessThan">
      <formula>0</formula>
    </cfRule>
  </conditionalFormatting>
  <conditionalFormatting sqref="B366:N366">
    <cfRule type="cellIs" dxfId="2371" priority="421" operator="lessThan">
      <formula>0</formula>
    </cfRule>
  </conditionalFormatting>
  <conditionalFormatting sqref="N369">
    <cfRule type="cellIs" dxfId="2370" priority="420" operator="lessThan">
      <formula>0</formula>
    </cfRule>
  </conditionalFormatting>
  <conditionalFormatting sqref="N370">
    <cfRule type="cellIs" dxfId="2369" priority="419" operator="lessThan">
      <formula>0</formula>
    </cfRule>
  </conditionalFormatting>
  <conditionalFormatting sqref="N370">
    <cfRule type="cellIs" dxfId="2368" priority="418" operator="lessThan">
      <formula>0</formula>
    </cfRule>
  </conditionalFormatting>
  <conditionalFormatting sqref="C376:M376">
    <cfRule type="cellIs" dxfId="2367" priority="417" operator="lessThan">
      <formula>0</formula>
    </cfRule>
  </conditionalFormatting>
  <conditionalFormatting sqref="C376:M376">
    <cfRule type="cellIs" dxfId="2366" priority="416" operator="lessThan">
      <formula>0</formula>
    </cfRule>
  </conditionalFormatting>
  <conditionalFormatting sqref="H376">
    <cfRule type="cellIs" dxfId="2365" priority="415" operator="lessThan">
      <formula>0</formula>
    </cfRule>
  </conditionalFormatting>
  <conditionalFormatting sqref="B376">
    <cfRule type="cellIs" dxfId="2364" priority="414" operator="lessThan">
      <formula>0</formula>
    </cfRule>
  </conditionalFormatting>
  <conditionalFormatting sqref="B376">
    <cfRule type="cellIs" dxfId="2363" priority="413" operator="lessThan">
      <formula>0</formula>
    </cfRule>
  </conditionalFormatting>
  <conditionalFormatting sqref="N388">
    <cfRule type="cellIs" dxfId="2362" priority="372" operator="lessThan">
      <formula>0</formula>
    </cfRule>
  </conditionalFormatting>
  <conditionalFormatting sqref="N389">
    <cfRule type="cellIs" dxfId="2361" priority="371" operator="lessThan">
      <formula>0</formula>
    </cfRule>
  </conditionalFormatting>
  <conditionalFormatting sqref="N389">
    <cfRule type="cellIs" dxfId="2360" priority="370" operator="lessThan">
      <formula>0</formula>
    </cfRule>
  </conditionalFormatting>
  <conditionalFormatting sqref="D392:N395">
    <cfRule type="cellIs" dxfId="2359" priority="367" operator="lessThan">
      <formula>0</formula>
    </cfRule>
  </conditionalFormatting>
  <conditionalFormatting sqref="B392:B395">
    <cfRule type="cellIs" dxfId="2358" priority="364" operator="lessThan">
      <formula>0</formula>
    </cfRule>
  </conditionalFormatting>
  <conditionalFormatting sqref="B432">
    <cfRule type="cellIs" dxfId="2357" priority="361" operator="lessThan">
      <formula>0</formula>
    </cfRule>
  </conditionalFormatting>
  <conditionalFormatting sqref="B372:N372">
    <cfRule type="cellIs" dxfId="2356" priority="412" operator="lessThan">
      <formula>0</formula>
    </cfRule>
  </conditionalFormatting>
  <conditionalFormatting sqref="B372:N372">
    <cfRule type="cellIs" dxfId="2355" priority="411" operator="lessThan">
      <formula>0</formula>
    </cfRule>
  </conditionalFormatting>
  <conditionalFormatting sqref="B372:N372">
    <cfRule type="cellIs" dxfId="2354" priority="410" operator="lessThan">
      <formula>0</formula>
    </cfRule>
  </conditionalFormatting>
  <conditionalFormatting sqref="B372:N372">
    <cfRule type="cellIs" dxfId="2353" priority="409" operator="lessThan">
      <formula>0</formula>
    </cfRule>
  </conditionalFormatting>
  <conditionalFormatting sqref="B372:N372">
    <cfRule type="cellIs" dxfId="2352" priority="408" operator="lessThan">
      <formula>0</formula>
    </cfRule>
  </conditionalFormatting>
  <conditionalFormatting sqref="C392:C395">
    <cfRule type="expression" dxfId="2351" priority="368">
      <formula>C392/B392&gt;1</formula>
    </cfRule>
    <cfRule type="expression" dxfId="2350" priority="369">
      <formula>C392/B392&lt;1</formula>
    </cfRule>
  </conditionalFormatting>
  <conditionalFormatting sqref="D392:N395">
    <cfRule type="expression" dxfId="2349" priority="365">
      <formula>D392/C392&gt;1</formula>
    </cfRule>
    <cfRule type="expression" dxfId="2348" priority="366">
      <formula>D392/C392&lt;1</formula>
    </cfRule>
  </conditionalFormatting>
  <conditionalFormatting sqref="B392:B395 B456:N456 B464:N464 B479:N479 B493:N493">
    <cfRule type="expression" dxfId="2347" priority="362">
      <formula>B392/#REF!&gt;1</formula>
    </cfRule>
    <cfRule type="expression" dxfId="2346" priority="363">
      <formula>B392/#REF!&lt;1</formula>
    </cfRule>
  </conditionalFormatting>
  <conditionalFormatting sqref="B432">
    <cfRule type="expression" dxfId="2345" priority="359">
      <formula>B432/#REF!&gt;1</formula>
    </cfRule>
    <cfRule type="expression" dxfId="2344" priority="360">
      <formula>B432/#REF!&lt;1</formula>
    </cfRule>
  </conditionalFormatting>
  <conditionalFormatting sqref="C432">
    <cfRule type="cellIs" dxfId="2343" priority="358" operator="lessThan">
      <formula>0</formula>
    </cfRule>
  </conditionalFormatting>
  <conditionalFormatting sqref="C432">
    <cfRule type="expression" dxfId="2342" priority="356">
      <formula>C432/B432&gt;1</formula>
    </cfRule>
    <cfRule type="expression" dxfId="2341" priority="357">
      <formula>C432/B432&lt;1</formula>
    </cfRule>
  </conditionalFormatting>
  <conditionalFormatting sqref="D432">
    <cfRule type="cellIs" dxfId="2340" priority="355" operator="lessThan">
      <formula>0</formula>
    </cfRule>
  </conditionalFormatting>
  <conditionalFormatting sqref="D432">
    <cfRule type="expression" dxfId="2339" priority="353">
      <formula>D432/C432&gt;1</formula>
    </cfRule>
    <cfRule type="expression" dxfId="2338" priority="354">
      <formula>D432/C432&lt;1</formula>
    </cfRule>
  </conditionalFormatting>
  <conditionalFormatting sqref="E432">
    <cfRule type="cellIs" dxfId="2337" priority="352" operator="lessThan">
      <formula>0</formula>
    </cfRule>
  </conditionalFormatting>
  <conditionalFormatting sqref="E432">
    <cfRule type="expression" dxfId="2336" priority="350">
      <formula>E432/D432&gt;1</formula>
    </cfRule>
    <cfRule type="expression" dxfId="2335" priority="351">
      <formula>E432/D432&lt;1</formula>
    </cfRule>
  </conditionalFormatting>
  <conditionalFormatting sqref="F432">
    <cfRule type="cellIs" dxfId="2334" priority="349" operator="lessThan">
      <formula>0</formula>
    </cfRule>
  </conditionalFormatting>
  <conditionalFormatting sqref="F432">
    <cfRule type="expression" dxfId="2333" priority="347">
      <formula>F432/E432&gt;1</formula>
    </cfRule>
    <cfRule type="expression" dxfId="2332" priority="348">
      <formula>F432/E432&lt;1</formula>
    </cfRule>
  </conditionalFormatting>
  <conditionalFormatting sqref="G432">
    <cfRule type="cellIs" dxfId="2331" priority="346" operator="lessThan">
      <formula>0</formula>
    </cfRule>
  </conditionalFormatting>
  <conditionalFormatting sqref="G432">
    <cfRule type="expression" dxfId="2330" priority="344">
      <formula>G432/F432&gt;1</formula>
    </cfRule>
    <cfRule type="expression" dxfId="2329" priority="345">
      <formula>G432/F432&lt;1</formula>
    </cfRule>
  </conditionalFormatting>
  <conditionalFormatting sqref="H432">
    <cfRule type="cellIs" dxfId="2328" priority="343" operator="lessThan">
      <formula>0</formula>
    </cfRule>
  </conditionalFormatting>
  <conditionalFormatting sqref="H432">
    <cfRule type="expression" dxfId="2327" priority="341">
      <formula>H432/G432&gt;1</formula>
    </cfRule>
    <cfRule type="expression" dxfId="2326" priority="342">
      <formula>H432/G432&lt;1</formula>
    </cfRule>
  </conditionalFormatting>
  <conditionalFormatting sqref="I432:N432">
    <cfRule type="cellIs" dxfId="2325" priority="340" operator="lessThan">
      <formula>0</formula>
    </cfRule>
  </conditionalFormatting>
  <conditionalFormatting sqref="I432:N432">
    <cfRule type="expression" dxfId="2324" priority="338">
      <formula>I432/H432&gt;1</formula>
    </cfRule>
    <cfRule type="expression" dxfId="2323" priority="339">
      <formula>I432/H432&lt;1</formula>
    </cfRule>
  </conditionalFormatting>
  <conditionalFormatting sqref="B456">
    <cfRule type="cellIs" dxfId="2322" priority="337" operator="lessThan">
      <formula>0</formula>
    </cfRule>
  </conditionalFormatting>
  <conditionalFormatting sqref="B456">
    <cfRule type="expression" dxfId="2321" priority="335">
      <formula>B456/#REF!&gt;1</formula>
    </cfRule>
    <cfRule type="expression" dxfId="2320" priority="336">
      <formula>B456/#REF!&lt;1</formula>
    </cfRule>
  </conditionalFormatting>
  <conditionalFormatting sqref="C456">
    <cfRule type="cellIs" dxfId="2319" priority="334" operator="lessThan">
      <formula>0</formula>
    </cfRule>
  </conditionalFormatting>
  <conditionalFormatting sqref="C456">
    <cfRule type="expression" dxfId="2318" priority="332">
      <formula>C456/B456&gt;1</formula>
    </cfRule>
    <cfRule type="expression" dxfId="2317" priority="333">
      <formula>C456/B456&lt;1</formula>
    </cfRule>
  </conditionalFormatting>
  <conditionalFormatting sqref="D456">
    <cfRule type="cellIs" dxfId="2316" priority="331" operator="lessThan">
      <formula>0</formula>
    </cfRule>
  </conditionalFormatting>
  <conditionalFormatting sqref="D456">
    <cfRule type="expression" dxfId="2315" priority="329">
      <formula>D456/C456&gt;1</formula>
    </cfRule>
    <cfRule type="expression" dxfId="2314" priority="330">
      <formula>D456/C456&lt;1</formula>
    </cfRule>
  </conditionalFormatting>
  <conditionalFormatting sqref="E456">
    <cfRule type="cellIs" dxfId="2313" priority="328" operator="lessThan">
      <formula>0</formula>
    </cfRule>
  </conditionalFormatting>
  <conditionalFormatting sqref="E456">
    <cfRule type="expression" dxfId="2312" priority="326">
      <formula>E456/D456&gt;1</formula>
    </cfRule>
    <cfRule type="expression" dxfId="2311" priority="327">
      <formula>E456/D456&lt;1</formula>
    </cfRule>
  </conditionalFormatting>
  <conditionalFormatting sqref="F456">
    <cfRule type="cellIs" dxfId="2310" priority="325" operator="lessThan">
      <formula>0</formula>
    </cfRule>
  </conditionalFormatting>
  <conditionalFormatting sqref="F456">
    <cfRule type="expression" dxfId="2309" priority="323">
      <formula>F456/E456&gt;1</formula>
    </cfRule>
    <cfRule type="expression" dxfId="2308" priority="324">
      <formula>F456/E456&lt;1</formula>
    </cfRule>
  </conditionalFormatting>
  <conditionalFormatting sqref="G456">
    <cfRule type="cellIs" dxfId="2307" priority="322" operator="lessThan">
      <formula>0</formula>
    </cfRule>
  </conditionalFormatting>
  <conditionalFormatting sqref="G456">
    <cfRule type="expression" dxfId="2306" priority="320">
      <formula>G456/F456&gt;1</formula>
    </cfRule>
    <cfRule type="expression" dxfId="2305" priority="321">
      <formula>G456/F456&lt;1</formula>
    </cfRule>
  </conditionalFormatting>
  <conditionalFormatting sqref="H456">
    <cfRule type="cellIs" dxfId="2304" priority="319" operator="lessThan">
      <formula>0</formula>
    </cfRule>
  </conditionalFormatting>
  <conditionalFormatting sqref="H456">
    <cfRule type="expression" dxfId="2303" priority="317">
      <formula>H456/G456&gt;1</formula>
    </cfRule>
    <cfRule type="expression" dxfId="2302" priority="318">
      <formula>H456/G456&lt;1</formula>
    </cfRule>
  </conditionalFormatting>
  <conditionalFormatting sqref="B464">
    <cfRule type="cellIs" dxfId="2301" priority="316" operator="lessThan">
      <formula>0</formula>
    </cfRule>
  </conditionalFormatting>
  <conditionalFormatting sqref="B464">
    <cfRule type="expression" dxfId="2300" priority="314">
      <formula>B464/#REF!&gt;1</formula>
    </cfRule>
    <cfRule type="expression" dxfId="2299" priority="315">
      <formula>B464/#REF!&lt;1</formula>
    </cfRule>
  </conditionalFormatting>
  <conditionalFormatting sqref="C464">
    <cfRule type="cellIs" dxfId="2298" priority="313" operator="lessThan">
      <formula>0</formula>
    </cfRule>
  </conditionalFormatting>
  <conditionalFormatting sqref="C464">
    <cfRule type="expression" dxfId="2297" priority="311">
      <formula>C464/B464&gt;1</formula>
    </cfRule>
    <cfRule type="expression" dxfId="2296" priority="312">
      <formula>C464/B464&lt;1</formula>
    </cfRule>
  </conditionalFormatting>
  <conditionalFormatting sqref="D464">
    <cfRule type="cellIs" dxfId="2295" priority="310" operator="lessThan">
      <formula>0</formula>
    </cfRule>
  </conditionalFormatting>
  <conditionalFormatting sqref="D464">
    <cfRule type="expression" dxfId="2294" priority="308">
      <formula>D464/C464&gt;1</formula>
    </cfRule>
    <cfRule type="expression" dxfId="2293" priority="309">
      <formula>D464/C464&lt;1</formula>
    </cfRule>
  </conditionalFormatting>
  <conditionalFormatting sqref="E464">
    <cfRule type="cellIs" dxfId="2292" priority="307" operator="lessThan">
      <formula>0</formula>
    </cfRule>
  </conditionalFormatting>
  <conditionalFormatting sqref="E464">
    <cfRule type="expression" dxfId="2291" priority="305">
      <formula>E464/D464&gt;1</formula>
    </cfRule>
    <cfRule type="expression" dxfId="2290" priority="306">
      <formula>E464/D464&lt;1</formula>
    </cfRule>
  </conditionalFormatting>
  <conditionalFormatting sqref="F464">
    <cfRule type="cellIs" dxfId="2289" priority="304" operator="lessThan">
      <formula>0</formula>
    </cfRule>
  </conditionalFormatting>
  <conditionalFormatting sqref="F464">
    <cfRule type="expression" dxfId="2288" priority="302">
      <formula>F464/E464&gt;1</formula>
    </cfRule>
    <cfRule type="expression" dxfId="2287" priority="303">
      <formula>F464/E464&lt;1</formula>
    </cfRule>
  </conditionalFormatting>
  <conditionalFormatting sqref="G464">
    <cfRule type="cellIs" dxfId="2286" priority="301" operator="lessThan">
      <formula>0</formula>
    </cfRule>
  </conditionalFormatting>
  <conditionalFormatting sqref="G464">
    <cfRule type="expression" dxfId="2285" priority="299">
      <formula>G464/F464&gt;1</formula>
    </cfRule>
    <cfRule type="expression" dxfId="2284" priority="300">
      <formula>G464/F464&lt;1</formula>
    </cfRule>
  </conditionalFormatting>
  <conditionalFormatting sqref="H464">
    <cfRule type="cellIs" dxfId="2283" priority="298" operator="lessThan">
      <formula>0</formula>
    </cfRule>
  </conditionalFormatting>
  <conditionalFormatting sqref="H464">
    <cfRule type="expression" dxfId="2282" priority="296">
      <formula>H464/G464&gt;1</formula>
    </cfRule>
    <cfRule type="expression" dxfId="2281" priority="297">
      <formula>H464/G464&lt;1</formula>
    </cfRule>
  </conditionalFormatting>
  <conditionalFormatting sqref="B493">
    <cfRule type="cellIs" dxfId="2280" priority="295" operator="lessThan">
      <formula>0</formula>
    </cfRule>
  </conditionalFormatting>
  <conditionalFormatting sqref="B493">
    <cfRule type="expression" dxfId="2279" priority="293">
      <formula>B493/#REF!&gt;1</formula>
    </cfRule>
    <cfRule type="expression" dxfId="2278" priority="294">
      <formula>B493/#REF!&lt;1</formula>
    </cfRule>
  </conditionalFormatting>
  <conditionalFormatting sqref="C493">
    <cfRule type="cellIs" dxfId="2277" priority="292" operator="lessThan">
      <formula>0</formula>
    </cfRule>
  </conditionalFormatting>
  <conditionalFormatting sqref="C493">
    <cfRule type="expression" dxfId="2276" priority="290">
      <formula>C493/B493&gt;1</formula>
    </cfRule>
    <cfRule type="expression" dxfId="2275" priority="291">
      <formula>C493/B493&lt;1</formula>
    </cfRule>
  </conditionalFormatting>
  <conditionalFormatting sqref="D493">
    <cfRule type="cellIs" dxfId="2274" priority="289" operator="lessThan">
      <formula>0</formula>
    </cfRule>
  </conditionalFormatting>
  <conditionalFormatting sqref="D493">
    <cfRule type="expression" dxfId="2273" priority="287">
      <formula>D493/C493&gt;1</formula>
    </cfRule>
    <cfRule type="expression" dxfId="2272" priority="288">
      <formula>D493/C493&lt;1</formula>
    </cfRule>
  </conditionalFormatting>
  <conditionalFormatting sqref="E493">
    <cfRule type="cellIs" dxfId="2271" priority="286" operator="lessThan">
      <formula>0</formula>
    </cfRule>
  </conditionalFormatting>
  <conditionalFormatting sqref="E493">
    <cfRule type="expression" dxfId="2270" priority="284">
      <formula>E493/D493&gt;1</formula>
    </cfRule>
    <cfRule type="expression" dxfId="2269" priority="285">
      <formula>E493/D493&lt;1</formula>
    </cfRule>
  </conditionalFormatting>
  <conditionalFormatting sqref="F493">
    <cfRule type="cellIs" dxfId="2268" priority="283" operator="lessThan">
      <formula>0</formula>
    </cfRule>
  </conditionalFormatting>
  <conditionalFormatting sqref="F493">
    <cfRule type="expression" dxfId="2267" priority="281">
      <formula>F493/E493&gt;1</formula>
    </cfRule>
    <cfRule type="expression" dxfId="2266" priority="282">
      <formula>F493/E493&lt;1</formula>
    </cfRule>
  </conditionalFormatting>
  <conditionalFormatting sqref="G493">
    <cfRule type="cellIs" dxfId="2265" priority="280" operator="lessThan">
      <formula>0</formula>
    </cfRule>
  </conditionalFormatting>
  <conditionalFormatting sqref="G493">
    <cfRule type="expression" dxfId="2264" priority="278">
      <formula>G493/F493&gt;1</formula>
    </cfRule>
    <cfRule type="expression" dxfId="2263" priority="279">
      <formula>G493/F493&lt;1</formula>
    </cfRule>
  </conditionalFormatting>
  <conditionalFormatting sqref="H493">
    <cfRule type="cellIs" dxfId="2262" priority="277" operator="lessThan">
      <formula>0</formula>
    </cfRule>
  </conditionalFormatting>
  <conditionalFormatting sqref="H493">
    <cfRule type="expression" dxfId="2261" priority="275">
      <formula>H493/G493&gt;1</formula>
    </cfRule>
    <cfRule type="expression" dxfId="2260" priority="276">
      <formula>H493/G493&lt;1</formula>
    </cfRule>
  </conditionalFormatting>
  <conditionalFormatting sqref="N500">
    <cfRule type="cellIs" dxfId="2259" priority="274" operator="lessThan">
      <formula>0</formula>
    </cfRule>
  </conditionalFormatting>
  <conditionalFormatting sqref="N508">
    <cfRule type="cellIs" dxfId="2258" priority="272" operator="lessThan">
      <formula>0</formula>
    </cfRule>
  </conditionalFormatting>
  <conditionalFormatting sqref="N508">
    <cfRule type="cellIs" dxfId="2257" priority="273" operator="lessThan">
      <formula>0</formula>
    </cfRule>
  </conditionalFormatting>
  <conditionalFormatting sqref="N509">
    <cfRule type="cellIs" dxfId="2256" priority="270" operator="lessThan">
      <formula>0</formula>
    </cfRule>
  </conditionalFormatting>
  <conditionalFormatting sqref="N509">
    <cfRule type="cellIs" dxfId="2255" priority="271" operator="lessThan">
      <formula>0</formula>
    </cfRule>
  </conditionalFormatting>
  <conditionalFormatting sqref="N514">
    <cfRule type="cellIs" dxfId="2254" priority="269" operator="lessThan">
      <formula>0</formula>
    </cfRule>
  </conditionalFormatting>
  <conditionalFormatting sqref="N514">
    <cfRule type="cellIs" dxfId="2253" priority="268" operator="lessThan">
      <formula>0</formula>
    </cfRule>
  </conditionalFormatting>
  <conditionalFormatting sqref="O330">
    <cfRule type="cellIs" dxfId="2252" priority="267" operator="lessThan">
      <formula>0</formula>
    </cfRule>
  </conditionalFormatting>
  <conditionalFormatting sqref="O331:O332">
    <cfRule type="cellIs" dxfId="2251" priority="266" operator="lessThan">
      <formula>0</formula>
    </cfRule>
  </conditionalFormatting>
  <conditionalFormatting sqref="O392:O395">
    <cfRule type="cellIs" dxfId="2250" priority="265" operator="lessThan">
      <formula>0</formula>
    </cfRule>
  </conditionalFormatting>
  <conditionalFormatting sqref="O328">
    <cfRule type="cellIs" dxfId="2249" priority="264" operator="lessThan">
      <formula>0</formula>
    </cfRule>
  </conditionalFormatting>
  <conditionalFormatting sqref="O333:O334">
    <cfRule type="cellIs" dxfId="2248" priority="263" operator="lessThan">
      <formula>0</formula>
    </cfRule>
  </conditionalFormatting>
  <conditionalFormatting sqref="O440:O441">
    <cfRule type="cellIs" dxfId="2247" priority="248" operator="lessThan">
      <formula>0</formula>
    </cfRule>
  </conditionalFormatting>
  <conditionalFormatting sqref="O455:O456">
    <cfRule type="cellIs" dxfId="2246" priority="247" operator="lessThan">
      <formula>0</formula>
    </cfRule>
  </conditionalFormatting>
  <conditionalFormatting sqref="O339:O340">
    <cfRule type="cellIs" dxfId="2245" priority="262" operator="lessThan">
      <formula>0</formula>
    </cfRule>
  </conditionalFormatting>
  <conditionalFormatting sqref="O345:O346">
    <cfRule type="cellIs" dxfId="2244" priority="261" operator="lessThan">
      <formula>0</formula>
    </cfRule>
  </conditionalFormatting>
  <conditionalFormatting sqref="O478:O479">
    <cfRule type="cellIs" dxfId="2243" priority="244" operator="lessThan">
      <formula>0</formula>
    </cfRule>
  </conditionalFormatting>
  <conditionalFormatting sqref="O351">
    <cfRule type="cellIs" dxfId="2242" priority="260" operator="lessThan">
      <formula>0</formula>
    </cfRule>
  </conditionalFormatting>
  <conditionalFormatting sqref="O357:O358">
    <cfRule type="cellIs" dxfId="2241" priority="259" operator="lessThan">
      <formula>0</formula>
    </cfRule>
  </conditionalFormatting>
  <conditionalFormatting sqref="O500:O501">
    <cfRule type="cellIs" dxfId="2240" priority="241" operator="lessThan">
      <formula>0</formula>
    </cfRule>
  </conditionalFormatting>
  <conditionalFormatting sqref="O517">
    <cfRule type="cellIs" dxfId="2239" priority="240" operator="lessThan">
      <formula>0</formula>
    </cfRule>
  </conditionalFormatting>
  <conditionalFormatting sqref="O522">
    <cfRule type="cellIs" dxfId="2238" priority="239" operator="lessThan">
      <formula>0</formula>
    </cfRule>
  </conditionalFormatting>
  <conditionalFormatting sqref="O363:O364">
    <cfRule type="cellIs" dxfId="2237" priority="258" operator="lessThan">
      <formula>0</formula>
    </cfRule>
  </conditionalFormatting>
  <conditionalFormatting sqref="O369:O370">
    <cfRule type="cellIs" dxfId="2236" priority="257" operator="lessThan">
      <formula>0</formula>
    </cfRule>
  </conditionalFormatting>
  <conditionalFormatting sqref="O375:O376">
    <cfRule type="cellIs" dxfId="2235" priority="256" operator="lessThan">
      <formula>0</formula>
    </cfRule>
  </conditionalFormatting>
  <conditionalFormatting sqref="O382:O383">
    <cfRule type="cellIs" dxfId="2234" priority="255" operator="lessThan">
      <formula>0</formula>
    </cfRule>
  </conditionalFormatting>
  <conditionalFormatting sqref="O388:O389">
    <cfRule type="cellIs" dxfId="2233" priority="254" operator="lessThan">
      <formula>0</formula>
    </cfRule>
  </conditionalFormatting>
  <conditionalFormatting sqref="O396:O397">
    <cfRule type="cellIs" dxfId="2232" priority="253" operator="lessThan">
      <formula>0</formula>
    </cfRule>
  </conditionalFormatting>
  <conditionalFormatting sqref="O410">
    <cfRule type="cellIs" dxfId="2231" priority="252" operator="lessThan">
      <formula>0</formula>
    </cfRule>
  </conditionalFormatting>
  <conditionalFormatting sqref="O423:O424">
    <cfRule type="cellIs" dxfId="2230" priority="251" operator="lessThan">
      <formula>0</formula>
    </cfRule>
  </conditionalFormatting>
  <conditionalFormatting sqref="O431:O432">
    <cfRule type="cellIs" dxfId="2229" priority="250" operator="lessThan">
      <formula>0</formula>
    </cfRule>
  </conditionalFormatting>
  <conditionalFormatting sqref="O448:O449">
    <cfRule type="cellIs" dxfId="2228" priority="249" operator="lessThan">
      <formula>0</formula>
    </cfRule>
  </conditionalFormatting>
  <conditionalFormatting sqref="O564">
    <cfRule type="cellIs" dxfId="2227" priority="235" operator="lessThan">
      <formula>0</formula>
    </cfRule>
  </conditionalFormatting>
  <conditionalFormatting sqref="O565">
    <cfRule type="cellIs" dxfId="2226" priority="234" operator="lessThan">
      <formula>0</formula>
    </cfRule>
  </conditionalFormatting>
  <conditionalFormatting sqref="O463:O464">
    <cfRule type="cellIs" dxfId="2225" priority="246" operator="lessThan">
      <formula>0</formula>
    </cfRule>
  </conditionalFormatting>
  <conditionalFormatting sqref="O471:O472">
    <cfRule type="cellIs" dxfId="2224" priority="245" operator="lessThan">
      <formula>0</formula>
    </cfRule>
  </conditionalFormatting>
  <conditionalFormatting sqref="O485:O486">
    <cfRule type="cellIs" dxfId="2223" priority="243" operator="lessThan">
      <formula>0</formula>
    </cfRule>
  </conditionalFormatting>
  <conditionalFormatting sqref="O492:O493">
    <cfRule type="cellIs" dxfId="2222" priority="242" operator="lessThan">
      <formula>0</formula>
    </cfRule>
  </conditionalFormatting>
  <conditionalFormatting sqref="D427:N430">
    <cfRule type="cellIs" dxfId="2221" priority="227" operator="lessThan">
      <formula>0</formula>
    </cfRule>
  </conditionalFormatting>
  <conditionalFormatting sqref="C441:N441">
    <cfRule type="cellIs" dxfId="2220" priority="185" operator="lessThan">
      <formula>0</formula>
    </cfRule>
  </conditionalFormatting>
  <conditionalFormatting sqref="O538">
    <cfRule type="cellIs" dxfId="2219" priority="238" operator="lessThan">
      <formula>0</formula>
    </cfRule>
  </conditionalFormatting>
  <conditionalFormatting sqref="O556:O558">
    <cfRule type="cellIs" dxfId="2218" priority="237" operator="lessThan">
      <formula>0</formula>
    </cfRule>
  </conditionalFormatting>
  <conditionalFormatting sqref="I626:P626 O624:P625 O627:P627">
    <cfRule type="cellIs" dxfId="2217" priority="231" operator="lessThan">
      <formula>0</formula>
    </cfRule>
  </conditionalFormatting>
  <conditionalFormatting sqref="O560:O561">
    <cfRule type="cellIs" dxfId="2216" priority="236" operator="lessThan">
      <formula>0</formula>
    </cfRule>
  </conditionalFormatting>
  <conditionalFormatting sqref="O567">
    <cfRule type="cellIs" dxfId="2215" priority="233" operator="lessThan">
      <formula>0</formula>
    </cfRule>
  </conditionalFormatting>
  <conditionalFormatting sqref="O568">
    <cfRule type="cellIs" dxfId="2214" priority="232" operator="lessThan">
      <formula>0</formula>
    </cfRule>
  </conditionalFormatting>
  <conditionalFormatting sqref="D570:N570 D567:N567 D564:N565 D556:N558">
    <cfRule type="expression" dxfId="2213" priority="204">
      <formula>D556/C556&gt;1</formula>
    </cfRule>
    <cfRule type="expression" dxfId="2212" priority="205">
      <formula>D556/C556&lt;1</formula>
    </cfRule>
  </conditionalFormatting>
  <conditionalFormatting sqref="C427:C430">
    <cfRule type="cellIs" dxfId="2211" priority="230" operator="lessThan">
      <formula>0</formula>
    </cfRule>
  </conditionalFormatting>
  <conditionalFormatting sqref="C427:C430">
    <cfRule type="expression" dxfId="2210" priority="228">
      <formula>C427/B427&gt;1</formula>
    </cfRule>
    <cfRule type="expression" dxfId="2209" priority="229">
      <formula>C427/B427&lt;1</formula>
    </cfRule>
  </conditionalFormatting>
  <conditionalFormatting sqref="D427:N430">
    <cfRule type="expression" dxfId="2208" priority="225">
      <formula>D427/C427&gt;1</formula>
    </cfRule>
    <cfRule type="expression" dxfId="2207" priority="226">
      <formula>D427/C427&lt;1</formula>
    </cfRule>
  </conditionalFormatting>
  <conditionalFormatting sqref="B427:B430">
    <cfRule type="cellIs" dxfId="2206" priority="224" operator="lessThan">
      <formula>0</formula>
    </cfRule>
  </conditionalFormatting>
  <conditionalFormatting sqref="B427:B430">
    <cfRule type="expression" dxfId="2205" priority="222">
      <formula>B427/#REF!&gt;1</formula>
    </cfRule>
    <cfRule type="expression" dxfId="2204" priority="223">
      <formula>B427/#REF!&lt;1</formula>
    </cfRule>
  </conditionalFormatting>
  <conditionalFormatting sqref="J492:N492 J478:N478 J463:N463">
    <cfRule type="cellIs" dxfId="2203" priority="221" operator="lessThan">
      <formula>0</formula>
    </cfRule>
  </conditionalFormatting>
  <conditionalFormatting sqref="C492:I492 C488:C491 C478:I478 C474:C477 C463:I463 C459:C462">
    <cfRule type="cellIs" dxfId="2202" priority="220" operator="lessThan">
      <formula>0</formula>
    </cfRule>
  </conditionalFormatting>
  <conditionalFormatting sqref="C492:M492 C478:M478 C463:M463">
    <cfRule type="cellIs" dxfId="2201" priority="219" operator="lessThan">
      <formula>0</formula>
    </cfRule>
  </conditionalFormatting>
  <conditionalFormatting sqref="C488:C491 C474:C477 C459:C462">
    <cfRule type="expression" dxfId="2200" priority="217">
      <formula>C459/B459&gt;1</formula>
    </cfRule>
    <cfRule type="expression" dxfId="2199" priority="218">
      <formula>C459/B459&lt;1</formula>
    </cfRule>
  </conditionalFormatting>
  <conditionalFormatting sqref="D488:N491 D474:N477 D459:N462">
    <cfRule type="cellIs" dxfId="2198" priority="216" operator="lessThan">
      <formula>0</formula>
    </cfRule>
  </conditionalFormatting>
  <conditionalFormatting sqref="D488:N491 D474:N477 D459:N462">
    <cfRule type="expression" dxfId="2197" priority="214">
      <formula>D459/C459&gt;1</formula>
    </cfRule>
    <cfRule type="expression" dxfId="2196" priority="215">
      <formula>D459/C459&lt;1</formula>
    </cfRule>
  </conditionalFormatting>
  <conditionalFormatting sqref="C492:N492 C478:N478 C463:N463">
    <cfRule type="cellIs" dxfId="2195" priority="213" operator="lessThan">
      <formula>0</formula>
    </cfRule>
  </conditionalFormatting>
  <conditionalFormatting sqref="C492:N492 C478:N478 C463:N463">
    <cfRule type="expression" dxfId="2194" priority="211">
      <formula>C463/B463&gt;1</formula>
    </cfRule>
    <cfRule type="expression" dxfId="2193" priority="212">
      <formula>C463/B463&lt;1</formula>
    </cfRule>
  </conditionalFormatting>
  <conditionalFormatting sqref="B570 B567 B564:B565 B560:B561 B556:B558">
    <cfRule type="cellIs" dxfId="2192" priority="210" operator="lessThan">
      <formula>0</formula>
    </cfRule>
  </conditionalFormatting>
  <conditionalFormatting sqref="C570 C567 C564:C565 C556:C558">
    <cfRule type="cellIs" dxfId="2191" priority="209" operator="lessThan">
      <formula>0</formula>
    </cfRule>
  </conditionalFormatting>
  <conditionalFormatting sqref="C570 C567 C564:C565 C556:C558">
    <cfRule type="expression" dxfId="2190" priority="207">
      <formula>C556/B556&gt;1</formula>
    </cfRule>
    <cfRule type="expression" dxfId="2189" priority="208">
      <formula>C556/B556&lt;1</formula>
    </cfRule>
  </conditionalFormatting>
  <conditionalFormatting sqref="D570:N570 D567:N567 D564:N565 D556:N558">
    <cfRule type="cellIs" dxfId="2188" priority="206" operator="lessThan">
      <formula>0</formula>
    </cfRule>
  </conditionalFormatting>
  <conditionalFormatting sqref="B424:N424 B441 B472 B501">
    <cfRule type="expression" dxfId="2187" priority="883">
      <formula>B424/#REF!&gt;1</formula>
    </cfRule>
    <cfRule type="expression" dxfId="2186" priority="884">
      <formula>B424/#REF!&lt;1</formula>
    </cfRule>
  </conditionalFormatting>
  <conditionalFormatting sqref="C396">
    <cfRule type="cellIs" dxfId="2185" priority="203" operator="lessThan">
      <formula>0</formula>
    </cfRule>
  </conditionalFormatting>
  <conditionalFormatting sqref="C396">
    <cfRule type="expression" dxfId="2184" priority="201">
      <formula>C396/B396&gt;1</formula>
    </cfRule>
    <cfRule type="expression" dxfId="2183" priority="202">
      <formula>C396/B396&lt;1</formula>
    </cfRule>
  </conditionalFormatting>
  <conditionalFormatting sqref="D396:N396">
    <cfRule type="cellIs" dxfId="2182" priority="200" operator="lessThan">
      <formula>0</formula>
    </cfRule>
  </conditionalFormatting>
  <conditionalFormatting sqref="D396:N396">
    <cfRule type="expression" dxfId="2181" priority="198">
      <formula>D396/C396&gt;1</formula>
    </cfRule>
    <cfRule type="expression" dxfId="2180" priority="199">
      <formula>D396/C396&lt;1</formula>
    </cfRule>
  </conditionalFormatting>
  <conditionalFormatting sqref="B396">
    <cfRule type="cellIs" dxfId="2179" priority="197" operator="lessThan">
      <formula>0</formula>
    </cfRule>
  </conditionalFormatting>
  <conditionalFormatting sqref="B396">
    <cfRule type="expression" dxfId="2178" priority="195">
      <formula>B396/#REF!&gt;1</formula>
    </cfRule>
    <cfRule type="expression" dxfId="2177" priority="196">
      <formula>B396/#REF!&lt;1</formula>
    </cfRule>
  </conditionalFormatting>
  <conditionalFormatting sqref="C431">
    <cfRule type="cellIs" dxfId="2176" priority="194" operator="lessThan">
      <formula>0</formula>
    </cfRule>
  </conditionalFormatting>
  <conditionalFormatting sqref="D431:N431">
    <cfRule type="cellIs" dxfId="2175" priority="191" operator="lessThan">
      <formula>0</formula>
    </cfRule>
  </conditionalFormatting>
  <conditionalFormatting sqref="C431">
    <cfRule type="expression" dxfId="2174" priority="192">
      <formula>C431/B431&gt;1</formula>
    </cfRule>
    <cfRule type="expression" dxfId="2173" priority="193">
      <formula>C431/B431&lt;1</formula>
    </cfRule>
  </conditionalFormatting>
  <conditionalFormatting sqref="D431:N431">
    <cfRule type="expression" dxfId="2172" priority="189">
      <formula>D431/C431&gt;1</formula>
    </cfRule>
    <cfRule type="expression" dxfId="2171" priority="190">
      <formula>D431/C431&lt;1</formula>
    </cfRule>
  </conditionalFormatting>
  <conditionalFormatting sqref="B431">
    <cfRule type="cellIs" dxfId="2170" priority="188" operator="lessThan">
      <formula>0</formula>
    </cfRule>
  </conditionalFormatting>
  <conditionalFormatting sqref="B431">
    <cfRule type="expression" dxfId="2169" priority="186">
      <formula>B431/#REF!&gt;1</formula>
    </cfRule>
    <cfRule type="expression" dxfId="2168" priority="187">
      <formula>B431/#REF!&lt;1</formula>
    </cfRule>
  </conditionalFormatting>
  <conditionalFormatting sqref="C472:N472">
    <cfRule type="cellIs" dxfId="2167" priority="182" operator="lessThan">
      <formula>0</formula>
    </cfRule>
  </conditionalFormatting>
  <conditionalFormatting sqref="C517:N517">
    <cfRule type="expression" dxfId="2166" priority="151">
      <formula>C517/B517&gt;1</formula>
    </cfRule>
    <cfRule type="expression" dxfId="2165" priority="152">
      <formula>C517/B517&lt;1</formula>
    </cfRule>
  </conditionalFormatting>
  <conditionalFormatting sqref="I456:N456">
    <cfRule type="cellIs" dxfId="2164" priority="179" operator="lessThan">
      <formula>0</formula>
    </cfRule>
  </conditionalFormatting>
  <conditionalFormatting sqref="I456:N456">
    <cfRule type="expression" dxfId="2163" priority="177">
      <formula>I456/H456&gt;1</formula>
    </cfRule>
    <cfRule type="expression" dxfId="2162" priority="178">
      <formula>I456/H456&lt;1</formula>
    </cfRule>
  </conditionalFormatting>
  <conditionalFormatting sqref="I464:N464">
    <cfRule type="cellIs" dxfId="2161" priority="176" operator="lessThan">
      <formula>0</formula>
    </cfRule>
  </conditionalFormatting>
  <conditionalFormatting sqref="I464:N464">
    <cfRule type="expression" dxfId="2160" priority="174">
      <formula>I464/H464&gt;1</formula>
    </cfRule>
    <cfRule type="expression" dxfId="2159" priority="175">
      <formula>I464/H464&lt;1</formula>
    </cfRule>
  </conditionalFormatting>
  <conditionalFormatting sqref="B479:N479">
    <cfRule type="cellIs" dxfId="2158" priority="173" operator="lessThan">
      <formula>0</formula>
    </cfRule>
  </conditionalFormatting>
  <conditionalFormatting sqref="B479:N479">
    <cfRule type="expression" dxfId="2157" priority="171">
      <formula>B479/A479&gt;1</formula>
    </cfRule>
    <cfRule type="expression" dxfId="2156" priority="172">
      <formula>B479/A479&lt;1</formula>
    </cfRule>
  </conditionalFormatting>
  <conditionalFormatting sqref="B493:N493">
    <cfRule type="cellIs" dxfId="2155" priority="170" operator="lessThan">
      <formula>0</formula>
    </cfRule>
  </conditionalFormatting>
  <conditionalFormatting sqref="B493:N493">
    <cfRule type="expression" dxfId="2154" priority="168">
      <formula>B493/A493&gt;1</formula>
    </cfRule>
    <cfRule type="expression" dxfId="2153" priority="169">
      <formula>B493/A493&lt;1</formula>
    </cfRule>
  </conditionalFormatting>
  <conditionalFormatting sqref="N522">
    <cfRule type="cellIs" dxfId="2152" priority="144" operator="lessThan">
      <formula>0</formula>
    </cfRule>
  </conditionalFormatting>
  <conditionalFormatting sqref="C486:N486">
    <cfRule type="expression" dxfId="2151" priority="162">
      <formula>C486/B486&gt;1</formula>
    </cfRule>
    <cfRule type="expression" dxfId="2150" priority="163">
      <formula>C486/B486&lt;1</formula>
    </cfRule>
  </conditionalFormatting>
  <conditionalFormatting sqref="C441:N441">
    <cfRule type="expression" dxfId="2149" priority="183">
      <formula>C441/B441&gt;1</formula>
    </cfRule>
    <cfRule type="expression" dxfId="2148" priority="184">
      <formula>C441/B441&lt;1</formula>
    </cfRule>
  </conditionalFormatting>
  <conditionalFormatting sqref="C560:N561">
    <cfRule type="cellIs" dxfId="2147" priority="161" operator="lessThan">
      <formula>0</formula>
    </cfRule>
  </conditionalFormatting>
  <conditionalFormatting sqref="C472:N472">
    <cfRule type="expression" dxfId="2146" priority="180">
      <formula>C472/B472&gt;1</formula>
    </cfRule>
    <cfRule type="expression" dxfId="2145" priority="181">
      <formula>C472/B472&lt;1</formula>
    </cfRule>
  </conditionalFormatting>
  <conditionalFormatting sqref="C501:N501">
    <cfRule type="cellIs" dxfId="2144" priority="158" operator="lessThan">
      <formula>0</formula>
    </cfRule>
  </conditionalFormatting>
  <conditionalFormatting sqref="C522:M522">
    <cfRule type="expression" dxfId="2143" priority="146">
      <formula>C522/B522&gt;1</formula>
    </cfRule>
    <cfRule type="expression" dxfId="2142" priority="147">
      <formula>C522/B522&lt;1</formula>
    </cfRule>
  </conditionalFormatting>
  <conditionalFormatting sqref="C517:N517">
    <cfRule type="cellIs" dxfId="2141" priority="155" operator="lessThan">
      <formula>0</formula>
    </cfRule>
  </conditionalFormatting>
  <conditionalFormatting sqref="N522">
    <cfRule type="expression" dxfId="2140" priority="141">
      <formula>N522/M522&gt;1</formula>
    </cfRule>
    <cfRule type="expression" dxfId="2139" priority="142">
      <formula>N522/M522&lt;1</formula>
    </cfRule>
  </conditionalFormatting>
  <conditionalFormatting sqref="C522:M522">
    <cfRule type="cellIs" dxfId="2138" priority="150" operator="lessThan">
      <formula>0</formula>
    </cfRule>
  </conditionalFormatting>
  <conditionalFormatting sqref="C522:M522">
    <cfRule type="cellIs" dxfId="2137" priority="149" operator="lessThan">
      <formula>0</formula>
    </cfRule>
  </conditionalFormatting>
  <conditionalFormatting sqref="B486">
    <cfRule type="cellIs" dxfId="2136" priority="165" operator="lessThan">
      <formula>0</formula>
    </cfRule>
  </conditionalFormatting>
  <conditionalFormatting sqref="B486">
    <cfRule type="expression" dxfId="2135" priority="166">
      <formula>B486/#REF!&gt;1</formula>
    </cfRule>
    <cfRule type="expression" dxfId="2134" priority="167">
      <formula>B486/#REF!&lt;1</formula>
    </cfRule>
  </conditionalFormatting>
  <conditionalFormatting sqref="C486:N486">
    <cfRule type="cellIs" dxfId="2133" priority="164" operator="lessThan">
      <formula>0</formula>
    </cfRule>
  </conditionalFormatting>
  <conditionalFormatting sqref="C560:N561">
    <cfRule type="expression" dxfId="2132" priority="159">
      <formula>C560/B560&gt;1</formula>
    </cfRule>
    <cfRule type="expression" dxfId="2131" priority="160">
      <formula>C560/B560&lt;1</formula>
    </cfRule>
  </conditionalFormatting>
  <conditionalFormatting sqref="C517:N517">
    <cfRule type="cellIs" dxfId="2130" priority="153" operator="lessThan">
      <formula>0</formula>
    </cfRule>
  </conditionalFormatting>
  <conditionalFormatting sqref="C501:N501">
    <cfRule type="expression" dxfId="2129" priority="156">
      <formula>C501/B501&gt;1</formula>
    </cfRule>
    <cfRule type="expression" dxfId="2128" priority="157">
      <formula>C501/B501&lt;1</formula>
    </cfRule>
  </conditionalFormatting>
  <conditionalFormatting sqref="C517:N517">
    <cfRule type="cellIs" dxfId="2127" priority="154" operator="lessThan">
      <formula>0</formula>
    </cfRule>
  </conditionalFormatting>
  <conditionalFormatting sqref="N522">
    <cfRule type="cellIs" dxfId="2126" priority="145" operator="lessThan">
      <formula>0</formula>
    </cfRule>
  </conditionalFormatting>
  <conditionalFormatting sqref="C522:M522">
    <cfRule type="cellIs" dxfId="2125" priority="148" operator="lessThan">
      <formula>0</formula>
    </cfRule>
  </conditionalFormatting>
  <conditionalFormatting sqref="N522">
    <cfRule type="cellIs" dxfId="2124" priority="143" operator="lessThan">
      <formula>0</formula>
    </cfRule>
  </conditionalFormatting>
  <conditionalFormatting sqref="B616:N619">
    <cfRule type="cellIs" dxfId="2123" priority="140" operator="lessThan">
      <formula>0</formula>
    </cfRule>
  </conditionalFormatting>
  <conditionalFormatting sqref="I618:P618 O616:P617 O619:P619">
    <cfRule type="cellIs" dxfId="2122" priority="139" operator="lessThan">
      <formula>0</formula>
    </cfRule>
  </conditionalFormatting>
  <conditionalFormatting sqref="B620:N623">
    <cfRule type="cellIs" dxfId="2121" priority="138" operator="lessThan">
      <formula>0</formula>
    </cfRule>
  </conditionalFormatting>
  <conditionalFormatting sqref="I622:P622 O620:P621 O623:P623">
    <cfRule type="cellIs" dxfId="2120" priority="137" operator="lessThan">
      <formula>0</formula>
    </cfRule>
  </conditionalFormatting>
  <conditionalFormatting sqref="B628:N631">
    <cfRule type="cellIs" dxfId="2119" priority="136" operator="lessThan">
      <formula>0</formula>
    </cfRule>
  </conditionalFormatting>
  <conditionalFormatting sqref="I630:P630 O628:P629 O631:P631">
    <cfRule type="cellIs" dxfId="2118" priority="135" operator="lessThan">
      <formula>0</formula>
    </cfRule>
  </conditionalFormatting>
  <conditionalFormatting sqref="B632:N635">
    <cfRule type="cellIs" dxfId="2117" priority="134" operator="lessThan">
      <formula>0</formula>
    </cfRule>
  </conditionalFormatting>
  <conditionalFormatting sqref="I634:P634 O632:P633 O635:P635">
    <cfRule type="cellIs" dxfId="2116" priority="133" operator="lessThan">
      <formula>0</formula>
    </cfRule>
  </conditionalFormatting>
  <conditionalFormatting sqref="O570">
    <cfRule type="cellIs" dxfId="2115" priority="132" operator="lessThan">
      <formula>0</formula>
    </cfRule>
  </conditionalFormatting>
  <conditionalFormatting sqref="J455:N455">
    <cfRule type="cellIs" dxfId="2114" priority="131" operator="lessThan">
      <formula>0</formula>
    </cfRule>
  </conditionalFormatting>
  <conditionalFormatting sqref="C455:I455 C451:C454">
    <cfRule type="cellIs" dxfId="2113" priority="130" operator="lessThan">
      <formula>0</formula>
    </cfRule>
  </conditionalFormatting>
  <conditionalFormatting sqref="C455:M455">
    <cfRule type="cellIs" dxfId="2112" priority="129" operator="lessThan">
      <formula>0</formula>
    </cfRule>
  </conditionalFormatting>
  <conditionalFormatting sqref="C451:C454">
    <cfRule type="expression" dxfId="2111" priority="127">
      <formula>C451/B451&gt;1</formula>
    </cfRule>
    <cfRule type="expression" dxfId="2110" priority="128">
      <formula>C451/B451&lt;1</formula>
    </cfRule>
  </conditionalFormatting>
  <conditionalFormatting sqref="D451:N454">
    <cfRule type="cellIs" dxfId="2109" priority="126" operator="lessThan">
      <formula>0</formula>
    </cfRule>
  </conditionalFormatting>
  <conditionalFormatting sqref="D451:N454">
    <cfRule type="expression" dxfId="2108" priority="124">
      <formula>D451/C451&gt;1</formula>
    </cfRule>
    <cfRule type="expression" dxfId="2107" priority="125">
      <formula>D451/C451&lt;1</formula>
    </cfRule>
  </conditionalFormatting>
  <conditionalFormatting sqref="C455:N455">
    <cfRule type="cellIs" dxfId="2106" priority="123" operator="lessThan">
      <formula>0</formula>
    </cfRule>
  </conditionalFormatting>
  <conditionalFormatting sqref="C455:N455">
    <cfRule type="expression" dxfId="2105" priority="121">
      <formula>C455/B455&gt;1</formula>
    </cfRule>
    <cfRule type="expression" dxfId="2104" priority="122">
      <formula>C455/B455&lt;1</formula>
    </cfRule>
  </conditionalFormatting>
  <conditionalFormatting sqref="B435">
    <cfRule type="cellIs" dxfId="2103" priority="120" operator="lessThan">
      <formula>0</formula>
    </cfRule>
  </conditionalFormatting>
  <conditionalFormatting sqref="P425">
    <cfRule type="cellIs" dxfId="2102" priority="118" operator="lessThan">
      <formula>0</formula>
    </cfRule>
  </conditionalFormatting>
  <conditionalFormatting sqref="B397:N397">
    <cfRule type="cellIs" dxfId="2101" priority="119" operator="lessThan">
      <formula>0</formula>
    </cfRule>
  </conditionalFormatting>
  <conditionalFormatting sqref="P433">
    <cfRule type="cellIs" dxfId="2100" priority="115" operator="lessThan">
      <formula>0</formula>
    </cfRule>
  </conditionalFormatting>
  <conditionalFormatting sqref="O425">
    <cfRule type="cellIs" dxfId="2099" priority="117" operator="lessThan">
      <formula>0</formula>
    </cfRule>
  </conditionalFormatting>
  <conditionalFormatting sqref="B425:N425">
    <cfRule type="cellIs" dxfId="2098" priority="116" operator="lessThan">
      <formula>0</formula>
    </cfRule>
  </conditionalFormatting>
  <conditionalFormatting sqref="O433">
    <cfRule type="cellIs" dxfId="2097" priority="114" operator="lessThan">
      <formula>0</formula>
    </cfRule>
  </conditionalFormatting>
  <conditionalFormatting sqref="P442">
    <cfRule type="cellIs" dxfId="2096" priority="112" operator="lessThan">
      <formula>0</formula>
    </cfRule>
  </conditionalFormatting>
  <conditionalFormatting sqref="B433:N433">
    <cfRule type="cellIs" dxfId="2095" priority="113" operator="lessThan">
      <formula>0</formula>
    </cfRule>
  </conditionalFormatting>
  <conditionalFormatting sqref="B442:N442">
    <cfRule type="cellIs" dxfId="2094" priority="110" operator="lessThan">
      <formula>0</formula>
    </cfRule>
  </conditionalFormatting>
  <conditionalFormatting sqref="P457">
    <cfRule type="cellIs" dxfId="2093" priority="109" operator="lessThan">
      <formula>0</formula>
    </cfRule>
  </conditionalFormatting>
  <conditionalFormatting sqref="O442">
    <cfRule type="cellIs" dxfId="2092" priority="111" operator="lessThan">
      <formula>0</formula>
    </cfRule>
  </conditionalFormatting>
  <conditionalFormatting sqref="B457:N457">
    <cfRule type="cellIs" dxfId="2091" priority="107" operator="lessThan">
      <formula>0</formula>
    </cfRule>
  </conditionalFormatting>
  <conditionalFormatting sqref="P465">
    <cfRule type="cellIs" dxfId="2090" priority="106" operator="lessThan">
      <formula>0</formula>
    </cfRule>
  </conditionalFormatting>
  <conditionalFormatting sqref="O457">
    <cfRule type="cellIs" dxfId="2089" priority="108" operator="lessThan">
      <formula>0</formula>
    </cfRule>
  </conditionalFormatting>
  <conditionalFormatting sqref="P494">
    <cfRule type="cellIs" dxfId="2088" priority="103" operator="lessThan">
      <formula>0</formula>
    </cfRule>
  </conditionalFormatting>
  <conditionalFormatting sqref="O465">
    <cfRule type="cellIs" dxfId="2087" priority="105" operator="lessThan">
      <formula>0</formula>
    </cfRule>
  </conditionalFormatting>
  <conditionalFormatting sqref="B465:N465">
    <cfRule type="cellIs" dxfId="2086" priority="104" operator="lessThan">
      <formula>0</formula>
    </cfRule>
  </conditionalFormatting>
  <conditionalFormatting sqref="O494">
    <cfRule type="cellIs" dxfId="2085" priority="102" operator="lessThan">
      <formula>0</formula>
    </cfRule>
  </conditionalFormatting>
  <conditionalFormatting sqref="B494:N494">
    <cfRule type="cellIs" dxfId="2084" priority="101" operator="lessThan">
      <formula>0</formula>
    </cfRule>
  </conditionalFormatting>
  <conditionalFormatting sqref="N327">
    <cfRule type="cellIs" dxfId="2083" priority="100" operator="lessThan">
      <formula>0</formula>
    </cfRule>
  </conditionalFormatting>
  <conditionalFormatting sqref="P399:P404 O398:P398 B398">
    <cfRule type="cellIs" dxfId="2082" priority="98" operator="lessThan">
      <formula>0</formula>
    </cfRule>
  </conditionalFormatting>
  <conditionalFormatting sqref="C399:C402">
    <cfRule type="cellIs" dxfId="2081" priority="97" operator="lessThan">
      <formula>0</formula>
    </cfRule>
  </conditionalFormatting>
  <conditionalFormatting sqref="B563:G563">
    <cfRule type="cellIs" dxfId="2080" priority="99" operator="lessThan">
      <formula>0</formula>
    </cfRule>
  </conditionalFormatting>
  <conditionalFormatting sqref="O399:O402">
    <cfRule type="cellIs" dxfId="2079" priority="88" operator="lessThan">
      <formula>0</formula>
    </cfRule>
  </conditionalFormatting>
  <conditionalFormatting sqref="B399:B402">
    <cfRule type="cellIs" dxfId="2078" priority="91" operator="lessThan">
      <formula>0</formula>
    </cfRule>
  </conditionalFormatting>
  <conditionalFormatting sqref="B403">
    <cfRule type="cellIs" dxfId="2077" priority="80" operator="lessThan">
      <formula>0</formula>
    </cfRule>
  </conditionalFormatting>
  <conditionalFormatting sqref="D399:N402">
    <cfRule type="cellIs" dxfId="2076" priority="94" operator="lessThan">
      <formula>0</formula>
    </cfRule>
  </conditionalFormatting>
  <conditionalFormatting sqref="D403:N403">
    <cfRule type="cellIs" dxfId="2075" priority="83" operator="lessThan">
      <formula>0</formula>
    </cfRule>
  </conditionalFormatting>
  <conditionalFormatting sqref="O403:O404">
    <cfRule type="cellIs" dxfId="2074" priority="87" operator="lessThan">
      <formula>0</formula>
    </cfRule>
  </conditionalFormatting>
  <conditionalFormatting sqref="C403">
    <cfRule type="cellIs" dxfId="2073" priority="86" operator="lessThan">
      <formula>0</formula>
    </cfRule>
  </conditionalFormatting>
  <conditionalFormatting sqref="C399:C402">
    <cfRule type="expression" dxfId="2072" priority="95">
      <formula>C399/B399&gt;1</formula>
    </cfRule>
    <cfRule type="expression" dxfId="2071" priority="96">
      <formula>C399/B399&lt;1</formula>
    </cfRule>
  </conditionalFormatting>
  <conditionalFormatting sqref="D399:N402">
    <cfRule type="expression" dxfId="2070" priority="92">
      <formula>D399/C399&gt;1</formula>
    </cfRule>
    <cfRule type="expression" dxfId="2069" priority="93">
      <formula>D399/C399&lt;1</formula>
    </cfRule>
  </conditionalFormatting>
  <conditionalFormatting sqref="B399:B402">
    <cfRule type="expression" dxfId="2068" priority="89">
      <formula>B399/#REF!&gt;1</formula>
    </cfRule>
    <cfRule type="expression" dxfId="2067" priority="90">
      <formula>B399/#REF!&lt;1</formula>
    </cfRule>
  </conditionalFormatting>
  <conditionalFormatting sqref="C403">
    <cfRule type="expression" dxfId="2066" priority="84">
      <formula>C403/B403&gt;1</formula>
    </cfRule>
    <cfRule type="expression" dxfId="2065" priority="85">
      <formula>C403/B403&lt;1</formula>
    </cfRule>
  </conditionalFormatting>
  <conditionalFormatting sqref="D403:N403">
    <cfRule type="expression" dxfId="2064" priority="81">
      <formula>D403/C403&gt;1</formula>
    </cfRule>
    <cfRule type="expression" dxfId="2063" priority="82">
      <formula>D403/C403&lt;1</formula>
    </cfRule>
  </conditionalFormatting>
  <conditionalFormatting sqref="B403">
    <cfRule type="expression" dxfId="2062" priority="78">
      <formula>B403/#REF!&gt;1</formula>
    </cfRule>
    <cfRule type="expression" dxfId="2061" priority="79">
      <formula>B403/#REF!&lt;1</formula>
    </cfRule>
  </conditionalFormatting>
  <conditionalFormatting sqref="B404:N404">
    <cfRule type="cellIs" dxfId="2060" priority="77" operator="lessThan">
      <formula>0</formula>
    </cfRule>
  </conditionalFormatting>
  <conditionalFormatting sqref="B563:N563">
    <cfRule type="cellIs" dxfId="2059" priority="71" operator="lessThan">
      <formula>0</formula>
    </cfRule>
  </conditionalFormatting>
  <conditionalFormatting sqref="B466">
    <cfRule type="cellIs" dxfId="2058" priority="72" operator="lessThan">
      <formula>0</formula>
    </cfRule>
  </conditionalFormatting>
  <conditionalFormatting sqref="B588 B590:B591 D589:G589 D590:H591 D588:H588">
    <cfRule type="cellIs" dxfId="2057" priority="76" operator="lessThan">
      <formula>0</formula>
    </cfRule>
  </conditionalFormatting>
  <conditionalFormatting sqref="O588:P591">
    <cfRule type="cellIs" dxfId="2056" priority="75" operator="lessThan">
      <formula>0</formula>
    </cfRule>
  </conditionalFormatting>
  <conditionalFormatting sqref="H589 I588:N591">
    <cfRule type="cellIs" dxfId="2055" priority="74" operator="lessThan">
      <formula>0</formula>
    </cfRule>
  </conditionalFormatting>
  <conditionalFormatting sqref="I590:N590">
    <cfRule type="cellIs" dxfId="2054" priority="73" operator="lessThan">
      <formula>0</formula>
    </cfRule>
  </conditionalFormatting>
  <conditionalFormatting sqref="B612:H612 B614:H615 B613:G613">
    <cfRule type="cellIs" dxfId="2053" priority="70" operator="lessThan">
      <formula>0</formula>
    </cfRule>
  </conditionalFormatting>
  <conditionalFormatting sqref="O612:P615">
    <cfRule type="cellIs" dxfId="2052" priority="69" operator="lessThan">
      <formula>0</formula>
    </cfRule>
  </conditionalFormatting>
  <conditionalFormatting sqref="H613 I612:N615">
    <cfRule type="cellIs" dxfId="2051" priority="68" operator="lessThan">
      <formula>0</formula>
    </cfRule>
  </conditionalFormatting>
  <conditionalFormatting sqref="I614:N614">
    <cfRule type="cellIs" dxfId="2050" priority="67" operator="lessThan">
      <formula>0</formula>
    </cfRule>
  </conditionalFormatting>
  <conditionalFormatting sqref="B589">
    <cfRule type="cellIs" dxfId="2049" priority="66" operator="lessThan">
      <formula>0</formula>
    </cfRule>
  </conditionalFormatting>
  <conditionalFormatting sqref="C588:C591">
    <cfRule type="cellIs" dxfId="2048" priority="65" operator="lessThan">
      <formula>0</formula>
    </cfRule>
  </conditionalFormatting>
  <conditionalFormatting sqref="C590">
    <cfRule type="cellIs" dxfId="2047" priority="64" operator="lessThan">
      <formula>0</formula>
    </cfRule>
  </conditionalFormatting>
  <conditionalFormatting sqref="B592 B594:B595 D593:G593 D594:H595 D592:H592">
    <cfRule type="cellIs" dxfId="2046" priority="63" operator="lessThan">
      <formula>0</formula>
    </cfRule>
  </conditionalFormatting>
  <conditionalFormatting sqref="O592:P595">
    <cfRule type="cellIs" dxfId="2045" priority="62" operator="lessThan">
      <formula>0</formula>
    </cfRule>
  </conditionalFormatting>
  <conditionalFormatting sqref="H593 I592:N595">
    <cfRule type="cellIs" dxfId="2044" priority="61" operator="lessThan">
      <formula>0</formula>
    </cfRule>
  </conditionalFormatting>
  <conditionalFormatting sqref="I594:N594">
    <cfRule type="cellIs" dxfId="2043" priority="60" operator="lessThan">
      <formula>0</formula>
    </cfRule>
  </conditionalFormatting>
  <conditionalFormatting sqref="B593">
    <cfRule type="cellIs" dxfId="2042" priority="59" operator="lessThan">
      <formula>0</formula>
    </cfRule>
  </conditionalFormatting>
  <conditionalFormatting sqref="C592:C595">
    <cfRule type="cellIs" dxfId="2041" priority="58" operator="lessThan">
      <formula>0</formula>
    </cfRule>
  </conditionalFormatting>
  <conditionalFormatting sqref="C594">
    <cfRule type="cellIs" dxfId="2040" priority="57" operator="lessThan">
      <formula>0</formula>
    </cfRule>
  </conditionalFormatting>
  <conditionalFormatting sqref="B596 B598:B599 D597:G597 D598:H599 D596:H596">
    <cfRule type="cellIs" dxfId="2039" priority="56" operator="lessThan">
      <formula>0</formula>
    </cfRule>
  </conditionalFormatting>
  <conditionalFormatting sqref="O596:P599">
    <cfRule type="cellIs" dxfId="2038" priority="55" operator="lessThan">
      <formula>0</formula>
    </cfRule>
  </conditionalFormatting>
  <conditionalFormatting sqref="H597 I596:N599">
    <cfRule type="cellIs" dxfId="2037" priority="54" operator="lessThan">
      <formula>0</formula>
    </cfRule>
  </conditionalFormatting>
  <conditionalFormatting sqref="I598:N598">
    <cfRule type="cellIs" dxfId="2036" priority="53" operator="lessThan">
      <formula>0</formula>
    </cfRule>
  </conditionalFormatting>
  <conditionalFormatting sqref="B597">
    <cfRule type="cellIs" dxfId="2035" priority="52" operator="lessThan">
      <formula>0</formula>
    </cfRule>
  </conditionalFormatting>
  <conditionalFormatting sqref="C596:C599">
    <cfRule type="cellIs" dxfId="2034" priority="51" operator="lessThan">
      <formula>0</formula>
    </cfRule>
  </conditionalFormatting>
  <conditionalFormatting sqref="C598">
    <cfRule type="cellIs" dxfId="2033" priority="50" operator="lessThan">
      <formula>0</formula>
    </cfRule>
  </conditionalFormatting>
  <conditionalFormatting sqref="B600 B602:B603 D601:G601 D602:H603 D600:H600">
    <cfRule type="cellIs" dxfId="2032" priority="49" operator="lessThan">
      <formula>0</formula>
    </cfRule>
  </conditionalFormatting>
  <conditionalFormatting sqref="O600:P603">
    <cfRule type="cellIs" dxfId="2031" priority="48" operator="lessThan">
      <formula>0</formula>
    </cfRule>
  </conditionalFormatting>
  <conditionalFormatting sqref="H601 I600:N603">
    <cfRule type="cellIs" dxfId="2030" priority="47" operator="lessThan">
      <formula>0</formula>
    </cfRule>
  </conditionalFormatting>
  <conditionalFormatting sqref="I602:N602">
    <cfRule type="cellIs" dxfId="2029" priority="46" operator="lessThan">
      <formula>0</formula>
    </cfRule>
  </conditionalFormatting>
  <conditionalFormatting sqref="B601">
    <cfRule type="cellIs" dxfId="2028" priority="45" operator="lessThan">
      <formula>0</formula>
    </cfRule>
  </conditionalFormatting>
  <conditionalFormatting sqref="C600:C603">
    <cfRule type="cellIs" dxfId="2027" priority="44" operator="lessThan">
      <formula>0</formula>
    </cfRule>
  </conditionalFormatting>
  <conditionalFormatting sqref="C602">
    <cfRule type="cellIs" dxfId="2026" priority="43" operator="lessThan">
      <formula>0</formula>
    </cfRule>
  </conditionalFormatting>
  <conditionalFormatting sqref="B604 B606:B607 D605:G605 D606:H607 D604:H604">
    <cfRule type="cellIs" dxfId="2025" priority="42" operator="lessThan">
      <formula>0</formula>
    </cfRule>
  </conditionalFormatting>
  <conditionalFormatting sqref="O604:P607">
    <cfRule type="cellIs" dxfId="2024" priority="41" operator="lessThan">
      <formula>0</formula>
    </cfRule>
  </conditionalFormatting>
  <conditionalFormatting sqref="H605 I604:N607">
    <cfRule type="cellIs" dxfId="2023" priority="40" operator="lessThan">
      <formula>0</formula>
    </cfRule>
  </conditionalFormatting>
  <conditionalFormatting sqref="I606:N606">
    <cfRule type="cellIs" dxfId="2022" priority="39" operator="lessThan">
      <formula>0</formula>
    </cfRule>
  </conditionalFormatting>
  <conditionalFormatting sqref="B605">
    <cfRule type="cellIs" dxfId="2021" priority="38" operator="lessThan">
      <formula>0</formula>
    </cfRule>
  </conditionalFormatting>
  <conditionalFormatting sqref="C604:C607">
    <cfRule type="cellIs" dxfId="2020" priority="37" operator="lessThan">
      <formula>0</formula>
    </cfRule>
  </conditionalFormatting>
  <conditionalFormatting sqref="C606">
    <cfRule type="cellIs" dxfId="2019" priority="36" operator="lessThan">
      <formula>0</formula>
    </cfRule>
  </conditionalFormatting>
  <conditionalFormatting sqref="B608 B610:B611 D609:G609 D610:H611 D608:H608">
    <cfRule type="cellIs" dxfId="2018" priority="35" operator="lessThan">
      <formula>0</formula>
    </cfRule>
  </conditionalFormatting>
  <conditionalFormatting sqref="O608:P611">
    <cfRule type="cellIs" dxfId="2017" priority="34" operator="lessThan">
      <formula>0</formula>
    </cfRule>
  </conditionalFormatting>
  <conditionalFormatting sqref="H609 I608:N611">
    <cfRule type="cellIs" dxfId="2016" priority="33" operator="lessThan">
      <formula>0</formula>
    </cfRule>
  </conditionalFormatting>
  <conditionalFormatting sqref="I610:N610">
    <cfRule type="cellIs" dxfId="2015" priority="32" operator="lessThan">
      <formula>0</formula>
    </cfRule>
  </conditionalFormatting>
  <conditionalFormatting sqref="B609">
    <cfRule type="cellIs" dxfId="2014" priority="31" operator="lessThan">
      <formula>0</formula>
    </cfRule>
  </conditionalFormatting>
  <conditionalFormatting sqref="C608:C611">
    <cfRule type="cellIs" dxfId="2013" priority="30" operator="lessThan">
      <formula>0</formula>
    </cfRule>
  </conditionalFormatting>
  <conditionalFormatting sqref="C610">
    <cfRule type="cellIs" dxfId="2012" priority="29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2011" priority="15" operator="lessThan">
      <formula>0</formula>
    </cfRule>
  </conditionalFormatting>
  <conditionalFormatting sqref="O666:O669">
    <cfRule type="cellIs" dxfId="2010" priority="20" operator="lessThan">
      <formula>0</formula>
    </cfRule>
  </conditionalFormatting>
  <conditionalFormatting sqref="O641">
    <cfRule type="cellIs" dxfId="2009" priority="22" operator="lessThan">
      <formula>0</formula>
    </cfRule>
  </conditionalFormatting>
  <conditionalFormatting sqref="O653">
    <cfRule type="cellIs" dxfId="2008" priority="24" operator="lessThan">
      <formula>0</formula>
    </cfRule>
  </conditionalFormatting>
  <conditionalFormatting sqref="O642:O645">
    <cfRule type="cellIs" dxfId="2007" priority="16" operator="lessThan">
      <formula>0</formula>
    </cfRule>
  </conditionalFormatting>
  <conditionalFormatting sqref="O654:O657">
    <cfRule type="cellIs" dxfId="2006" priority="18" operator="lessThan">
      <formula>0</formula>
    </cfRule>
  </conditionalFormatting>
  <conditionalFormatting sqref="O665">
    <cfRule type="cellIs" dxfId="2005" priority="26" operator="lessThan">
      <formula>0</formula>
    </cfRule>
  </conditionalFormatting>
  <conditionalFormatting sqref="Q691:AC691 D691:F691 D692:AC697">
    <cfRule type="cellIs" dxfId="2004" priority="28" operator="lessThan">
      <formula>0</formula>
    </cfRule>
  </conditionalFormatting>
  <conditionalFormatting sqref="O648:O651">
    <cfRule type="cellIs" dxfId="2003" priority="17" operator="lessThan">
      <formula>0</formula>
    </cfRule>
  </conditionalFormatting>
  <conditionalFormatting sqref="O660:O663">
    <cfRule type="cellIs" dxfId="2002" priority="19" operator="lessThan">
      <formula>0</formula>
    </cfRule>
  </conditionalFormatting>
  <conditionalFormatting sqref="O672:O675">
    <cfRule type="cellIs" dxfId="2001" priority="21" operator="lessThan">
      <formula>0</formula>
    </cfRule>
  </conditionalFormatting>
  <conditionalFormatting sqref="O647">
    <cfRule type="cellIs" dxfId="2000" priority="23" operator="lessThan">
      <formula>0</formula>
    </cfRule>
  </conditionalFormatting>
  <conditionalFormatting sqref="O659">
    <cfRule type="cellIs" dxfId="1999" priority="25" operator="lessThan">
      <formula>0</formula>
    </cfRule>
  </conditionalFormatting>
  <conditionalFormatting sqref="O671">
    <cfRule type="cellIs" dxfId="1998" priority="27" operator="lessThan">
      <formula>0</formula>
    </cfRule>
  </conditionalFormatting>
  <conditionalFormatting sqref="O571:O574">
    <cfRule type="cellIs" dxfId="1997" priority="14" operator="lessThan">
      <formula>0</formula>
    </cfRule>
  </conditionalFormatting>
  <conditionalFormatting sqref="O411:P411 B411">
    <cfRule type="cellIs" dxfId="1996" priority="13" operator="lessThan">
      <formula>0</formula>
    </cfRule>
  </conditionalFormatting>
  <conditionalFormatting sqref="P412:P416">
    <cfRule type="cellIs" dxfId="1995" priority="12" operator="lessThan">
      <formula>0</formula>
    </cfRule>
  </conditionalFormatting>
  <conditionalFormatting sqref="O412:O415">
    <cfRule type="cellIs" dxfId="1994" priority="11" operator="lessThan">
      <formula>0</formula>
    </cfRule>
  </conditionalFormatting>
  <conditionalFormatting sqref="G416:N416 M412:N415">
    <cfRule type="cellIs" dxfId="1993" priority="10" operator="lessThan">
      <formula>0</formula>
    </cfRule>
  </conditionalFormatting>
  <conditionalFormatting sqref="G416:N416 M412:N415">
    <cfRule type="expression" dxfId="1992" priority="8">
      <formula>G412/F412&gt;1</formula>
    </cfRule>
    <cfRule type="expression" dxfId="1991" priority="9">
      <formula>G412/F412&lt;1</formula>
    </cfRule>
  </conditionalFormatting>
  <conditionalFormatting sqref="B412:L415">
    <cfRule type="cellIs" dxfId="1990" priority="7" operator="lessThan">
      <formula>0</formula>
    </cfRule>
  </conditionalFormatting>
  <conditionalFormatting sqref="B412:L415">
    <cfRule type="expression" dxfId="1989" priority="5">
      <formula>B412/A412&gt;1</formula>
    </cfRule>
    <cfRule type="expression" dxfId="1988" priority="6">
      <formula>B412/A412&lt;1</formula>
    </cfRule>
  </conditionalFormatting>
  <conditionalFormatting sqref="B416:F416">
    <cfRule type="cellIs" dxfId="1987" priority="4" operator="lessThan">
      <formula>0</formula>
    </cfRule>
  </conditionalFormatting>
  <conditionalFormatting sqref="B416:F416">
    <cfRule type="expression" dxfId="1986" priority="2">
      <formula>B416/A416&gt;1</formula>
    </cfRule>
    <cfRule type="expression" dxfId="1985" priority="3">
      <formula>B416/A416&lt;1</formula>
    </cfRule>
  </conditionalFormatting>
  <conditionalFormatting sqref="O416">
    <cfRule type="cellIs" dxfId="1984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B4D0-B537-4C7B-8E5C-1752B2A2D1A6}">
  <sheetPr>
    <tabColor rgb="FFFF0000"/>
    <outlinePr summaryBelow="0" summaryRight="0"/>
  </sheetPr>
  <dimension ref="A1:XFD757"/>
  <sheetViews>
    <sheetView topLeftCell="A100" zoomScaleNormal="100" workbookViewId="0">
      <selection activeCell="A123" sqref="A123"/>
    </sheetView>
  </sheetViews>
  <sheetFormatPr defaultColWidth="12.625" defaultRowHeight="16.5"/>
  <cols>
    <col min="1" max="1" width="21.375" style="139" customWidth="1"/>
    <col min="2" max="14" width="14.375" style="139" bestFit="1" customWidth="1"/>
    <col min="15" max="15" width="13.125" style="139" bestFit="1" customWidth="1"/>
    <col min="16" max="16" width="23.125" style="139" bestFit="1" customWidth="1"/>
    <col min="17" max="23" width="13.125" style="139" bestFit="1" customWidth="1"/>
    <col min="24" max="24" width="14.125" style="139" bestFit="1" customWidth="1"/>
    <col min="25" max="25" width="13.125" style="139" bestFit="1" customWidth="1"/>
    <col min="26" max="51" width="14.125" style="139" bestFit="1" customWidth="1"/>
    <col min="52" max="68" width="5" style="139" bestFit="1" customWidth="1"/>
    <col min="69" max="16384" width="12.625" style="139"/>
  </cols>
  <sheetData>
    <row r="1" spans="1:52">
      <c r="A1" s="1" t="s">
        <v>0</v>
      </c>
    </row>
    <row r="2" spans="1:52" s="3" customFormat="1">
      <c r="A2" s="139" t="s">
        <v>95</v>
      </c>
      <c r="B2" s="139" t="s">
        <v>1066</v>
      </c>
      <c r="C2" s="139" t="s">
        <v>1067</v>
      </c>
      <c r="D2" s="139" t="s">
        <v>1068</v>
      </c>
      <c r="E2" s="139" t="s">
        <v>1069</v>
      </c>
      <c r="F2" s="139" t="s">
        <v>1070</v>
      </c>
      <c r="G2" s="139" t="s">
        <v>1071</v>
      </c>
      <c r="H2" s="139" t="s">
        <v>1072</v>
      </c>
      <c r="I2" s="139" t="s">
        <v>1073</v>
      </c>
      <c r="J2" s="139" t="s">
        <v>1074</v>
      </c>
      <c r="K2" s="139" t="s">
        <v>1075</v>
      </c>
      <c r="L2" s="139" t="s">
        <v>1076</v>
      </c>
      <c r="M2" s="139" t="s">
        <v>1077</v>
      </c>
      <c r="N2" s="139" t="s">
        <v>1078</v>
      </c>
      <c r="O2" s="139" t="s">
        <v>1079</v>
      </c>
      <c r="P2" s="139" t="s">
        <v>1080</v>
      </c>
      <c r="Q2" s="139" t="s">
        <v>1081</v>
      </c>
      <c r="R2" s="139" t="s">
        <v>1082</v>
      </c>
      <c r="S2" s="139" t="s">
        <v>1083</v>
      </c>
      <c r="T2" s="139" t="s">
        <v>1084</v>
      </c>
      <c r="U2" s="139" t="s">
        <v>1085</v>
      </c>
      <c r="V2" s="139" t="s">
        <v>1086</v>
      </c>
      <c r="W2" s="139" t="s">
        <v>1087</v>
      </c>
      <c r="X2" s="139" t="s">
        <v>1088</v>
      </c>
      <c r="Y2" s="139" t="s">
        <v>1</v>
      </c>
      <c r="Z2" s="139" t="s">
        <v>2</v>
      </c>
      <c r="AA2" s="139" t="s">
        <v>3</v>
      </c>
      <c r="AB2" s="139" t="s">
        <v>4</v>
      </c>
      <c r="AC2" s="139" t="s">
        <v>5</v>
      </c>
      <c r="AD2" s="139" t="s">
        <v>6</v>
      </c>
      <c r="AE2" s="139" t="s">
        <v>7</v>
      </c>
      <c r="AF2" s="139" t="s">
        <v>8</v>
      </c>
      <c r="AG2" s="139" t="s">
        <v>9</v>
      </c>
      <c r="AH2" s="139" t="s">
        <v>10</v>
      </c>
      <c r="AI2" s="139" t="s">
        <v>11</v>
      </c>
      <c r="AJ2" s="139" t="s">
        <v>12</v>
      </c>
      <c r="AK2" s="139" t="s">
        <v>13</v>
      </c>
      <c r="AL2" s="139" t="s">
        <v>14</v>
      </c>
      <c r="AM2" s="139" t="s">
        <v>15</v>
      </c>
      <c r="AN2" s="139" t="s">
        <v>16</v>
      </c>
      <c r="AO2" s="139" t="s">
        <v>17</v>
      </c>
      <c r="AP2" s="139" t="s">
        <v>18</v>
      </c>
      <c r="AQ2" s="139" t="s">
        <v>19</v>
      </c>
      <c r="AR2" s="139" t="s">
        <v>20</v>
      </c>
      <c r="AS2" s="139" t="s">
        <v>21</v>
      </c>
      <c r="AT2" s="139" t="s">
        <v>22</v>
      </c>
      <c r="AU2" s="139" t="s">
        <v>23</v>
      </c>
      <c r="AV2" s="139" t="s">
        <v>24</v>
      </c>
      <c r="AW2" s="139" t="s">
        <v>25</v>
      </c>
      <c r="AX2" s="139" t="s">
        <v>26</v>
      </c>
      <c r="AY2" s="139" t="s">
        <v>27</v>
      </c>
      <c r="AZ2" s="139"/>
    </row>
    <row r="4" spans="1:52">
      <c r="A4" s="139" t="s">
        <v>28</v>
      </c>
    </row>
    <row r="5" spans="1:52">
      <c r="A5" s="139" t="s">
        <v>29</v>
      </c>
      <c r="B5" s="139">
        <v>1530609</v>
      </c>
      <c r="C5" s="139">
        <v>854266</v>
      </c>
      <c r="D5" s="139">
        <v>1194113</v>
      </c>
      <c r="E5" s="139">
        <v>2407346</v>
      </c>
      <c r="F5" s="139">
        <v>1950710</v>
      </c>
      <c r="G5" s="139">
        <v>1951588</v>
      </c>
      <c r="H5" s="139">
        <v>1521015</v>
      </c>
      <c r="I5" s="139">
        <v>1734555</v>
      </c>
      <c r="J5" s="139">
        <v>1581064</v>
      </c>
      <c r="K5" s="139">
        <v>1100156</v>
      </c>
      <c r="L5" s="139">
        <v>530784</v>
      </c>
      <c r="M5" s="139">
        <v>771564</v>
      </c>
      <c r="N5" s="139">
        <v>761211</v>
      </c>
      <c r="O5" s="139">
        <v>921022</v>
      </c>
      <c r="P5" s="139">
        <v>767887</v>
      </c>
      <c r="Q5" s="139">
        <v>833058.06</v>
      </c>
      <c r="R5" s="139">
        <v>872306</v>
      </c>
      <c r="S5" s="139">
        <v>1620704</v>
      </c>
      <c r="T5" s="139">
        <v>3042176</v>
      </c>
      <c r="U5" s="139">
        <v>2893635.04</v>
      </c>
      <c r="V5" s="139">
        <v>1745337</v>
      </c>
      <c r="W5" s="139">
        <v>2048120</v>
      </c>
      <c r="X5" s="139">
        <v>2265791</v>
      </c>
      <c r="Y5" s="139">
        <v>1752178.399</v>
      </c>
      <c r="Z5" s="139">
        <v>2161552</v>
      </c>
      <c r="AA5" s="139">
        <v>1653793</v>
      </c>
      <c r="AB5" s="139">
        <v>1352825</v>
      </c>
      <c r="AC5" s="139">
        <v>2487781.5699999998</v>
      </c>
      <c r="AD5" s="139">
        <v>1274766</v>
      </c>
      <c r="AE5" s="139">
        <v>1758472</v>
      </c>
      <c r="AF5" s="139">
        <v>1864333</v>
      </c>
      <c r="AG5" s="139">
        <v>2577733.6609999998</v>
      </c>
      <c r="AH5" s="139">
        <v>2275951</v>
      </c>
      <c r="AI5" s="139">
        <v>1529003</v>
      </c>
      <c r="AJ5" s="139">
        <v>1837874</v>
      </c>
      <c r="AK5" s="139">
        <v>2488945.2200000002</v>
      </c>
      <c r="AL5" s="139">
        <v>2549661</v>
      </c>
      <c r="AM5" s="139">
        <v>2042494</v>
      </c>
      <c r="AN5" s="139">
        <v>1974740</v>
      </c>
      <c r="AO5" s="139">
        <v>2418138.7999999998</v>
      </c>
      <c r="AP5" s="139">
        <v>4850693</v>
      </c>
      <c r="AQ5" s="139">
        <v>2588679</v>
      </c>
      <c r="AR5" s="139">
        <v>2632116</v>
      </c>
      <c r="AS5" s="139">
        <v>3021030.7</v>
      </c>
      <c r="AT5" s="139">
        <v>2827991</v>
      </c>
      <c r="AU5" s="139">
        <v>2735856</v>
      </c>
      <c r="AV5" s="139">
        <v>1537740</v>
      </c>
      <c r="AW5" s="139">
        <v>2053237.3489999999</v>
      </c>
      <c r="AX5" s="139">
        <v>9116820</v>
      </c>
      <c r="AY5" s="139">
        <v>2754268</v>
      </c>
      <c r="AZ5" s="220"/>
    </row>
    <row r="6" spans="1:52">
      <c r="A6" s="139" t="s">
        <v>30</v>
      </c>
      <c r="B6" s="139">
        <v>1735025</v>
      </c>
      <c r="C6" s="139">
        <v>644311</v>
      </c>
      <c r="D6" s="139">
        <v>1788868</v>
      </c>
      <c r="E6" s="139">
        <v>1269356</v>
      </c>
      <c r="F6" s="139">
        <v>836336</v>
      </c>
      <c r="G6" s="139">
        <v>839954</v>
      </c>
      <c r="H6" s="139">
        <v>511941</v>
      </c>
      <c r="I6" s="139">
        <v>806458</v>
      </c>
      <c r="J6" s="139">
        <v>1503784</v>
      </c>
      <c r="K6" s="139">
        <v>1829552</v>
      </c>
      <c r="L6" s="139">
        <v>800027</v>
      </c>
      <c r="M6" s="139">
        <v>860707</v>
      </c>
      <c r="N6" s="139">
        <v>111666</v>
      </c>
      <c r="O6" s="139">
        <v>110979</v>
      </c>
      <c r="P6" s="139">
        <v>110772</v>
      </c>
      <c r="Q6" s="139">
        <v>111556.74</v>
      </c>
      <c r="R6" s="139">
        <v>812498</v>
      </c>
      <c r="S6" s="139">
        <v>263762</v>
      </c>
      <c r="T6" s="139">
        <v>1662183</v>
      </c>
      <c r="U6" s="139">
        <v>1313509.486</v>
      </c>
      <c r="V6" s="139">
        <v>2163069</v>
      </c>
      <c r="W6" s="139">
        <v>2227679</v>
      </c>
      <c r="X6" s="139">
        <v>416396</v>
      </c>
      <c r="Y6" s="139">
        <v>117010.72100000001</v>
      </c>
      <c r="Z6" s="139">
        <v>117499</v>
      </c>
      <c r="AA6" s="139">
        <v>528251</v>
      </c>
      <c r="AB6" s="139">
        <v>128932</v>
      </c>
      <c r="AC6" s="139">
        <v>1285220.51</v>
      </c>
      <c r="AD6" s="139">
        <v>1553573</v>
      </c>
      <c r="AE6" s="139">
        <v>158892</v>
      </c>
      <c r="AF6" s="139">
        <v>658103</v>
      </c>
      <c r="AG6" s="139">
        <v>1748018</v>
      </c>
      <c r="AH6" s="139">
        <v>3081813</v>
      </c>
      <c r="AI6" s="139">
        <v>642589</v>
      </c>
      <c r="AJ6" s="139">
        <v>1279992</v>
      </c>
      <c r="AK6" s="139">
        <v>714829.93700000003</v>
      </c>
      <c r="AL6" s="139">
        <v>778153</v>
      </c>
      <c r="AM6" s="139">
        <v>162016</v>
      </c>
      <c r="AN6" s="139">
        <v>38117</v>
      </c>
      <c r="AO6" s="139">
        <v>2943116.49</v>
      </c>
      <c r="AP6" s="139">
        <v>2306797</v>
      </c>
      <c r="AQ6" s="139">
        <v>3910</v>
      </c>
      <c r="AR6" s="139">
        <v>50268</v>
      </c>
      <c r="AS6" s="139">
        <v>45520.77</v>
      </c>
      <c r="AT6" s="139">
        <v>314888</v>
      </c>
      <c r="AU6" s="139">
        <v>3940</v>
      </c>
      <c r="AV6" s="139">
        <v>724416</v>
      </c>
      <c r="AW6" s="139">
        <v>1001374.831</v>
      </c>
      <c r="AX6" s="139">
        <v>0</v>
      </c>
      <c r="AY6" s="139">
        <v>0</v>
      </c>
      <c r="AZ6" s="220"/>
    </row>
    <row r="7" spans="1:52">
      <c r="A7" s="139" t="s">
        <v>31</v>
      </c>
      <c r="B7" s="139">
        <v>418060</v>
      </c>
      <c r="C7" s="139">
        <v>627021</v>
      </c>
      <c r="D7" s="139">
        <v>482271</v>
      </c>
      <c r="E7" s="139">
        <v>536595</v>
      </c>
      <c r="F7" s="139">
        <v>552596</v>
      </c>
      <c r="G7" s="139">
        <v>517681</v>
      </c>
      <c r="H7" s="139">
        <v>474168</v>
      </c>
      <c r="I7" s="139">
        <v>480935</v>
      </c>
      <c r="J7" s="139">
        <v>543568</v>
      </c>
      <c r="K7" s="139">
        <v>530842</v>
      </c>
      <c r="L7" s="139">
        <v>505637</v>
      </c>
      <c r="M7" s="139">
        <v>653490</v>
      </c>
      <c r="N7" s="139">
        <v>678083</v>
      </c>
      <c r="O7" s="139">
        <v>685586</v>
      </c>
      <c r="P7" s="139">
        <v>688107</v>
      </c>
      <c r="Q7" s="139">
        <v>881244.96</v>
      </c>
      <c r="R7" s="139">
        <v>761120</v>
      </c>
      <c r="S7" s="139">
        <v>691902</v>
      </c>
      <c r="T7" s="139">
        <v>652091</v>
      </c>
      <c r="U7" s="139">
        <v>626721.78500000003</v>
      </c>
      <c r="V7" s="139">
        <v>658441</v>
      </c>
      <c r="W7" s="139">
        <v>852832</v>
      </c>
      <c r="X7" s="139">
        <v>1012380</v>
      </c>
      <c r="Y7" s="139">
        <v>1229673.7879999999</v>
      </c>
      <c r="Z7" s="139">
        <v>1286112</v>
      </c>
      <c r="AA7" s="139">
        <v>1258305</v>
      </c>
      <c r="AB7" s="139">
        <v>1314536</v>
      </c>
      <c r="AC7" s="139">
        <v>1404324.12</v>
      </c>
      <c r="AD7" s="139">
        <v>1183859</v>
      </c>
      <c r="AE7" s="139">
        <v>1272251</v>
      </c>
      <c r="AF7" s="139">
        <v>1302628</v>
      </c>
      <c r="AG7" s="139">
        <v>1249501.3259999999</v>
      </c>
      <c r="AH7" s="139">
        <v>1356964</v>
      </c>
      <c r="AI7" s="139">
        <v>1218307</v>
      </c>
      <c r="AJ7" s="139">
        <v>1094773</v>
      </c>
      <c r="AK7" s="139">
        <v>1102326.9439999999</v>
      </c>
      <c r="AL7" s="139">
        <v>1259830</v>
      </c>
      <c r="AM7" s="139">
        <v>1239112</v>
      </c>
      <c r="AN7" s="139">
        <v>1194322</v>
      </c>
      <c r="AO7" s="139">
        <v>1308097.8400000001</v>
      </c>
      <c r="AP7" s="139">
        <v>1174572</v>
      </c>
      <c r="AQ7" s="139">
        <v>1395736</v>
      </c>
      <c r="AR7" s="139">
        <v>1357353</v>
      </c>
      <c r="AS7" s="139">
        <v>1278625.1100000001</v>
      </c>
      <c r="AT7" s="139">
        <v>1465641</v>
      </c>
      <c r="AU7" s="139">
        <v>1300953</v>
      </c>
      <c r="AV7" s="139">
        <v>1330793</v>
      </c>
      <c r="AW7" s="139">
        <v>1355706.5220000001</v>
      </c>
      <c r="AX7" s="139">
        <v>1908238</v>
      </c>
      <c r="AY7" s="139">
        <v>3824249</v>
      </c>
      <c r="AZ7" s="220"/>
    </row>
    <row r="8" spans="1:52">
      <c r="A8" s="139" t="s">
        <v>32</v>
      </c>
      <c r="B8" s="139">
        <v>418060</v>
      </c>
      <c r="C8" s="139">
        <v>627021</v>
      </c>
      <c r="D8" s="139">
        <v>482271</v>
      </c>
      <c r="E8" s="139">
        <v>536595</v>
      </c>
      <c r="F8" s="139">
        <v>552596</v>
      </c>
      <c r="G8" s="139">
        <v>517681</v>
      </c>
      <c r="H8" s="139">
        <v>474168</v>
      </c>
      <c r="I8" s="139">
        <v>480935</v>
      </c>
      <c r="J8" s="139">
        <v>543568</v>
      </c>
      <c r="K8" s="139">
        <v>530842</v>
      </c>
      <c r="L8" s="139">
        <v>505637</v>
      </c>
      <c r="M8" s="139">
        <v>653490</v>
      </c>
      <c r="N8" s="139">
        <v>678083</v>
      </c>
      <c r="O8" s="139">
        <v>685586</v>
      </c>
      <c r="P8" s="139">
        <v>688107</v>
      </c>
      <c r="Q8" s="139">
        <v>881244.96</v>
      </c>
      <c r="R8" s="139">
        <v>761120</v>
      </c>
      <c r="S8" s="139">
        <v>691902</v>
      </c>
      <c r="T8" s="139">
        <v>652091</v>
      </c>
      <c r="U8" s="139">
        <v>626721.78500000003</v>
      </c>
      <c r="V8" s="139">
        <v>658441</v>
      </c>
      <c r="W8" s="139">
        <v>0</v>
      </c>
      <c r="X8" s="139">
        <v>1012380</v>
      </c>
      <c r="Y8" s="139">
        <v>0</v>
      </c>
      <c r="Z8" s="139">
        <v>0</v>
      </c>
      <c r="AA8" s="139">
        <v>0</v>
      </c>
      <c r="AB8" s="139">
        <v>1314536</v>
      </c>
      <c r="AC8" s="139">
        <v>0</v>
      </c>
      <c r="AD8" s="139">
        <v>0</v>
      </c>
      <c r="AE8" s="139">
        <v>0</v>
      </c>
      <c r="AF8" s="139">
        <v>0</v>
      </c>
      <c r="AG8" s="139">
        <v>0</v>
      </c>
      <c r="AH8" s="139">
        <v>0</v>
      </c>
      <c r="AI8" s="139">
        <v>0</v>
      </c>
      <c r="AJ8" s="139">
        <v>0</v>
      </c>
      <c r="AK8" s="139">
        <v>1102326.9439999999</v>
      </c>
      <c r="AL8" s="139">
        <v>0</v>
      </c>
      <c r="AM8" s="139">
        <v>0</v>
      </c>
      <c r="AN8" s="139">
        <v>0</v>
      </c>
      <c r="AO8" s="139">
        <v>0</v>
      </c>
      <c r="AP8" s="139">
        <v>0</v>
      </c>
      <c r="AQ8" s="139">
        <v>0</v>
      </c>
      <c r="AR8" s="139">
        <v>0</v>
      </c>
      <c r="AS8" s="139">
        <v>0</v>
      </c>
      <c r="AT8" s="139">
        <v>1465641</v>
      </c>
      <c r="AU8" s="139">
        <v>1300953</v>
      </c>
      <c r="AV8" s="139">
        <v>1330793</v>
      </c>
      <c r="AW8" s="139">
        <v>1355706.5220000001</v>
      </c>
      <c r="AX8" s="139">
        <v>1908238</v>
      </c>
      <c r="AY8" s="139">
        <v>3824249</v>
      </c>
      <c r="AZ8" s="220"/>
    </row>
    <row r="9" spans="1:52">
      <c r="A9" s="139" t="s">
        <v>35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>
        <v>0</v>
      </c>
      <c r="AB9" s="139">
        <v>0</v>
      </c>
      <c r="AC9" s="139">
        <v>0</v>
      </c>
      <c r="AD9" s="139">
        <v>0</v>
      </c>
      <c r="AE9" s="139">
        <v>0</v>
      </c>
      <c r="AF9" s="139">
        <v>0</v>
      </c>
      <c r="AG9" s="139">
        <v>0</v>
      </c>
      <c r="AH9" s="139">
        <v>50873</v>
      </c>
      <c r="AI9" s="139">
        <v>143768</v>
      </c>
      <c r="AJ9" s="139">
        <v>325328</v>
      </c>
      <c r="AK9" s="139">
        <v>428460.25199999998</v>
      </c>
      <c r="AL9" s="139">
        <v>618193</v>
      </c>
      <c r="AM9" s="139">
        <v>922371</v>
      </c>
      <c r="AN9" s="139">
        <v>1828914</v>
      </c>
      <c r="AO9" s="139">
        <v>3606162.61</v>
      </c>
      <c r="AP9" s="139">
        <v>4645820</v>
      </c>
      <c r="AQ9" s="139">
        <v>4092344</v>
      </c>
      <c r="AR9" s="139">
        <v>7118881</v>
      </c>
      <c r="AS9" s="139">
        <v>7787315.46</v>
      </c>
      <c r="AT9" s="139">
        <v>8062711</v>
      </c>
      <c r="AU9" s="139">
        <v>8357703</v>
      </c>
      <c r="AV9" s="139">
        <v>9150922</v>
      </c>
      <c r="AW9" s="139">
        <v>8361607.398</v>
      </c>
      <c r="AX9" s="139">
        <v>8620714</v>
      </c>
      <c r="AY9" s="139">
        <v>8999639</v>
      </c>
      <c r="AZ9" s="220"/>
    </row>
    <row r="10" spans="1:52">
      <c r="A10" s="139" t="s">
        <v>1151</v>
      </c>
      <c r="B10" s="139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50873</v>
      </c>
      <c r="AI10" s="139">
        <v>143768</v>
      </c>
      <c r="AJ10" s="139">
        <v>325328</v>
      </c>
      <c r="AK10" s="139">
        <v>428460.25199999998</v>
      </c>
      <c r="AL10" s="139">
        <v>618193</v>
      </c>
      <c r="AM10" s="139">
        <v>922371</v>
      </c>
      <c r="AN10" s="139">
        <v>1828914</v>
      </c>
      <c r="AO10" s="139">
        <v>3606162.61</v>
      </c>
      <c r="AP10" s="139">
        <v>4645820</v>
      </c>
      <c r="AQ10" s="139">
        <v>4092344</v>
      </c>
      <c r="AR10" s="139">
        <v>7118881</v>
      </c>
      <c r="AS10" s="139">
        <v>7787315.46</v>
      </c>
      <c r="AT10" s="139">
        <v>8062711</v>
      </c>
      <c r="AU10" s="139">
        <v>8357703</v>
      </c>
      <c r="AV10" s="139">
        <v>9150922</v>
      </c>
      <c r="AW10" s="139">
        <v>8361607.398</v>
      </c>
      <c r="AX10" s="139">
        <v>8620714</v>
      </c>
      <c r="AY10" s="139">
        <v>8999639</v>
      </c>
      <c r="AZ10" s="220"/>
    </row>
    <row r="11" spans="1:52">
      <c r="A11" s="139" t="s">
        <v>36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0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>
        <v>0</v>
      </c>
      <c r="AU11" s="139">
        <v>0</v>
      </c>
      <c r="AV11" s="139">
        <v>0</v>
      </c>
      <c r="AW11" s="139">
        <v>0</v>
      </c>
      <c r="AX11" s="139">
        <v>4879401</v>
      </c>
      <c r="AY11" s="139">
        <v>1592824</v>
      </c>
      <c r="AZ11" s="220"/>
    </row>
    <row r="12" spans="1:52">
      <c r="A12" s="139" t="s">
        <v>37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1529289</v>
      </c>
      <c r="Q12" s="139">
        <v>1466528.59</v>
      </c>
      <c r="R12" s="139">
        <v>1586102</v>
      </c>
      <c r="S12" s="139">
        <v>1729429</v>
      </c>
      <c r="T12" s="139">
        <v>1546173</v>
      </c>
      <c r="U12" s="139">
        <v>1492512.801</v>
      </c>
      <c r="V12" s="139">
        <v>1484935</v>
      </c>
      <c r="W12" s="139">
        <v>1810890</v>
      </c>
      <c r="X12" s="139">
        <v>1916920</v>
      </c>
      <c r="Y12" s="139">
        <v>2400239.6570000001</v>
      </c>
      <c r="Z12" s="139">
        <v>2016130</v>
      </c>
      <c r="AA12" s="139">
        <v>3595277</v>
      </c>
      <c r="AB12" s="139">
        <v>3207216</v>
      </c>
      <c r="AC12" s="139">
        <v>1840825.31</v>
      </c>
      <c r="AD12" s="139">
        <v>1519829</v>
      </c>
      <c r="AE12" s="139">
        <v>2204328</v>
      </c>
      <c r="AF12" s="139">
        <v>1738731</v>
      </c>
      <c r="AG12" s="139">
        <v>1761742.763</v>
      </c>
      <c r="AH12" s="139">
        <v>1163410</v>
      </c>
      <c r="AI12" s="139">
        <v>1977229</v>
      </c>
      <c r="AJ12" s="139">
        <v>1921002</v>
      </c>
      <c r="AK12" s="139">
        <v>1924457.452</v>
      </c>
      <c r="AL12" s="139">
        <v>1395916</v>
      </c>
      <c r="AM12" s="139">
        <v>2182761</v>
      </c>
      <c r="AN12" s="139">
        <v>2243174</v>
      </c>
      <c r="AO12" s="139">
        <v>2838749.75</v>
      </c>
      <c r="AP12" s="139">
        <v>2551826</v>
      </c>
      <c r="AQ12" s="139">
        <v>2583149</v>
      </c>
      <c r="AR12" s="139">
        <v>3123917</v>
      </c>
      <c r="AS12" s="139">
        <v>3168772.09</v>
      </c>
      <c r="AT12" s="139">
        <v>2446754</v>
      </c>
      <c r="AU12" s="139">
        <v>3257691</v>
      </c>
      <c r="AV12" s="139">
        <v>3197636</v>
      </c>
      <c r="AW12" s="139">
        <v>3606333.8390000002</v>
      </c>
      <c r="AX12" s="139">
        <v>2780290</v>
      </c>
      <c r="AY12" s="139">
        <v>2355349</v>
      </c>
      <c r="AZ12" s="220"/>
    </row>
    <row r="13" spans="1:52">
      <c r="A13" s="139" t="s">
        <v>32</v>
      </c>
      <c r="B13" s="139">
        <v>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1529289</v>
      </c>
      <c r="Q13" s="139">
        <v>1466528.59</v>
      </c>
      <c r="R13" s="139">
        <v>1586102</v>
      </c>
      <c r="S13" s="139">
        <v>1729429</v>
      </c>
      <c r="T13" s="139">
        <v>1546173</v>
      </c>
      <c r="U13" s="139">
        <v>1492512.801</v>
      </c>
      <c r="V13" s="139">
        <v>1484935</v>
      </c>
      <c r="W13" s="139">
        <v>1810890</v>
      </c>
      <c r="X13" s="139">
        <v>1916920</v>
      </c>
      <c r="Y13" s="139">
        <v>2400239.6570000001</v>
      </c>
      <c r="Z13" s="139">
        <v>2016130</v>
      </c>
      <c r="AA13" s="139">
        <v>3595277</v>
      </c>
      <c r="AB13" s="139">
        <v>3207216</v>
      </c>
      <c r="AC13" s="139">
        <v>1840825.31</v>
      </c>
      <c r="AD13" s="139">
        <v>1519829</v>
      </c>
      <c r="AE13" s="139">
        <v>2204328</v>
      </c>
      <c r="AF13" s="139">
        <v>1738731</v>
      </c>
      <c r="AG13" s="139">
        <v>1761742.763</v>
      </c>
      <c r="AH13" s="139">
        <v>1163410</v>
      </c>
      <c r="AI13" s="139">
        <v>1977229</v>
      </c>
      <c r="AJ13" s="139">
        <v>1921002</v>
      </c>
      <c r="AK13" s="139">
        <v>1924457.452</v>
      </c>
      <c r="AL13" s="139">
        <v>1395916</v>
      </c>
      <c r="AM13" s="139">
        <v>2182761</v>
      </c>
      <c r="AN13" s="139">
        <v>2243174</v>
      </c>
      <c r="AO13" s="139">
        <v>2838749.75</v>
      </c>
      <c r="AP13" s="139">
        <v>2551826</v>
      </c>
      <c r="AQ13" s="139">
        <v>0</v>
      </c>
      <c r="AR13" s="139">
        <v>0</v>
      </c>
      <c r="AS13" s="139">
        <v>0</v>
      </c>
      <c r="AT13" s="139">
        <v>2446754</v>
      </c>
      <c r="AU13" s="139">
        <v>3257691</v>
      </c>
      <c r="AV13" s="139">
        <v>3197636</v>
      </c>
      <c r="AW13" s="139">
        <v>3606333.8390000002</v>
      </c>
      <c r="AX13" s="139">
        <v>2780290</v>
      </c>
      <c r="AY13" s="139">
        <v>2355349</v>
      </c>
      <c r="AZ13" s="220"/>
    </row>
    <row r="14" spans="1:52">
      <c r="A14" s="139" t="s">
        <v>38</v>
      </c>
      <c r="B14" s="139">
        <v>708342</v>
      </c>
      <c r="C14" s="139">
        <v>757062</v>
      </c>
      <c r="D14" s="139">
        <v>788253</v>
      </c>
      <c r="E14" s="139">
        <v>1179221</v>
      </c>
      <c r="F14" s="139">
        <v>1147869</v>
      </c>
      <c r="G14" s="139">
        <v>906735</v>
      </c>
      <c r="H14" s="139">
        <v>970743</v>
      </c>
      <c r="I14" s="139">
        <v>915226</v>
      </c>
      <c r="J14" s="139">
        <v>980764</v>
      </c>
      <c r="K14" s="139">
        <v>981588</v>
      </c>
      <c r="L14" s="139">
        <v>1186579</v>
      </c>
      <c r="M14" s="139">
        <v>1479163</v>
      </c>
      <c r="N14" s="139">
        <v>1545754</v>
      </c>
      <c r="O14" s="139">
        <v>1530382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  <c r="W14" s="139">
        <v>0</v>
      </c>
      <c r="X14" s="139">
        <v>0</v>
      </c>
      <c r="Y14" s="139">
        <v>0</v>
      </c>
      <c r="Z14" s="139">
        <v>0</v>
      </c>
      <c r="AA14" s="139">
        <v>0</v>
      </c>
      <c r="AB14" s="139">
        <v>0</v>
      </c>
      <c r="AC14" s="139">
        <v>0</v>
      </c>
      <c r="AD14" s="139">
        <v>0</v>
      </c>
      <c r="AE14" s="139">
        <v>0</v>
      </c>
      <c r="AF14" s="139">
        <v>0</v>
      </c>
      <c r="AG14" s="139">
        <v>0</v>
      </c>
      <c r="AH14" s="139">
        <v>0</v>
      </c>
      <c r="AI14" s="139">
        <v>0</v>
      </c>
      <c r="AJ14" s="139">
        <v>0</v>
      </c>
      <c r="AK14" s="139">
        <v>0</v>
      </c>
      <c r="AL14" s="139">
        <v>0</v>
      </c>
      <c r="AM14" s="139">
        <v>0</v>
      </c>
      <c r="AN14" s="139">
        <v>0</v>
      </c>
      <c r="AO14" s="139">
        <v>0</v>
      </c>
      <c r="AP14" s="139">
        <v>0</v>
      </c>
      <c r="AQ14" s="139">
        <v>0</v>
      </c>
      <c r="AR14" s="139">
        <v>0</v>
      </c>
      <c r="AS14" s="139">
        <v>0</v>
      </c>
      <c r="AT14" s="139">
        <v>0</v>
      </c>
      <c r="AU14" s="139">
        <v>0</v>
      </c>
      <c r="AV14" s="139">
        <v>0</v>
      </c>
      <c r="AW14" s="139">
        <v>0</v>
      </c>
      <c r="AX14" s="139">
        <v>0</v>
      </c>
      <c r="AY14" s="139">
        <v>0</v>
      </c>
      <c r="AZ14" s="220"/>
    </row>
    <row r="15" spans="1:52">
      <c r="A15" s="139" t="s">
        <v>39</v>
      </c>
      <c r="B15" s="139">
        <v>0</v>
      </c>
      <c r="C15" s="139">
        <v>0</v>
      </c>
      <c r="D15" s="139">
        <v>0</v>
      </c>
      <c r="E15" s="139">
        <v>0</v>
      </c>
      <c r="F15" s="139">
        <v>0</v>
      </c>
      <c r="G15" s="139">
        <v>906735</v>
      </c>
      <c r="H15" s="139">
        <v>970743</v>
      </c>
      <c r="I15" s="139">
        <v>915226</v>
      </c>
      <c r="J15" s="139">
        <v>980764</v>
      </c>
      <c r="K15" s="139">
        <v>981588</v>
      </c>
      <c r="L15" s="139">
        <v>1186579</v>
      </c>
      <c r="M15" s="139">
        <v>1479163</v>
      </c>
      <c r="N15" s="139">
        <v>1545754</v>
      </c>
      <c r="O15" s="139">
        <v>1530382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0</v>
      </c>
      <c r="X15" s="139">
        <v>0</v>
      </c>
      <c r="Y15" s="139">
        <v>0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39">
        <v>0</v>
      </c>
      <c r="AI15" s="139">
        <v>0</v>
      </c>
      <c r="AJ15" s="139">
        <v>0</v>
      </c>
      <c r="AK15" s="139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9">
        <v>0</v>
      </c>
      <c r="AY15" s="139">
        <v>0</v>
      </c>
      <c r="AZ15" s="220"/>
    </row>
    <row r="16" spans="1:52">
      <c r="A16" s="139" t="s">
        <v>40</v>
      </c>
      <c r="B16" s="139">
        <v>4392036</v>
      </c>
      <c r="C16" s="139">
        <v>2882660</v>
      </c>
      <c r="D16" s="139">
        <v>4253505</v>
      </c>
      <c r="E16" s="139">
        <v>5392518</v>
      </c>
      <c r="F16" s="139">
        <v>4487511</v>
      </c>
      <c r="G16" s="139">
        <v>4215958</v>
      </c>
      <c r="H16" s="139">
        <v>3477867</v>
      </c>
      <c r="I16" s="139">
        <v>3937173</v>
      </c>
      <c r="J16" s="139">
        <v>4609180</v>
      </c>
      <c r="K16" s="139">
        <v>4442138</v>
      </c>
      <c r="L16" s="139">
        <v>3023027</v>
      </c>
      <c r="M16" s="139">
        <v>3764924</v>
      </c>
      <c r="N16" s="139">
        <v>3096714</v>
      </c>
      <c r="O16" s="139">
        <v>3247969</v>
      </c>
      <c r="P16" s="139">
        <v>3096055</v>
      </c>
      <c r="Q16" s="139">
        <v>3292388.34</v>
      </c>
      <c r="R16" s="139">
        <v>4032026</v>
      </c>
      <c r="S16" s="139">
        <v>4305797</v>
      </c>
      <c r="T16" s="139">
        <v>6902623</v>
      </c>
      <c r="U16" s="139">
        <v>6326379.1119999997</v>
      </c>
      <c r="V16" s="139">
        <v>6051782</v>
      </c>
      <c r="W16" s="139">
        <v>6939521</v>
      </c>
      <c r="X16" s="139">
        <v>5611487</v>
      </c>
      <c r="Y16" s="139">
        <v>5499102.5650000004</v>
      </c>
      <c r="Z16" s="139">
        <v>5581293</v>
      </c>
      <c r="AA16" s="139">
        <v>7035626</v>
      </c>
      <c r="AB16" s="139">
        <v>6003509</v>
      </c>
      <c r="AC16" s="139">
        <v>7018151.5099999998</v>
      </c>
      <c r="AD16" s="139">
        <v>5532027</v>
      </c>
      <c r="AE16" s="139">
        <v>5393943</v>
      </c>
      <c r="AF16" s="139">
        <v>5563795</v>
      </c>
      <c r="AG16" s="139">
        <v>7336995.75</v>
      </c>
      <c r="AH16" s="139">
        <v>7929011</v>
      </c>
      <c r="AI16" s="139">
        <v>5510896</v>
      </c>
      <c r="AJ16" s="139">
        <v>6458969</v>
      </c>
      <c r="AK16" s="139">
        <v>6659019.8049999997</v>
      </c>
      <c r="AL16" s="139">
        <v>6601753</v>
      </c>
      <c r="AM16" s="139">
        <v>6548754</v>
      </c>
      <c r="AN16" s="139">
        <v>7279267</v>
      </c>
      <c r="AO16" s="139">
        <v>13114265.49</v>
      </c>
      <c r="AP16" s="139">
        <v>15529708</v>
      </c>
      <c r="AQ16" s="139">
        <v>10663818</v>
      </c>
      <c r="AR16" s="139">
        <v>14282535</v>
      </c>
      <c r="AS16" s="139">
        <v>15301264.119999999</v>
      </c>
      <c r="AT16" s="139">
        <v>15117985</v>
      </c>
      <c r="AU16" s="139">
        <v>15656143</v>
      </c>
      <c r="AV16" s="139">
        <v>15941507</v>
      </c>
      <c r="AW16" s="139">
        <v>16378259.938999999</v>
      </c>
      <c r="AX16" s="139">
        <v>27305463</v>
      </c>
      <c r="AY16" s="139">
        <v>19526329</v>
      </c>
      <c r="AZ16" s="220"/>
    </row>
    <row r="17" spans="1:52">
      <c r="A17" s="139" t="s">
        <v>1152</v>
      </c>
      <c r="B17" s="139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11223</v>
      </c>
      <c r="AS17" s="139">
        <v>11222.89</v>
      </c>
      <c r="AT17" s="139">
        <v>11223</v>
      </c>
      <c r="AU17" s="139">
        <v>11223</v>
      </c>
      <c r="AV17" s="139">
        <v>2500</v>
      </c>
      <c r="AW17" s="139">
        <v>1000</v>
      </c>
      <c r="AX17" s="139">
        <v>1000</v>
      </c>
      <c r="AY17" s="139">
        <v>1000</v>
      </c>
      <c r="AZ17" s="220"/>
    </row>
    <row r="18" spans="1:52">
      <c r="A18" s="139" t="s">
        <v>41</v>
      </c>
      <c r="B18" s="139">
        <v>2309576</v>
      </c>
      <c r="C18" s="139">
        <v>2307991</v>
      </c>
      <c r="D18" s="139">
        <v>2313479</v>
      </c>
      <c r="E18" s="139">
        <v>2354752</v>
      </c>
      <c r="F18" s="139">
        <v>2361889</v>
      </c>
      <c r="G18" s="139">
        <v>2362033</v>
      </c>
      <c r="H18" s="139">
        <v>2365952</v>
      </c>
      <c r="I18" s="139">
        <v>2617780</v>
      </c>
      <c r="J18" s="139">
        <v>2661493</v>
      </c>
      <c r="K18" s="139">
        <v>2666155</v>
      </c>
      <c r="L18" s="139">
        <v>2668119</v>
      </c>
      <c r="M18" s="139">
        <v>2684150</v>
      </c>
      <c r="N18" s="139">
        <v>2691413</v>
      </c>
      <c r="O18" s="139">
        <v>0</v>
      </c>
      <c r="P18" s="139">
        <v>2716463</v>
      </c>
      <c r="Q18" s="139">
        <v>2714169.88</v>
      </c>
      <c r="R18" s="139">
        <v>2736507</v>
      </c>
      <c r="S18" s="139">
        <v>2750379</v>
      </c>
      <c r="T18" s="139">
        <v>3332153</v>
      </c>
      <c r="U18" s="139">
        <v>3308789.2230000002</v>
      </c>
      <c r="V18" s="139">
        <v>3320735</v>
      </c>
      <c r="W18" s="139">
        <v>3342349</v>
      </c>
      <c r="X18" s="139">
        <v>3347224</v>
      </c>
      <c r="Y18" s="139">
        <v>3354239.2570000002</v>
      </c>
      <c r="Z18" s="139">
        <v>3375423</v>
      </c>
      <c r="AA18" s="139">
        <v>5408044</v>
      </c>
      <c r="AB18" s="139">
        <v>5443004</v>
      </c>
      <c r="AC18" s="139">
        <v>5443526.8600000003</v>
      </c>
      <c r="AD18" s="139">
        <v>5442948</v>
      </c>
      <c r="AE18" s="139">
        <v>5430290</v>
      </c>
      <c r="AF18" s="139">
        <v>5439609</v>
      </c>
      <c r="AG18" s="139">
        <v>5517303.574</v>
      </c>
      <c r="AH18" s="139">
        <v>5598586</v>
      </c>
      <c r="AI18" s="139">
        <v>5676581</v>
      </c>
      <c r="AJ18" s="139">
        <v>6017801</v>
      </c>
      <c r="AK18" s="139">
        <v>6156103.6689999998</v>
      </c>
      <c r="AL18" s="139">
        <v>6359134</v>
      </c>
      <c r="AM18" s="139">
        <v>6729118</v>
      </c>
      <c r="AN18" s="139">
        <v>7383721</v>
      </c>
      <c r="AO18" s="139">
        <v>6300161.0700000003</v>
      </c>
      <c r="AP18" s="139">
        <v>6378133</v>
      </c>
      <c r="AQ18" s="139">
        <v>6453331</v>
      </c>
      <c r="AR18" s="139">
        <v>9950188</v>
      </c>
      <c r="AS18" s="139">
        <v>9899181.4900000002</v>
      </c>
      <c r="AT18" s="139">
        <v>9942688</v>
      </c>
      <c r="AU18" s="139">
        <v>12070047</v>
      </c>
      <c r="AV18" s="139">
        <v>12072798</v>
      </c>
      <c r="AW18" s="139">
        <v>12166622.165999999</v>
      </c>
      <c r="AX18" s="139">
        <v>10269511</v>
      </c>
      <c r="AY18" s="139">
        <v>7989432</v>
      </c>
      <c r="AZ18" s="220"/>
    </row>
    <row r="19" spans="1:52">
      <c r="A19" s="139" t="s">
        <v>42</v>
      </c>
      <c r="B19" s="139">
        <v>1000</v>
      </c>
      <c r="C19" s="139">
        <v>1895</v>
      </c>
      <c r="D19" s="139">
        <v>1895</v>
      </c>
      <c r="E19" s="139">
        <v>1895</v>
      </c>
      <c r="F19" s="139">
        <v>1895</v>
      </c>
      <c r="G19" s="139">
        <v>1895</v>
      </c>
      <c r="H19" s="139">
        <v>1895</v>
      </c>
      <c r="I19" s="139">
        <v>1895</v>
      </c>
      <c r="J19" s="139">
        <v>1895</v>
      </c>
      <c r="K19" s="139">
        <v>1895</v>
      </c>
      <c r="L19" s="139">
        <v>1000</v>
      </c>
      <c r="M19" s="139">
        <v>1000</v>
      </c>
      <c r="N19" s="139">
        <v>1000</v>
      </c>
      <c r="O19" s="139">
        <v>2703596</v>
      </c>
      <c r="P19" s="139">
        <v>2241</v>
      </c>
      <c r="Q19" s="139">
        <v>2242.0500000000002</v>
      </c>
      <c r="R19" s="139">
        <v>2242</v>
      </c>
      <c r="S19" s="139">
        <v>2242</v>
      </c>
      <c r="T19" s="139">
        <v>2242</v>
      </c>
      <c r="U19" s="139">
        <v>2242.67</v>
      </c>
      <c r="V19" s="139">
        <v>2243</v>
      </c>
      <c r="W19" s="139">
        <v>2230</v>
      </c>
      <c r="X19" s="139">
        <v>2219</v>
      </c>
      <c r="Y19" s="139">
        <v>2218.7020000000002</v>
      </c>
      <c r="Z19" s="139">
        <v>2219</v>
      </c>
      <c r="AA19" s="139">
        <v>2219</v>
      </c>
      <c r="AB19" s="139">
        <v>2219</v>
      </c>
      <c r="AC19" s="139">
        <v>68467.83</v>
      </c>
      <c r="AD19" s="139">
        <v>68467</v>
      </c>
      <c r="AE19" s="139">
        <v>68467</v>
      </c>
      <c r="AF19" s="139">
        <v>68467</v>
      </c>
      <c r="AG19" s="139">
        <v>68466.153000000006</v>
      </c>
      <c r="AH19" s="139">
        <v>68466</v>
      </c>
      <c r="AI19" s="139">
        <v>70569</v>
      </c>
      <c r="AJ19" s="139">
        <v>69492</v>
      </c>
      <c r="AK19" s="139">
        <v>69480.7</v>
      </c>
      <c r="AL19" s="139">
        <v>69469</v>
      </c>
      <c r="AM19" s="139">
        <v>69457</v>
      </c>
      <c r="AN19" s="139">
        <v>193682</v>
      </c>
      <c r="AO19" s="139">
        <v>193805.08</v>
      </c>
      <c r="AP19" s="139">
        <v>193920</v>
      </c>
      <c r="AQ19" s="139">
        <v>2508268</v>
      </c>
      <c r="AR19" s="139">
        <v>2801184</v>
      </c>
      <c r="AS19" s="139">
        <v>2081782.16</v>
      </c>
      <c r="AT19" s="139">
        <v>1891768</v>
      </c>
      <c r="AU19" s="139">
        <v>1804251</v>
      </c>
      <c r="AV19" s="139">
        <v>1803096</v>
      </c>
      <c r="AW19" s="139">
        <v>1756375.6839999999</v>
      </c>
      <c r="AX19" s="139">
        <v>0</v>
      </c>
      <c r="AY19" s="139">
        <v>0</v>
      </c>
      <c r="AZ19" s="220"/>
    </row>
    <row r="20" spans="1:52">
      <c r="A20" s="139" t="s">
        <v>1153</v>
      </c>
      <c r="B20" s="139">
        <v>0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2702596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0</v>
      </c>
      <c r="AR20" s="139">
        <v>0</v>
      </c>
      <c r="AS20" s="139">
        <v>0</v>
      </c>
      <c r="AT20" s="139">
        <v>0</v>
      </c>
      <c r="AU20" s="139">
        <v>0</v>
      </c>
      <c r="AV20" s="139">
        <v>0</v>
      </c>
      <c r="AW20" s="139">
        <v>0</v>
      </c>
      <c r="AX20" s="139">
        <v>0</v>
      </c>
      <c r="AY20" s="139">
        <v>0</v>
      </c>
      <c r="AZ20" s="220"/>
    </row>
    <row r="21" spans="1:52">
      <c r="A21" s="139" t="s">
        <v>1154</v>
      </c>
      <c r="B21" s="139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66250</v>
      </c>
      <c r="AD21" s="139">
        <v>0</v>
      </c>
      <c r="AE21" s="139">
        <v>66250</v>
      </c>
      <c r="AF21" s="139">
        <v>66250</v>
      </c>
      <c r="AG21" s="139">
        <v>0</v>
      </c>
      <c r="AH21" s="139">
        <v>0</v>
      </c>
      <c r="AI21" s="139">
        <v>66250</v>
      </c>
      <c r="AJ21" s="139">
        <v>66250</v>
      </c>
      <c r="AK21" s="139">
        <v>66250</v>
      </c>
      <c r="AL21" s="139">
        <v>66250</v>
      </c>
      <c r="AM21" s="139">
        <v>66250</v>
      </c>
      <c r="AN21" s="139">
        <v>66250</v>
      </c>
      <c r="AO21" s="139">
        <v>66250</v>
      </c>
      <c r="AP21" s="139">
        <v>66250</v>
      </c>
      <c r="AQ21" s="139">
        <v>2380490</v>
      </c>
      <c r="AR21" s="139">
        <v>2658767</v>
      </c>
      <c r="AS21" s="139">
        <v>1908857.87</v>
      </c>
      <c r="AT21" s="139">
        <v>1718602</v>
      </c>
      <c r="AU21" s="139">
        <v>1630786</v>
      </c>
      <c r="AV21" s="139">
        <v>1604133</v>
      </c>
      <c r="AW21" s="139">
        <v>1557186.7039999999</v>
      </c>
      <c r="AX21" s="139">
        <v>0</v>
      </c>
      <c r="AY21" s="139">
        <v>0</v>
      </c>
      <c r="AZ21" s="220"/>
    </row>
    <row r="22" spans="1:52">
      <c r="A22" s="139" t="s">
        <v>43</v>
      </c>
      <c r="B22" s="139">
        <v>1000</v>
      </c>
      <c r="C22" s="139">
        <v>1895</v>
      </c>
      <c r="D22" s="139">
        <v>1895</v>
      </c>
      <c r="E22" s="139">
        <v>1895</v>
      </c>
      <c r="F22" s="139">
        <v>1895</v>
      </c>
      <c r="G22" s="139">
        <v>1895</v>
      </c>
      <c r="H22" s="139">
        <v>1895</v>
      </c>
      <c r="I22" s="139">
        <v>1895</v>
      </c>
      <c r="J22" s="139">
        <v>1895</v>
      </c>
      <c r="K22" s="139">
        <v>1895</v>
      </c>
      <c r="L22" s="139">
        <v>1000</v>
      </c>
      <c r="M22" s="139">
        <v>1000</v>
      </c>
      <c r="N22" s="139">
        <v>1000</v>
      </c>
      <c r="O22" s="139">
        <v>1000</v>
      </c>
      <c r="P22" s="139">
        <v>2241</v>
      </c>
      <c r="Q22" s="139">
        <v>2242.0500000000002</v>
      </c>
      <c r="R22" s="139">
        <v>2242</v>
      </c>
      <c r="S22" s="139">
        <v>2242</v>
      </c>
      <c r="T22" s="139">
        <v>2242</v>
      </c>
      <c r="U22" s="139">
        <v>2242.67</v>
      </c>
      <c r="V22" s="139">
        <v>2243</v>
      </c>
      <c r="W22" s="139">
        <v>2230</v>
      </c>
      <c r="X22" s="139">
        <v>2219</v>
      </c>
      <c r="Y22" s="139">
        <v>2218.7020000000002</v>
      </c>
      <c r="Z22" s="139">
        <v>2219</v>
      </c>
      <c r="AA22" s="139">
        <v>2219</v>
      </c>
      <c r="AB22" s="139">
        <v>2219</v>
      </c>
      <c r="AC22" s="139">
        <v>2217.83</v>
      </c>
      <c r="AD22" s="139">
        <v>68467</v>
      </c>
      <c r="AE22" s="139">
        <v>2217</v>
      </c>
      <c r="AF22" s="139">
        <v>2217</v>
      </c>
      <c r="AG22" s="139">
        <v>68466.153000000006</v>
      </c>
      <c r="AH22" s="139">
        <v>68466</v>
      </c>
      <c r="AI22" s="139">
        <v>4319</v>
      </c>
      <c r="AJ22" s="139">
        <v>3242</v>
      </c>
      <c r="AK22" s="139">
        <v>3230.7</v>
      </c>
      <c r="AL22" s="139">
        <v>3219</v>
      </c>
      <c r="AM22" s="139">
        <v>3207</v>
      </c>
      <c r="AN22" s="139">
        <v>127432</v>
      </c>
      <c r="AO22" s="139">
        <v>127555.08</v>
      </c>
      <c r="AP22" s="139">
        <v>127670</v>
      </c>
      <c r="AQ22" s="139">
        <v>127778</v>
      </c>
      <c r="AR22" s="139">
        <v>142417</v>
      </c>
      <c r="AS22" s="139">
        <v>172924.29</v>
      </c>
      <c r="AT22" s="139">
        <v>173166</v>
      </c>
      <c r="AU22" s="139">
        <v>173465</v>
      </c>
      <c r="AV22" s="139">
        <v>198963</v>
      </c>
      <c r="AW22" s="139">
        <v>199188.98</v>
      </c>
      <c r="AX22" s="139">
        <v>0</v>
      </c>
      <c r="AY22" s="139">
        <v>0</v>
      </c>
      <c r="AZ22" s="220"/>
    </row>
    <row r="23" spans="1:52">
      <c r="A23" s="139" t="s">
        <v>1155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31801955</v>
      </c>
      <c r="O23" s="139">
        <v>32822110</v>
      </c>
      <c r="P23" s="139">
        <v>34432742</v>
      </c>
      <c r="Q23" s="139">
        <v>40742772.649999999</v>
      </c>
      <c r="R23" s="139">
        <v>41823033</v>
      </c>
      <c r="S23" s="139">
        <v>42421221</v>
      </c>
      <c r="T23" s="139">
        <v>43606223</v>
      </c>
      <c r="U23" s="139">
        <v>46341877.718999997</v>
      </c>
      <c r="V23" s="139">
        <v>47801289</v>
      </c>
      <c r="W23" s="139">
        <v>49132748</v>
      </c>
      <c r="X23" s="139">
        <v>52814852</v>
      </c>
      <c r="Y23" s="139">
        <v>53575156.505999997</v>
      </c>
      <c r="Z23" s="139">
        <v>55017056</v>
      </c>
      <c r="AA23" s="139">
        <v>57129320</v>
      </c>
      <c r="AB23" s="139">
        <v>58608830</v>
      </c>
      <c r="AC23" s="139">
        <v>60927249.950000003</v>
      </c>
      <c r="AD23" s="139">
        <v>63421183</v>
      </c>
      <c r="AE23" s="139">
        <v>70995748</v>
      </c>
      <c r="AF23" s="139">
        <v>73171371</v>
      </c>
      <c r="AG23" s="139">
        <v>74796435.883000001</v>
      </c>
      <c r="AH23" s="139">
        <v>74741973</v>
      </c>
      <c r="AI23" s="139">
        <v>75096311</v>
      </c>
      <c r="AJ23" s="139">
        <v>75089240</v>
      </c>
      <c r="AK23" s="139">
        <v>76700380.636999995</v>
      </c>
      <c r="AL23" s="139">
        <v>77303685</v>
      </c>
      <c r="AM23" s="139">
        <v>79073096</v>
      </c>
      <c r="AN23" s="139">
        <v>81110780</v>
      </c>
      <c r="AO23" s="139">
        <v>84972214.790000007</v>
      </c>
      <c r="AP23" s="139">
        <v>84011672</v>
      </c>
      <c r="AQ23" s="139">
        <v>84342686</v>
      </c>
      <c r="AR23" s="139">
        <v>107889282</v>
      </c>
      <c r="AS23" s="139">
        <v>108412457.31999999</v>
      </c>
      <c r="AT23" s="139">
        <v>103341003</v>
      </c>
      <c r="AU23" s="139">
        <v>103064379</v>
      </c>
      <c r="AV23" s="139">
        <v>103613855</v>
      </c>
      <c r="AW23" s="139">
        <v>104503446.79799999</v>
      </c>
      <c r="AX23" s="139">
        <v>149449503</v>
      </c>
      <c r="AY23" s="139">
        <v>162987175</v>
      </c>
      <c r="AZ23" s="220"/>
    </row>
    <row r="24" spans="1:52">
      <c r="A24" s="139" t="s">
        <v>1156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31801955</v>
      </c>
      <c r="O24" s="139">
        <v>32822110</v>
      </c>
      <c r="P24" s="139">
        <v>34432742</v>
      </c>
      <c r="Q24" s="139">
        <v>40742772.649999999</v>
      </c>
      <c r="R24" s="139">
        <v>41823033</v>
      </c>
      <c r="S24" s="139">
        <v>42421221</v>
      </c>
      <c r="T24" s="139">
        <v>43606223</v>
      </c>
      <c r="U24" s="139">
        <v>46341877.718999997</v>
      </c>
      <c r="V24" s="139">
        <v>47801289</v>
      </c>
      <c r="W24" s="139">
        <v>49132748</v>
      </c>
      <c r="X24" s="139">
        <v>52814852</v>
      </c>
      <c r="Y24" s="139">
        <v>53575156.505999997</v>
      </c>
      <c r="Z24" s="139">
        <v>55017056</v>
      </c>
      <c r="AA24" s="139">
        <v>57129320</v>
      </c>
      <c r="AB24" s="139">
        <v>58608830</v>
      </c>
      <c r="AC24" s="139">
        <v>60927249.950000003</v>
      </c>
      <c r="AD24" s="139">
        <v>63421183</v>
      </c>
      <c r="AE24" s="139">
        <v>70995748</v>
      </c>
      <c r="AF24" s="139">
        <v>73171371</v>
      </c>
      <c r="AG24" s="139">
        <v>74796435.883000001</v>
      </c>
      <c r="AH24" s="139">
        <v>74741973</v>
      </c>
      <c r="AI24" s="139">
        <v>75096311</v>
      </c>
      <c r="AJ24" s="139">
        <v>75089240</v>
      </c>
      <c r="AK24" s="139">
        <v>76700380.636999995</v>
      </c>
      <c r="AL24" s="139">
        <v>77303685</v>
      </c>
      <c r="AM24" s="139">
        <v>79073096</v>
      </c>
      <c r="AN24" s="139">
        <v>81110780</v>
      </c>
      <c r="AO24" s="139">
        <v>84972214.790000007</v>
      </c>
      <c r="AP24" s="139">
        <v>84011672</v>
      </c>
      <c r="AQ24" s="139">
        <v>84342686</v>
      </c>
      <c r="AR24" s="139">
        <v>107889282</v>
      </c>
      <c r="AS24" s="139">
        <v>108412457.31999999</v>
      </c>
      <c r="AT24" s="139">
        <v>103341003</v>
      </c>
      <c r="AU24" s="139">
        <v>103064379</v>
      </c>
      <c r="AV24" s="139">
        <v>103613855</v>
      </c>
      <c r="AW24" s="139">
        <v>104503446.79799999</v>
      </c>
      <c r="AX24" s="139">
        <v>149449503</v>
      </c>
      <c r="AY24" s="139">
        <v>162987175</v>
      </c>
      <c r="AZ24" s="220"/>
    </row>
    <row r="25" spans="1:52">
      <c r="A25" s="139" t="s">
        <v>1157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  <c r="AF25" s="139">
        <v>0</v>
      </c>
      <c r="AG25" s="139">
        <v>0</v>
      </c>
      <c r="AH25" s="139">
        <v>0</v>
      </c>
      <c r="AI25" s="139">
        <v>0</v>
      </c>
      <c r="AJ25" s="139">
        <v>0</v>
      </c>
      <c r="AK25" s="139">
        <v>0</v>
      </c>
      <c r="AL25" s="139">
        <v>0</v>
      </c>
      <c r="AM25" s="139">
        <v>130834</v>
      </c>
      <c r="AN25" s="139">
        <v>132604</v>
      </c>
      <c r="AO25" s="139">
        <v>134319.21</v>
      </c>
      <c r="AP25" s="139">
        <v>137701</v>
      </c>
      <c r="AQ25" s="139">
        <v>139464</v>
      </c>
      <c r="AR25" s="139">
        <v>4411573</v>
      </c>
      <c r="AS25" s="139">
        <v>4518469.5999999996</v>
      </c>
      <c r="AT25" s="139">
        <v>4590798</v>
      </c>
      <c r="AU25" s="139">
        <v>4666612</v>
      </c>
      <c r="AV25" s="139">
        <v>4910326</v>
      </c>
      <c r="AW25" s="139">
        <v>5166689.9780000001</v>
      </c>
      <c r="AX25" s="139">
        <v>5319337</v>
      </c>
      <c r="AY25" s="139">
        <v>800079</v>
      </c>
      <c r="AZ25" s="220"/>
    </row>
    <row r="26" spans="1:52">
      <c r="A26" s="139" t="s">
        <v>34</v>
      </c>
      <c r="B26" s="139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130834</v>
      </c>
      <c r="AN26" s="139">
        <v>132604</v>
      </c>
      <c r="AO26" s="139">
        <v>134319.21</v>
      </c>
      <c r="AP26" s="139">
        <v>137701</v>
      </c>
      <c r="AQ26" s="139">
        <v>139464</v>
      </c>
      <c r="AR26" s="139">
        <v>4411573</v>
      </c>
      <c r="AS26" s="139">
        <v>4518469.5999999996</v>
      </c>
      <c r="AT26" s="139">
        <v>4590798</v>
      </c>
      <c r="AU26" s="139">
        <v>4666612</v>
      </c>
      <c r="AV26" s="139">
        <v>4910326</v>
      </c>
      <c r="AW26" s="139">
        <v>5166689.9780000001</v>
      </c>
      <c r="AX26" s="139">
        <v>5319337</v>
      </c>
      <c r="AY26" s="139">
        <v>800079</v>
      </c>
      <c r="AZ26" s="220"/>
    </row>
    <row r="27" spans="1:52">
      <c r="A27" s="139" t="s">
        <v>1158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139">
        <v>0</v>
      </c>
      <c r="Z27" s="139">
        <v>0</v>
      </c>
      <c r="AA27" s="139">
        <v>0</v>
      </c>
      <c r="AB27" s="139">
        <v>0</v>
      </c>
      <c r="AC27" s="139">
        <v>0</v>
      </c>
      <c r="AD27" s="139">
        <v>0</v>
      </c>
      <c r="AE27" s="139">
        <v>0</v>
      </c>
      <c r="AF27" s="139">
        <v>0</v>
      </c>
      <c r="AG27" s="139">
        <v>0</v>
      </c>
      <c r="AH27" s="139">
        <v>0</v>
      </c>
      <c r="AI27" s="139">
        <v>0</v>
      </c>
      <c r="AJ27" s="139">
        <v>0</v>
      </c>
      <c r="AK27" s="139">
        <v>0</v>
      </c>
      <c r="AL27" s="139">
        <v>0</v>
      </c>
      <c r="AM27" s="139">
        <v>0</v>
      </c>
      <c r="AN27" s="139">
        <v>0</v>
      </c>
      <c r="AO27" s="139">
        <v>0</v>
      </c>
      <c r="AP27" s="139">
        <v>0</v>
      </c>
      <c r="AQ27" s="139">
        <v>0</v>
      </c>
      <c r="AR27" s="139">
        <v>0</v>
      </c>
      <c r="AS27" s="139">
        <v>0</v>
      </c>
      <c r="AT27" s="139">
        <v>0</v>
      </c>
      <c r="AU27" s="139">
        <v>0</v>
      </c>
      <c r="AV27" s="139">
        <v>0</v>
      </c>
      <c r="AW27" s="139">
        <v>0</v>
      </c>
      <c r="AX27" s="139">
        <v>15436000</v>
      </c>
      <c r="AY27" s="139">
        <v>15756594</v>
      </c>
      <c r="AZ27" s="220"/>
    </row>
    <row r="28" spans="1:52">
      <c r="A28" s="139" t="s">
        <v>32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v>0</v>
      </c>
      <c r="AX28" s="139">
        <v>15436000</v>
      </c>
      <c r="AY28" s="139">
        <v>15756594</v>
      </c>
      <c r="AZ28" s="220"/>
    </row>
    <row r="29" spans="1:52">
      <c r="A29" s="139" t="s">
        <v>44</v>
      </c>
      <c r="B29" s="139">
        <v>29396694</v>
      </c>
      <c r="C29" s="139">
        <v>31191066</v>
      </c>
      <c r="D29" s="139">
        <v>32326138</v>
      </c>
      <c r="E29" s="139">
        <v>31660922</v>
      </c>
      <c r="F29" s="139">
        <v>33137980</v>
      </c>
      <c r="G29" s="139">
        <v>36703920</v>
      </c>
      <c r="H29" s="139">
        <v>37242876</v>
      </c>
      <c r="I29" s="139">
        <v>38433525</v>
      </c>
      <c r="J29" s="139">
        <v>38407673</v>
      </c>
      <c r="K29" s="139">
        <v>39111781</v>
      </c>
      <c r="L29" s="139">
        <v>40265178</v>
      </c>
      <c r="M29" s="139">
        <v>42167412</v>
      </c>
      <c r="N29" s="139">
        <v>2418927</v>
      </c>
      <c r="O29" s="139">
        <v>2237850</v>
      </c>
      <c r="P29" s="139">
        <v>2313556</v>
      </c>
      <c r="Q29" s="139">
        <v>2423240.41</v>
      </c>
      <c r="R29" s="139">
        <v>2470967</v>
      </c>
      <c r="S29" s="139">
        <v>2468972</v>
      </c>
      <c r="T29" s="139">
        <v>2465154</v>
      </c>
      <c r="U29" s="139">
        <v>2463434.3250000002</v>
      </c>
      <c r="V29" s="139">
        <v>2447691</v>
      </c>
      <c r="W29" s="139">
        <v>2423610</v>
      </c>
      <c r="X29" s="139">
        <v>2367377</v>
      </c>
      <c r="Y29" s="139">
        <v>2352903.1639999999</v>
      </c>
      <c r="Z29" s="139">
        <v>2297021</v>
      </c>
      <c r="AA29" s="139">
        <v>2243929</v>
      </c>
      <c r="AB29" s="139">
        <v>2188725</v>
      </c>
      <c r="AC29" s="139">
        <v>2140491.3199999998</v>
      </c>
      <c r="AD29" s="139">
        <v>2074426</v>
      </c>
      <c r="AE29" s="139">
        <v>2008800</v>
      </c>
      <c r="AF29" s="139">
        <v>1970887</v>
      </c>
      <c r="AG29" s="139">
        <v>1939047.8810000001</v>
      </c>
      <c r="AH29" s="139">
        <v>1883371</v>
      </c>
      <c r="AI29" s="139">
        <v>1817124</v>
      </c>
      <c r="AJ29" s="139">
        <v>1804712</v>
      </c>
      <c r="AK29" s="139">
        <v>1796803.659</v>
      </c>
      <c r="AL29" s="139">
        <v>1766819</v>
      </c>
      <c r="AM29" s="139">
        <v>1733949</v>
      </c>
      <c r="AN29" s="139">
        <v>1697891</v>
      </c>
      <c r="AO29" s="139">
        <v>1675813.73</v>
      </c>
      <c r="AP29" s="139">
        <v>1593016</v>
      </c>
      <c r="AQ29" s="139">
        <v>1551877</v>
      </c>
      <c r="AR29" s="139">
        <v>1629041</v>
      </c>
      <c r="AS29" s="139">
        <v>1646079.49</v>
      </c>
      <c r="AT29" s="139">
        <v>1606162</v>
      </c>
      <c r="AU29" s="139">
        <v>1590182</v>
      </c>
      <c r="AV29" s="139">
        <v>1592547</v>
      </c>
      <c r="AW29" s="139">
        <v>1596512.0249999999</v>
      </c>
      <c r="AX29" s="139">
        <v>1562686</v>
      </c>
      <c r="AY29" s="139">
        <v>1532325</v>
      </c>
      <c r="AZ29" s="220"/>
    </row>
    <row r="30" spans="1:52">
      <c r="A30" s="139" t="s">
        <v>45</v>
      </c>
      <c r="B30" s="139">
        <v>29396694</v>
      </c>
      <c r="C30" s="139">
        <v>31191066</v>
      </c>
      <c r="D30" s="139">
        <v>32326138</v>
      </c>
      <c r="E30" s="139">
        <v>31660922</v>
      </c>
      <c r="F30" s="139">
        <v>33137980</v>
      </c>
      <c r="G30" s="139">
        <v>36703920</v>
      </c>
      <c r="H30" s="139">
        <v>37242876</v>
      </c>
      <c r="I30" s="139">
        <v>38433525</v>
      </c>
      <c r="J30" s="139">
        <v>38407673</v>
      </c>
      <c r="K30" s="139">
        <v>39111781</v>
      </c>
      <c r="L30" s="139">
        <v>40265178</v>
      </c>
      <c r="M30" s="139">
        <v>42167412</v>
      </c>
      <c r="N30" s="139">
        <v>2418927</v>
      </c>
      <c r="O30" s="139">
        <v>2237850</v>
      </c>
      <c r="P30" s="139">
        <v>2313556</v>
      </c>
      <c r="Q30" s="139">
        <v>2423240.41</v>
      </c>
      <c r="R30" s="139">
        <v>2470967</v>
      </c>
      <c r="S30" s="139">
        <v>2468972</v>
      </c>
      <c r="T30" s="139">
        <v>2465154</v>
      </c>
      <c r="U30" s="139">
        <v>2463434.3250000002</v>
      </c>
      <c r="V30" s="139">
        <v>2447691</v>
      </c>
      <c r="W30" s="139">
        <v>2423610</v>
      </c>
      <c r="X30" s="139">
        <v>2367377</v>
      </c>
      <c r="Y30" s="139">
        <v>2352903.1639999999</v>
      </c>
      <c r="Z30" s="139">
        <v>2297021</v>
      </c>
      <c r="AA30" s="139">
        <v>2243929</v>
      </c>
      <c r="AB30" s="139">
        <v>2188725</v>
      </c>
      <c r="AC30" s="139">
        <v>2140491.3199999998</v>
      </c>
      <c r="AD30" s="139">
        <v>2074426</v>
      </c>
      <c r="AE30" s="139">
        <v>2008800</v>
      </c>
      <c r="AF30" s="139">
        <v>1970887</v>
      </c>
      <c r="AG30" s="139">
        <v>1939047.8810000001</v>
      </c>
      <c r="AH30" s="139">
        <v>1883371</v>
      </c>
      <c r="AI30" s="139">
        <v>1817124</v>
      </c>
      <c r="AJ30" s="139">
        <v>1804712</v>
      </c>
      <c r="AK30" s="139">
        <v>1796803.659</v>
      </c>
      <c r="AL30" s="139">
        <v>1766819</v>
      </c>
      <c r="AM30" s="139">
        <v>1733949</v>
      </c>
      <c r="AN30" s="139">
        <v>1697891</v>
      </c>
      <c r="AO30" s="139">
        <v>1675813.73</v>
      </c>
      <c r="AP30" s="139">
        <v>1593016</v>
      </c>
      <c r="AQ30" s="139">
        <v>1551877</v>
      </c>
      <c r="AR30" s="139">
        <v>1629041</v>
      </c>
      <c r="AS30" s="139">
        <v>1646079.49</v>
      </c>
      <c r="AT30" s="139">
        <v>1606162</v>
      </c>
      <c r="AU30" s="139">
        <v>1590182</v>
      </c>
      <c r="AV30" s="139">
        <v>1592547</v>
      </c>
      <c r="AW30" s="139">
        <v>1596512.0249999999</v>
      </c>
      <c r="AX30" s="139">
        <v>1562686</v>
      </c>
      <c r="AY30" s="139">
        <v>1532325</v>
      </c>
      <c r="AZ30" s="220"/>
    </row>
    <row r="31" spans="1:52">
      <c r="A31" s="139" t="s">
        <v>46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1036492</v>
      </c>
      <c r="AS31" s="139">
        <v>1036491.64</v>
      </c>
      <c r="AT31" s="139">
        <v>1036492</v>
      </c>
      <c r="AU31" s="139">
        <v>1036492</v>
      </c>
      <c r="AV31" s="139">
        <v>1036492</v>
      </c>
      <c r="AW31" s="139">
        <v>1036491.639</v>
      </c>
      <c r="AX31" s="139">
        <v>1036492</v>
      </c>
      <c r="AY31" s="139">
        <v>1036492</v>
      </c>
      <c r="AZ31" s="220"/>
    </row>
    <row r="32" spans="1:52">
      <c r="A32" s="139" t="s">
        <v>47</v>
      </c>
      <c r="B32" s="139">
        <v>0</v>
      </c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9">
        <v>0</v>
      </c>
      <c r="AH32" s="139">
        <v>0</v>
      </c>
      <c r="AI32" s="139">
        <v>0</v>
      </c>
      <c r="AJ32" s="139">
        <v>0</v>
      </c>
      <c r="AK32" s="139">
        <v>0</v>
      </c>
      <c r="AL32" s="139">
        <v>0</v>
      </c>
      <c r="AM32" s="139">
        <v>0</v>
      </c>
      <c r="AN32" s="139">
        <v>0</v>
      </c>
      <c r="AO32" s="139">
        <v>0</v>
      </c>
      <c r="AP32" s="139">
        <v>0</v>
      </c>
      <c r="AQ32" s="139">
        <v>0</v>
      </c>
      <c r="AR32" s="139">
        <v>1036492</v>
      </c>
      <c r="AS32" s="139">
        <v>1036491.64</v>
      </c>
      <c r="AT32" s="139">
        <v>1036492</v>
      </c>
      <c r="AU32" s="139">
        <v>1036492</v>
      </c>
      <c r="AV32" s="139">
        <v>1036492</v>
      </c>
      <c r="AW32" s="139">
        <v>1036491.639</v>
      </c>
      <c r="AX32" s="139">
        <v>1036492</v>
      </c>
      <c r="AY32" s="139">
        <v>1036492</v>
      </c>
      <c r="AZ32" s="220"/>
    </row>
    <row r="33" spans="1:52">
      <c r="A33" s="139" t="s">
        <v>1009</v>
      </c>
      <c r="B33" s="139">
        <v>0</v>
      </c>
      <c r="C33" s="139">
        <v>0</v>
      </c>
      <c r="D33" s="139">
        <v>0</v>
      </c>
      <c r="E33" s="139">
        <v>0</v>
      </c>
      <c r="F33" s="139">
        <v>0</v>
      </c>
      <c r="G33" s="139">
        <v>4820032</v>
      </c>
      <c r="H33" s="139">
        <v>4635105</v>
      </c>
      <c r="I33" s="139">
        <v>4443006</v>
      </c>
      <c r="J33" s="139">
        <v>4246978</v>
      </c>
      <c r="K33" s="139">
        <v>4117665</v>
      </c>
      <c r="L33" s="139">
        <v>3907703</v>
      </c>
      <c r="M33" s="139">
        <v>3690595</v>
      </c>
      <c r="N33" s="139">
        <v>13340470</v>
      </c>
      <c r="O33" s="139">
        <v>13318688</v>
      </c>
      <c r="P33" s="139">
        <v>14125401</v>
      </c>
      <c r="Q33" s="139">
        <v>13477545.68</v>
      </c>
      <c r="R33" s="139">
        <v>13135346</v>
      </c>
      <c r="S33" s="139">
        <v>12901250</v>
      </c>
      <c r="T33" s="139">
        <v>10422476</v>
      </c>
      <c r="U33" s="139">
        <v>10037383.775</v>
      </c>
      <c r="V33" s="139">
        <v>9702860</v>
      </c>
      <c r="W33" s="139">
        <v>9469073</v>
      </c>
      <c r="X33" s="139">
        <v>9410466</v>
      </c>
      <c r="Y33" s="139">
        <v>11456563.950999999</v>
      </c>
      <c r="Z33" s="139">
        <v>11593525</v>
      </c>
      <c r="AA33" s="139">
        <v>11447127</v>
      </c>
      <c r="AB33" s="139">
        <v>12044439</v>
      </c>
      <c r="AC33" s="139">
        <v>11795158.800000001</v>
      </c>
      <c r="AD33" s="139">
        <v>11519303</v>
      </c>
      <c r="AE33" s="139">
        <v>12242989</v>
      </c>
      <c r="AF33" s="139">
        <v>11952115</v>
      </c>
      <c r="AG33" s="139">
        <v>11644371.971999999</v>
      </c>
      <c r="AH33" s="139">
        <v>11482406</v>
      </c>
      <c r="AI33" s="139">
        <v>11181774</v>
      </c>
      <c r="AJ33" s="139">
        <v>10886050</v>
      </c>
      <c r="AK33" s="139">
        <v>10647331.203</v>
      </c>
      <c r="AL33" s="139">
        <v>10540186</v>
      </c>
      <c r="AM33" s="139">
        <v>10375394</v>
      </c>
      <c r="AN33" s="139">
        <v>11239581</v>
      </c>
      <c r="AO33" s="139">
        <v>11207056.689999999</v>
      </c>
      <c r="AP33" s="139">
        <v>11029932</v>
      </c>
      <c r="AQ33" s="139">
        <v>13881378</v>
      </c>
      <c r="AR33" s="139">
        <v>13960065</v>
      </c>
      <c r="AS33" s="139">
        <v>14085954.199999999</v>
      </c>
      <c r="AT33" s="139">
        <v>20772766</v>
      </c>
      <c r="AU33" s="139">
        <v>21323280</v>
      </c>
      <c r="AV33" s="139">
        <v>21001963</v>
      </c>
      <c r="AW33" s="139">
        <v>21159733.458000001</v>
      </c>
      <c r="AX33" s="139">
        <v>0</v>
      </c>
      <c r="AY33" s="139">
        <v>0</v>
      </c>
      <c r="AZ33" s="220"/>
    </row>
    <row r="34" spans="1:52">
      <c r="A34" s="139" t="s">
        <v>48</v>
      </c>
      <c r="B34" s="139">
        <v>189776</v>
      </c>
      <c r="C34" s="139">
        <v>187519</v>
      </c>
      <c r="D34" s="139">
        <v>185262</v>
      </c>
      <c r="E34" s="139">
        <v>3495804</v>
      </c>
      <c r="F34" s="139">
        <v>5455924</v>
      </c>
      <c r="G34" s="139">
        <v>179161</v>
      </c>
      <c r="H34" s="139">
        <v>176903</v>
      </c>
      <c r="I34" s="139">
        <v>174906</v>
      </c>
      <c r="J34" s="139">
        <v>172650</v>
      </c>
      <c r="K34" s="139">
        <v>168636</v>
      </c>
      <c r="L34" s="139">
        <v>166381</v>
      </c>
      <c r="M34" s="139">
        <v>165572</v>
      </c>
      <c r="N34" s="139">
        <v>163300</v>
      </c>
      <c r="O34" s="139">
        <v>161028</v>
      </c>
      <c r="P34" s="139">
        <v>158756</v>
      </c>
      <c r="Q34" s="139">
        <v>156792.37</v>
      </c>
      <c r="R34" s="139">
        <v>154822</v>
      </c>
      <c r="S34" s="139">
        <v>152852</v>
      </c>
      <c r="T34" s="139">
        <v>150883</v>
      </c>
      <c r="U34" s="139">
        <v>181003.20199999999</v>
      </c>
      <c r="V34" s="139">
        <v>178819</v>
      </c>
      <c r="W34" s="139">
        <v>0</v>
      </c>
      <c r="X34" s="139">
        <v>171589</v>
      </c>
      <c r="Y34" s="139">
        <v>0</v>
      </c>
      <c r="Z34" s="139">
        <v>0</v>
      </c>
      <c r="AA34" s="139">
        <v>0</v>
      </c>
      <c r="AB34" s="139">
        <v>123737</v>
      </c>
      <c r="AC34" s="139">
        <v>0</v>
      </c>
      <c r="AD34" s="139">
        <v>0</v>
      </c>
      <c r="AE34" s="139">
        <v>0</v>
      </c>
      <c r="AF34" s="139">
        <v>0</v>
      </c>
      <c r="AG34" s="139">
        <v>0</v>
      </c>
      <c r="AH34" s="139">
        <v>0</v>
      </c>
      <c r="AI34" s="139">
        <v>0</v>
      </c>
      <c r="AJ34" s="139">
        <v>0</v>
      </c>
      <c r="AK34" s="139">
        <v>481771.30200000003</v>
      </c>
      <c r="AL34" s="139">
        <v>0</v>
      </c>
      <c r="AM34" s="139">
        <v>0</v>
      </c>
      <c r="AN34" s="139">
        <v>0</v>
      </c>
      <c r="AO34" s="139">
        <v>0</v>
      </c>
      <c r="AP34" s="139">
        <v>0</v>
      </c>
      <c r="AQ34" s="139">
        <v>0</v>
      </c>
      <c r="AR34" s="139">
        <v>0</v>
      </c>
      <c r="AS34" s="139">
        <v>0</v>
      </c>
      <c r="AT34" s="139">
        <v>0</v>
      </c>
      <c r="AU34" s="139">
        <v>0</v>
      </c>
      <c r="AV34" s="139">
        <v>386618</v>
      </c>
      <c r="AW34" s="139">
        <v>0</v>
      </c>
      <c r="AX34" s="139">
        <v>0</v>
      </c>
      <c r="AY34" s="139">
        <v>0</v>
      </c>
      <c r="AZ34" s="220"/>
    </row>
    <row r="35" spans="1:52">
      <c r="A35" s="139" t="s">
        <v>49</v>
      </c>
      <c r="B35" s="139">
        <v>0</v>
      </c>
      <c r="C35" s="139">
        <v>0</v>
      </c>
      <c r="D35" s="139">
        <v>0</v>
      </c>
      <c r="E35" s="139">
        <v>0</v>
      </c>
      <c r="F35" s="139">
        <v>0</v>
      </c>
      <c r="G35" s="139">
        <v>179161</v>
      </c>
      <c r="H35" s="139">
        <v>176903</v>
      </c>
      <c r="I35" s="139">
        <v>174906</v>
      </c>
      <c r="J35" s="139">
        <v>172650</v>
      </c>
      <c r="K35" s="139">
        <v>168636</v>
      </c>
      <c r="L35" s="139">
        <v>166381</v>
      </c>
      <c r="M35" s="139">
        <v>165572</v>
      </c>
      <c r="N35" s="139">
        <v>163300</v>
      </c>
      <c r="O35" s="139">
        <v>161028</v>
      </c>
      <c r="P35" s="139">
        <v>158756</v>
      </c>
      <c r="Q35" s="139">
        <v>156792.37</v>
      </c>
      <c r="R35" s="139">
        <v>154822</v>
      </c>
      <c r="S35" s="139">
        <v>152852</v>
      </c>
      <c r="T35" s="139">
        <v>150883</v>
      </c>
      <c r="U35" s="139">
        <v>181003.20199999999</v>
      </c>
      <c r="V35" s="139">
        <v>178819</v>
      </c>
      <c r="W35" s="139">
        <v>0</v>
      </c>
      <c r="X35" s="139">
        <v>171589</v>
      </c>
      <c r="Y35" s="139">
        <v>0</v>
      </c>
      <c r="Z35" s="139">
        <v>0</v>
      </c>
      <c r="AA35" s="139">
        <v>0</v>
      </c>
      <c r="AB35" s="139">
        <v>123737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481771.30200000003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386618</v>
      </c>
      <c r="AW35" s="139">
        <v>0</v>
      </c>
      <c r="AX35" s="139">
        <v>0</v>
      </c>
      <c r="AY35" s="139">
        <v>0</v>
      </c>
      <c r="AZ35" s="220"/>
    </row>
    <row r="36" spans="1:52">
      <c r="A36" s="139" t="s">
        <v>50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v>0</v>
      </c>
      <c r="AX36" s="139">
        <v>1326349</v>
      </c>
      <c r="AY36" s="139">
        <v>1391638</v>
      </c>
      <c r="AZ36" s="220"/>
    </row>
    <row r="37" spans="1:52">
      <c r="A37" s="139" t="s">
        <v>51</v>
      </c>
      <c r="B37" s="139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776899</v>
      </c>
      <c r="H37" s="139">
        <v>871104</v>
      </c>
      <c r="I37" s="139">
        <v>931661</v>
      </c>
      <c r="J37" s="139">
        <v>929729</v>
      </c>
      <c r="K37" s="139">
        <v>963499</v>
      </c>
      <c r="L37" s="139">
        <v>1022337</v>
      </c>
      <c r="M37" s="139">
        <v>1064144</v>
      </c>
      <c r="N37" s="139">
        <v>1143100</v>
      </c>
      <c r="O37" s="139">
        <v>1299783</v>
      </c>
      <c r="P37" s="139">
        <v>1352073</v>
      </c>
      <c r="Q37" s="139">
        <v>948028.47</v>
      </c>
      <c r="R37" s="139">
        <v>947189</v>
      </c>
      <c r="S37" s="139">
        <v>1002791</v>
      </c>
      <c r="T37" s="139">
        <v>1159991</v>
      </c>
      <c r="U37" s="139">
        <v>1304239.4310000001</v>
      </c>
      <c r="V37" s="139">
        <v>1347894</v>
      </c>
      <c r="W37" s="139">
        <v>1420700</v>
      </c>
      <c r="X37" s="139">
        <v>1443056</v>
      </c>
      <c r="Y37" s="139">
        <v>745362.46</v>
      </c>
      <c r="Z37" s="139">
        <v>757432</v>
      </c>
      <c r="AA37" s="139">
        <v>759568</v>
      </c>
      <c r="AB37" s="139">
        <v>727946</v>
      </c>
      <c r="AC37" s="139">
        <v>731389</v>
      </c>
      <c r="AD37" s="139">
        <v>681630</v>
      </c>
      <c r="AE37" s="139">
        <v>736950</v>
      </c>
      <c r="AF37" s="139">
        <v>799892</v>
      </c>
      <c r="AG37" s="139">
        <v>789229.576</v>
      </c>
      <c r="AH37" s="139">
        <v>923757</v>
      </c>
      <c r="AI37" s="139">
        <v>1016205</v>
      </c>
      <c r="AJ37" s="139">
        <v>1130178</v>
      </c>
      <c r="AK37" s="139">
        <v>1215934.2649999999</v>
      </c>
      <c r="AL37" s="139">
        <v>1299420</v>
      </c>
      <c r="AM37" s="139">
        <v>1406877</v>
      </c>
      <c r="AN37" s="139">
        <v>1393411</v>
      </c>
      <c r="AO37" s="139">
        <v>1422943.44</v>
      </c>
      <c r="AP37" s="139">
        <v>1581897</v>
      </c>
      <c r="AQ37" s="139">
        <v>1606023</v>
      </c>
      <c r="AR37" s="139">
        <v>1702025</v>
      </c>
      <c r="AS37" s="139">
        <v>1899878.95</v>
      </c>
      <c r="AT37" s="139">
        <v>2002088</v>
      </c>
      <c r="AU37" s="139">
        <v>2078133</v>
      </c>
      <c r="AV37" s="139">
        <v>2132010</v>
      </c>
      <c r="AW37" s="139">
        <v>2226344.21</v>
      </c>
      <c r="AX37" s="139">
        <v>3353905</v>
      </c>
      <c r="AY37" s="139">
        <v>3371737</v>
      </c>
      <c r="AZ37" s="220"/>
    </row>
    <row r="38" spans="1:52">
      <c r="A38" s="139" t="s">
        <v>52</v>
      </c>
      <c r="B38" s="139">
        <v>830070</v>
      </c>
      <c r="C38" s="139">
        <v>859081</v>
      </c>
      <c r="D38" s="139">
        <v>853710</v>
      </c>
      <c r="E38" s="139">
        <v>877889</v>
      </c>
      <c r="F38" s="139">
        <v>915538</v>
      </c>
      <c r="G38" s="139">
        <v>158212</v>
      </c>
      <c r="H38" s="139">
        <v>171370</v>
      </c>
      <c r="I38" s="139">
        <v>355504</v>
      </c>
      <c r="J38" s="139">
        <v>510577</v>
      </c>
      <c r="K38" s="139">
        <v>475139</v>
      </c>
      <c r="L38" s="139">
        <v>485140</v>
      </c>
      <c r="M38" s="139">
        <v>294766</v>
      </c>
      <c r="N38" s="139">
        <v>277605</v>
      </c>
      <c r="O38" s="139">
        <v>434128</v>
      </c>
      <c r="P38" s="139">
        <v>3983727</v>
      </c>
      <c r="Q38" s="139">
        <v>301985.13</v>
      </c>
      <c r="R38" s="139">
        <v>314771</v>
      </c>
      <c r="S38" s="139">
        <v>288311</v>
      </c>
      <c r="T38" s="139">
        <v>301812</v>
      </c>
      <c r="U38" s="139">
        <v>318469.50900000002</v>
      </c>
      <c r="V38" s="139">
        <v>327748</v>
      </c>
      <c r="W38" s="139">
        <v>541778</v>
      </c>
      <c r="X38" s="139">
        <v>400845</v>
      </c>
      <c r="Y38" s="139">
        <v>553227.63399999996</v>
      </c>
      <c r="Z38" s="139">
        <v>522484</v>
      </c>
      <c r="AA38" s="139">
        <v>995869</v>
      </c>
      <c r="AB38" s="139">
        <v>818450</v>
      </c>
      <c r="AC38" s="139">
        <v>910752.47</v>
      </c>
      <c r="AD38" s="139">
        <v>978417</v>
      </c>
      <c r="AE38" s="139">
        <v>980475</v>
      </c>
      <c r="AF38" s="139">
        <v>997830</v>
      </c>
      <c r="AG38" s="139">
        <v>952781.35900000005</v>
      </c>
      <c r="AH38" s="139">
        <v>951350</v>
      </c>
      <c r="AI38" s="139">
        <v>1229286</v>
      </c>
      <c r="AJ38" s="139">
        <v>984485</v>
      </c>
      <c r="AK38" s="139">
        <v>800522.92799999996</v>
      </c>
      <c r="AL38" s="139">
        <v>1264727</v>
      </c>
      <c r="AM38" s="139">
        <v>2560782</v>
      </c>
      <c r="AN38" s="139">
        <v>1923452</v>
      </c>
      <c r="AO38" s="139">
        <v>1553010.98</v>
      </c>
      <c r="AP38" s="139">
        <v>1909958</v>
      </c>
      <c r="AQ38" s="139">
        <v>1858758</v>
      </c>
      <c r="AR38" s="139">
        <v>2763167</v>
      </c>
      <c r="AS38" s="139">
        <v>2815044.56</v>
      </c>
      <c r="AT38" s="139">
        <v>2769233</v>
      </c>
      <c r="AU38" s="139">
        <v>4925235</v>
      </c>
      <c r="AV38" s="139">
        <v>4923810</v>
      </c>
      <c r="AW38" s="139">
        <v>3941558.264</v>
      </c>
      <c r="AX38" s="139">
        <v>4348330</v>
      </c>
      <c r="AY38" s="139">
        <v>1969793</v>
      </c>
      <c r="AZ38" s="220"/>
    </row>
    <row r="39" spans="1:52">
      <c r="A39" s="139" t="s">
        <v>1159</v>
      </c>
      <c r="B39" s="139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2309616</v>
      </c>
      <c r="AV39" s="139">
        <v>2309616</v>
      </c>
      <c r="AW39" s="139">
        <v>2309616</v>
      </c>
      <c r="AX39" s="139">
        <v>2309616</v>
      </c>
      <c r="AY39" s="139">
        <v>0</v>
      </c>
      <c r="AZ39" s="220"/>
    </row>
    <row r="40" spans="1:52">
      <c r="A40" s="139" t="s">
        <v>53</v>
      </c>
      <c r="B40" s="139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158212</v>
      </c>
      <c r="H40" s="139">
        <v>171370</v>
      </c>
      <c r="I40" s="139">
        <v>355504</v>
      </c>
      <c r="J40" s="139">
        <v>510577</v>
      </c>
      <c r="K40" s="139">
        <v>475139</v>
      </c>
      <c r="L40" s="139">
        <v>485140</v>
      </c>
      <c r="M40" s="139">
        <v>294766</v>
      </c>
      <c r="N40" s="139">
        <v>277605</v>
      </c>
      <c r="O40" s="139">
        <v>434128</v>
      </c>
      <c r="P40" s="139">
        <v>3983727</v>
      </c>
      <c r="Q40" s="139">
        <v>301985.13</v>
      </c>
      <c r="R40" s="139">
        <v>314771</v>
      </c>
      <c r="S40" s="139">
        <v>288311</v>
      </c>
      <c r="T40" s="139">
        <v>301812</v>
      </c>
      <c r="U40" s="139">
        <v>318469.50900000002</v>
      </c>
      <c r="V40" s="139">
        <v>327748</v>
      </c>
      <c r="W40" s="139">
        <v>541778</v>
      </c>
      <c r="X40" s="139">
        <v>400845</v>
      </c>
      <c r="Y40" s="139">
        <v>553227.63399999996</v>
      </c>
      <c r="Z40" s="139">
        <v>522484</v>
      </c>
      <c r="AA40" s="139">
        <v>995869</v>
      </c>
      <c r="AB40" s="139">
        <v>818450</v>
      </c>
      <c r="AC40" s="139">
        <v>910752.47</v>
      </c>
      <c r="AD40" s="139">
        <v>978417</v>
      </c>
      <c r="AE40" s="139">
        <v>980475</v>
      </c>
      <c r="AF40" s="139">
        <v>997830</v>
      </c>
      <c r="AG40" s="139">
        <v>952781.35900000005</v>
      </c>
      <c r="AH40" s="139">
        <v>951350</v>
      </c>
      <c r="AI40" s="139">
        <v>1229286</v>
      </c>
      <c r="AJ40" s="139">
        <v>984485</v>
      </c>
      <c r="AK40" s="139">
        <v>800522.92799999996</v>
      </c>
      <c r="AL40" s="139">
        <v>1264727</v>
      </c>
      <c r="AM40" s="139">
        <v>2560782</v>
      </c>
      <c r="AN40" s="139">
        <v>1923452</v>
      </c>
      <c r="AO40" s="139">
        <v>1553010.98</v>
      </c>
      <c r="AP40" s="139">
        <v>1909958</v>
      </c>
      <c r="AQ40" s="139">
        <v>1858758</v>
      </c>
      <c r="AR40" s="139">
        <v>2763167</v>
      </c>
      <c r="AS40" s="139">
        <v>2815044.56</v>
      </c>
      <c r="AT40" s="139">
        <v>2769233</v>
      </c>
      <c r="AU40" s="139">
        <v>2615619</v>
      </c>
      <c r="AV40" s="139">
        <v>2614194</v>
      </c>
      <c r="AW40" s="139">
        <v>1631942.264</v>
      </c>
      <c r="AX40" s="139">
        <v>2038714</v>
      </c>
      <c r="AY40" s="139">
        <v>1969793</v>
      </c>
      <c r="AZ40" s="220"/>
    </row>
    <row r="41" spans="1:52">
      <c r="A41" s="139" t="s">
        <v>54</v>
      </c>
      <c r="B41" s="139">
        <v>32727116</v>
      </c>
      <c r="C41" s="139">
        <v>34547552</v>
      </c>
      <c r="D41" s="139">
        <v>35680484</v>
      </c>
      <c r="E41" s="139">
        <v>38391262</v>
      </c>
      <c r="F41" s="139">
        <v>41873226</v>
      </c>
      <c r="G41" s="139">
        <v>45002152</v>
      </c>
      <c r="H41" s="139">
        <v>45465205</v>
      </c>
      <c r="I41" s="139">
        <v>46958277</v>
      </c>
      <c r="J41" s="139">
        <v>46930995</v>
      </c>
      <c r="K41" s="139">
        <v>47504770</v>
      </c>
      <c r="L41" s="139">
        <v>48515858</v>
      </c>
      <c r="M41" s="139">
        <v>50067639</v>
      </c>
      <c r="N41" s="139">
        <v>51837770</v>
      </c>
      <c r="O41" s="139">
        <v>52977183</v>
      </c>
      <c r="P41" s="139">
        <v>59084959</v>
      </c>
      <c r="Q41" s="139">
        <v>60766776.630000003</v>
      </c>
      <c r="R41" s="139">
        <v>61584877</v>
      </c>
      <c r="S41" s="139">
        <v>61988018</v>
      </c>
      <c r="T41" s="139">
        <v>61440934</v>
      </c>
      <c r="U41" s="139">
        <v>63957439.854000002</v>
      </c>
      <c r="V41" s="139">
        <v>65129279</v>
      </c>
      <c r="W41" s="139">
        <v>66332488</v>
      </c>
      <c r="X41" s="139">
        <v>69957628</v>
      </c>
      <c r="Y41" s="139">
        <v>72039671.673999995</v>
      </c>
      <c r="Z41" s="139">
        <v>73565160</v>
      </c>
      <c r="AA41" s="139">
        <v>77986076</v>
      </c>
      <c r="AB41" s="139">
        <v>79957350</v>
      </c>
      <c r="AC41" s="139">
        <v>82017036.219999999</v>
      </c>
      <c r="AD41" s="139">
        <v>84186374</v>
      </c>
      <c r="AE41" s="139">
        <v>92463719</v>
      </c>
      <c r="AF41" s="139">
        <v>94400171</v>
      </c>
      <c r="AG41" s="139">
        <v>95707636.398000002</v>
      </c>
      <c r="AH41" s="139">
        <v>95649909</v>
      </c>
      <c r="AI41" s="139">
        <v>96087850</v>
      </c>
      <c r="AJ41" s="139">
        <v>95981958</v>
      </c>
      <c r="AK41" s="139">
        <v>97868328.363000005</v>
      </c>
      <c r="AL41" s="139">
        <v>98603440</v>
      </c>
      <c r="AM41" s="139">
        <v>102079507</v>
      </c>
      <c r="AN41" s="139">
        <v>105075122</v>
      </c>
      <c r="AO41" s="139">
        <v>107459324.98</v>
      </c>
      <c r="AP41" s="139">
        <v>106836229</v>
      </c>
      <c r="AQ41" s="139">
        <v>112341785</v>
      </c>
      <c r="AR41" s="139">
        <v>146154240</v>
      </c>
      <c r="AS41" s="139">
        <v>146406562.28999999</v>
      </c>
      <c r="AT41" s="139">
        <v>147964221</v>
      </c>
      <c r="AU41" s="139">
        <v>152569834</v>
      </c>
      <c r="AV41" s="139">
        <v>153476015</v>
      </c>
      <c r="AW41" s="139">
        <v>153554774.222</v>
      </c>
      <c r="AX41" s="139">
        <v>192103113</v>
      </c>
      <c r="AY41" s="139">
        <v>196836265</v>
      </c>
      <c r="AZ41" s="220"/>
    </row>
    <row r="42" spans="1:52">
      <c r="A42" s="139" t="s">
        <v>55</v>
      </c>
      <c r="B42" s="139">
        <v>37119152</v>
      </c>
      <c r="C42" s="139">
        <v>37430212</v>
      </c>
      <c r="D42" s="139">
        <v>39933989</v>
      </c>
      <c r="E42" s="139">
        <v>43783780</v>
      </c>
      <c r="F42" s="139">
        <v>46360737</v>
      </c>
      <c r="G42" s="139">
        <v>49218110</v>
      </c>
      <c r="H42" s="139">
        <v>48943072</v>
      </c>
      <c r="I42" s="139">
        <v>50895450</v>
      </c>
      <c r="J42" s="139">
        <v>51540175</v>
      </c>
      <c r="K42" s="139">
        <v>51946908</v>
      </c>
      <c r="L42" s="139">
        <v>51538885</v>
      </c>
      <c r="M42" s="139">
        <v>53832563</v>
      </c>
      <c r="N42" s="139">
        <v>54934484</v>
      </c>
      <c r="O42" s="139">
        <v>56225152</v>
      </c>
      <c r="P42" s="139">
        <v>62181014</v>
      </c>
      <c r="Q42" s="139">
        <v>64059164.979999997</v>
      </c>
      <c r="R42" s="139">
        <v>65616903</v>
      </c>
      <c r="S42" s="139">
        <v>66293815</v>
      </c>
      <c r="T42" s="139">
        <v>68343557</v>
      </c>
      <c r="U42" s="139">
        <v>70283818.966000006</v>
      </c>
      <c r="V42" s="139">
        <v>71181061</v>
      </c>
      <c r="W42" s="139">
        <v>73272009</v>
      </c>
      <c r="X42" s="139">
        <v>75569115</v>
      </c>
      <c r="Y42" s="139">
        <v>77538774.238999993</v>
      </c>
      <c r="Z42" s="139">
        <v>79146453</v>
      </c>
      <c r="AA42" s="139">
        <v>85021702</v>
      </c>
      <c r="AB42" s="139">
        <v>85960859</v>
      </c>
      <c r="AC42" s="139">
        <v>89035187.730000004</v>
      </c>
      <c r="AD42" s="139">
        <v>89718401</v>
      </c>
      <c r="AE42" s="139">
        <v>97857662</v>
      </c>
      <c r="AF42" s="139">
        <v>99963966</v>
      </c>
      <c r="AG42" s="139">
        <v>103044632.148</v>
      </c>
      <c r="AH42" s="139">
        <v>103578920</v>
      </c>
      <c r="AI42" s="139">
        <v>101598746</v>
      </c>
      <c r="AJ42" s="139">
        <v>102440927</v>
      </c>
      <c r="AK42" s="139">
        <v>104527348.168</v>
      </c>
      <c r="AL42" s="139">
        <v>105205193</v>
      </c>
      <c r="AM42" s="139">
        <v>108628261</v>
      </c>
      <c r="AN42" s="139">
        <v>112354389</v>
      </c>
      <c r="AO42" s="139">
        <v>120573590.45999999</v>
      </c>
      <c r="AP42" s="139">
        <v>122365937</v>
      </c>
      <c r="AQ42" s="139">
        <v>123005603</v>
      </c>
      <c r="AR42" s="139">
        <v>160436775</v>
      </c>
      <c r="AS42" s="139">
        <v>161707826.41</v>
      </c>
      <c r="AT42" s="139">
        <v>163082206</v>
      </c>
      <c r="AU42" s="139">
        <v>168225977</v>
      </c>
      <c r="AV42" s="139">
        <v>169417522</v>
      </c>
      <c r="AW42" s="139">
        <v>169933034.16100001</v>
      </c>
      <c r="AX42" s="139">
        <v>219408576</v>
      </c>
      <c r="AY42" s="139">
        <v>216362594</v>
      </c>
      <c r="AZ42" s="220"/>
    </row>
    <row r="43" spans="1:52">
      <c r="AZ43" s="220"/>
    </row>
    <row r="44" spans="1:52">
      <c r="A44" s="139" t="s">
        <v>56</v>
      </c>
      <c r="AZ44" s="220"/>
    </row>
    <row r="45" spans="1:52">
      <c r="A45" s="139" t="s">
        <v>57</v>
      </c>
      <c r="B45" s="139">
        <v>0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v>0</v>
      </c>
      <c r="V45" s="139">
        <v>0</v>
      </c>
      <c r="W45" s="139">
        <v>0</v>
      </c>
      <c r="X45" s="139">
        <v>0</v>
      </c>
      <c r="Y45" s="139">
        <v>900000</v>
      </c>
      <c r="Z45" s="139">
        <v>2000000</v>
      </c>
      <c r="AA45" s="139">
        <v>0</v>
      </c>
      <c r="AB45" s="139">
        <v>200000</v>
      </c>
      <c r="AC45" s="139">
        <v>200000</v>
      </c>
      <c r="AD45" s="139">
        <v>0</v>
      </c>
      <c r="AE45" s="139">
        <v>7335000</v>
      </c>
      <c r="AF45" s="139">
        <v>2935000</v>
      </c>
      <c r="AG45" s="139">
        <v>0</v>
      </c>
      <c r="AH45" s="139">
        <v>0</v>
      </c>
      <c r="AI45" s="139">
        <v>300000</v>
      </c>
      <c r="AJ45" s="139">
        <v>0</v>
      </c>
      <c r="AK45" s="139">
        <v>0</v>
      </c>
      <c r="AL45" s="139">
        <v>0</v>
      </c>
      <c r="AM45" s="139">
        <v>5400000</v>
      </c>
      <c r="AN45" s="139">
        <v>4400000</v>
      </c>
      <c r="AO45" s="139">
        <v>0</v>
      </c>
      <c r="AP45" s="139">
        <v>0</v>
      </c>
      <c r="AQ45" s="139">
        <v>3400000</v>
      </c>
      <c r="AR45" s="139">
        <v>10183018</v>
      </c>
      <c r="AS45" s="139">
        <v>7948005.4100000001</v>
      </c>
      <c r="AT45" s="139">
        <v>7050000</v>
      </c>
      <c r="AU45" s="139">
        <v>9203312</v>
      </c>
      <c r="AV45" s="139">
        <v>0</v>
      </c>
      <c r="AW45" s="139">
        <v>4970000</v>
      </c>
      <c r="AX45" s="139">
        <v>12500000</v>
      </c>
      <c r="AY45" s="139">
        <v>11982000</v>
      </c>
      <c r="AZ45" s="220"/>
    </row>
    <row r="46" spans="1:52">
      <c r="A46" s="139" t="s">
        <v>58</v>
      </c>
      <c r="B46" s="139">
        <v>63260</v>
      </c>
      <c r="C46" s="139">
        <v>67494</v>
      </c>
      <c r="D46" s="139">
        <v>83945</v>
      </c>
      <c r="E46" s="139">
        <v>53325</v>
      </c>
      <c r="F46" s="139">
        <v>31751</v>
      </c>
      <c r="G46" s="139">
        <v>16778</v>
      </c>
      <c r="H46" s="139">
        <v>11396</v>
      </c>
      <c r="I46" s="139">
        <v>6936</v>
      </c>
      <c r="J46" s="139">
        <v>11204</v>
      </c>
      <c r="K46" s="139">
        <v>24290</v>
      </c>
      <c r="L46" s="139">
        <v>8990</v>
      </c>
      <c r="M46" s="139">
        <v>5989</v>
      </c>
      <c r="N46" s="139">
        <v>42479</v>
      </c>
      <c r="O46" s="139">
        <v>14183</v>
      </c>
      <c r="P46" s="139">
        <v>11925</v>
      </c>
      <c r="Q46" s="139">
        <v>6212.32</v>
      </c>
      <c r="R46" s="139">
        <v>6993</v>
      </c>
      <c r="S46" s="139">
        <v>11444</v>
      </c>
      <c r="T46" s="139">
        <v>14001</v>
      </c>
      <c r="U46" s="139">
        <v>16218.934999999999</v>
      </c>
      <c r="V46" s="139">
        <v>23673</v>
      </c>
      <c r="W46" s="139">
        <v>14573</v>
      </c>
      <c r="X46" s="139">
        <v>15688</v>
      </c>
      <c r="Y46" s="139">
        <v>598412.05299999996</v>
      </c>
      <c r="Z46" s="139">
        <v>482747</v>
      </c>
      <c r="AA46" s="139">
        <v>645956</v>
      </c>
      <c r="AB46" s="139">
        <v>637502</v>
      </c>
      <c r="AC46" s="139">
        <v>828393.32</v>
      </c>
      <c r="AD46" s="139">
        <v>626017</v>
      </c>
      <c r="AE46" s="139">
        <v>639568</v>
      </c>
      <c r="AF46" s="139">
        <v>636788</v>
      </c>
      <c r="AG46" s="139">
        <v>904079.29399999999</v>
      </c>
      <c r="AH46" s="139">
        <v>674025</v>
      </c>
      <c r="AI46" s="139">
        <v>666247</v>
      </c>
      <c r="AJ46" s="139">
        <v>722997</v>
      </c>
      <c r="AK46" s="139">
        <v>825232.06400000001</v>
      </c>
      <c r="AL46" s="139">
        <v>860644</v>
      </c>
      <c r="AM46" s="139">
        <v>862799</v>
      </c>
      <c r="AN46" s="139">
        <v>892075</v>
      </c>
      <c r="AO46" s="139">
        <v>1105875.71</v>
      </c>
      <c r="AP46" s="139">
        <v>873116</v>
      </c>
      <c r="AQ46" s="139">
        <v>905740</v>
      </c>
      <c r="AR46" s="139">
        <v>1963894</v>
      </c>
      <c r="AS46" s="139">
        <v>2123681.4900000002</v>
      </c>
      <c r="AT46" s="139">
        <v>1802554</v>
      </c>
      <c r="AU46" s="139">
        <v>1429585</v>
      </c>
      <c r="AV46" s="139">
        <v>1482430</v>
      </c>
      <c r="AW46" s="139">
        <v>1694324.7579999999</v>
      </c>
      <c r="AX46" s="139">
        <v>1429933</v>
      </c>
      <c r="AY46" s="139">
        <v>1032782</v>
      </c>
      <c r="AZ46" s="220"/>
    </row>
    <row r="47" spans="1:52">
      <c r="A47" s="139" t="s">
        <v>32</v>
      </c>
      <c r="B47" s="139">
        <v>63260</v>
      </c>
      <c r="C47" s="139">
        <v>67494</v>
      </c>
      <c r="D47" s="139">
        <v>83945</v>
      </c>
      <c r="E47" s="139">
        <v>53325</v>
      </c>
      <c r="F47" s="139">
        <v>31751</v>
      </c>
      <c r="G47" s="139">
        <v>16778</v>
      </c>
      <c r="H47" s="139">
        <v>11396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R47" s="139">
        <v>0</v>
      </c>
      <c r="S47" s="139">
        <v>0</v>
      </c>
      <c r="T47" s="139">
        <v>0</v>
      </c>
      <c r="U47" s="139">
        <v>0</v>
      </c>
      <c r="V47" s="139">
        <v>0</v>
      </c>
      <c r="W47" s="139">
        <v>0</v>
      </c>
      <c r="X47" s="139">
        <v>0</v>
      </c>
      <c r="Y47" s="139">
        <v>0</v>
      </c>
      <c r="Z47" s="139">
        <v>0</v>
      </c>
      <c r="AA47" s="139">
        <v>0</v>
      </c>
      <c r="AB47" s="139">
        <v>637502</v>
      </c>
      <c r="AC47" s="139">
        <v>0</v>
      </c>
      <c r="AD47" s="139">
        <v>0</v>
      </c>
      <c r="AE47" s="139">
        <v>0</v>
      </c>
      <c r="AF47" s="139">
        <v>0</v>
      </c>
      <c r="AG47" s="139">
        <v>0</v>
      </c>
      <c r="AH47" s="139">
        <v>0</v>
      </c>
      <c r="AI47" s="139">
        <v>0</v>
      </c>
      <c r="AJ47" s="139">
        <v>0</v>
      </c>
      <c r="AK47" s="139">
        <v>825232.06400000001</v>
      </c>
      <c r="AL47" s="139">
        <v>0</v>
      </c>
      <c r="AM47" s="139">
        <v>0</v>
      </c>
      <c r="AN47" s="139">
        <v>0</v>
      </c>
      <c r="AO47" s="139">
        <v>0</v>
      </c>
      <c r="AP47" s="139">
        <v>0</v>
      </c>
      <c r="AQ47" s="139">
        <v>0</v>
      </c>
      <c r="AR47" s="139">
        <v>0</v>
      </c>
      <c r="AS47" s="139">
        <v>0</v>
      </c>
      <c r="AT47" s="139">
        <v>1802554</v>
      </c>
      <c r="AU47" s="139">
        <v>1429585</v>
      </c>
      <c r="AV47" s="139">
        <v>1482430</v>
      </c>
      <c r="AW47" s="139">
        <v>1694324.7579999999</v>
      </c>
      <c r="AX47" s="139">
        <v>1429933</v>
      </c>
      <c r="AY47" s="139">
        <v>1032782</v>
      </c>
      <c r="AZ47" s="220"/>
    </row>
    <row r="48" spans="1:52">
      <c r="A48" s="139" t="s">
        <v>34</v>
      </c>
      <c r="B48" s="139">
        <v>0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6936</v>
      </c>
      <c r="J48" s="139">
        <v>11204</v>
      </c>
      <c r="K48" s="139">
        <v>24290</v>
      </c>
      <c r="L48" s="139">
        <v>8990</v>
      </c>
      <c r="M48" s="139">
        <v>5989</v>
      </c>
      <c r="N48" s="139">
        <v>42479</v>
      </c>
      <c r="O48" s="139">
        <v>14183</v>
      </c>
      <c r="P48" s="139">
        <v>11925</v>
      </c>
      <c r="Q48" s="139">
        <v>6212.32</v>
      </c>
      <c r="R48" s="139">
        <v>6993</v>
      </c>
      <c r="S48" s="139">
        <v>11444</v>
      </c>
      <c r="T48" s="139">
        <v>14001</v>
      </c>
      <c r="U48" s="139">
        <v>16218.934999999999</v>
      </c>
      <c r="V48" s="139">
        <v>23673</v>
      </c>
      <c r="W48" s="139">
        <v>14573</v>
      </c>
      <c r="X48" s="139">
        <v>15688</v>
      </c>
      <c r="Y48" s="139">
        <v>0</v>
      </c>
      <c r="Z48" s="139">
        <v>0</v>
      </c>
      <c r="AA48" s="139">
        <v>0</v>
      </c>
      <c r="AB48" s="139">
        <v>0</v>
      </c>
      <c r="AC48" s="139">
        <v>0</v>
      </c>
      <c r="AD48" s="139">
        <v>0</v>
      </c>
      <c r="AE48" s="139">
        <v>0</v>
      </c>
      <c r="AF48" s="139">
        <v>0</v>
      </c>
      <c r="AG48" s="139">
        <v>0</v>
      </c>
      <c r="AH48" s="139">
        <v>0</v>
      </c>
      <c r="AI48" s="139">
        <v>0</v>
      </c>
      <c r="AJ48" s="139">
        <v>0</v>
      </c>
      <c r="AK48" s="139">
        <v>0</v>
      </c>
      <c r="AL48" s="139">
        <v>0</v>
      </c>
      <c r="AM48" s="139">
        <v>0</v>
      </c>
      <c r="AN48" s="139">
        <v>0</v>
      </c>
      <c r="AO48" s="139">
        <v>0</v>
      </c>
      <c r="AP48" s="139">
        <v>0</v>
      </c>
      <c r="AQ48" s="139">
        <v>0</v>
      </c>
      <c r="AR48" s="139">
        <v>0</v>
      </c>
      <c r="AS48" s="139">
        <v>0</v>
      </c>
      <c r="AT48" s="139">
        <v>0</v>
      </c>
      <c r="AU48" s="139">
        <v>0</v>
      </c>
      <c r="AV48" s="139">
        <v>0</v>
      </c>
      <c r="AW48" s="139">
        <v>0</v>
      </c>
      <c r="AX48" s="139">
        <v>0</v>
      </c>
      <c r="AY48" s="139">
        <v>0</v>
      </c>
      <c r="AZ48" s="220"/>
    </row>
    <row r="49" spans="1:52">
      <c r="A49" s="139" t="s">
        <v>1160</v>
      </c>
      <c r="B49" s="139">
        <v>0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1033248</v>
      </c>
      <c r="I49" s="139">
        <v>1483141</v>
      </c>
      <c r="J49" s="139">
        <v>1084562</v>
      </c>
      <c r="K49" s="139">
        <v>0</v>
      </c>
      <c r="L49" s="139">
        <v>844489</v>
      </c>
      <c r="M49" s="139">
        <v>2319079</v>
      </c>
      <c r="N49" s="139">
        <v>2184192</v>
      </c>
      <c r="O49" s="139">
        <v>1835463</v>
      </c>
      <c r="P49" s="139">
        <v>2619905</v>
      </c>
      <c r="Q49" s="139">
        <v>2832830.63</v>
      </c>
      <c r="R49" s="139">
        <v>2751477</v>
      </c>
      <c r="S49" s="139">
        <v>1964617</v>
      </c>
      <c r="T49" s="139">
        <v>1718361</v>
      </c>
      <c r="U49" s="139">
        <v>2320257.3939999999</v>
      </c>
      <c r="V49" s="139">
        <v>1620238</v>
      </c>
      <c r="W49" s="139">
        <v>0</v>
      </c>
      <c r="X49" s="139">
        <v>2867244</v>
      </c>
      <c r="Y49" s="139">
        <v>2779050.202</v>
      </c>
      <c r="Z49" s="139">
        <v>0</v>
      </c>
      <c r="AA49" s="139">
        <v>0</v>
      </c>
      <c r="AB49" s="139">
        <v>2556690</v>
      </c>
      <c r="AC49" s="139">
        <v>2782184.39</v>
      </c>
      <c r="AD49" s="139">
        <v>0</v>
      </c>
      <c r="AE49" s="139">
        <v>2380581</v>
      </c>
      <c r="AF49" s="139">
        <v>3172474</v>
      </c>
      <c r="AG49" s="139">
        <v>0</v>
      </c>
      <c r="AH49" s="139">
        <v>0</v>
      </c>
      <c r="AI49" s="139">
        <v>0</v>
      </c>
      <c r="AJ49" s="139">
        <v>0</v>
      </c>
      <c r="AK49" s="139">
        <v>2388823.8820000002</v>
      </c>
      <c r="AL49" s="139">
        <v>2687446</v>
      </c>
      <c r="AM49" s="139">
        <v>0</v>
      </c>
      <c r="AN49" s="139">
        <v>0</v>
      </c>
      <c r="AO49" s="139">
        <v>0</v>
      </c>
      <c r="AP49" s="139">
        <v>3343538</v>
      </c>
      <c r="AQ49" s="139">
        <v>3122609</v>
      </c>
      <c r="AR49" s="139">
        <v>3138924</v>
      </c>
      <c r="AS49" s="139">
        <v>2930778.02</v>
      </c>
      <c r="AT49" s="139">
        <v>2919015</v>
      </c>
      <c r="AU49" s="139">
        <v>3102929</v>
      </c>
      <c r="AV49" s="139">
        <v>2639263</v>
      </c>
      <c r="AW49" s="139">
        <v>2188285.0809999998</v>
      </c>
      <c r="AX49" s="139">
        <v>1953989</v>
      </c>
      <c r="AY49" s="139">
        <v>1947617</v>
      </c>
      <c r="AZ49" s="220"/>
    </row>
    <row r="50" spans="1:52">
      <c r="A50" s="139" t="s">
        <v>59</v>
      </c>
      <c r="B50" s="139">
        <v>0</v>
      </c>
      <c r="C50" s="139">
        <v>0</v>
      </c>
      <c r="D50" s="139">
        <v>0</v>
      </c>
      <c r="E50" s="139">
        <v>0</v>
      </c>
      <c r="F50" s="139">
        <v>0</v>
      </c>
      <c r="G50" s="139">
        <v>1316462</v>
      </c>
      <c r="H50" s="139">
        <v>0</v>
      </c>
      <c r="I50" s="139">
        <v>0</v>
      </c>
      <c r="J50" s="139">
        <v>0</v>
      </c>
      <c r="K50" s="139">
        <v>998140</v>
      </c>
      <c r="L50" s="139">
        <v>0</v>
      </c>
      <c r="M50" s="139">
        <v>0</v>
      </c>
      <c r="N50" s="139">
        <v>0</v>
      </c>
      <c r="O50" s="139">
        <v>0</v>
      </c>
      <c r="P50" s="139">
        <v>3650995</v>
      </c>
      <c r="Q50" s="139">
        <v>4499378.2699999996</v>
      </c>
      <c r="R50" s="139">
        <v>4037337</v>
      </c>
      <c r="S50" s="139">
        <v>4324564</v>
      </c>
      <c r="T50" s="139">
        <v>4314680</v>
      </c>
      <c r="U50" s="139">
        <v>4668752.3729999997</v>
      </c>
      <c r="V50" s="139">
        <v>4372943</v>
      </c>
      <c r="W50" s="139">
        <v>5790869</v>
      </c>
      <c r="X50" s="139">
        <v>4628487</v>
      </c>
      <c r="Y50" s="139">
        <v>5157203.8789999997</v>
      </c>
      <c r="Z50" s="139">
        <v>7321486</v>
      </c>
      <c r="AA50" s="139">
        <v>6985785</v>
      </c>
      <c r="AB50" s="139">
        <v>4591109</v>
      </c>
      <c r="AC50" s="139">
        <v>4890294.55</v>
      </c>
      <c r="AD50" s="139">
        <v>7023627</v>
      </c>
      <c r="AE50" s="139">
        <v>4887168</v>
      </c>
      <c r="AF50" s="139">
        <v>4771407</v>
      </c>
      <c r="AG50" s="139">
        <v>8386944.0099999998</v>
      </c>
      <c r="AH50" s="139">
        <v>7488745</v>
      </c>
      <c r="AI50" s="139">
        <v>7402185</v>
      </c>
      <c r="AJ50" s="139">
        <v>7014370</v>
      </c>
      <c r="AK50" s="139">
        <v>5548299.2620000001</v>
      </c>
      <c r="AL50" s="139">
        <v>5276840</v>
      </c>
      <c r="AM50" s="139">
        <v>8582432</v>
      </c>
      <c r="AN50" s="139">
        <v>7609653</v>
      </c>
      <c r="AO50" s="139">
        <v>9070209.0800000001</v>
      </c>
      <c r="AP50" s="139">
        <v>4462824</v>
      </c>
      <c r="AQ50" s="139">
        <v>4803127</v>
      </c>
      <c r="AR50" s="139">
        <v>5398760</v>
      </c>
      <c r="AS50" s="139">
        <v>6180048.5700000003</v>
      </c>
      <c r="AT50" s="139">
        <v>5522618</v>
      </c>
      <c r="AU50" s="139">
        <v>5596045</v>
      </c>
      <c r="AV50" s="139">
        <v>5754681</v>
      </c>
      <c r="AW50" s="139">
        <v>5563848.6869999999</v>
      </c>
      <c r="AX50" s="139">
        <v>4827086</v>
      </c>
      <c r="AY50" s="139">
        <v>5048733</v>
      </c>
      <c r="AZ50" s="220"/>
    </row>
    <row r="51" spans="1:52">
      <c r="A51" s="139" t="s">
        <v>32</v>
      </c>
      <c r="B51" s="139">
        <v>0</v>
      </c>
      <c r="C51" s="139">
        <v>0</v>
      </c>
      <c r="D51" s="139">
        <v>0</v>
      </c>
      <c r="E51" s="139">
        <v>0</v>
      </c>
      <c r="F51" s="139">
        <v>0</v>
      </c>
      <c r="G51" s="139">
        <v>1316462</v>
      </c>
      <c r="H51" s="139">
        <v>0</v>
      </c>
      <c r="I51" s="139">
        <v>0</v>
      </c>
      <c r="J51" s="139">
        <v>0</v>
      </c>
      <c r="K51" s="139">
        <v>998140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4499378.2699999996</v>
      </c>
      <c r="R51" s="139">
        <v>4037337</v>
      </c>
      <c r="S51" s="139">
        <v>4324564</v>
      </c>
      <c r="T51" s="139">
        <v>4314680</v>
      </c>
      <c r="U51" s="139">
        <v>4668752.3729999997</v>
      </c>
      <c r="V51" s="139">
        <v>4372943</v>
      </c>
      <c r="W51" s="139">
        <v>5790869</v>
      </c>
      <c r="X51" s="139">
        <v>4628487</v>
      </c>
      <c r="Y51" s="139">
        <v>5157203.8789999997</v>
      </c>
      <c r="Z51" s="139">
        <v>7321486</v>
      </c>
      <c r="AA51" s="139">
        <v>6985785</v>
      </c>
      <c r="AB51" s="139">
        <v>4591109</v>
      </c>
      <c r="AC51" s="139">
        <v>4890294.55</v>
      </c>
      <c r="AD51" s="139">
        <v>7023627</v>
      </c>
      <c r="AE51" s="139">
        <v>4887168</v>
      </c>
      <c r="AF51" s="139">
        <v>4771407</v>
      </c>
      <c r="AG51" s="139">
        <v>8386944.0099999998</v>
      </c>
      <c r="AH51" s="139">
        <v>7488745</v>
      </c>
      <c r="AI51" s="139">
        <v>7402185</v>
      </c>
      <c r="AJ51" s="139">
        <v>7014370</v>
      </c>
      <c r="AK51" s="139">
        <v>5548299.2620000001</v>
      </c>
      <c r="AL51" s="139">
        <v>5276840</v>
      </c>
      <c r="AM51" s="139">
        <v>8582432</v>
      </c>
      <c r="AN51" s="139">
        <v>7609653</v>
      </c>
      <c r="AO51" s="139">
        <v>9070209.0800000001</v>
      </c>
      <c r="AP51" s="139">
        <v>0</v>
      </c>
      <c r="AQ51" s="139">
        <v>0</v>
      </c>
      <c r="AR51" s="139">
        <v>0</v>
      </c>
      <c r="AS51" s="139">
        <v>0</v>
      </c>
      <c r="AT51" s="139">
        <v>5522618</v>
      </c>
      <c r="AU51" s="139">
        <v>5596045</v>
      </c>
      <c r="AV51" s="139">
        <v>5754681</v>
      </c>
      <c r="AW51" s="139">
        <v>5563848.6869999999</v>
      </c>
      <c r="AX51" s="139">
        <v>4827086</v>
      </c>
      <c r="AY51" s="139">
        <v>5048733</v>
      </c>
      <c r="AZ51" s="220"/>
    </row>
    <row r="52" spans="1:52">
      <c r="A52" s="139" t="s">
        <v>34</v>
      </c>
      <c r="B52" s="139">
        <v>0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v>3650995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39">
        <v>0</v>
      </c>
      <c r="W52" s="139">
        <v>0</v>
      </c>
      <c r="X52" s="139">
        <v>0</v>
      </c>
      <c r="Y52" s="139">
        <v>0</v>
      </c>
      <c r="Z52" s="139">
        <v>0</v>
      </c>
      <c r="AA52" s="139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139">
        <v>0</v>
      </c>
      <c r="AI52" s="139">
        <v>0</v>
      </c>
      <c r="AJ52" s="139">
        <v>0</v>
      </c>
      <c r="AK52" s="139">
        <v>0</v>
      </c>
      <c r="AL52" s="139">
        <v>0</v>
      </c>
      <c r="AM52" s="139">
        <v>0</v>
      </c>
      <c r="AN52" s="139">
        <v>0</v>
      </c>
      <c r="AO52" s="139">
        <v>0</v>
      </c>
      <c r="AP52" s="139">
        <v>0</v>
      </c>
      <c r="AQ52" s="139">
        <v>0</v>
      </c>
      <c r="AR52" s="139">
        <v>0</v>
      </c>
      <c r="AS52" s="139">
        <v>0</v>
      </c>
      <c r="AT52" s="139">
        <v>0</v>
      </c>
      <c r="AU52" s="139">
        <v>0</v>
      </c>
      <c r="AV52" s="139">
        <v>0</v>
      </c>
      <c r="AW52" s="139">
        <v>0</v>
      </c>
      <c r="AX52" s="139">
        <v>0</v>
      </c>
      <c r="AY52" s="139">
        <v>0</v>
      </c>
      <c r="AZ52" s="220"/>
    </row>
    <row r="53" spans="1:52">
      <c r="A53" s="139" t="s">
        <v>33</v>
      </c>
      <c r="B53" s="139">
        <v>3332</v>
      </c>
      <c r="C53" s="139">
        <v>803364</v>
      </c>
      <c r="D53" s="139">
        <v>1503397</v>
      </c>
      <c r="E53" s="139">
        <v>1453429</v>
      </c>
      <c r="F53" s="139">
        <v>1403461</v>
      </c>
      <c r="G53" s="139">
        <v>1563493</v>
      </c>
      <c r="H53" s="139">
        <v>903526</v>
      </c>
      <c r="I53" s="139">
        <v>3558</v>
      </c>
      <c r="J53" s="139">
        <v>82729</v>
      </c>
      <c r="K53" s="139">
        <v>3622</v>
      </c>
      <c r="L53" s="139">
        <v>3654</v>
      </c>
      <c r="M53" s="139">
        <v>1103687</v>
      </c>
      <c r="N53" s="139">
        <v>153719</v>
      </c>
      <c r="O53" s="139">
        <v>3750</v>
      </c>
      <c r="P53" s="139">
        <v>3918783</v>
      </c>
      <c r="Q53" s="139">
        <v>503815.44</v>
      </c>
      <c r="R53" s="139">
        <v>3848</v>
      </c>
      <c r="S53" s="139">
        <v>453880</v>
      </c>
      <c r="T53" s="139">
        <v>3912</v>
      </c>
      <c r="U53" s="139">
        <v>3944.703</v>
      </c>
      <c r="V53" s="139">
        <v>3998</v>
      </c>
      <c r="W53" s="139">
        <v>4051</v>
      </c>
      <c r="X53" s="139">
        <v>4106</v>
      </c>
      <c r="Y53" s="139">
        <v>4159.9620000000004</v>
      </c>
      <c r="Z53" s="139">
        <v>4216</v>
      </c>
      <c r="AA53" s="139">
        <v>4272</v>
      </c>
      <c r="AB53" s="139">
        <v>4330</v>
      </c>
      <c r="AC53" s="139">
        <v>4387.0600000000004</v>
      </c>
      <c r="AD53" s="139">
        <v>4447</v>
      </c>
      <c r="AE53" s="139">
        <v>4506</v>
      </c>
      <c r="AF53" s="139">
        <v>4566</v>
      </c>
      <c r="AG53" s="139">
        <v>0</v>
      </c>
      <c r="AH53" s="139">
        <v>0</v>
      </c>
      <c r="AI53" s="139">
        <v>0</v>
      </c>
      <c r="AJ53" s="139">
        <v>0</v>
      </c>
      <c r="AK53" s="139">
        <v>0</v>
      </c>
      <c r="AL53" s="139">
        <v>0</v>
      </c>
      <c r="AM53" s="139">
        <v>14038</v>
      </c>
      <c r="AN53" s="139">
        <v>14114</v>
      </c>
      <c r="AO53" s="139">
        <v>14229.01</v>
      </c>
      <c r="AP53" s="139">
        <v>14150</v>
      </c>
      <c r="AQ53" s="139">
        <v>14455</v>
      </c>
      <c r="AR53" s="139">
        <v>88815</v>
      </c>
      <c r="AS53" s="139">
        <v>90089.3</v>
      </c>
      <c r="AT53" s="139">
        <v>121284</v>
      </c>
      <c r="AU53" s="139">
        <v>122258</v>
      </c>
      <c r="AV53" s="139">
        <v>6383242</v>
      </c>
      <c r="AW53" s="139">
        <v>125761.21799999999</v>
      </c>
      <c r="AX53" s="139">
        <v>126695</v>
      </c>
      <c r="AY53" s="139">
        <v>127471</v>
      </c>
      <c r="AZ53" s="220"/>
    </row>
    <row r="54" spans="1:52">
      <c r="A54" s="139" t="s">
        <v>32</v>
      </c>
      <c r="B54" s="139">
        <v>0</v>
      </c>
      <c r="C54" s="139">
        <v>800000</v>
      </c>
      <c r="D54" s="139">
        <v>1500000</v>
      </c>
      <c r="E54" s="139">
        <v>1450000</v>
      </c>
      <c r="F54" s="139">
        <v>1400000</v>
      </c>
      <c r="G54" s="139">
        <v>1560000</v>
      </c>
      <c r="H54" s="139">
        <v>900000</v>
      </c>
      <c r="I54" s="139">
        <v>0</v>
      </c>
      <c r="J54" s="139">
        <v>0</v>
      </c>
      <c r="K54" s="139">
        <v>0</v>
      </c>
      <c r="L54" s="139">
        <v>0</v>
      </c>
      <c r="M54" s="139">
        <v>1100000</v>
      </c>
      <c r="N54" s="139">
        <v>150000</v>
      </c>
      <c r="O54" s="139">
        <v>0</v>
      </c>
      <c r="P54" s="139">
        <v>3915000</v>
      </c>
      <c r="Q54" s="139">
        <v>500000</v>
      </c>
      <c r="R54" s="139">
        <v>0</v>
      </c>
      <c r="S54" s="139">
        <v>450000</v>
      </c>
      <c r="T54" s="139">
        <v>0</v>
      </c>
      <c r="U54" s="139">
        <v>0</v>
      </c>
      <c r="V54" s="139">
        <v>0</v>
      </c>
      <c r="W54" s="139">
        <v>0</v>
      </c>
      <c r="X54" s="139">
        <v>0</v>
      </c>
      <c r="Y54" s="139">
        <v>0</v>
      </c>
      <c r="Z54" s="139">
        <v>0</v>
      </c>
      <c r="AA54" s="139">
        <v>0</v>
      </c>
      <c r="AB54" s="139">
        <v>0</v>
      </c>
      <c r="AC54" s="139">
        <v>0</v>
      </c>
      <c r="AD54" s="139">
        <v>0</v>
      </c>
      <c r="AE54" s="139">
        <v>0</v>
      </c>
      <c r="AF54" s="139">
        <v>0</v>
      </c>
      <c r="AG54" s="139">
        <v>0</v>
      </c>
      <c r="AH54" s="139">
        <v>0</v>
      </c>
      <c r="AI54" s="139">
        <v>0</v>
      </c>
      <c r="AJ54" s="139">
        <v>0</v>
      </c>
      <c r="AK54" s="139">
        <v>0</v>
      </c>
      <c r="AL54" s="139">
        <v>0</v>
      </c>
      <c r="AM54" s="139">
        <v>14038</v>
      </c>
      <c r="AN54" s="139">
        <v>14114</v>
      </c>
      <c r="AO54" s="139">
        <v>14229.01</v>
      </c>
      <c r="AP54" s="139">
        <v>14150</v>
      </c>
      <c r="AQ54" s="139">
        <v>0</v>
      </c>
      <c r="AR54" s="139">
        <v>0</v>
      </c>
      <c r="AS54" s="139">
        <v>0</v>
      </c>
      <c r="AT54" s="139">
        <v>0</v>
      </c>
      <c r="AU54" s="139">
        <v>0</v>
      </c>
      <c r="AV54" s="139">
        <v>6260000</v>
      </c>
      <c r="AW54" s="139">
        <v>0</v>
      </c>
      <c r="AX54" s="139">
        <v>0</v>
      </c>
      <c r="AY54" s="139">
        <v>0</v>
      </c>
      <c r="AZ54" s="220"/>
    </row>
    <row r="55" spans="1:52">
      <c r="A55" s="139" t="s">
        <v>34</v>
      </c>
      <c r="B55" s="139">
        <v>3332</v>
      </c>
      <c r="C55" s="139">
        <v>3364</v>
      </c>
      <c r="D55" s="139">
        <v>3397</v>
      </c>
      <c r="E55" s="139">
        <v>3429</v>
      </c>
      <c r="F55" s="139">
        <v>3461</v>
      </c>
      <c r="G55" s="139">
        <v>3493</v>
      </c>
      <c r="H55" s="139">
        <v>3526</v>
      </c>
      <c r="I55" s="139">
        <v>3558</v>
      </c>
      <c r="J55" s="139">
        <v>82729</v>
      </c>
      <c r="K55" s="139">
        <v>3622</v>
      </c>
      <c r="L55" s="139">
        <v>3654</v>
      </c>
      <c r="M55" s="139">
        <v>3687</v>
      </c>
      <c r="N55" s="139">
        <v>3719</v>
      </c>
      <c r="O55" s="139">
        <v>3750</v>
      </c>
      <c r="P55" s="139">
        <v>3783</v>
      </c>
      <c r="Q55" s="139">
        <v>3815.44</v>
      </c>
      <c r="R55" s="139">
        <v>3848</v>
      </c>
      <c r="S55" s="139">
        <v>3880</v>
      </c>
      <c r="T55" s="139">
        <v>3912</v>
      </c>
      <c r="U55" s="139">
        <v>3944.703</v>
      </c>
      <c r="V55" s="139">
        <v>3998</v>
      </c>
      <c r="W55" s="139">
        <v>4051</v>
      </c>
      <c r="X55" s="139">
        <v>4106</v>
      </c>
      <c r="Y55" s="139">
        <v>4159.9620000000004</v>
      </c>
      <c r="Z55" s="139">
        <v>4216</v>
      </c>
      <c r="AA55" s="139">
        <v>4272</v>
      </c>
      <c r="AB55" s="139">
        <v>4330</v>
      </c>
      <c r="AC55" s="139">
        <v>4387.0600000000004</v>
      </c>
      <c r="AD55" s="139">
        <v>4447</v>
      </c>
      <c r="AE55" s="139">
        <v>4506</v>
      </c>
      <c r="AF55" s="139">
        <v>4566</v>
      </c>
      <c r="AG55" s="139">
        <v>0</v>
      </c>
      <c r="AH55" s="139">
        <v>0</v>
      </c>
      <c r="AI55" s="139">
        <v>0</v>
      </c>
      <c r="AJ55" s="139">
        <v>0</v>
      </c>
      <c r="AK55" s="139">
        <v>0</v>
      </c>
      <c r="AL55" s="139">
        <v>0</v>
      </c>
      <c r="AM55" s="139">
        <v>0</v>
      </c>
      <c r="AN55" s="139">
        <v>0</v>
      </c>
      <c r="AO55" s="139">
        <v>0</v>
      </c>
      <c r="AP55" s="139">
        <v>0</v>
      </c>
      <c r="AQ55" s="139">
        <v>14455</v>
      </c>
      <c r="AR55" s="139">
        <v>88815</v>
      </c>
      <c r="AS55" s="139">
        <v>90089.3</v>
      </c>
      <c r="AT55" s="139">
        <v>121284</v>
      </c>
      <c r="AU55" s="139">
        <v>122258</v>
      </c>
      <c r="AV55" s="139">
        <v>123242</v>
      </c>
      <c r="AW55" s="139">
        <v>125761.21799999999</v>
      </c>
      <c r="AX55" s="139">
        <v>126695</v>
      </c>
      <c r="AY55" s="139">
        <v>127471</v>
      </c>
      <c r="AZ55" s="220"/>
    </row>
    <row r="56" spans="1:52">
      <c r="A56" s="139" t="s">
        <v>60</v>
      </c>
      <c r="B56" s="139">
        <v>1969861</v>
      </c>
      <c r="C56" s="139">
        <v>3419821</v>
      </c>
      <c r="D56" s="139">
        <v>3369811</v>
      </c>
      <c r="E56" s="139">
        <v>3320420</v>
      </c>
      <c r="F56" s="139">
        <v>3240070</v>
      </c>
      <c r="G56" s="139">
        <v>1188664</v>
      </c>
      <c r="H56" s="139">
        <v>1188664</v>
      </c>
      <c r="I56" s="139">
        <v>2200186</v>
      </c>
      <c r="J56" s="139">
        <v>2483196</v>
      </c>
      <c r="K56" s="139">
        <v>2832226</v>
      </c>
      <c r="L56" s="139">
        <v>4481246</v>
      </c>
      <c r="M56" s="139">
        <v>3403686</v>
      </c>
      <c r="N56" s="139">
        <v>3819676</v>
      </c>
      <c r="O56" s="139">
        <v>7607089</v>
      </c>
      <c r="P56" s="139">
        <v>7491735</v>
      </c>
      <c r="Q56" s="139">
        <v>6906088.9299999997</v>
      </c>
      <c r="R56" s="139">
        <v>6799786</v>
      </c>
      <c r="S56" s="139">
        <v>6506497</v>
      </c>
      <c r="T56" s="139">
        <v>5761758</v>
      </c>
      <c r="U56" s="139">
        <v>6840358.4479999999</v>
      </c>
      <c r="V56" s="139">
        <v>7311364</v>
      </c>
      <c r="W56" s="139">
        <v>5392977</v>
      </c>
      <c r="X56" s="139">
        <v>5677442</v>
      </c>
      <c r="Y56" s="139">
        <v>5153567</v>
      </c>
      <c r="Z56" s="139">
        <v>4749692</v>
      </c>
      <c r="AA56" s="139">
        <v>4101922</v>
      </c>
      <c r="AB56" s="139">
        <v>3823422</v>
      </c>
      <c r="AC56" s="139">
        <v>4478722</v>
      </c>
      <c r="AD56" s="139">
        <v>4874552</v>
      </c>
      <c r="AE56" s="139">
        <v>4832882</v>
      </c>
      <c r="AF56" s="139">
        <v>4699612</v>
      </c>
      <c r="AG56" s="139">
        <v>5168982</v>
      </c>
      <c r="AH56" s="139">
        <v>7108007</v>
      </c>
      <c r="AI56" s="139">
        <v>6450312</v>
      </c>
      <c r="AJ56" s="139">
        <v>6051186</v>
      </c>
      <c r="AK56" s="139">
        <v>4707620.46</v>
      </c>
      <c r="AL56" s="139">
        <v>2436057</v>
      </c>
      <c r="AM56" s="139">
        <v>2020737</v>
      </c>
      <c r="AN56" s="139">
        <v>3738637</v>
      </c>
      <c r="AO56" s="139">
        <v>2274077.2200000002</v>
      </c>
      <c r="AP56" s="139">
        <v>2233600</v>
      </c>
      <c r="AQ56" s="139">
        <v>2233600</v>
      </c>
      <c r="AR56" s="139">
        <v>1825670</v>
      </c>
      <c r="AS56" s="139">
        <v>2927965.86</v>
      </c>
      <c r="AT56" s="139">
        <v>3082892</v>
      </c>
      <c r="AU56" s="139">
        <v>2889314</v>
      </c>
      <c r="AV56" s="139">
        <v>3390714</v>
      </c>
      <c r="AW56" s="139">
        <v>3769203.2850000001</v>
      </c>
      <c r="AX56" s="139">
        <v>5828927</v>
      </c>
      <c r="AY56" s="139">
        <v>7540632</v>
      </c>
      <c r="AZ56" s="220"/>
    </row>
    <row r="57" spans="1:52">
      <c r="A57" s="139" t="s">
        <v>61</v>
      </c>
      <c r="B57" s="139">
        <v>0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820420</v>
      </c>
      <c r="I57" s="139">
        <v>1809847</v>
      </c>
      <c r="J57" s="139">
        <v>0</v>
      </c>
      <c r="K57" s="139">
        <v>0</v>
      </c>
      <c r="L57" s="139">
        <v>4090907</v>
      </c>
      <c r="M57" s="139">
        <v>2989927</v>
      </c>
      <c r="N57" s="139">
        <v>3405917</v>
      </c>
      <c r="O57" s="139">
        <v>7180917</v>
      </c>
      <c r="P57" s="139">
        <v>6955917</v>
      </c>
      <c r="Q57" s="139">
        <v>6479917.2000000002</v>
      </c>
      <c r="R57" s="139">
        <v>6373614</v>
      </c>
      <c r="S57" s="139">
        <v>6287205</v>
      </c>
      <c r="T57" s="139">
        <v>5542466</v>
      </c>
      <c r="U57" s="139">
        <v>6621066.2000000002</v>
      </c>
      <c r="V57" s="139">
        <v>7092072</v>
      </c>
      <c r="W57" s="139">
        <v>0</v>
      </c>
      <c r="X57" s="139">
        <v>5677442</v>
      </c>
      <c r="Y57" s="139">
        <v>0</v>
      </c>
      <c r="Z57" s="139">
        <v>0</v>
      </c>
      <c r="AA57" s="139">
        <v>0</v>
      </c>
      <c r="AB57" s="139">
        <v>3823422</v>
      </c>
      <c r="AC57" s="139">
        <v>0</v>
      </c>
      <c r="AD57" s="139">
        <v>0</v>
      </c>
      <c r="AE57" s="139">
        <v>0</v>
      </c>
      <c r="AF57" s="139">
        <v>0</v>
      </c>
      <c r="AG57" s="139">
        <v>0</v>
      </c>
      <c r="AH57" s="139">
        <v>0</v>
      </c>
      <c r="AI57" s="139">
        <v>0</v>
      </c>
      <c r="AJ57" s="139">
        <v>0</v>
      </c>
      <c r="AK57" s="139">
        <v>4707620.46</v>
      </c>
      <c r="AL57" s="139">
        <v>0</v>
      </c>
      <c r="AM57" s="139">
        <v>0</v>
      </c>
      <c r="AN57" s="139">
        <v>0</v>
      </c>
      <c r="AO57" s="139">
        <v>0</v>
      </c>
      <c r="AP57" s="139">
        <v>0</v>
      </c>
      <c r="AQ57" s="139">
        <v>0</v>
      </c>
      <c r="AR57" s="139">
        <v>0</v>
      </c>
      <c r="AS57" s="139">
        <v>0</v>
      </c>
      <c r="AT57" s="139">
        <v>0</v>
      </c>
      <c r="AU57" s="139">
        <v>0</v>
      </c>
      <c r="AV57" s="139">
        <v>3390714</v>
      </c>
      <c r="AW57" s="139">
        <v>0</v>
      </c>
      <c r="AX57" s="139">
        <v>0</v>
      </c>
      <c r="AY57" s="139">
        <v>0</v>
      </c>
      <c r="AZ57" s="220"/>
    </row>
    <row r="58" spans="1:52">
      <c r="A58" s="139" t="s">
        <v>1161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820420</v>
      </c>
      <c r="H58" s="139">
        <v>0</v>
      </c>
      <c r="I58" s="139">
        <v>0</v>
      </c>
      <c r="J58" s="139">
        <v>2092857</v>
      </c>
      <c r="K58" s="139">
        <v>2441887</v>
      </c>
      <c r="L58" s="139">
        <v>0</v>
      </c>
      <c r="M58" s="139">
        <v>0</v>
      </c>
      <c r="N58" s="139">
        <v>0</v>
      </c>
      <c r="O58" s="139">
        <v>0</v>
      </c>
      <c r="P58" s="139">
        <v>0</v>
      </c>
      <c r="Q58" s="139">
        <v>0</v>
      </c>
      <c r="R58" s="139">
        <v>0</v>
      </c>
      <c r="S58" s="139">
        <v>0</v>
      </c>
      <c r="T58" s="139">
        <v>0</v>
      </c>
      <c r="U58" s="139">
        <v>0</v>
      </c>
      <c r="V58" s="139">
        <v>0</v>
      </c>
      <c r="W58" s="139">
        <v>5392977</v>
      </c>
      <c r="X58" s="139">
        <v>0</v>
      </c>
      <c r="Y58" s="139">
        <v>5153567</v>
      </c>
      <c r="Z58" s="139">
        <v>4749692</v>
      </c>
      <c r="AA58" s="139">
        <v>4101922</v>
      </c>
      <c r="AB58" s="139">
        <v>0</v>
      </c>
      <c r="AC58" s="139">
        <v>4478722</v>
      </c>
      <c r="AD58" s="139">
        <v>4874552</v>
      </c>
      <c r="AE58" s="139">
        <v>4832882</v>
      </c>
      <c r="AF58" s="139">
        <v>4699612</v>
      </c>
      <c r="AG58" s="139">
        <v>5168982</v>
      </c>
      <c r="AH58" s="139">
        <v>7108007</v>
      </c>
      <c r="AI58" s="139">
        <v>6450312</v>
      </c>
      <c r="AJ58" s="139">
        <v>6051186</v>
      </c>
      <c r="AK58" s="139">
        <v>0</v>
      </c>
      <c r="AL58" s="139">
        <v>2436057</v>
      </c>
      <c r="AM58" s="139">
        <v>2020737</v>
      </c>
      <c r="AN58" s="139">
        <v>3738637</v>
      </c>
      <c r="AO58" s="139">
        <v>2274077.2200000002</v>
      </c>
      <c r="AP58" s="139">
        <v>2233600</v>
      </c>
      <c r="AQ58" s="139">
        <v>2233600</v>
      </c>
      <c r="AR58" s="139">
        <v>1825670</v>
      </c>
      <c r="AS58" s="139">
        <v>2927965.86</v>
      </c>
      <c r="AT58" s="139">
        <v>3082892</v>
      </c>
      <c r="AU58" s="139">
        <v>2889314</v>
      </c>
      <c r="AV58" s="139">
        <v>0</v>
      </c>
      <c r="AW58" s="139">
        <v>3769203.2850000001</v>
      </c>
      <c r="AX58" s="139">
        <v>3616784</v>
      </c>
      <c r="AY58" s="139">
        <v>5042232</v>
      </c>
      <c r="AZ58" s="220"/>
    </row>
    <row r="59" spans="1:52">
      <c r="A59" s="139" t="s">
        <v>62</v>
      </c>
      <c r="B59" s="139">
        <v>0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  <c r="X59" s="139">
        <v>0</v>
      </c>
      <c r="Y59" s="139">
        <v>0</v>
      </c>
      <c r="Z59" s="139">
        <v>0</v>
      </c>
      <c r="AA59" s="139">
        <v>0</v>
      </c>
      <c r="AB59" s="139">
        <v>0</v>
      </c>
      <c r="AC59" s="139">
        <v>0</v>
      </c>
      <c r="AD59" s="139">
        <v>0</v>
      </c>
      <c r="AE59" s="139">
        <v>0</v>
      </c>
      <c r="AF59" s="139">
        <v>0</v>
      </c>
      <c r="AG59" s="139">
        <v>0</v>
      </c>
      <c r="AH59" s="139">
        <v>0</v>
      </c>
      <c r="AI59" s="139">
        <v>0</v>
      </c>
      <c r="AJ59" s="139">
        <v>0</v>
      </c>
      <c r="AK59" s="139">
        <v>0</v>
      </c>
      <c r="AL59" s="139">
        <v>0</v>
      </c>
      <c r="AM59" s="139">
        <v>0</v>
      </c>
      <c r="AN59" s="139">
        <v>0</v>
      </c>
      <c r="AO59" s="139">
        <v>0</v>
      </c>
      <c r="AP59" s="139">
        <v>0</v>
      </c>
      <c r="AQ59" s="139">
        <v>0</v>
      </c>
      <c r="AR59" s="139">
        <v>0</v>
      </c>
      <c r="AS59" s="139">
        <v>0</v>
      </c>
      <c r="AT59" s="139">
        <v>0</v>
      </c>
      <c r="AU59" s="139">
        <v>0</v>
      </c>
      <c r="AV59" s="139">
        <v>0</v>
      </c>
      <c r="AW59" s="139">
        <v>0</v>
      </c>
      <c r="AX59" s="139">
        <v>2212143</v>
      </c>
      <c r="AY59" s="139">
        <v>2498400</v>
      </c>
      <c r="AZ59" s="220"/>
    </row>
    <row r="60" spans="1:52">
      <c r="A60" s="139" t="s">
        <v>1162</v>
      </c>
      <c r="B60" s="139">
        <v>1969861</v>
      </c>
      <c r="C60" s="139">
        <v>3419821</v>
      </c>
      <c r="D60" s="139">
        <v>3369811</v>
      </c>
      <c r="E60" s="139">
        <v>3320420</v>
      </c>
      <c r="F60" s="139">
        <v>3240070</v>
      </c>
      <c r="G60" s="139">
        <v>368244</v>
      </c>
      <c r="H60" s="139">
        <v>368244</v>
      </c>
      <c r="I60" s="139">
        <v>390339</v>
      </c>
      <c r="J60" s="139">
        <v>390339</v>
      </c>
      <c r="K60" s="139">
        <v>390339</v>
      </c>
      <c r="L60" s="139">
        <v>390339</v>
      </c>
      <c r="M60" s="139">
        <v>413759</v>
      </c>
      <c r="N60" s="139">
        <v>413759</v>
      </c>
      <c r="O60" s="139">
        <v>426172</v>
      </c>
      <c r="P60" s="139">
        <v>535818</v>
      </c>
      <c r="Q60" s="139">
        <v>426171.73</v>
      </c>
      <c r="R60" s="139">
        <v>426172</v>
      </c>
      <c r="S60" s="139">
        <v>219292</v>
      </c>
      <c r="T60" s="139">
        <v>219292</v>
      </c>
      <c r="U60" s="139">
        <v>219292.24799999999</v>
      </c>
      <c r="V60" s="139">
        <v>219292</v>
      </c>
      <c r="W60" s="139">
        <v>0</v>
      </c>
      <c r="X60" s="139">
        <v>0</v>
      </c>
      <c r="Y60" s="139">
        <v>0</v>
      </c>
      <c r="Z60" s="139">
        <v>0</v>
      </c>
      <c r="AA60" s="139">
        <v>0</v>
      </c>
      <c r="AB60" s="139">
        <v>0</v>
      </c>
      <c r="AC60" s="139">
        <v>0</v>
      </c>
      <c r="AD60" s="139">
        <v>0</v>
      </c>
      <c r="AE60" s="139">
        <v>0</v>
      </c>
      <c r="AF60" s="139">
        <v>0</v>
      </c>
      <c r="AG60" s="139">
        <v>0</v>
      </c>
      <c r="AH60" s="139">
        <v>0</v>
      </c>
      <c r="AI60" s="139">
        <v>0</v>
      </c>
      <c r="AJ60" s="139">
        <v>0</v>
      </c>
      <c r="AK60" s="139">
        <v>0</v>
      </c>
      <c r="AL60" s="139">
        <v>0</v>
      </c>
      <c r="AM60" s="139">
        <v>0</v>
      </c>
      <c r="AN60" s="139">
        <v>0</v>
      </c>
      <c r="AO60" s="139">
        <v>0</v>
      </c>
      <c r="AP60" s="139">
        <v>0</v>
      </c>
      <c r="AQ60" s="139">
        <v>0</v>
      </c>
      <c r="AR60" s="139">
        <v>0</v>
      </c>
      <c r="AS60" s="139">
        <v>0</v>
      </c>
      <c r="AT60" s="139">
        <v>0</v>
      </c>
      <c r="AU60" s="139">
        <v>0</v>
      </c>
      <c r="AV60" s="139">
        <v>0</v>
      </c>
      <c r="AW60" s="139">
        <v>0</v>
      </c>
      <c r="AX60" s="139">
        <v>0</v>
      </c>
      <c r="AY60" s="139">
        <v>0</v>
      </c>
      <c r="AZ60" s="220"/>
    </row>
    <row r="61" spans="1:52">
      <c r="A61" s="139" t="s">
        <v>1163</v>
      </c>
      <c r="B61" s="139">
        <v>0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39">
        <v>0</v>
      </c>
      <c r="W61" s="139">
        <v>0</v>
      </c>
      <c r="X61" s="139">
        <v>0</v>
      </c>
      <c r="Y61" s="139">
        <v>0</v>
      </c>
      <c r="Z61" s="139">
        <v>0</v>
      </c>
      <c r="AA61" s="139">
        <v>0</v>
      </c>
      <c r="AB61" s="139">
        <v>0</v>
      </c>
      <c r="AC61" s="139">
        <v>0</v>
      </c>
      <c r="AD61" s="139">
        <v>0</v>
      </c>
      <c r="AE61" s="139">
        <v>0</v>
      </c>
      <c r="AF61" s="139">
        <v>0</v>
      </c>
      <c r="AG61" s="139">
        <v>33333.332999999999</v>
      </c>
      <c r="AH61" s="139">
        <v>33333</v>
      </c>
      <c r="AI61" s="139">
        <v>33333</v>
      </c>
      <c r="AJ61" s="139">
        <v>33333</v>
      </c>
      <c r="AK61" s="139">
        <v>0</v>
      </c>
      <c r="AL61" s="139">
        <v>0</v>
      </c>
      <c r="AM61" s="139">
        <v>0</v>
      </c>
      <c r="AN61" s="139">
        <v>0</v>
      </c>
      <c r="AO61" s="139">
        <v>33333.33</v>
      </c>
      <c r="AP61" s="139">
        <v>33333</v>
      </c>
      <c r="AQ61" s="139">
        <v>33333</v>
      </c>
      <c r="AR61" s="139">
        <v>33333</v>
      </c>
      <c r="AS61" s="139">
        <v>0</v>
      </c>
      <c r="AT61" s="139">
        <v>0</v>
      </c>
      <c r="AU61" s="139">
        <v>0</v>
      </c>
      <c r="AV61" s="139">
        <v>0</v>
      </c>
      <c r="AW61" s="139">
        <v>0</v>
      </c>
      <c r="AX61" s="139">
        <v>0</v>
      </c>
      <c r="AY61" s="139">
        <v>0</v>
      </c>
      <c r="AZ61" s="220"/>
    </row>
    <row r="62" spans="1:52">
      <c r="A62" s="139" t="s">
        <v>32</v>
      </c>
      <c r="B62" s="139">
        <v>0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39">
        <v>0</v>
      </c>
      <c r="W62" s="139">
        <v>0</v>
      </c>
      <c r="X62" s="139">
        <v>0</v>
      </c>
      <c r="Y62" s="139">
        <v>0</v>
      </c>
      <c r="Z62" s="139">
        <v>0</v>
      </c>
      <c r="AA62" s="139">
        <v>0</v>
      </c>
      <c r="AB62" s="139">
        <v>0</v>
      </c>
      <c r="AC62" s="139">
        <v>0</v>
      </c>
      <c r="AD62" s="139">
        <v>0</v>
      </c>
      <c r="AE62" s="139">
        <v>0</v>
      </c>
      <c r="AF62" s="139">
        <v>0</v>
      </c>
      <c r="AG62" s="139">
        <v>33333.332999999999</v>
      </c>
      <c r="AH62" s="139">
        <v>33333</v>
      </c>
      <c r="AI62" s="139">
        <v>33333</v>
      </c>
      <c r="AJ62" s="139">
        <v>33333</v>
      </c>
      <c r="AK62" s="139">
        <v>0</v>
      </c>
      <c r="AL62" s="139">
        <v>0</v>
      </c>
      <c r="AM62" s="139">
        <v>0</v>
      </c>
      <c r="AN62" s="139">
        <v>0</v>
      </c>
      <c r="AO62" s="139">
        <v>33333.33</v>
      </c>
      <c r="AP62" s="139">
        <v>33333</v>
      </c>
      <c r="AQ62" s="139">
        <v>33333</v>
      </c>
      <c r="AR62" s="139">
        <v>33333</v>
      </c>
      <c r="AS62" s="139">
        <v>0</v>
      </c>
      <c r="AT62" s="139">
        <v>0</v>
      </c>
      <c r="AU62" s="139">
        <v>0</v>
      </c>
      <c r="AV62" s="139">
        <v>0</v>
      </c>
      <c r="AW62" s="139">
        <v>0</v>
      </c>
      <c r="AX62" s="139">
        <v>0</v>
      </c>
      <c r="AY62" s="139">
        <v>0</v>
      </c>
      <c r="AZ62" s="220"/>
    </row>
    <row r="63" spans="1:52">
      <c r="A63" s="139" t="s">
        <v>1164</v>
      </c>
      <c r="B63" s="139">
        <v>0</v>
      </c>
      <c r="C63" s="139">
        <v>0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306171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249689</v>
      </c>
      <c r="X63" s="139">
        <v>0</v>
      </c>
      <c r="Y63" s="139">
        <v>317870.78100000002</v>
      </c>
      <c r="Z63" s="139">
        <v>325862</v>
      </c>
      <c r="AA63" s="139">
        <v>366145</v>
      </c>
      <c r="AB63" s="139">
        <v>0</v>
      </c>
      <c r="AC63" s="139">
        <v>688904.68</v>
      </c>
      <c r="AD63" s="139">
        <v>634284</v>
      </c>
      <c r="AE63" s="139">
        <v>643750</v>
      </c>
      <c r="AF63" s="139">
        <v>659213</v>
      </c>
      <c r="AG63" s="139">
        <v>664062.27</v>
      </c>
      <c r="AH63" s="139">
        <v>640318</v>
      </c>
      <c r="AI63" s="139">
        <v>641662</v>
      </c>
      <c r="AJ63" s="139">
        <v>656646</v>
      </c>
      <c r="AK63" s="139">
        <v>0</v>
      </c>
      <c r="AL63" s="139">
        <v>681024</v>
      </c>
      <c r="AM63" s="139">
        <v>679902</v>
      </c>
      <c r="AN63" s="139">
        <v>738419</v>
      </c>
      <c r="AO63" s="139">
        <v>1387287.91</v>
      </c>
      <c r="AP63" s="139">
        <v>1421211</v>
      </c>
      <c r="AQ63" s="139">
        <v>1433260</v>
      </c>
      <c r="AR63" s="139">
        <v>1674707</v>
      </c>
      <c r="AS63" s="139">
        <v>1720153.39</v>
      </c>
      <c r="AT63" s="139">
        <v>1746689</v>
      </c>
      <c r="AU63" s="139">
        <v>1804066</v>
      </c>
      <c r="AV63" s="139">
        <v>0</v>
      </c>
      <c r="AW63" s="139">
        <v>1842399.1340000001</v>
      </c>
      <c r="AX63" s="139">
        <v>1845872</v>
      </c>
      <c r="AY63" s="139">
        <v>1846606</v>
      </c>
      <c r="AZ63" s="220"/>
    </row>
    <row r="64" spans="1:52">
      <c r="A64" s="139" t="s">
        <v>1165</v>
      </c>
      <c r="B64" s="139">
        <v>0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314187</v>
      </c>
      <c r="M64" s="139">
        <v>311656</v>
      </c>
      <c r="N64" s="139">
        <v>306939</v>
      </c>
      <c r="O64" s="139">
        <v>308801</v>
      </c>
      <c r="P64" s="139">
        <v>253340</v>
      </c>
      <c r="Q64" s="139">
        <v>292122.57</v>
      </c>
      <c r="R64" s="139">
        <v>269255</v>
      </c>
      <c r="S64" s="139">
        <v>299952</v>
      </c>
      <c r="T64" s="139">
        <v>315696</v>
      </c>
      <c r="U64" s="139">
        <v>315687.14399999997</v>
      </c>
      <c r="V64" s="139">
        <v>300086</v>
      </c>
      <c r="W64" s="139">
        <v>0</v>
      </c>
      <c r="X64" s="139">
        <v>258817</v>
      </c>
      <c r="Y64" s="139">
        <v>0</v>
      </c>
      <c r="Z64" s="139">
        <v>0</v>
      </c>
      <c r="AA64" s="139">
        <v>0</v>
      </c>
      <c r="AB64" s="139">
        <v>691229</v>
      </c>
      <c r="AC64" s="139">
        <v>0</v>
      </c>
      <c r="AD64" s="139">
        <v>0</v>
      </c>
      <c r="AE64" s="139">
        <v>0</v>
      </c>
      <c r="AF64" s="139">
        <v>0</v>
      </c>
      <c r="AG64" s="139">
        <v>0</v>
      </c>
      <c r="AH64" s="139">
        <v>0</v>
      </c>
      <c r="AI64" s="139">
        <v>0</v>
      </c>
      <c r="AJ64" s="139">
        <v>0</v>
      </c>
      <c r="AK64" s="139">
        <v>682447.73100000003</v>
      </c>
      <c r="AL64" s="139">
        <v>0</v>
      </c>
      <c r="AM64" s="139">
        <v>0</v>
      </c>
      <c r="AN64" s="139">
        <v>0</v>
      </c>
      <c r="AO64" s="139">
        <v>0</v>
      </c>
      <c r="AP64" s="139">
        <v>0</v>
      </c>
      <c r="AQ64" s="139">
        <v>0</v>
      </c>
      <c r="AR64" s="139">
        <v>0</v>
      </c>
      <c r="AS64" s="139">
        <v>0</v>
      </c>
      <c r="AT64" s="139">
        <v>0</v>
      </c>
      <c r="AU64" s="139">
        <v>0</v>
      </c>
      <c r="AV64" s="139">
        <v>1811249</v>
      </c>
      <c r="AW64" s="139">
        <v>0</v>
      </c>
      <c r="AX64" s="139">
        <v>0</v>
      </c>
      <c r="AY64" s="139">
        <v>0</v>
      </c>
      <c r="AZ64" s="220"/>
    </row>
    <row r="65" spans="1:52">
      <c r="A65" s="139" t="s">
        <v>1166</v>
      </c>
      <c r="B65" s="139">
        <v>0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30965</v>
      </c>
      <c r="K65" s="139">
        <v>30965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39">
        <v>0</v>
      </c>
      <c r="AB65" s="139">
        <v>0</v>
      </c>
      <c r="AC65" s="139">
        <v>0</v>
      </c>
      <c r="AD65" s="139">
        <v>0</v>
      </c>
      <c r="AE65" s="139">
        <v>0</v>
      </c>
      <c r="AF65" s="139">
        <v>0</v>
      </c>
      <c r="AG65" s="139">
        <v>0</v>
      </c>
      <c r="AH65" s="139">
        <v>0</v>
      </c>
      <c r="AI65" s="139">
        <v>0</v>
      </c>
      <c r="AJ65" s="139">
        <v>0</v>
      </c>
      <c r="AK65" s="139">
        <v>0</v>
      </c>
      <c r="AL65" s="139">
        <v>0</v>
      </c>
      <c r="AM65" s="139">
        <v>0</v>
      </c>
      <c r="AN65" s="139">
        <v>0</v>
      </c>
      <c r="AO65" s="139">
        <v>0</v>
      </c>
      <c r="AP65" s="139">
        <v>0</v>
      </c>
      <c r="AQ65" s="139">
        <v>0</v>
      </c>
      <c r="AR65" s="139">
        <v>0</v>
      </c>
      <c r="AS65" s="139">
        <v>0</v>
      </c>
      <c r="AT65" s="139">
        <v>0</v>
      </c>
      <c r="AU65" s="139">
        <v>0</v>
      </c>
      <c r="AV65" s="139">
        <v>0</v>
      </c>
      <c r="AW65" s="139">
        <v>0</v>
      </c>
      <c r="AX65" s="139">
        <v>0</v>
      </c>
      <c r="AY65" s="139">
        <v>0</v>
      </c>
      <c r="AZ65" s="220"/>
    </row>
    <row r="66" spans="1:52">
      <c r="A66" s="139" t="s">
        <v>1167</v>
      </c>
      <c r="B66" s="139">
        <v>0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39">
        <v>0</v>
      </c>
      <c r="W66" s="139">
        <v>0</v>
      </c>
      <c r="X66" s="139">
        <v>0</v>
      </c>
      <c r="Y66" s="139">
        <v>0</v>
      </c>
      <c r="Z66" s="139">
        <v>0</v>
      </c>
      <c r="AA66" s="139">
        <v>0</v>
      </c>
      <c r="AB66" s="139">
        <v>0</v>
      </c>
      <c r="AC66" s="139">
        <v>0</v>
      </c>
      <c r="AD66" s="139">
        <v>0</v>
      </c>
      <c r="AE66" s="139">
        <v>0</v>
      </c>
      <c r="AF66" s="139">
        <v>0</v>
      </c>
      <c r="AG66" s="139">
        <v>0</v>
      </c>
      <c r="AH66" s="139">
        <v>0</v>
      </c>
      <c r="AI66" s="139">
        <v>0</v>
      </c>
      <c r="AJ66" s="139">
        <v>0</v>
      </c>
      <c r="AK66" s="139">
        <v>0</v>
      </c>
      <c r="AL66" s="139">
        <v>0</v>
      </c>
      <c r="AM66" s="139">
        <v>8296</v>
      </c>
      <c r="AN66" s="139">
        <v>10712</v>
      </c>
      <c r="AO66" s="139">
        <v>13128.35</v>
      </c>
      <c r="AP66" s="139">
        <v>12170</v>
      </c>
      <c r="AQ66" s="139">
        <v>13684</v>
      </c>
      <c r="AR66" s="139">
        <v>15971</v>
      </c>
      <c r="AS66" s="139">
        <v>30365.82</v>
      </c>
      <c r="AT66" s="139">
        <v>13435</v>
      </c>
      <c r="AU66" s="139">
        <v>0</v>
      </c>
      <c r="AV66" s="139">
        <v>0</v>
      </c>
      <c r="AW66" s="139">
        <v>0</v>
      </c>
      <c r="AX66" s="139">
        <v>0</v>
      </c>
      <c r="AY66" s="139">
        <v>0</v>
      </c>
      <c r="AZ66" s="220"/>
    </row>
    <row r="67" spans="1:52">
      <c r="A67" s="139" t="s">
        <v>63</v>
      </c>
      <c r="B67" s="139">
        <v>2592528</v>
      </c>
      <c r="C67" s="139">
        <v>2538829</v>
      </c>
      <c r="D67" s="139">
        <v>2512553</v>
      </c>
      <c r="E67" s="139">
        <v>3523652</v>
      </c>
      <c r="F67" s="139">
        <v>3618144</v>
      </c>
      <c r="G67" s="139">
        <v>3318554</v>
      </c>
      <c r="H67" s="139">
        <v>2607342</v>
      </c>
      <c r="I67" s="139">
        <v>2888991</v>
      </c>
      <c r="J67" s="139">
        <v>2761528</v>
      </c>
      <c r="K67" s="139">
        <v>2803727</v>
      </c>
      <c r="L67" s="139">
        <v>2579534</v>
      </c>
      <c r="M67" s="139">
        <v>3009197</v>
      </c>
      <c r="N67" s="139">
        <v>2853705</v>
      </c>
      <c r="O67" s="139">
        <v>3443215</v>
      </c>
      <c r="P67" s="139">
        <v>157725</v>
      </c>
      <c r="Q67" s="139">
        <v>315041.90000000002</v>
      </c>
      <c r="R67" s="139">
        <v>461309</v>
      </c>
      <c r="S67" s="139">
        <v>345546</v>
      </c>
      <c r="T67" s="139">
        <v>156864</v>
      </c>
      <c r="U67" s="139">
        <v>326442.136</v>
      </c>
      <c r="V67" s="139">
        <v>573928</v>
      </c>
      <c r="W67" s="139">
        <v>468843</v>
      </c>
      <c r="X67" s="139">
        <v>329886</v>
      </c>
      <c r="Y67" s="139">
        <v>547968.06000000006</v>
      </c>
      <c r="Z67" s="139">
        <v>819048</v>
      </c>
      <c r="AA67" s="139">
        <v>486332</v>
      </c>
      <c r="AB67" s="139">
        <v>198972</v>
      </c>
      <c r="AC67" s="139">
        <v>253605.37</v>
      </c>
      <c r="AD67" s="139">
        <v>469265</v>
      </c>
      <c r="AE67" s="139">
        <v>502167</v>
      </c>
      <c r="AF67" s="139">
        <v>273214</v>
      </c>
      <c r="AG67" s="139">
        <v>372496.734</v>
      </c>
      <c r="AH67" s="139">
        <v>762426</v>
      </c>
      <c r="AI67" s="139">
        <v>735388</v>
      </c>
      <c r="AJ67" s="139">
        <v>466523</v>
      </c>
      <c r="AK67" s="139">
        <v>725980.06599999999</v>
      </c>
      <c r="AL67" s="139">
        <v>1121175</v>
      </c>
      <c r="AM67" s="139">
        <v>777547</v>
      </c>
      <c r="AN67" s="139">
        <v>346240</v>
      </c>
      <c r="AO67" s="139">
        <v>455838.44</v>
      </c>
      <c r="AP67" s="139">
        <v>883889</v>
      </c>
      <c r="AQ67" s="139">
        <v>847436</v>
      </c>
      <c r="AR67" s="139">
        <v>417697</v>
      </c>
      <c r="AS67" s="139">
        <v>662266.28</v>
      </c>
      <c r="AT67" s="139">
        <v>1088267</v>
      </c>
      <c r="AU67" s="139">
        <v>798673</v>
      </c>
      <c r="AV67" s="139">
        <v>478623</v>
      </c>
      <c r="AW67" s="139">
        <v>921155.03399999999</v>
      </c>
      <c r="AX67" s="139">
        <v>1518744</v>
      </c>
      <c r="AY67" s="139">
        <v>1090433</v>
      </c>
      <c r="AZ67" s="220"/>
    </row>
    <row r="68" spans="1:52">
      <c r="A68" s="139" t="s">
        <v>64</v>
      </c>
      <c r="B68" s="139">
        <v>0</v>
      </c>
      <c r="C68" s="139">
        <v>0</v>
      </c>
      <c r="D68" s="139">
        <v>0</v>
      </c>
      <c r="E68" s="139">
        <v>0</v>
      </c>
      <c r="F68" s="139">
        <v>0</v>
      </c>
      <c r="G68" s="139">
        <v>301858</v>
      </c>
      <c r="H68" s="139">
        <v>179304</v>
      </c>
      <c r="I68" s="139">
        <v>188500</v>
      </c>
      <c r="J68" s="139">
        <v>434089</v>
      </c>
      <c r="K68" s="139">
        <v>422748</v>
      </c>
      <c r="L68" s="139">
        <v>213006</v>
      </c>
      <c r="M68" s="139">
        <v>352419</v>
      </c>
      <c r="N68" s="139">
        <v>535013</v>
      </c>
      <c r="O68" s="139">
        <v>294348</v>
      </c>
      <c r="P68" s="139">
        <v>157725</v>
      </c>
      <c r="Q68" s="139">
        <v>315041.90000000002</v>
      </c>
      <c r="R68" s="139">
        <v>461309</v>
      </c>
      <c r="S68" s="139">
        <v>345546</v>
      </c>
      <c r="T68" s="139">
        <v>156864</v>
      </c>
      <c r="U68" s="139">
        <v>326442.136</v>
      </c>
      <c r="V68" s="139">
        <v>573928</v>
      </c>
      <c r="W68" s="139">
        <v>468843</v>
      </c>
      <c r="X68" s="139">
        <v>329886</v>
      </c>
      <c r="Y68" s="139">
        <v>547968.06000000006</v>
      </c>
      <c r="Z68" s="139">
        <v>819048</v>
      </c>
      <c r="AA68" s="139">
        <v>486332</v>
      </c>
      <c r="AB68" s="139">
        <v>198972</v>
      </c>
      <c r="AC68" s="139">
        <v>253605.37</v>
      </c>
      <c r="AD68" s="139">
        <v>469265</v>
      </c>
      <c r="AE68" s="139">
        <v>502167</v>
      </c>
      <c r="AF68" s="139">
        <v>273214</v>
      </c>
      <c r="AG68" s="139">
        <v>372496.734</v>
      </c>
      <c r="AH68" s="139">
        <v>762426</v>
      </c>
      <c r="AI68" s="139">
        <v>735388</v>
      </c>
      <c r="AJ68" s="139">
        <v>466523</v>
      </c>
      <c r="AK68" s="139">
        <v>725980.06599999999</v>
      </c>
      <c r="AL68" s="139">
        <v>1121175</v>
      </c>
      <c r="AM68" s="139">
        <v>777547</v>
      </c>
      <c r="AN68" s="139">
        <v>346240</v>
      </c>
      <c r="AO68" s="139">
        <v>455838.44</v>
      </c>
      <c r="AP68" s="139">
        <v>883889</v>
      </c>
      <c r="AQ68" s="139">
        <v>847436</v>
      </c>
      <c r="AR68" s="139">
        <v>417697</v>
      </c>
      <c r="AS68" s="139">
        <v>662266.28</v>
      </c>
      <c r="AT68" s="139">
        <v>1088267</v>
      </c>
      <c r="AU68" s="139">
        <v>798673</v>
      </c>
      <c r="AV68" s="139">
        <v>478623</v>
      </c>
      <c r="AW68" s="139">
        <v>921155.03399999999</v>
      </c>
      <c r="AX68" s="139">
        <v>1518744</v>
      </c>
      <c r="AY68" s="139">
        <v>1090433</v>
      </c>
      <c r="AZ68" s="220"/>
    </row>
    <row r="69" spans="1:52">
      <c r="A69" s="139" t="s">
        <v>1168</v>
      </c>
      <c r="B69" s="139">
        <v>0</v>
      </c>
      <c r="C69" s="139">
        <v>0</v>
      </c>
      <c r="D69" s="139">
        <v>0</v>
      </c>
      <c r="E69" s="139">
        <v>0</v>
      </c>
      <c r="F69" s="139">
        <v>0</v>
      </c>
      <c r="G69" s="139">
        <v>3016696</v>
      </c>
      <c r="H69" s="139">
        <v>2428038</v>
      </c>
      <c r="I69" s="139">
        <v>2700492</v>
      </c>
      <c r="J69" s="139">
        <v>2327439</v>
      </c>
      <c r="K69" s="139">
        <v>2380979</v>
      </c>
      <c r="L69" s="139">
        <v>2366528</v>
      </c>
      <c r="M69" s="139">
        <v>2656778</v>
      </c>
      <c r="N69" s="139">
        <v>2318692</v>
      </c>
      <c r="O69" s="139">
        <v>3148867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0</v>
      </c>
      <c r="AA69" s="139">
        <v>0</v>
      </c>
      <c r="AB69" s="139">
        <v>0</v>
      </c>
      <c r="AC69" s="139">
        <v>0</v>
      </c>
      <c r="AD69" s="139">
        <v>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139">
        <v>0</v>
      </c>
      <c r="AK69" s="139">
        <v>0</v>
      </c>
      <c r="AL69" s="139">
        <v>0</v>
      </c>
      <c r="AM69" s="139">
        <v>0</v>
      </c>
      <c r="AN69" s="139">
        <v>0</v>
      </c>
      <c r="AO69" s="139">
        <v>0</v>
      </c>
      <c r="AP69" s="139">
        <v>0</v>
      </c>
      <c r="AQ69" s="139">
        <v>0</v>
      </c>
      <c r="AR69" s="139">
        <v>0</v>
      </c>
      <c r="AS69" s="139">
        <v>0</v>
      </c>
      <c r="AT69" s="139">
        <v>0</v>
      </c>
      <c r="AU69" s="139">
        <v>0</v>
      </c>
      <c r="AV69" s="139">
        <v>0</v>
      </c>
      <c r="AW69" s="139">
        <v>0</v>
      </c>
      <c r="AX69" s="139">
        <v>0</v>
      </c>
      <c r="AY69" s="139">
        <v>0</v>
      </c>
      <c r="AZ69" s="220"/>
    </row>
    <row r="70" spans="1:52">
      <c r="A70" s="139" t="s">
        <v>65</v>
      </c>
      <c r="B70" s="139">
        <v>4628981</v>
      </c>
      <c r="C70" s="139">
        <v>6829508</v>
      </c>
      <c r="D70" s="139">
        <v>7469706</v>
      </c>
      <c r="E70" s="139">
        <v>8350826</v>
      </c>
      <c r="F70" s="139">
        <v>8293426</v>
      </c>
      <c r="G70" s="139">
        <v>7403951</v>
      </c>
      <c r="H70" s="139">
        <v>5744176</v>
      </c>
      <c r="I70" s="139">
        <v>6582813</v>
      </c>
      <c r="J70" s="139">
        <v>6454184</v>
      </c>
      <c r="K70" s="139">
        <v>6999141</v>
      </c>
      <c r="L70" s="139">
        <v>8232100</v>
      </c>
      <c r="M70" s="139">
        <v>10153294</v>
      </c>
      <c r="N70" s="139">
        <v>9360710</v>
      </c>
      <c r="O70" s="139">
        <v>13212501</v>
      </c>
      <c r="P70" s="139">
        <v>18104408</v>
      </c>
      <c r="Q70" s="139">
        <v>15355490.060000001</v>
      </c>
      <c r="R70" s="139">
        <v>14330005</v>
      </c>
      <c r="S70" s="139">
        <v>13906500</v>
      </c>
      <c r="T70" s="139">
        <v>12285272</v>
      </c>
      <c r="U70" s="139">
        <v>14491661.132999999</v>
      </c>
      <c r="V70" s="139">
        <v>14206230</v>
      </c>
      <c r="W70" s="139">
        <v>11921002</v>
      </c>
      <c r="X70" s="139">
        <v>13781670</v>
      </c>
      <c r="Y70" s="139">
        <v>15458231.937000001</v>
      </c>
      <c r="Z70" s="139">
        <v>15703051</v>
      </c>
      <c r="AA70" s="139">
        <v>12590412</v>
      </c>
      <c r="AB70" s="139">
        <v>12703254</v>
      </c>
      <c r="AC70" s="139">
        <v>14126491.380000001</v>
      </c>
      <c r="AD70" s="139">
        <v>13632192</v>
      </c>
      <c r="AE70" s="139">
        <v>21225622</v>
      </c>
      <c r="AF70" s="139">
        <v>17152274</v>
      </c>
      <c r="AG70" s="139">
        <v>15529897.641000001</v>
      </c>
      <c r="AH70" s="139">
        <v>16706854</v>
      </c>
      <c r="AI70" s="139">
        <v>16229127</v>
      </c>
      <c r="AJ70" s="139">
        <v>14945055</v>
      </c>
      <c r="AK70" s="139">
        <v>14878403.465</v>
      </c>
      <c r="AL70" s="139">
        <v>13063186</v>
      </c>
      <c r="AM70" s="139">
        <v>18345751</v>
      </c>
      <c r="AN70" s="139">
        <v>17749850</v>
      </c>
      <c r="AO70" s="139">
        <v>14353979.039999999</v>
      </c>
      <c r="AP70" s="139">
        <v>13277831</v>
      </c>
      <c r="AQ70" s="139">
        <v>16807244</v>
      </c>
      <c r="AR70" s="139">
        <v>24740789</v>
      </c>
      <c r="AS70" s="139">
        <v>24613354.140000001</v>
      </c>
      <c r="AT70" s="139">
        <v>23346754</v>
      </c>
      <c r="AU70" s="139">
        <v>24946182</v>
      </c>
      <c r="AV70" s="139">
        <v>21940202</v>
      </c>
      <c r="AW70" s="139">
        <v>21074977.197000001</v>
      </c>
      <c r="AX70" s="139">
        <v>30031246</v>
      </c>
      <c r="AY70" s="139">
        <v>30616274</v>
      </c>
      <c r="AZ70" s="220"/>
    </row>
    <row r="71" spans="1:52">
      <c r="A71" s="139" t="s">
        <v>66</v>
      </c>
      <c r="B71" s="139">
        <v>9819971</v>
      </c>
      <c r="C71" s="139">
        <v>8084896</v>
      </c>
      <c r="D71" s="139">
        <v>9379791</v>
      </c>
      <c r="E71" s="139">
        <v>11836274</v>
      </c>
      <c r="F71" s="139">
        <v>12618405</v>
      </c>
      <c r="G71" s="139">
        <v>17132038</v>
      </c>
      <c r="H71" s="139">
        <v>19197478</v>
      </c>
      <c r="I71" s="139">
        <v>15730371</v>
      </c>
      <c r="J71" s="139">
        <v>15401473</v>
      </c>
      <c r="K71" s="139">
        <v>15822640</v>
      </c>
      <c r="L71" s="139">
        <v>14848505</v>
      </c>
      <c r="M71" s="139">
        <v>15433266</v>
      </c>
      <c r="N71" s="139">
        <v>16731786</v>
      </c>
      <c r="O71" s="139">
        <v>14261015</v>
      </c>
      <c r="P71" s="139">
        <v>14599889</v>
      </c>
      <c r="Q71" s="139">
        <v>18484056.449999999</v>
      </c>
      <c r="R71" s="139">
        <v>19692880</v>
      </c>
      <c r="S71" s="139">
        <v>20132518</v>
      </c>
      <c r="T71" s="139">
        <v>20949778</v>
      </c>
      <c r="U71" s="139">
        <v>18943698</v>
      </c>
      <c r="V71" s="139">
        <v>18377248</v>
      </c>
      <c r="W71" s="139">
        <v>16235998</v>
      </c>
      <c r="X71" s="139">
        <v>14779517</v>
      </c>
      <c r="Y71" s="139">
        <v>13788036.68</v>
      </c>
      <c r="Z71" s="139">
        <v>13037556</v>
      </c>
      <c r="AA71" s="139">
        <v>12212451</v>
      </c>
      <c r="AB71" s="139">
        <v>11510595</v>
      </c>
      <c r="AC71" s="139">
        <v>11339939.68</v>
      </c>
      <c r="AD71" s="139">
        <v>10333754</v>
      </c>
      <c r="AE71" s="139">
        <v>11177569</v>
      </c>
      <c r="AF71" s="139">
        <v>15313173</v>
      </c>
      <c r="AG71" s="139">
        <v>17454287.68</v>
      </c>
      <c r="AH71" s="139">
        <v>14459067</v>
      </c>
      <c r="AI71" s="139">
        <v>13910567</v>
      </c>
      <c r="AJ71" s="139">
        <v>13595287</v>
      </c>
      <c r="AK71" s="139">
        <v>13496667.220000001</v>
      </c>
      <c r="AL71" s="139">
        <v>12523010</v>
      </c>
      <c r="AM71" s="139">
        <v>11889830</v>
      </c>
      <c r="AN71" s="139">
        <v>9828850</v>
      </c>
      <c r="AO71" s="139">
        <v>7255200</v>
      </c>
      <c r="AP71" s="139">
        <v>7171800</v>
      </c>
      <c r="AQ71" s="139">
        <v>7088400</v>
      </c>
      <c r="AR71" s="139">
        <v>16825562</v>
      </c>
      <c r="AS71" s="139">
        <v>19522147.449999999</v>
      </c>
      <c r="AT71" s="139">
        <v>19652136</v>
      </c>
      <c r="AU71" s="139">
        <v>25452421</v>
      </c>
      <c r="AV71" s="139">
        <v>27161275</v>
      </c>
      <c r="AW71" s="139">
        <v>25163538.800999999</v>
      </c>
      <c r="AX71" s="139">
        <v>70664662</v>
      </c>
      <c r="AY71" s="139">
        <v>70443081</v>
      </c>
      <c r="AZ71" s="220"/>
    </row>
    <row r="72" spans="1:52">
      <c r="A72" s="139" t="s">
        <v>61</v>
      </c>
      <c r="B72" s="139">
        <v>0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17725621</v>
      </c>
      <c r="I72" s="139">
        <v>14859599</v>
      </c>
      <c r="J72" s="139">
        <v>0</v>
      </c>
      <c r="K72" s="139">
        <v>0</v>
      </c>
      <c r="L72" s="139">
        <v>13996161</v>
      </c>
      <c r="M72" s="139">
        <v>14994681</v>
      </c>
      <c r="N72" s="139">
        <v>16293202</v>
      </c>
      <c r="O72" s="139">
        <v>14041723</v>
      </c>
      <c r="P72" s="139">
        <v>14490243</v>
      </c>
      <c r="Q72" s="139">
        <v>18264764.199999999</v>
      </c>
      <c r="R72" s="139">
        <v>19473588</v>
      </c>
      <c r="S72" s="139">
        <v>20132518</v>
      </c>
      <c r="T72" s="139">
        <v>20949778</v>
      </c>
      <c r="U72" s="139">
        <v>18943698</v>
      </c>
      <c r="V72" s="139">
        <v>18377248</v>
      </c>
      <c r="W72" s="139">
        <v>0</v>
      </c>
      <c r="X72" s="139">
        <v>14779517</v>
      </c>
      <c r="Y72" s="139">
        <v>0</v>
      </c>
      <c r="Z72" s="139">
        <v>0</v>
      </c>
      <c r="AA72" s="139">
        <v>0</v>
      </c>
      <c r="AB72" s="139">
        <v>11510595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13196667.220000001</v>
      </c>
      <c r="AL72" s="139">
        <v>0</v>
      </c>
      <c r="AM72" s="139">
        <v>0</v>
      </c>
      <c r="AN72" s="139">
        <v>0</v>
      </c>
      <c r="AO72" s="139">
        <v>0</v>
      </c>
      <c r="AP72" s="139">
        <v>0</v>
      </c>
      <c r="AQ72" s="139">
        <v>0</v>
      </c>
      <c r="AR72" s="139">
        <v>0</v>
      </c>
      <c r="AS72" s="139">
        <v>0</v>
      </c>
      <c r="AT72" s="139">
        <v>0</v>
      </c>
      <c r="AU72" s="139">
        <v>0</v>
      </c>
      <c r="AV72" s="139">
        <v>27161275</v>
      </c>
      <c r="AW72" s="139">
        <v>0</v>
      </c>
      <c r="AX72" s="139">
        <v>0</v>
      </c>
      <c r="AY72" s="139">
        <v>0</v>
      </c>
      <c r="AZ72" s="220"/>
    </row>
    <row r="73" spans="1:52">
      <c r="A73" s="139" t="s">
        <v>1161</v>
      </c>
      <c r="B73" s="139">
        <v>9819971</v>
      </c>
      <c r="C73" s="139">
        <v>8084896</v>
      </c>
      <c r="D73" s="139">
        <v>9379791</v>
      </c>
      <c r="E73" s="139">
        <v>11674686</v>
      </c>
      <c r="F73" s="139">
        <v>12439581</v>
      </c>
      <c r="G73" s="139">
        <v>16930726</v>
      </c>
      <c r="H73" s="139">
        <v>0</v>
      </c>
      <c r="I73" s="139">
        <v>0</v>
      </c>
      <c r="J73" s="139">
        <v>14549129</v>
      </c>
      <c r="K73" s="139">
        <v>15822640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16235998</v>
      </c>
      <c r="X73" s="139">
        <v>0</v>
      </c>
      <c r="Y73" s="139">
        <v>13788036.68</v>
      </c>
      <c r="Z73" s="139">
        <v>13037556</v>
      </c>
      <c r="AA73" s="139">
        <v>12212451</v>
      </c>
      <c r="AB73" s="139">
        <v>0</v>
      </c>
      <c r="AC73" s="139">
        <v>11339939.68</v>
      </c>
      <c r="AD73" s="139">
        <v>10333754</v>
      </c>
      <c r="AE73" s="139">
        <v>11177569</v>
      </c>
      <c r="AF73" s="139">
        <v>15313173</v>
      </c>
      <c r="AG73" s="139">
        <v>17454287.68</v>
      </c>
      <c r="AH73" s="139">
        <v>14459067</v>
      </c>
      <c r="AI73" s="139">
        <v>13910567</v>
      </c>
      <c r="AJ73" s="139">
        <v>13595287</v>
      </c>
      <c r="AK73" s="139">
        <v>0</v>
      </c>
      <c r="AL73" s="139">
        <v>12523010</v>
      </c>
      <c r="AM73" s="139">
        <v>11889830</v>
      </c>
      <c r="AN73" s="139">
        <v>9828850</v>
      </c>
      <c r="AO73" s="139">
        <v>7255200</v>
      </c>
      <c r="AP73" s="139">
        <v>7171800</v>
      </c>
      <c r="AQ73" s="139">
        <v>7088400</v>
      </c>
      <c r="AR73" s="139">
        <v>16825562</v>
      </c>
      <c r="AS73" s="139">
        <v>19522147.449999999</v>
      </c>
      <c r="AT73" s="139">
        <v>19652136</v>
      </c>
      <c r="AU73" s="139">
        <v>25452421</v>
      </c>
      <c r="AV73" s="139">
        <v>0</v>
      </c>
      <c r="AW73" s="139">
        <v>24470814.350000001</v>
      </c>
      <c r="AX73" s="139">
        <v>25825547</v>
      </c>
      <c r="AY73" s="139">
        <v>26766628</v>
      </c>
      <c r="AZ73" s="220"/>
    </row>
    <row r="74" spans="1:52">
      <c r="A74" s="139" t="s">
        <v>1169</v>
      </c>
      <c r="B74" s="139">
        <v>0</v>
      </c>
      <c r="C74" s="139">
        <v>0</v>
      </c>
      <c r="D74" s="139">
        <v>0</v>
      </c>
      <c r="E74" s="139">
        <v>161588</v>
      </c>
      <c r="F74" s="139">
        <v>178824</v>
      </c>
      <c r="G74" s="139">
        <v>201312</v>
      </c>
      <c r="H74" s="139">
        <v>229175</v>
      </c>
      <c r="I74" s="139">
        <v>18429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39">
        <v>0</v>
      </c>
      <c r="W74" s="139">
        <v>0</v>
      </c>
      <c r="X74" s="139">
        <v>0</v>
      </c>
      <c r="Y74" s="139">
        <v>0</v>
      </c>
      <c r="Z74" s="139">
        <v>0</v>
      </c>
      <c r="AA74" s="139">
        <v>0</v>
      </c>
      <c r="AB74" s="139">
        <v>0</v>
      </c>
      <c r="AC74" s="139">
        <v>0</v>
      </c>
      <c r="AD74" s="139">
        <v>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  <c r="AW74" s="139">
        <v>692724.451</v>
      </c>
      <c r="AX74" s="139">
        <v>692724</v>
      </c>
      <c r="AY74" s="139">
        <v>707724</v>
      </c>
      <c r="AZ74" s="220"/>
    </row>
    <row r="75" spans="1:52">
      <c r="A75" s="139" t="s">
        <v>62</v>
      </c>
      <c r="B75" s="139">
        <v>0</v>
      </c>
      <c r="C75" s="139">
        <v>0</v>
      </c>
      <c r="D75" s="139">
        <v>0</v>
      </c>
      <c r="E75" s="139"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39">
        <v>0</v>
      </c>
      <c r="Z75" s="139">
        <v>0</v>
      </c>
      <c r="AA75" s="139">
        <v>0</v>
      </c>
      <c r="AB75" s="139">
        <v>0</v>
      </c>
      <c r="AC75" s="139">
        <v>0</v>
      </c>
      <c r="AD75" s="139">
        <v>0</v>
      </c>
      <c r="AE75" s="139">
        <v>0</v>
      </c>
      <c r="AF75" s="139">
        <v>0</v>
      </c>
      <c r="AG75" s="139">
        <v>0</v>
      </c>
      <c r="AH75" s="139">
        <v>0</v>
      </c>
      <c r="AI75" s="139">
        <v>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44146391</v>
      </c>
      <c r="AY75" s="139">
        <v>42968729</v>
      </c>
      <c r="AZ75" s="220"/>
    </row>
    <row r="76" spans="1:52">
      <c r="A76" s="139" t="s">
        <v>1162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1242682</v>
      </c>
      <c r="I76" s="139">
        <v>852343</v>
      </c>
      <c r="J76" s="139">
        <v>852344</v>
      </c>
      <c r="K76" s="139">
        <v>0</v>
      </c>
      <c r="L76" s="139">
        <v>852344</v>
      </c>
      <c r="M76" s="139">
        <v>438584</v>
      </c>
      <c r="N76" s="139">
        <v>438584</v>
      </c>
      <c r="O76" s="139">
        <v>219292</v>
      </c>
      <c r="P76" s="139">
        <v>109646</v>
      </c>
      <c r="Q76" s="139">
        <v>219292.25</v>
      </c>
      <c r="R76" s="139">
        <v>219292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  <c r="X76" s="139">
        <v>0</v>
      </c>
      <c r="Y76" s="139">
        <v>0</v>
      </c>
      <c r="Z76" s="139">
        <v>0</v>
      </c>
      <c r="AA76" s="139">
        <v>0</v>
      </c>
      <c r="AB76" s="139">
        <v>0</v>
      </c>
      <c r="AC76" s="139">
        <v>0</v>
      </c>
      <c r="AD76" s="139">
        <v>0</v>
      </c>
      <c r="AE76" s="139">
        <v>0</v>
      </c>
      <c r="AF76" s="139">
        <v>0</v>
      </c>
      <c r="AG76" s="139">
        <v>0</v>
      </c>
      <c r="AH76" s="139">
        <v>0</v>
      </c>
      <c r="AI76" s="139">
        <v>0</v>
      </c>
      <c r="AJ76" s="139">
        <v>0</v>
      </c>
      <c r="AK76" s="139">
        <v>300000</v>
      </c>
      <c r="AL76" s="139">
        <v>0</v>
      </c>
      <c r="AM76" s="139">
        <v>0</v>
      </c>
      <c r="AN76" s="139">
        <v>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220"/>
    </row>
    <row r="77" spans="1:52">
      <c r="A77" s="139" t="s">
        <v>1170</v>
      </c>
      <c r="B77" s="139">
        <v>0</v>
      </c>
      <c r="C77" s="139">
        <v>0</v>
      </c>
      <c r="D77" s="139">
        <v>0</v>
      </c>
      <c r="E77" s="139">
        <v>0</v>
      </c>
      <c r="F77" s="139">
        <v>0</v>
      </c>
      <c r="G77" s="139">
        <v>1242682</v>
      </c>
      <c r="H77" s="139">
        <v>0</v>
      </c>
      <c r="I77" s="139">
        <v>0</v>
      </c>
      <c r="J77" s="139">
        <v>0</v>
      </c>
      <c r="K77" s="139">
        <v>852344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  <c r="X77" s="139">
        <v>0</v>
      </c>
      <c r="Y77" s="139">
        <v>0</v>
      </c>
      <c r="Z77" s="139">
        <v>0</v>
      </c>
      <c r="AA77" s="139">
        <v>0</v>
      </c>
      <c r="AB77" s="139">
        <v>0</v>
      </c>
      <c r="AC77" s="139">
        <v>0</v>
      </c>
      <c r="AD77" s="139">
        <v>0</v>
      </c>
      <c r="AE77" s="139">
        <v>333333</v>
      </c>
      <c r="AF77" s="139">
        <v>333333</v>
      </c>
      <c r="AG77" s="139">
        <v>300000</v>
      </c>
      <c r="AH77" s="139">
        <v>300000</v>
      </c>
      <c r="AI77" s="139">
        <v>300000</v>
      </c>
      <c r="AJ77" s="139">
        <v>300000</v>
      </c>
      <c r="AK77" s="139">
        <v>0</v>
      </c>
      <c r="AL77" s="139">
        <v>451351</v>
      </c>
      <c r="AM77" s="139">
        <v>451351</v>
      </c>
      <c r="AN77" s="139">
        <v>451351</v>
      </c>
      <c r="AO77" s="139">
        <v>418017.67</v>
      </c>
      <c r="AP77" s="139">
        <v>418018</v>
      </c>
      <c r="AQ77" s="139">
        <v>418018</v>
      </c>
      <c r="AR77" s="139">
        <v>418018</v>
      </c>
      <c r="AS77" s="139">
        <v>418017.67</v>
      </c>
      <c r="AT77" s="139">
        <v>418018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220"/>
    </row>
    <row r="78" spans="1:52">
      <c r="A78" s="139" t="s">
        <v>32</v>
      </c>
      <c r="B78" s="139">
        <v>0</v>
      </c>
      <c r="C78" s="139">
        <v>0</v>
      </c>
      <c r="D78" s="139">
        <v>0</v>
      </c>
      <c r="E78" s="139">
        <v>0</v>
      </c>
      <c r="F78" s="139">
        <v>0</v>
      </c>
      <c r="G78" s="139">
        <v>1242682</v>
      </c>
      <c r="H78" s="139">
        <v>0</v>
      </c>
      <c r="I78" s="139">
        <v>0</v>
      </c>
      <c r="J78" s="139">
        <v>0</v>
      </c>
      <c r="K78" s="139">
        <v>852344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39">
        <v>0</v>
      </c>
      <c r="W78" s="139">
        <v>0</v>
      </c>
      <c r="X78" s="139">
        <v>0</v>
      </c>
      <c r="Y78" s="139">
        <v>0</v>
      </c>
      <c r="Z78" s="139">
        <v>0</v>
      </c>
      <c r="AA78" s="139">
        <v>0</v>
      </c>
      <c r="AB78" s="139">
        <v>0</v>
      </c>
      <c r="AC78" s="139">
        <v>0</v>
      </c>
      <c r="AD78" s="139">
        <v>0</v>
      </c>
      <c r="AE78" s="139">
        <v>333333</v>
      </c>
      <c r="AF78" s="139">
        <v>333333</v>
      </c>
      <c r="AG78" s="139">
        <v>300000</v>
      </c>
      <c r="AH78" s="139">
        <v>300000</v>
      </c>
      <c r="AI78" s="139">
        <v>300000</v>
      </c>
      <c r="AJ78" s="139">
        <v>300000</v>
      </c>
      <c r="AK78" s="139">
        <v>0</v>
      </c>
      <c r="AL78" s="139">
        <v>451351</v>
      </c>
      <c r="AM78" s="139">
        <v>451351</v>
      </c>
      <c r="AN78" s="139">
        <v>451351</v>
      </c>
      <c r="AO78" s="139">
        <v>418017.67</v>
      </c>
      <c r="AP78" s="139">
        <v>418018</v>
      </c>
      <c r="AQ78" s="139">
        <v>418018</v>
      </c>
      <c r="AR78" s="139">
        <v>418018</v>
      </c>
      <c r="AS78" s="139">
        <v>418017.67</v>
      </c>
      <c r="AT78" s="139">
        <v>418018</v>
      </c>
      <c r="AU78" s="139">
        <v>0</v>
      </c>
      <c r="AV78" s="139">
        <v>0</v>
      </c>
      <c r="AW78" s="139">
        <v>0</v>
      </c>
      <c r="AX78" s="139">
        <v>0</v>
      </c>
      <c r="AY78" s="139">
        <v>0</v>
      </c>
      <c r="AZ78" s="220"/>
    </row>
    <row r="79" spans="1:52">
      <c r="A79" s="139" t="s">
        <v>1171</v>
      </c>
      <c r="B79" s="139">
        <v>0</v>
      </c>
      <c r="C79" s="139">
        <v>0</v>
      </c>
      <c r="D79" s="139">
        <v>0</v>
      </c>
      <c r="E79" s="139">
        <v>0</v>
      </c>
      <c r="F79" s="139">
        <v>0</v>
      </c>
      <c r="G79" s="139">
        <v>4709325</v>
      </c>
      <c r="H79" s="139">
        <v>0</v>
      </c>
      <c r="I79" s="139">
        <v>0</v>
      </c>
      <c r="J79" s="139">
        <v>4816667</v>
      </c>
      <c r="K79" s="139">
        <v>4447002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39">
        <v>0</v>
      </c>
      <c r="W79" s="139">
        <v>4639563</v>
      </c>
      <c r="X79" s="139">
        <v>0</v>
      </c>
      <c r="Y79" s="139">
        <v>4941489.04</v>
      </c>
      <c r="Z79" s="139">
        <v>4942758</v>
      </c>
      <c r="AA79" s="139">
        <v>15527241</v>
      </c>
      <c r="AB79" s="139">
        <v>0</v>
      </c>
      <c r="AC79" s="139">
        <v>14830725.27</v>
      </c>
      <c r="AD79" s="139">
        <v>14731110</v>
      </c>
      <c r="AE79" s="139">
        <v>14662761</v>
      </c>
      <c r="AF79" s="139">
        <v>14595335</v>
      </c>
      <c r="AG79" s="139">
        <v>15786750.091</v>
      </c>
      <c r="AH79" s="139">
        <v>15631507</v>
      </c>
      <c r="AI79" s="139">
        <v>15492222</v>
      </c>
      <c r="AJ79" s="139">
        <v>15447032</v>
      </c>
      <c r="AK79" s="139">
        <v>0</v>
      </c>
      <c r="AL79" s="139">
        <v>15798365</v>
      </c>
      <c r="AM79" s="139">
        <v>15638152</v>
      </c>
      <c r="AN79" s="139">
        <v>15864850</v>
      </c>
      <c r="AO79" s="139">
        <v>26938527.780000001</v>
      </c>
      <c r="AP79" s="139">
        <v>26863949</v>
      </c>
      <c r="AQ79" s="139">
        <v>26755251</v>
      </c>
      <c r="AR79" s="139">
        <v>32471258</v>
      </c>
      <c r="AS79" s="139">
        <v>32310327.219999999</v>
      </c>
      <c r="AT79" s="139">
        <v>32086809</v>
      </c>
      <c r="AU79" s="139">
        <v>32996166</v>
      </c>
      <c r="AV79" s="139">
        <v>0</v>
      </c>
      <c r="AW79" s="139">
        <v>32292675.949999999</v>
      </c>
      <c r="AX79" s="139">
        <v>31846646</v>
      </c>
      <c r="AY79" s="139">
        <v>31431303</v>
      </c>
      <c r="AZ79" s="220"/>
    </row>
    <row r="80" spans="1:52">
      <c r="A80" s="139" t="s">
        <v>1172</v>
      </c>
      <c r="B80" s="139">
        <v>0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4647268</v>
      </c>
      <c r="I80" s="139">
        <v>4744359</v>
      </c>
      <c r="J80" s="139">
        <v>0</v>
      </c>
      <c r="K80" s="139">
        <v>0</v>
      </c>
      <c r="L80" s="139">
        <v>4350328</v>
      </c>
      <c r="M80" s="139">
        <v>4235482</v>
      </c>
      <c r="N80" s="139">
        <v>4187884</v>
      </c>
      <c r="O80" s="139">
        <v>4100293</v>
      </c>
      <c r="P80" s="139">
        <v>4207140</v>
      </c>
      <c r="Q80" s="139">
        <v>4731512.0599999996</v>
      </c>
      <c r="R80" s="139">
        <v>4809003</v>
      </c>
      <c r="S80" s="139">
        <v>4801451</v>
      </c>
      <c r="T80" s="139">
        <v>4777146</v>
      </c>
      <c r="U80" s="139">
        <v>4717556.2560000001</v>
      </c>
      <c r="V80" s="139">
        <v>4645633</v>
      </c>
      <c r="W80" s="139">
        <v>0</v>
      </c>
      <c r="X80" s="139">
        <v>4902899</v>
      </c>
      <c r="Y80" s="139">
        <v>0</v>
      </c>
      <c r="Z80" s="139">
        <v>0</v>
      </c>
      <c r="AA80" s="139">
        <v>0</v>
      </c>
      <c r="AB80" s="139">
        <v>14965464</v>
      </c>
      <c r="AC80" s="139">
        <v>0</v>
      </c>
      <c r="AD80" s="139">
        <v>0</v>
      </c>
      <c r="AE80" s="139">
        <v>0</v>
      </c>
      <c r="AF80" s="139">
        <v>0</v>
      </c>
      <c r="AG80" s="139">
        <v>0</v>
      </c>
      <c r="AH80" s="139">
        <v>0</v>
      </c>
      <c r="AI80" s="139">
        <v>0</v>
      </c>
      <c r="AJ80" s="139">
        <v>0</v>
      </c>
      <c r="AK80" s="139">
        <v>15679144.77</v>
      </c>
      <c r="AL80" s="139">
        <v>0</v>
      </c>
      <c r="AM80" s="139">
        <v>0</v>
      </c>
      <c r="AN80" s="139">
        <v>0</v>
      </c>
      <c r="AO80" s="139">
        <v>0</v>
      </c>
      <c r="AP80" s="139">
        <v>0</v>
      </c>
      <c r="AQ80" s="139">
        <v>0</v>
      </c>
      <c r="AR80" s="139">
        <v>0</v>
      </c>
      <c r="AS80" s="139">
        <v>0</v>
      </c>
      <c r="AT80" s="139">
        <v>0</v>
      </c>
      <c r="AU80" s="139">
        <v>0</v>
      </c>
      <c r="AV80" s="139">
        <v>32662287</v>
      </c>
      <c r="AW80" s="139">
        <v>0</v>
      </c>
      <c r="AX80" s="139">
        <v>0</v>
      </c>
      <c r="AY80" s="139">
        <v>0</v>
      </c>
      <c r="AZ80" s="220"/>
    </row>
    <row r="81" spans="1:52">
      <c r="A81" s="139" t="s">
        <v>1173</v>
      </c>
      <c r="B81" s="139">
        <v>0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</v>
      </c>
      <c r="X81" s="139">
        <v>0</v>
      </c>
      <c r="Y81" s="139">
        <v>0</v>
      </c>
      <c r="Z81" s="139">
        <v>0</v>
      </c>
      <c r="AA81" s="139">
        <v>0</v>
      </c>
      <c r="AB81" s="139">
        <v>0</v>
      </c>
      <c r="AC81" s="139">
        <v>39967.449999999997</v>
      </c>
      <c r="AD81" s="139">
        <v>40367</v>
      </c>
      <c r="AE81" s="139">
        <v>40771</v>
      </c>
      <c r="AF81" s="139">
        <v>41189</v>
      </c>
      <c r="AG81" s="139">
        <v>234141.78099999999</v>
      </c>
      <c r="AH81" s="139">
        <v>236582</v>
      </c>
      <c r="AI81" s="139">
        <v>239027</v>
      </c>
      <c r="AJ81" s="139">
        <v>251109</v>
      </c>
      <c r="AK81" s="139">
        <v>253704.98199999999</v>
      </c>
      <c r="AL81" s="139">
        <v>256348</v>
      </c>
      <c r="AM81" s="139">
        <v>258996</v>
      </c>
      <c r="AN81" s="139">
        <v>261663</v>
      </c>
      <c r="AO81" s="139">
        <v>264368</v>
      </c>
      <c r="AP81" s="139">
        <v>267122</v>
      </c>
      <c r="AQ81" s="139">
        <v>269882</v>
      </c>
      <c r="AR81" s="139">
        <v>272660</v>
      </c>
      <c r="AS81" s="139">
        <v>275479.21999999997</v>
      </c>
      <c r="AT81" s="139">
        <v>278349</v>
      </c>
      <c r="AU81" s="139">
        <v>281225</v>
      </c>
      <c r="AV81" s="139">
        <v>284120</v>
      </c>
      <c r="AW81" s="139">
        <v>287057.46899999998</v>
      </c>
      <c r="AX81" s="139">
        <v>372305</v>
      </c>
      <c r="AY81" s="139">
        <v>375996</v>
      </c>
      <c r="AZ81" s="220"/>
    </row>
    <row r="82" spans="1:52">
      <c r="A82" s="139" t="s">
        <v>67</v>
      </c>
      <c r="B82" s="139">
        <v>0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98397</v>
      </c>
      <c r="O82" s="139">
        <v>102268</v>
      </c>
      <c r="P82" s="139">
        <v>106349</v>
      </c>
      <c r="Q82" s="139">
        <v>110267.66</v>
      </c>
      <c r="R82" s="139">
        <v>114738</v>
      </c>
      <c r="S82" s="139">
        <v>119209</v>
      </c>
      <c r="T82" s="139">
        <v>123506</v>
      </c>
      <c r="U82" s="139">
        <v>127976.428</v>
      </c>
      <c r="V82" s="139">
        <v>152050</v>
      </c>
      <c r="W82" s="139">
        <v>158791</v>
      </c>
      <c r="X82" s="139">
        <v>165495</v>
      </c>
      <c r="Y82" s="139">
        <v>171551.584</v>
      </c>
      <c r="Z82" s="139">
        <v>177028</v>
      </c>
      <c r="AA82" s="139">
        <v>183507</v>
      </c>
      <c r="AB82" s="139">
        <v>189986</v>
      </c>
      <c r="AC82" s="139">
        <v>193475.85</v>
      </c>
      <c r="AD82" s="139">
        <v>200233</v>
      </c>
      <c r="AE82" s="139">
        <v>208737</v>
      </c>
      <c r="AF82" s="139">
        <v>215591</v>
      </c>
      <c r="AG82" s="139">
        <v>274543.72399999999</v>
      </c>
      <c r="AH82" s="139">
        <v>284619</v>
      </c>
      <c r="AI82" s="139">
        <v>295378</v>
      </c>
      <c r="AJ82" s="139">
        <v>306136</v>
      </c>
      <c r="AK82" s="139">
        <v>312079.14799999999</v>
      </c>
      <c r="AL82" s="139">
        <v>323849</v>
      </c>
      <c r="AM82" s="139">
        <v>327052</v>
      </c>
      <c r="AN82" s="139">
        <v>336679</v>
      </c>
      <c r="AO82" s="139">
        <v>345494.34</v>
      </c>
      <c r="AP82" s="139">
        <v>359221</v>
      </c>
      <c r="AQ82" s="139">
        <v>370475</v>
      </c>
      <c r="AR82" s="139">
        <v>397904</v>
      </c>
      <c r="AS82" s="139">
        <v>430963.7</v>
      </c>
      <c r="AT82" s="139">
        <v>467210</v>
      </c>
      <c r="AU82" s="139">
        <v>614632</v>
      </c>
      <c r="AV82" s="139">
        <v>633494</v>
      </c>
      <c r="AW82" s="139">
        <v>649366.79299999995</v>
      </c>
      <c r="AX82" s="139">
        <v>671135</v>
      </c>
      <c r="AY82" s="139">
        <v>686340</v>
      </c>
      <c r="AZ82" s="220"/>
    </row>
    <row r="83" spans="1:52">
      <c r="A83" s="139" t="s">
        <v>68</v>
      </c>
      <c r="B83" s="139">
        <v>0</v>
      </c>
      <c r="C83" s="139">
        <v>0</v>
      </c>
      <c r="D83" s="139">
        <v>0</v>
      </c>
      <c r="E83" s="139">
        <v>0</v>
      </c>
      <c r="F83" s="139">
        <v>0</v>
      </c>
      <c r="G83" s="139">
        <v>693038</v>
      </c>
      <c r="H83" s="139">
        <v>681936</v>
      </c>
      <c r="I83" s="139">
        <v>1812014</v>
      </c>
      <c r="J83" s="139">
        <v>1778175</v>
      </c>
      <c r="K83" s="139">
        <v>1744548</v>
      </c>
      <c r="L83" s="139">
        <v>1710921</v>
      </c>
      <c r="M83" s="139">
        <v>1677091</v>
      </c>
      <c r="N83" s="139">
        <v>1588243</v>
      </c>
      <c r="O83" s="139">
        <v>1623799</v>
      </c>
      <c r="P83" s="139">
        <v>1589699</v>
      </c>
      <c r="Q83" s="139">
        <v>1030884.87</v>
      </c>
      <c r="R83" s="139">
        <v>999853</v>
      </c>
      <c r="S83" s="139">
        <v>976161</v>
      </c>
      <c r="T83" s="139">
        <v>948800</v>
      </c>
      <c r="U83" s="139">
        <v>921438.72199999995</v>
      </c>
      <c r="V83" s="139">
        <v>893844</v>
      </c>
      <c r="W83" s="139">
        <v>866250</v>
      </c>
      <c r="X83" s="139">
        <v>838418</v>
      </c>
      <c r="Y83" s="139">
        <v>155447.68799999999</v>
      </c>
      <c r="Z83" s="139">
        <v>144659</v>
      </c>
      <c r="AA83" s="139">
        <v>135636</v>
      </c>
      <c r="AB83" s="139">
        <v>124081</v>
      </c>
      <c r="AC83" s="139">
        <v>139265.42000000001</v>
      </c>
      <c r="AD83" s="139">
        <v>113581</v>
      </c>
      <c r="AE83" s="139">
        <v>94563</v>
      </c>
      <c r="AF83" s="139">
        <v>84689</v>
      </c>
      <c r="AG83" s="139">
        <v>76594.163</v>
      </c>
      <c r="AH83" s="139">
        <v>64850</v>
      </c>
      <c r="AI83" s="139">
        <v>54871</v>
      </c>
      <c r="AJ83" s="139">
        <v>45451</v>
      </c>
      <c r="AK83" s="139">
        <v>35150.932999999997</v>
      </c>
      <c r="AL83" s="139">
        <v>25026</v>
      </c>
      <c r="AM83" s="139">
        <v>16560</v>
      </c>
      <c r="AN83" s="139">
        <v>6940</v>
      </c>
      <c r="AO83" s="139">
        <v>0</v>
      </c>
      <c r="AP83" s="139">
        <v>0</v>
      </c>
      <c r="AQ83" s="139">
        <v>0</v>
      </c>
      <c r="AR83" s="139">
        <v>2044402</v>
      </c>
      <c r="AS83" s="139">
        <v>2035483.31</v>
      </c>
      <c r="AT83" s="139">
        <v>2027240</v>
      </c>
      <c r="AU83" s="139">
        <v>2018915</v>
      </c>
      <c r="AV83" s="139">
        <v>2012925</v>
      </c>
      <c r="AW83" s="139">
        <v>1974785.57</v>
      </c>
      <c r="AX83" s="139">
        <v>2519246</v>
      </c>
      <c r="AY83" s="139">
        <v>2611933</v>
      </c>
      <c r="AZ83" s="220"/>
    </row>
    <row r="84" spans="1:52">
      <c r="A84" s="139" t="s">
        <v>69</v>
      </c>
      <c r="B84" s="139">
        <v>8319114</v>
      </c>
      <c r="C84" s="139">
        <v>8373775</v>
      </c>
      <c r="D84" s="139">
        <v>8382173</v>
      </c>
      <c r="E84" s="139">
        <v>8423357</v>
      </c>
      <c r="F84" s="139">
        <v>9674876</v>
      </c>
      <c r="G84" s="139">
        <v>3006523</v>
      </c>
      <c r="H84" s="139">
        <v>3095930</v>
      </c>
      <c r="I84" s="139">
        <v>3017790</v>
      </c>
      <c r="J84" s="139">
        <v>3127365</v>
      </c>
      <c r="K84" s="139">
        <v>3117920</v>
      </c>
      <c r="L84" s="139">
        <v>3260333</v>
      </c>
      <c r="M84" s="139">
        <v>3348470</v>
      </c>
      <c r="N84" s="139">
        <v>3440012</v>
      </c>
      <c r="O84" s="139">
        <v>3578933</v>
      </c>
      <c r="P84" s="139">
        <v>3824311</v>
      </c>
      <c r="Q84" s="139">
        <v>3898776.59</v>
      </c>
      <c r="R84" s="139">
        <v>4147948</v>
      </c>
      <c r="S84" s="139">
        <v>4453453</v>
      </c>
      <c r="T84" s="139">
        <v>4494262</v>
      </c>
      <c r="U84" s="139">
        <v>5181514.1830000002</v>
      </c>
      <c r="V84" s="139">
        <v>5337666</v>
      </c>
      <c r="W84" s="139">
        <v>5884386</v>
      </c>
      <c r="X84" s="139">
        <v>6051552</v>
      </c>
      <c r="Y84" s="139">
        <v>6200376.0449999999</v>
      </c>
      <c r="Z84" s="139">
        <v>6577423</v>
      </c>
      <c r="AA84" s="139">
        <v>6445394</v>
      </c>
      <c r="AB84" s="139">
        <v>6573772</v>
      </c>
      <c r="AC84" s="139">
        <v>6617401.6100000003</v>
      </c>
      <c r="AD84" s="139">
        <v>6716239</v>
      </c>
      <c r="AE84" s="139">
        <v>7051951</v>
      </c>
      <c r="AF84" s="139">
        <v>7325810</v>
      </c>
      <c r="AG84" s="139">
        <v>6587300.2759999996</v>
      </c>
      <c r="AH84" s="139">
        <v>6674915</v>
      </c>
      <c r="AI84" s="139">
        <v>6684630</v>
      </c>
      <c r="AJ84" s="139">
        <v>6788934</v>
      </c>
      <c r="AK84" s="139">
        <v>6867396.0839999998</v>
      </c>
      <c r="AL84" s="139">
        <v>6957045</v>
      </c>
      <c r="AM84" s="139">
        <v>7041010</v>
      </c>
      <c r="AN84" s="139">
        <v>7112895</v>
      </c>
      <c r="AO84" s="139">
        <v>7118216.8499999996</v>
      </c>
      <c r="AP84" s="139">
        <v>7213546</v>
      </c>
      <c r="AQ84" s="139">
        <v>7384180</v>
      </c>
      <c r="AR84" s="139">
        <v>7791783</v>
      </c>
      <c r="AS84" s="139">
        <v>7926316.6699999999</v>
      </c>
      <c r="AT84" s="139">
        <v>7755367</v>
      </c>
      <c r="AU84" s="139">
        <v>7833319</v>
      </c>
      <c r="AV84" s="139">
        <v>7981867</v>
      </c>
      <c r="AW84" s="139">
        <v>8028369.2029999997</v>
      </c>
      <c r="AX84" s="139">
        <v>8011705</v>
      </c>
      <c r="AY84" s="139">
        <v>7956303</v>
      </c>
      <c r="AZ84" s="220"/>
    </row>
    <row r="85" spans="1:52">
      <c r="A85" s="139" t="s">
        <v>1174</v>
      </c>
      <c r="B85" s="139">
        <v>0</v>
      </c>
      <c r="C85" s="139">
        <v>0</v>
      </c>
      <c r="D85" s="139">
        <v>0</v>
      </c>
      <c r="E85" s="139">
        <v>0</v>
      </c>
      <c r="F85" s="139">
        <v>0</v>
      </c>
      <c r="G85" s="139">
        <v>3000566</v>
      </c>
      <c r="H85" s="139">
        <v>3078244</v>
      </c>
      <c r="I85" s="139">
        <v>2994670</v>
      </c>
      <c r="J85" s="139">
        <v>3101098</v>
      </c>
      <c r="K85" s="139">
        <v>3109763</v>
      </c>
      <c r="L85" s="139">
        <v>3252176</v>
      </c>
      <c r="M85" s="139">
        <v>3340314</v>
      </c>
      <c r="N85" s="139">
        <v>3431855</v>
      </c>
      <c r="O85" s="139">
        <v>3570776</v>
      </c>
      <c r="P85" s="139">
        <v>3816154</v>
      </c>
      <c r="Q85" s="139">
        <v>3890619.9</v>
      </c>
      <c r="R85" s="139">
        <v>4139791</v>
      </c>
      <c r="S85" s="139">
        <v>4300875</v>
      </c>
      <c r="T85" s="139">
        <v>4361059</v>
      </c>
      <c r="U85" s="139">
        <v>4502246.9620000003</v>
      </c>
      <c r="V85" s="139">
        <v>4660607</v>
      </c>
      <c r="W85" s="139">
        <v>4839359</v>
      </c>
      <c r="X85" s="139">
        <v>4995154</v>
      </c>
      <c r="Y85" s="139">
        <v>5184958.0350000001</v>
      </c>
      <c r="Z85" s="139">
        <v>5308439</v>
      </c>
      <c r="AA85" s="139">
        <v>5248973</v>
      </c>
      <c r="AB85" s="139">
        <v>5345048</v>
      </c>
      <c r="AC85" s="139">
        <v>5395426.9299999997</v>
      </c>
      <c r="AD85" s="139">
        <v>5502254</v>
      </c>
      <c r="AE85" s="139">
        <v>5789989</v>
      </c>
      <c r="AF85" s="139">
        <v>6067063</v>
      </c>
      <c r="AG85" s="139">
        <v>6322877.6210000003</v>
      </c>
      <c r="AH85" s="139">
        <v>6412262</v>
      </c>
      <c r="AI85" s="139">
        <v>6395746</v>
      </c>
      <c r="AJ85" s="139">
        <v>6501818</v>
      </c>
      <c r="AK85" s="139">
        <v>6610973.7419999996</v>
      </c>
      <c r="AL85" s="139">
        <v>6702966</v>
      </c>
      <c r="AM85" s="139">
        <v>6789275</v>
      </c>
      <c r="AN85" s="139">
        <v>6863504</v>
      </c>
      <c r="AO85" s="139">
        <v>6858851.5499999998</v>
      </c>
      <c r="AP85" s="139">
        <v>6970658</v>
      </c>
      <c r="AQ85" s="139">
        <v>7146989</v>
      </c>
      <c r="AR85" s="139">
        <v>7556289</v>
      </c>
      <c r="AS85" s="139">
        <v>7692519.96</v>
      </c>
      <c r="AT85" s="139">
        <v>7754660</v>
      </c>
      <c r="AU85" s="139">
        <v>7832612</v>
      </c>
      <c r="AV85" s="139">
        <v>7981160</v>
      </c>
      <c r="AW85" s="139">
        <v>8027661.841</v>
      </c>
      <c r="AX85" s="139">
        <v>8010998</v>
      </c>
      <c r="AY85" s="139">
        <v>7955596</v>
      </c>
      <c r="AZ85" s="220"/>
    </row>
    <row r="86" spans="1:52">
      <c r="A86" s="139" t="s">
        <v>70</v>
      </c>
      <c r="B86" s="139">
        <v>0</v>
      </c>
      <c r="C86" s="139">
        <v>0</v>
      </c>
      <c r="D86" s="139">
        <v>0</v>
      </c>
      <c r="E86" s="139">
        <v>0</v>
      </c>
      <c r="F86" s="139">
        <v>0</v>
      </c>
      <c r="G86" s="139">
        <v>5957</v>
      </c>
      <c r="H86" s="139">
        <v>17686</v>
      </c>
      <c r="I86" s="139">
        <v>23119</v>
      </c>
      <c r="J86" s="139">
        <v>26267</v>
      </c>
      <c r="K86" s="139">
        <v>8157</v>
      </c>
      <c r="L86" s="139">
        <v>8157</v>
      </c>
      <c r="M86" s="139">
        <v>8157</v>
      </c>
      <c r="N86" s="139">
        <v>8157</v>
      </c>
      <c r="O86" s="139">
        <v>8157</v>
      </c>
      <c r="P86" s="139">
        <v>8157</v>
      </c>
      <c r="Q86" s="139">
        <v>8156.69</v>
      </c>
      <c r="R86" s="139">
        <v>8157</v>
      </c>
      <c r="S86" s="139">
        <v>152578</v>
      </c>
      <c r="T86" s="139">
        <v>133203</v>
      </c>
      <c r="U86" s="139">
        <v>679267.22100000002</v>
      </c>
      <c r="V86" s="139">
        <v>677059</v>
      </c>
      <c r="W86" s="139">
        <v>1045027</v>
      </c>
      <c r="X86" s="139">
        <v>1056398</v>
      </c>
      <c r="Y86" s="139">
        <v>1015418.01</v>
      </c>
      <c r="Z86" s="139">
        <v>1268984</v>
      </c>
      <c r="AA86" s="139">
        <v>1196421</v>
      </c>
      <c r="AB86" s="139">
        <v>1228724</v>
      </c>
      <c r="AC86" s="139">
        <v>1221974.67</v>
      </c>
      <c r="AD86" s="139">
        <v>1213985</v>
      </c>
      <c r="AE86" s="139">
        <v>1261962</v>
      </c>
      <c r="AF86" s="139">
        <v>1258747</v>
      </c>
      <c r="AG86" s="139">
        <v>264422.65500000003</v>
      </c>
      <c r="AH86" s="139">
        <v>262653</v>
      </c>
      <c r="AI86" s="139">
        <v>288884</v>
      </c>
      <c r="AJ86" s="139">
        <v>287116</v>
      </c>
      <c r="AK86" s="139">
        <v>256422.342</v>
      </c>
      <c r="AL86" s="139">
        <v>254079</v>
      </c>
      <c r="AM86" s="139">
        <v>251735</v>
      </c>
      <c r="AN86" s="139">
        <v>249391</v>
      </c>
      <c r="AO86" s="139">
        <v>259365.3</v>
      </c>
      <c r="AP86" s="139">
        <v>242888</v>
      </c>
      <c r="AQ86" s="139">
        <v>237191</v>
      </c>
      <c r="AR86" s="139">
        <v>235494</v>
      </c>
      <c r="AS86" s="139">
        <v>233796.71</v>
      </c>
      <c r="AT86" s="139">
        <v>707</v>
      </c>
      <c r="AU86" s="139">
        <v>707</v>
      </c>
      <c r="AV86" s="139">
        <v>707</v>
      </c>
      <c r="AW86" s="139">
        <v>707.36199999999997</v>
      </c>
      <c r="AX86" s="139">
        <v>707</v>
      </c>
      <c r="AY86" s="139">
        <v>707</v>
      </c>
      <c r="AZ86" s="220"/>
    </row>
    <row r="87" spans="1:52">
      <c r="A87" s="139" t="s">
        <v>71</v>
      </c>
      <c r="B87" s="139">
        <v>18139085</v>
      </c>
      <c r="C87" s="139">
        <v>16458671</v>
      </c>
      <c r="D87" s="139">
        <v>17761964</v>
      </c>
      <c r="E87" s="139">
        <v>20259631</v>
      </c>
      <c r="F87" s="139">
        <v>22293281</v>
      </c>
      <c r="G87" s="139">
        <v>26783606</v>
      </c>
      <c r="H87" s="139">
        <v>27622612</v>
      </c>
      <c r="I87" s="139">
        <v>25304535</v>
      </c>
      <c r="J87" s="139">
        <v>25123680</v>
      </c>
      <c r="K87" s="139">
        <v>25984454</v>
      </c>
      <c r="L87" s="139">
        <v>24170087</v>
      </c>
      <c r="M87" s="139">
        <v>24694309</v>
      </c>
      <c r="N87" s="139">
        <v>26046322</v>
      </c>
      <c r="O87" s="139">
        <v>23666308</v>
      </c>
      <c r="P87" s="139">
        <v>24327388</v>
      </c>
      <c r="Q87" s="139">
        <v>28255497.620000001</v>
      </c>
      <c r="R87" s="139">
        <v>29764422</v>
      </c>
      <c r="S87" s="139">
        <v>30482792</v>
      </c>
      <c r="T87" s="139">
        <v>31293492</v>
      </c>
      <c r="U87" s="139">
        <v>29892183.589000002</v>
      </c>
      <c r="V87" s="139">
        <v>29406441</v>
      </c>
      <c r="W87" s="139">
        <v>27784988</v>
      </c>
      <c r="X87" s="139">
        <v>26737881</v>
      </c>
      <c r="Y87" s="139">
        <v>25256901.037</v>
      </c>
      <c r="Z87" s="139">
        <v>24879424</v>
      </c>
      <c r="AA87" s="139">
        <v>34504229</v>
      </c>
      <c r="AB87" s="139">
        <v>33363898</v>
      </c>
      <c r="AC87" s="139">
        <v>33160775.27</v>
      </c>
      <c r="AD87" s="139">
        <v>32135284</v>
      </c>
      <c r="AE87" s="139">
        <v>33569685</v>
      </c>
      <c r="AF87" s="139">
        <v>37909120</v>
      </c>
      <c r="AG87" s="139">
        <v>40713617.715000004</v>
      </c>
      <c r="AH87" s="139">
        <v>37651540</v>
      </c>
      <c r="AI87" s="139">
        <v>36976695</v>
      </c>
      <c r="AJ87" s="139">
        <v>36733949</v>
      </c>
      <c r="AK87" s="139">
        <v>36644143.137000002</v>
      </c>
      <c r="AL87" s="139">
        <v>36334994</v>
      </c>
      <c r="AM87" s="139">
        <v>35622951</v>
      </c>
      <c r="AN87" s="139">
        <v>33863228</v>
      </c>
      <c r="AO87" s="139">
        <v>42339824.630000003</v>
      </c>
      <c r="AP87" s="139">
        <v>42293656</v>
      </c>
      <c r="AQ87" s="139">
        <v>42286206</v>
      </c>
      <c r="AR87" s="139">
        <v>60221587</v>
      </c>
      <c r="AS87" s="139">
        <v>62918735.229999997</v>
      </c>
      <c r="AT87" s="139">
        <v>62685129</v>
      </c>
      <c r="AU87" s="139">
        <v>69196678</v>
      </c>
      <c r="AV87" s="139">
        <v>70735968</v>
      </c>
      <c r="AW87" s="139">
        <v>68395793.785999998</v>
      </c>
      <c r="AX87" s="139">
        <v>114085699</v>
      </c>
      <c r="AY87" s="139">
        <v>113504956</v>
      </c>
      <c r="AZ87" s="220"/>
    </row>
    <row r="88" spans="1:52">
      <c r="A88" s="139" t="s">
        <v>72</v>
      </c>
      <c r="B88" s="139">
        <v>22768066</v>
      </c>
      <c r="C88" s="139">
        <v>23288179</v>
      </c>
      <c r="D88" s="139">
        <v>25231670</v>
      </c>
      <c r="E88" s="139">
        <v>28610457</v>
      </c>
      <c r="F88" s="139">
        <v>30586707</v>
      </c>
      <c r="G88" s="139">
        <v>34187557</v>
      </c>
      <c r="H88" s="139">
        <v>33366788</v>
      </c>
      <c r="I88" s="139">
        <v>31887348</v>
      </c>
      <c r="J88" s="139">
        <v>31577864</v>
      </c>
      <c r="K88" s="139">
        <v>32983595</v>
      </c>
      <c r="L88" s="139">
        <v>32402187</v>
      </c>
      <c r="M88" s="139">
        <v>34847604</v>
      </c>
      <c r="N88" s="139">
        <v>35407032</v>
      </c>
      <c r="O88" s="139">
        <v>36878809</v>
      </c>
      <c r="P88" s="139">
        <v>42431796</v>
      </c>
      <c r="Q88" s="139">
        <v>43610987.670000002</v>
      </c>
      <c r="R88" s="139">
        <v>44094427</v>
      </c>
      <c r="S88" s="139">
        <v>44389292</v>
      </c>
      <c r="T88" s="139">
        <v>43578764</v>
      </c>
      <c r="U88" s="139">
        <v>44383844.722000003</v>
      </c>
      <c r="V88" s="139">
        <v>43612671</v>
      </c>
      <c r="W88" s="139">
        <v>39705990</v>
      </c>
      <c r="X88" s="139">
        <v>40519551</v>
      </c>
      <c r="Y88" s="139">
        <v>40715132.973999999</v>
      </c>
      <c r="Z88" s="139">
        <v>40582475</v>
      </c>
      <c r="AA88" s="139">
        <v>47094641</v>
      </c>
      <c r="AB88" s="139">
        <v>46067152</v>
      </c>
      <c r="AC88" s="139">
        <v>47287266.649999999</v>
      </c>
      <c r="AD88" s="139">
        <v>45767476</v>
      </c>
      <c r="AE88" s="139">
        <v>54795307</v>
      </c>
      <c r="AF88" s="139">
        <v>55061394</v>
      </c>
      <c r="AG88" s="139">
        <v>56243515.355999999</v>
      </c>
      <c r="AH88" s="139">
        <v>54358394</v>
      </c>
      <c r="AI88" s="139">
        <v>53205822</v>
      </c>
      <c r="AJ88" s="139">
        <v>51679004</v>
      </c>
      <c r="AK88" s="139">
        <v>51522546.601999998</v>
      </c>
      <c r="AL88" s="139">
        <v>49398180</v>
      </c>
      <c r="AM88" s="139">
        <v>53968702</v>
      </c>
      <c r="AN88" s="139">
        <v>51613078</v>
      </c>
      <c r="AO88" s="139">
        <v>56693803.68</v>
      </c>
      <c r="AP88" s="139">
        <v>55571487</v>
      </c>
      <c r="AQ88" s="139">
        <v>59093450</v>
      </c>
      <c r="AR88" s="139">
        <v>84962376</v>
      </c>
      <c r="AS88" s="139">
        <v>87532089.370000005</v>
      </c>
      <c r="AT88" s="139">
        <v>86031883</v>
      </c>
      <c r="AU88" s="139">
        <v>94142860</v>
      </c>
      <c r="AV88" s="139">
        <v>92676170</v>
      </c>
      <c r="AW88" s="139">
        <v>89470770.982999995</v>
      </c>
      <c r="AX88" s="139">
        <v>144116945</v>
      </c>
      <c r="AY88" s="139">
        <v>144121230</v>
      </c>
      <c r="AZ88" s="220"/>
    </row>
    <row r="89" spans="1:52">
      <c r="AZ89" s="220"/>
    </row>
    <row r="90" spans="1:52">
      <c r="A90" s="139" t="s">
        <v>73</v>
      </c>
      <c r="AZ90" s="220"/>
    </row>
    <row r="91" spans="1:52">
      <c r="A91" s="139" t="s">
        <v>74</v>
      </c>
      <c r="B91" s="139">
        <v>2178816</v>
      </c>
      <c r="C91" s="139">
        <v>2178816</v>
      </c>
      <c r="D91" s="139">
        <v>2178816</v>
      </c>
      <c r="E91" s="139">
        <v>2178816</v>
      </c>
      <c r="F91" s="139">
        <v>2178816</v>
      </c>
      <c r="G91" s="139">
        <v>2178816</v>
      </c>
      <c r="H91" s="139">
        <v>2178816</v>
      </c>
      <c r="I91" s="139">
        <v>2178816</v>
      </c>
      <c r="J91" s="139">
        <v>2178816</v>
      </c>
      <c r="K91" s="139">
        <v>2178816</v>
      </c>
      <c r="L91" s="139">
        <v>2178816</v>
      </c>
      <c r="M91" s="139">
        <v>2178816</v>
      </c>
      <c r="N91" s="139">
        <v>2178816</v>
      </c>
      <c r="O91" s="139">
        <v>2178816</v>
      </c>
      <c r="P91" s="139">
        <v>2178816</v>
      </c>
      <c r="Q91" s="139">
        <v>2178816</v>
      </c>
      <c r="R91" s="139">
        <v>2178816</v>
      </c>
      <c r="S91" s="139">
        <v>2178816</v>
      </c>
      <c r="T91" s="139">
        <v>2178816</v>
      </c>
      <c r="U91" s="139">
        <v>2178816</v>
      </c>
      <c r="V91" s="139">
        <v>2178816</v>
      </c>
      <c r="W91" s="139">
        <v>2244000</v>
      </c>
      <c r="X91" s="139">
        <v>2244000</v>
      </c>
      <c r="Y91" s="139">
        <v>2244000</v>
      </c>
      <c r="Z91" s="139">
        <v>2244000</v>
      </c>
      <c r="AA91" s="139">
        <v>2244000</v>
      </c>
      <c r="AB91" s="139">
        <v>2244000</v>
      </c>
      <c r="AC91" s="139">
        <v>2244000</v>
      </c>
      <c r="AD91" s="139">
        <v>2244000</v>
      </c>
      <c r="AE91" s="139">
        <v>2244000</v>
      </c>
      <c r="AF91" s="139">
        <v>2244000</v>
      </c>
      <c r="AG91" s="139">
        <v>2244000</v>
      </c>
      <c r="AH91" s="139">
        <v>2244000</v>
      </c>
      <c r="AI91" s="139">
        <v>2244000</v>
      </c>
      <c r="AJ91" s="139">
        <v>2244000</v>
      </c>
      <c r="AK91" s="139">
        <v>2244000</v>
      </c>
      <c r="AL91" s="139">
        <v>2244000</v>
      </c>
      <c r="AM91" s="139">
        <v>2244000</v>
      </c>
      <c r="AN91" s="139">
        <v>2244000</v>
      </c>
      <c r="AO91" s="139">
        <v>2244000</v>
      </c>
      <c r="AP91" s="139">
        <v>2244000</v>
      </c>
      <c r="AQ91" s="139">
        <v>2244000</v>
      </c>
      <c r="AR91" s="139">
        <v>2244000</v>
      </c>
      <c r="AS91" s="139">
        <v>2244000</v>
      </c>
      <c r="AT91" s="139">
        <v>2244000</v>
      </c>
      <c r="AU91" s="139">
        <v>2244000</v>
      </c>
      <c r="AV91" s="139">
        <v>2244000</v>
      </c>
      <c r="AW91" s="139">
        <v>2244000</v>
      </c>
      <c r="AX91" s="139">
        <v>2244000</v>
      </c>
      <c r="AY91" s="139">
        <v>2244000</v>
      </c>
      <c r="AZ91" s="220"/>
    </row>
    <row r="92" spans="1:52">
      <c r="A92" s="139" t="s">
        <v>75</v>
      </c>
      <c r="B92" s="139">
        <v>2178816</v>
      </c>
      <c r="C92" s="139">
        <v>2178816</v>
      </c>
      <c r="D92" s="139">
        <v>2178816</v>
      </c>
      <c r="E92" s="139">
        <v>2178816</v>
      </c>
      <c r="F92" s="139">
        <v>2178816</v>
      </c>
      <c r="G92" s="139">
        <v>2178816</v>
      </c>
      <c r="H92" s="139">
        <v>2178816</v>
      </c>
      <c r="I92" s="139">
        <v>2178816</v>
      </c>
      <c r="J92" s="139">
        <v>2178816</v>
      </c>
      <c r="K92" s="139">
        <v>2178816</v>
      </c>
      <c r="L92" s="139">
        <v>2178816</v>
      </c>
      <c r="M92" s="139">
        <v>2178816</v>
      </c>
      <c r="N92" s="139">
        <v>2178816</v>
      </c>
      <c r="O92" s="139">
        <v>2178816</v>
      </c>
      <c r="P92" s="139">
        <v>2178816</v>
      </c>
      <c r="Q92" s="139">
        <v>2178816</v>
      </c>
      <c r="R92" s="139">
        <v>2178816</v>
      </c>
      <c r="S92" s="139">
        <v>2178816</v>
      </c>
      <c r="T92" s="139">
        <v>2178816</v>
      </c>
      <c r="U92" s="139">
        <v>2178816</v>
      </c>
      <c r="V92" s="139">
        <v>2178816</v>
      </c>
      <c r="W92" s="139">
        <v>2244000</v>
      </c>
      <c r="X92" s="139">
        <v>2244000</v>
      </c>
      <c r="Y92" s="139">
        <v>2244000</v>
      </c>
      <c r="Z92" s="139">
        <v>2244000</v>
      </c>
      <c r="AA92" s="139">
        <v>2244000</v>
      </c>
      <c r="AB92" s="139">
        <v>2244000</v>
      </c>
      <c r="AC92" s="139">
        <v>2244000</v>
      </c>
      <c r="AD92" s="139">
        <v>2244000</v>
      </c>
      <c r="AE92" s="139">
        <v>2244000</v>
      </c>
      <c r="AF92" s="139">
        <v>2244000</v>
      </c>
      <c r="AG92" s="139">
        <v>2244000</v>
      </c>
      <c r="AH92" s="139">
        <v>2244000</v>
      </c>
      <c r="AI92" s="139">
        <v>2244000</v>
      </c>
      <c r="AJ92" s="139">
        <v>2244000</v>
      </c>
      <c r="AK92" s="139">
        <v>2244000</v>
      </c>
      <c r="AL92" s="139">
        <v>2244000</v>
      </c>
      <c r="AM92" s="139">
        <v>2244000</v>
      </c>
      <c r="AN92" s="139">
        <v>2244000</v>
      </c>
      <c r="AO92" s="139">
        <v>2244000</v>
      </c>
      <c r="AP92" s="139">
        <v>2244000</v>
      </c>
      <c r="AQ92" s="139">
        <v>2244000</v>
      </c>
      <c r="AR92" s="139">
        <v>2244000</v>
      </c>
      <c r="AS92" s="139">
        <v>2244000</v>
      </c>
      <c r="AT92" s="139">
        <v>2244000</v>
      </c>
      <c r="AU92" s="139">
        <v>2244000</v>
      </c>
      <c r="AV92" s="139">
        <v>2244000</v>
      </c>
      <c r="AW92" s="139">
        <v>2244000</v>
      </c>
      <c r="AX92" s="139">
        <v>2244000</v>
      </c>
      <c r="AY92" s="139">
        <v>2244000</v>
      </c>
      <c r="AZ92" s="220"/>
    </row>
    <row r="93" spans="1:52">
      <c r="A93" s="139" t="s">
        <v>76</v>
      </c>
      <c r="B93" s="139">
        <v>2178816</v>
      </c>
      <c r="C93" s="139">
        <v>2178816</v>
      </c>
      <c r="D93" s="139">
        <v>2178816</v>
      </c>
      <c r="E93" s="139">
        <v>2178816</v>
      </c>
      <c r="F93" s="139">
        <v>2178816</v>
      </c>
      <c r="G93" s="139">
        <v>2178816</v>
      </c>
      <c r="H93" s="139">
        <v>2178816</v>
      </c>
      <c r="I93" s="139">
        <v>2178816</v>
      </c>
      <c r="J93" s="139">
        <v>2178816</v>
      </c>
      <c r="K93" s="139">
        <v>2178816</v>
      </c>
      <c r="L93" s="139">
        <v>2178816</v>
      </c>
      <c r="M93" s="139">
        <v>2178816</v>
      </c>
      <c r="N93" s="139">
        <v>2178816</v>
      </c>
      <c r="O93" s="139">
        <v>2178816</v>
      </c>
      <c r="P93" s="139">
        <v>2178816</v>
      </c>
      <c r="Q93" s="139">
        <v>2178816</v>
      </c>
      <c r="R93" s="139">
        <v>2178816</v>
      </c>
      <c r="S93" s="139">
        <v>2178816</v>
      </c>
      <c r="T93" s="139">
        <v>2178816</v>
      </c>
      <c r="U93" s="139">
        <v>2178816</v>
      </c>
      <c r="V93" s="139">
        <v>2178816</v>
      </c>
      <c r="W93" s="139">
        <v>2244000</v>
      </c>
      <c r="X93" s="139">
        <v>2244000</v>
      </c>
      <c r="Y93" s="139">
        <v>2244000</v>
      </c>
      <c r="Z93" s="139">
        <v>2244000</v>
      </c>
      <c r="AA93" s="139">
        <v>2244000</v>
      </c>
      <c r="AB93" s="139">
        <v>2244000</v>
      </c>
      <c r="AC93" s="139">
        <v>2244000</v>
      </c>
      <c r="AD93" s="139">
        <v>2244000</v>
      </c>
      <c r="AE93" s="139">
        <v>2244000</v>
      </c>
      <c r="AF93" s="139">
        <v>2244000</v>
      </c>
      <c r="AG93" s="139">
        <v>2244000</v>
      </c>
      <c r="AH93" s="139">
        <v>2244000</v>
      </c>
      <c r="AI93" s="139">
        <v>2244000</v>
      </c>
      <c r="AJ93" s="139">
        <v>2244000</v>
      </c>
      <c r="AK93" s="139">
        <v>2244000</v>
      </c>
      <c r="AL93" s="139">
        <v>2244000</v>
      </c>
      <c r="AM93" s="139">
        <v>2244000</v>
      </c>
      <c r="AN93" s="139">
        <v>2244000</v>
      </c>
      <c r="AO93" s="139">
        <v>2244000</v>
      </c>
      <c r="AP93" s="139">
        <v>2244000</v>
      </c>
      <c r="AQ93" s="139">
        <v>2244000</v>
      </c>
      <c r="AR93" s="139">
        <v>2244000</v>
      </c>
      <c r="AS93" s="139">
        <v>2244000</v>
      </c>
      <c r="AT93" s="139">
        <v>2244000</v>
      </c>
      <c r="AU93" s="139">
        <v>2244000</v>
      </c>
      <c r="AV93" s="139">
        <v>2244000</v>
      </c>
      <c r="AW93" s="139">
        <v>2244000</v>
      </c>
      <c r="AX93" s="139">
        <v>2244000</v>
      </c>
      <c r="AY93" s="139">
        <v>2244000</v>
      </c>
      <c r="AZ93" s="220"/>
    </row>
    <row r="94" spans="1:52">
      <c r="A94" s="139" t="s">
        <v>75</v>
      </c>
      <c r="B94" s="139">
        <v>2178816</v>
      </c>
      <c r="C94" s="139">
        <v>2178816</v>
      </c>
      <c r="D94" s="139">
        <v>2178816</v>
      </c>
      <c r="E94" s="139">
        <v>2178816</v>
      </c>
      <c r="F94" s="139">
        <v>2178816</v>
      </c>
      <c r="G94" s="139">
        <v>2178816</v>
      </c>
      <c r="H94" s="139">
        <v>2178816</v>
      </c>
      <c r="I94" s="139">
        <v>2178816</v>
      </c>
      <c r="J94" s="139">
        <v>2178816</v>
      </c>
      <c r="K94" s="139">
        <v>2178816</v>
      </c>
      <c r="L94" s="139">
        <v>2178816</v>
      </c>
      <c r="M94" s="139">
        <v>2178816</v>
      </c>
      <c r="N94" s="139">
        <v>2178816</v>
      </c>
      <c r="O94" s="139">
        <v>2178816</v>
      </c>
      <c r="P94" s="139">
        <v>2178816</v>
      </c>
      <c r="Q94" s="139">
        <v>2178816</v>
      </c>
      <c r="R94" s="139">
        <v>2178816</v>
      </c>
      <c r="S94" s="139">
        <v>2178816</v>
      </c>
      <c r="T94" s="139">
        <v>2178816</v>
      </c>
      <c r="U94" s="139">
        <v>2178816</v>
      </c>
      <c r="V94" s="139">
        <v>2178816</v>
      </c>
      <c r="W94" s="139">
        <v>2244000</v>
      </c>
      <c r="X94" s="139">
        <v>2244000</v>
      </c>
      <c r="Y94" s="139">
        <v>2244000</v>
      </c>
      <c r="Z94" s="139">
        <v>2244000</v>
      </c>
      <c r="AA94" s="139">
        <v>2244000</v>
      </c>
      <c r="AB94" s="139">
        <v>2244000</v>
      </c>
      <c r="AC94" s="139">
        <v>2244000</v>
      </c>
      <c r="AD94" s="139">
        <v>2244000</v>
      </c>
      <c r="AE94" s="139">
        <v>2244000</v>
      </c>
      <c r="AF94" s="139">
        <v>2244000</v>
      </c>
      <c r="AG94" s="139">
        <v>2244000</v>
      </c>
      <c r="AH94" s="139">
        <v>2244000</v>
      </c>
      <c r="AI94" s="139">
        <v>2244000</v>
      </c>
      <c r="AJ94" s="139">
        <v>2244000</v>
      </c>
      <c r="AK94" s="139">
        <v>2244000</v>
      </c>
      <c r="AL94" s="139">
        <v>2244000</v>
      </c>
      <c r="AM94" s="139">
        <v>2244000</v>
      </c>
      <c r="AN94" s="139">
        <v>2244000</v>
      </c>
      <c r="AO94" s="139">
        <v>2244000</v>
      </c>
      <c r="AP94" s="139">
        <v>2244000</v>
      </c>
      <c r="AQ94" s="139">
        <v>2244000</v>
      </c>
      <c r="AR94" s="139">
        <v>2244000</v>
      </c>
      <c r="AS94" s="139">
        <v>2244000</v>
      </c>
      <c r="AT94" s="139">
        <v>2244000</v>
      </c>
      <c r="AU94" s="139">
        <v>2244000</v>
      </c>
      <c r="AV94" s="139">
        <v>2244000</v>
      </c>
      <c r="AW94" s="139">
        <v>2244000</v>
      </c>
      <c r="AX94" s="139">
        <v>2244000</v>
      </c>
      <c r="AY94" s="139">
        <v>2244000</v>
      </c>
      <c r="AZ94" s="220"/>
    </row>
    <row r="95" spans="1:52">
      <c r="A95" s="139" t="s">
        <v>77</v>
      </c>
      <c r="B95" s="139">
        <v>2007566</v>
      </c>
      <c r="C95" s="139">
        <v>2007566</v>
      </c>
      <c r="D95" s="139">
        <v>2007566</v>
      </c>
      <c r="E95" s="139">
        <v>2007566</v>
      </c>
      <c r="F95" s="139">
        <v>2007566</v>
      </c>
      <c r="G95" s="139">
        <v>2007566</v>
      </c>
      <c r="H95" s="139">
        <v>2007566</v>
      </c>
      <c r="I95" s="139">
        <v>2007566</v>
      </c>
      <c r="J95" s="139">
        <v>2007566</v>
      </c>
      <c r="K95" s="139">
        <v>2007566</v>
      </c>
      <c r="L95" s="139">
        <v>2007566</v>
      </c>
      <c r="M95" s="139">
        <v>2007566</v>
      </c>
      <c r="N95" s="139">
        <v>2007566</v>
      </c>
      <c r="O95" s="139">
        <v>2007566</v>
      </c>
      <c r="P95" s="139">
        <v>2007566</v>
      </c>
      <c r="Q95" s="139">
        <v>2007565.85</v>
      </c>
      <c r="R95" s="139">
        <v>2007566</v>
      </c>
      <c r="S95" s="139">
        <v>2007566</v>
      </c>
      <c r="T95" s="139">
        <v>2007566</v>
      </c>
      <c r="U95" s="139">
        <v>2007565.85</v>
      </c>
      <c r="V95" s="139">
        <v>2007566</v>
      </c>
      <c r="W95" s="139">
        <v>8558558</v>
      </c>
      <c r="X95" s="139">
        <v>8558558</v>
      </c>
      <c r="Y95" s="139">
        <v>8558557.8499999996</v>
      </c>
      <c r="Z95" s="139">
        <v>8558558</v>
      </c>
      <c r="AA95" s="139">
        <v>8558558</v>
      </c>
      <c r="AB95" s="139">
        <v>8558558</v>
      </c>
      <c r="AC95" s="139">
        <v>8558557.8499999996</v>
      </c>
      <c r="AD95" s="139">
        <v>8558558</v>
      </c>
      <c r="AE95" s="139">
        <v>8558558</v>
      </c>
      <c r="AF95" s="139">
        <v>8558558</v>
      </c>
      <c r="AG95" s="139">
        <v>8558557.8499999996</v>
      </c>
      <c r="AH95" s="139">
        <v>8558558</v>
      </c>
      <c r="AI95" s="139">
        <v>8558558</v>
      </c>
      <c r="AJ95" s="139">
        <v>8558558</v>
      </c>
      <c r="AK95" s="139">
        <v>8558557.8499999996</v>
      </c>
      <c r="AL95" s="139">
        <v>8558558</v>
      </c>
      <c r="AM95" s="139">
        <v>8558558</v>
      </c>
      <c r="AN95" s="139">
        <v>8558558</v>
      </c>
      <c r="AO95" s="139">
        <v>8558557.8499999996</v>
      </c>
      <c r="AP95" s="139">
        <v>8558558</v>
      </c>
      <c r="AQ95" s="139">
        <v>8558558</v>
      </c>
      <c r="AR95" s="139">
        <v>8558558</v>
      </c>
      <c r="AS95" s="139">
        <v>8558557.8499999996</v>
      </c>
      <c r="AT95" s="139">
        <v>8558558</v>
      </c>
      <c r="AU95" s="139">
        <v>8558558</v>
      </c>
      <c r="AV95" s="139">
        <v>8558558</v>
      </c>
      <c r="AW95" s="139">
        <v>8558557.8499999996</v>
      </c>
      <c r="AX95" s="139">
        <v>8558558</v>
      </c>
      <c r="AY95" s="139">
        <v>8558558</v>
      </c>
      <c r="AZ95" s="220"/>
    </row>
    <row r="96" spans="1:52">
      <c r="A96" s="139" t="s">
        <v>75</v>
      </c>
      <c r="B96" s="139">
        <v>2007566</v>
      </c>
      <c r="C96" s="139">
        <v>2007566</v>
      </c>
      <c r="D96" s="139">
        <v>2007566</v>
      </c>
      <c r="E96" s="139">
        <v>2007566</v>
      </c>
      <c r="F96" s="139">
        <v>2007566</v>
      </c>
      <c r="G96" s="139">
        <v>2007566</v>
      </c>
      <c r="H96" s="139">
        <v>2007566</v>
      </c>
      <c r="I96" s="139">
        <v>2007566</v>
      </c>
      <c r="J96" s="139">
        <v>2007566</v>
      </c>
      <c r="K96" s="139">
        <v>2007566</v>
      </c>
      <c r="L96" s="139">
        <v>2007566</v>
      </c>
      <c r="M96" s="139">
        <v>2007566</v>
      </c>
      <c r="N96" s="139">
        <v>2007566</v>
      </c>
      <c r="O96" s="139">
        <v>2007566</v>
      </c>
      <c r="P96" s="139">
        <v>2007566</v>
      </c>
      <c r="Q96" s="139">
        <v>2007565.85</v>
      </c>
      <c r="R96" s="139">
        <v>2007566</v>
      </c>
      <c r="S96" s="139">
        <v>2007566</v>
      </c>
      <c r="T96" s="139">
        <v>2007566</v>
      </c>
      <c r="U96" s="139">
        <v>2007565.85</v>
      </c>
      <c r="V96" s="139">
        <v>2007566</v>
      </c>
      <c r="W96" s="139">
        <v>8558558</v>
      </c>
      <c r="X96" s="139">
        <v>8558558</v>
      </c>
      <c r="Y96" s="139">
        <v>8558557.8499999996</v>
      </c>
      <c r="Z96" s="139">
        <v>8558558</v>
      </c>
      <c r="AA96" s="139">
        <v>8558558</v>
      </c>
      <c r="AB96" s="139">
        <v>8558558</v>
      </c>
      <c r="AC96" s="139">
        <v>8558557.8499999996</v>
      </c>
      <c r="AD96" s="139">
        <v>8558558</v>
      </c>
      <c r="AE96" s="139">
        <v>8558558</v>
      </c>
      <c r="AF96" s="139">
        <v>8558558</v>
      </c>
      <c r="AG96" s="139">
        <v>8558557.8499999996</v>
      </c>
      <c r="AH96" s="139">
        <v>8558558</v>
      </c>
      <c r="AI96" s="139">
        <v>8558558</v>
      </c>
      <c r="AJ96" s="139">
        <v>8558558</v>
      </c>
      <c r="AK96" s="139">
        <v>8558557.8499999996</v>
      </c>
      <c r="AL96" s="139">
        <v>8558558</v>
      </c>
      <c r="AM96" s="139">
        <v>8558558</v>
      </c>
      <c r="AN96" s="139">
        <v>8558558</v>
      </c>
      <c r="AO96" s="139">
        <v>8558557.8499999996</v>
      </c>
      <c r="AP96" s="139">
        <v>8558558</v>
      </c>
      <c r="AQ96" s="139">
        <v>8558558</v>
      </c>
      <c r="AR96" s="139">
        <v>8558558</v>
      </c>
      <c r="AS96" s="139">
        <v>8558557.8499999996</v>
      </c>
      <c r="AT96" s="139">
        <v>8558558</v>
      </c>
      <c r="AU96" s="139">
        <v>8558558</v>
      </c>
      <c r="AV96" s="139">
        <v>8558558</v>
      </c>
      <c r="AW96" s="139">
        <v>8558557.8499999996</v>
      </c>
      <c r="AX96" s="139">
        <v>8558558</v>
      </c>
      <c r="AY96" s="139">
        <v>8558558</v>
      </c>
      <c r="AZ96" s="220"/>
    </row>
    <row r="97" spans="1:52">
      <c r="A97" s="139" t="s">
        <v>78</v>
      </c>
      <c r="B97" s="139">
        <v>9457709</v>
      </c>
      <c r="C97" s="139">
        <v>9258161</v>
      </c>
      <c r="D97" s="139">
        <v>9830696</v>
      </c>
      <c r="E97" s="139">
        <v>10307220</v>
      </c>
      <c r="F97" s="139">
        <v>10910398</v>
      </c>
      <c r="G97" s="139">
        <v>10778386</v>
      </c>
      <c r="H97" s="139">
        <v>11328424</v>
      </c>
      <c r="I97" s="139">
        <v>14539840</v>
      </c>
      <c r="J97" s="139">
        <v>15490677</v>
      </c>
      <c r="K97" s="139">
        <v>14391481</v>
      </c>
      <c r="L97" s="139">
        <v>14561886</v>
      </c>
      <c r="M97" s="139">
        <v>14406674</v>
      </c>
      <c r="N97" s="139">
        <v>14951866</v>
      </c>
      <c r="O97" s="139">
        <v>14772097</v>
      </c>
      <c r="P97" s="139">
        <v>15160697</v>
      </c>
      <c r="Q97" s="139">
        <v>15828189.82</v>
      </c>
      <c r="R97" s="139">
        <v>16892703</v>
      </c>
      <c r="S97" s="139">
        <v>17257933</v>
      </c>
      <c r="T97" s="139">
        <v>20101319</v>
      </c>
      <c r="U97" s="139">
        <v>21210725.491999999</v>
      </c>
      <c r="V97" s="139">
        <v>22866558</v>
      </c>
      <c r="W97" s="139">
        <v>22210255</v>
      </c>
      <c r="X97" s="139">
        <v>23669628</v>
      </c>
      <c r="Y97" s="139">
        <v>25419599.173</v>
      </c>
      <c r="Z97" s="139">
        <v>27129795</v>
      </c>
      <c r="AA97" s="139">
        <v>26502903</v>
      </c>
      <c r="AB97" s="139">
        <v>28437701</v>
      </c>
      <c r="AC97" s="139">
        <v>30258195.649999999</v>
      </c>
      <c r="AD97" s="139">
        <v>32405203</v>
      </c>
      <c r="AE97" s="139">
        <v>31494232</v>
      </c>
      <c r="AF97" s="139">
        <v>33310106</v>
      </c>
      <c r="AG97" s="139">
        <v>35174147.221000001</v>
      </c>
      <c r="AH97" s="139">
        <v>37563900</v>
      </c>
      <c r="AI97" s="139">
        <v>36715441</v>
      </c>
      <c r="AJ97" s="139">
        <v>39057881</v>
      </c>
      <c r="AK97" s="139">
        <v>41276432.490999997</v>
      </c>
      <c r="AL97" s="139">
        <v>44052290</v>
      </c>
      <c r="AM97" s="139">
        <v>42810352</v>
      </c>
      <c r="AN97" s="139">
        <v>48790793</v>
      </c>
      <c r="AO97" s="139">
        <v>51114634.030000001</v>
      </c>
      <c r="AP97" s="139">
        <v>53768276</v>
      </c>
      <c r="AQ97" s="139">
        <v>50420650</v>
      </c>
      <c r="AR97" s="139">
        <v>53077462</v>
      </c>
      <c r="AS97" s="139">
        <v>55231535.399999999</v>
      </c>
      <c r="AT97" s="139">
        <v>57918678</v>
      </c>
      <c r="AU97" s="139">
        <v>55233807</v>
      </c>
      <c r="AV97" s="139">
        <v>57984736</v>
      </c>
      <c r="AW97" s="139">
        <v>61681482.399999999</v>
      </c>
      <c r="AX97" s="139">
        <v>57587066</v>
      </c>
      <c r="AY97" s="139">
        <v>54477594</v>
      </c>
      <c r="AZ97" s="220"/>
    </row>
    <row r="98" spans="1:52">
      <c r="A98" s="139" t="s">
        <v>79</v>
      </c>
      <c r="B98" s="139">
        <v>217882</v>
      </c>
      <c r="C98" s="139">
        <v>217882</v>
      </c>
      <c r="D98" s="139">
        <v>217882</v>
      </c>
      <c r="E98" s="139">
        <v>217882</v>
      </c>
      <c r="F98" s="139">
        <v>217882</v>
      </c>
      <c r="G98" s="139">
        <v>217882</v>
      </c>
      <c r="H98" s="139">
        <v>217882</v>
      </c>
      <c r="I98" s="139">
        <v>217882</v>
      </c>
      <c r="J98" s="139">
        <v>217882</v>
      </c>
      <c r="K98" s="139">
        <v>217882</v>
      </c>
      <c r="L98" s="139">
        <v>217882</v>
      </c>
      <c r="M98" s="139">
        <v>217882</v>
      </c>
      <c r="N98" s="139">
        <v>217882</v>
      </c>
      <c r="O98" s="139">
        <v>217882</v>
      </c>
      <c r="P98" s="139">
        <v>217882</v>
      </c>
      <c r="Q98" s="139">
        <v>217881.60000000001</v>
      </c>
      <c r="R98" s="139">
        <v>217882</v>
      </c>
      <c r="S98" s="139">
        <v>217882</v>
      </c>
      <c r="T98" s="139">
        <v>217882</v>
      </c>
      <c r="U98" s="139">
        <v>217881.60000000001</v>
      </c>
      <c r="V98" s="139">
        <v>217882</v>
      </c>
      <c r="W98" s="139">
        <v>217882</v>
      </c>
      <c r="X98" s="139">
        <v>217882</v>
      </c>
      <c r="Y98" s="139">
        <v>224400</v>
      </c>
      <c r="Z98" s="139">
        <v>224400</v>
      </c>
      <c r="AA98" s="139">
        <v>224400</v>
      </c>
      <c r="AB98" s="139">
        <v>224400</v>
      </c>
      <c r="AC98" s="139">
        <v>224400</v>
      </c>
      <c r="AD98" s="139">
        <v>224400</v>
      </c>
      <c r="AE98" s="139">
        <v>224400</v>
      </c>
      <c r="AF98" s="139">
        <v>224400</v>
      </c>
      <c r="AG98" s="139">
        <v>224400</v>
      </c>
      <c r="AH98" s="139">
        <v>224400</v>
      </c>
      <c r="AI98" s="139">
        <v>224400</v>
      </c>
      <c r="AJ98" s="139">
        <v>224400</v>
      </c>
      <c r="AK98" s="139">
        <v>224400</v>
      </c>
      <c r="AL98" s="139">
        <v>224400</v>
      </c>
      <c r="AM98" s="139">
        <v>224400</v>
      </c>
      <c r="AN98" s="139">
        <v>224400</v>
      </c>
      <c r="AO98" s="139">
        <v>224400</v>
      </c>
      <c r="AP98" s="139">
        <v>224400</v>
      </c>
      <c r="AQ98" s="139">
        <v>224400</v>
      </c>
      <c r="AR98" s="139">
        <v>224400</v>
      </c>
      <c r="AS98" s="139">
        <v>224400</v>
      </c>
      <c r="AT98" s="139">
        <v>224400</v>
      </c>
      <c r="AU98" s="139">
        <v>224400</v>
      </c>
      <c r="AV98" s="139">
        <v>224400</v>
      </c>
      <c r="AW98" s="139">
        <v>224400</v>
      </c>
      <c r="AX98" s="139">
        <v>224400</v>
      </c>
      <c r="AY98" s="139">
        <v>224400</v>
      </c>
      <c r="AZ98" s="220"/>
    </row>
    <row r="99" spans="1:52">
      <c r="A99" s="139" t="s">
        <v>80</v>
      </c>
      <c r="B99" s="139">
        <v>217882</v>
      </c>
      <c r="C99" s="139">
        <v>217882</v>
      </c>
      <c r="D99" s="139">
        <v>217882</v>
      </c>
      <c r="E99" s="139">
        <v>217882</v>
      </c>
      <c r="F99" s="139">
        <v>217882</v>
      </c>
      <c r="G99" s="139">
        <v>217882</v>
      </c>
      <c r="H99" s="139">
        <v>217882</v>
      </c>
      <c r="I99" s="139">
        <v>217882</v>
      </c>
      <c r="J99" s="139">
        <v>217882</v>
      </c>
      <c r="K99" s="139">
        <v>217882</v>
      </c>
      <c r="L99" s="139">
        <v>217882</v>
      </c>
      <c r="M99" s="139">
        <v>217882</v>
      </c>
      <c r="N99" s="139">
        <v>217882</v>
      </c>
      <c r="O99" s="139">
        <v>217882</v>
      </c>
      <c r="P99" s="139">
        <v>217882</v>
      </c>
      <c r="Q99" s="139">
        <v>217881.60000000001</v>
      </c>
      <c r="R99" s="139">
        <v>217882</v>
      </c>
      <c r="S99" s="139">
        <v>217882</v>
      </c>
      <c r="T99" s="139">
        <v>217882</v>
      </c>
      <c r="U99" s="139">
        <v>217881.60000000001</v>
      </c>
      <c r="V99" s="139">
        <v>217882</v>
      </c>
      <c r="W99" s="139">
        <v>217882</v>
      </c>
      <c r="X99" s="139">
        <v>217882</v>
      </c>
      <c r="Y99" s="139">
        <v>224400</v>
      </c>
      <c r="Z99" s="139">
        <v>224400</v>
      </c>
      <c r="AA99" s="139">
        <v>224400</v>
      </c>
      <c r="AB99" s="139">
        <v>224400</v>
      </c>
      <c r="AC99" s="139">
        <v>224400</v>
      </c>
      <c r="AD99" s="139">
        <v>224400</v>
      </c>
      <c r="AE99" s="139">
        <v>224400</v>
      </c>
      <c r="AF99" s="139">
        <v>224400</v>
      </c>
      <c r="AG99" s="139">
        <v>224400</v>
      </c>
      <c r="AH99" s="139">
        <v>224400</v>
      </c>
      <c r="AI99" s="139">
        <v>224400</v>
      </c>
      <c r="AJ99" s="139">
        <v>224400</v>
      </c>
      <c r="AK99" s="139">
        <v>224400</v>
      </c>
      <c r="AL99" s="139">
        <v>224400</v>
      </c>
      <c r="AM99" s="139">
        <v>224400</v>
      </c>
      <c r="AN99" s="139">
        <v>224400</v>
      </c>
      <c r="AO99" s="139">
        <v>224400</v>
      </c>
      <c r="AP99" s="139">
        <v>224400</v>
      </c>
      <c r="AQ99" s="139">
        <v>224400</v>
      </c>
      <c r="AR99" s="139">
        <v>224400</v>
      </c>
      <c r="AS99" s="139">
        <v>224400</v>
      </c>
      <c r="AT99" s="139">
        <v>224400</v>
      </c>
      <c r="AU99" s="139">
        <v>224400</v>
      </c>
      <c r="AV99" s="139">
        <v>224400</v>
      </c>
      <c r="AW99" s="139">
        <v>224400</v>
      </c>
      <c r="AX99" s="139">
        <v>224400</v>
      </c>
      <c r="AY99" s="139">
        <v>224400</v>
      </c>
      <c r="AZ99" s="220"/>
    </row>
    <row r="100" spans="1:52">
      <c r="A100" s="139" t="s">
        <v>81</v>
      </c>
      <c r="B100" s="139">
        <v>9239827</v>
      </c>
      <c r="C100" s="139">
        <v>9040279</v>
      </c>
      <c r="D100" s="139">
        <v>9612814</v>
      </c>
      <c r="E100" s="139">
        <v>10089338</v>
      </c>
      <c r="F100" s="139">
        <v>10692516</v>
      </c>
      <c r="G100" s="139">
        <v>10560504</v>
      </c>
      <c r="H100" s="139">
        <v>11110542</v>
      </c>
      <c r="I100" s="139">
        <v>14321958</v>
      </c>
      <c r="J100" s="139">
        <v>15272795</v>
      </c>
      <c r="K100" s="139">
        <v>14173599</v>
      </c>
      <c r="L100" s="139">
        <v>14344004</v>
      </c>
      <c r="M100" s="139">
        <v>14188793</v>
      </c>
      <c r="N100" s="139">
        <v>14733984</v>
      </c>
      <c r="O100" s="139">
        <v>14554215</v>
      </c>
      <c r="P100" s="139">
        <v>14942815</v>
      </c>
      <c r="Q100" s="139">
        <v>15610308.220000001</v>
      </c>
      <c r="R100" s="139">
        <v>16674821</v>
      </c>
      <c r="S100" s="139">
        <v>17040051</v>
      </c>
      <c r="T100" s="139">
        <v>19883437</v>
      </c>
      <c r="U100" s="139">
        <v>20992843.892000001</v>
      </c>
      <c r="V100" s="139">
        <v>22648676</v>
      </c>
      <c r="W100" s="139">
        <v>21992373</v>
      </c>
      <c r="X100" s="139">
        <v>23451746</v>
      </c>
      <c r="Y100" s="139">
        <v>25195199.173</v>
      </c>
      <c r="Z100" s="139">
        <v>26905395</v>
      </c>
      <c r="AA100" s="139">
        <v>26278503</v>
      </c>
      <c r="AB100" s="139">
        <v>28213301</v>
      </c>
      <c r="AC100" s="139">
        <v>30033795.649999999</v>
      </c>
      <c r="AD100" s="139">
        <v>32180803</v>
      </c>
      <c r="AE100" s="139">
        <v>31269832</v>
      </c>
      <c r="AF100" s="139">
        <v>33085706</v>
      </c>
      <c r="AG100" s="139">
        <v>34949747.221000001</v>
      </c>
      <c r="AH100" s="139">
        <v>37339500</v>
      </c>
      <c r="AI100" s="139">
        <v>36491041</v>
      </c>
      <c r="AJ100" s="139">
        <v>38833481</v>
      </c>
      <c r="AK100" s="139">
        <v>41052032.490999997</v>
      </c>
      <c r="AL100" s="139">
        <v>43827890</v>
      </c>
      <c r="AM100" s="139">
        <v>42585952</v>
      </c>
      <c r="AN100" s="139">
        <v>48566393</v>
      </c>
      <c r="AO100" s="139">
        <v>50890234.030000001</v>
      </c>
      <c r="AP100" s="139">
        <v>53543876</v>
      </c>
      <c r="AQ100" s="139">
        <v>50196250</v>
      </c>
      <c r="AR100" s="139">
        <v>52853062</v>
      </c>
      <c r="AS100" s="139">
        <v>55007135.399999999</v>
      </c>
      <c r="AT100" s="139">
        <v>57694278</v>
      </c>
      <c r="AU100" s="139">
        <v>55009407</v>
      </c>
      <c r="AV100" s="139">
        <v>57760336</v>
      </c>
      <c r="AW100" s="139">
        <v>61457082.399999999</v>
      </c>
      <c r="AX100" s="139">
        <v>57362666</v>
      </c>
      <c r="AY100" s="139">
        <v>54253194</v>
      </c>
      <c r="AZ100" s="220"/>
    </row>
    <row r="101" spans="1:52">
      <c r="A101" s="139" t="s">
        <v>1175</v>
      </c>
      <c r="B101" s="139">
        <v>0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  <c r="X101" s="139">
        <v>0</v>
      </c>
      <c r="Y101" s="139">
        <v>0</v>
      </c>
      <c r="Z101" s="139">
        <v>0</v>
      </c>
      <c r="AA101" s="139">
        <v>0</v>
      </c>
      <c r="AB101" s="139">
        <v>0</v>
      </c>
      <c r="AC101" s="139">
        <v>0</v>
      </c>
      <c r="AD101" s="139">
        <v>0</v>
      </c>
      <c r="AE101" s="139">
        <v>0</v>
      </c>
      <c r="AF101" s="139">
        <v>0</v>
      </c>
      <c r="AG101" s="139">
        <v>0</v>
      </c>
      <c r="AH101" s="139">
        <v>0</v>
      </c>
      <c r="AI101" s="139">
        <v>0</v>
      </c>
      <c r="AJ101" s="139">
        <v>0</v>
      </c>
      <c r="AK101" s="139">
        <v>0</v>
      </c>
      <c r="AL101" s="139">
        <v>0</v>
      </c>
      <c r="AM101" s="139">
        <v>0</v>
      </c>
      <c r="AN101" s="139">
        <v>0</v>
      </c>
      <c r="AO101" s="139">
        <v>0</v>
      </c>
      <c r="AP101" s="139">
        <v>0</v>
      </c>
      <c r="AQ101" s="139">
        <v>0</v>
      </c>
      <c r="AR101" s="139">
        <v>0</v>
      </c>
      <c r="AS101" s="139">
        <v>0</v>
      </c>
      <c r="AT101" s="139">
        <v>0</v>
      </c>
      <c r="AU101" s="139">
        <v>0</v>
      </c>
      <c r="AV101" s="139">
        <v>0</v>
      </c>
      <c r="AW101" s="139">
        <v>0</v>
      </c>
      <c r="AX101" s="139">
        <v>761216</v>
      </c>
      <c r="AY101" s="139">
        <v>761216</v>
      </c>
      <c r="AZ101" s="220"/>
    </row>
    <row r="102" spans="1:52">
      <c r="A102" s="139" t="s">
        <v>1176</v>
      </c>
      <c r="B102" s="139">
        <v>0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  <c r="X102" s="139">
        <v>0</v>
      </c>
      <c r="Y102" s="139">
        <v>0</v>
      </c>
      <c r="Z102" s="139">
        <v>0</v>
      </c>
      <c r="AA102" s="139">
        <v>0</v>
      </c>
      <c r="AB102" s="139">
        <v>0</v>
      </c>
      <c r="AC102" s="139">
        <v>0</v>
      </c>
      <c r="AD102" s="139">
        <v>0</v>
      </c>
      <c r="AE102" s="139">
        <v>0</v>
      </c>
      <c r="AF102" s="139">
        <v>0</v>
      </c>
      <c r="AG102" s="139">
        <v>0</v>
      </c>
      <c r="AH102" s="139">
        <v>0</v>
      </c>
      <c r="AI102" s="139">
        <v>0</v>
      </c>
      <c r="AJ102" s="139">
        <v>0</v>
      </c>
      <c r="AK102" s="139">
        <v>0</v>
      </c>
      <c r="AL102" s="139">
        <v>0</v>
      </c>
      <c r="AM102" s="139">
        <v>0</v>
      </c>
      <c r="AN102" s="139">
        <v>0</v>
      </c>
      <c r="AO102" s="139">
        <v>0</v>
      </c>
      <c r="AP102" s="139">
        <v>0</v>
      </c>
      <c r="AQ102" s="139">
        <v>0</v>
      </c>
      <c r="AR102" s="139">
        <v>0</v>
      </c>
      <c r="AS102" s="139">
        <v>0</v>
      </c>
      <c r="AT102" s="139">
        <v>0</v>
      </c>
      <c r="AU102" s="139">
        <v>0</v>
      </c>
      <c r="AV102" s="139">
        <v>0</v>
      </c>
      <c r="AW102" s="139">
        <v>0</v>
      </c>
      <c r="AX102" s="139">
        <v>17150000</v>
      </c>
      <c r="AY102" s="139">
        <v>17150000</v>
      </c>
      <c r="AZ102" s="220"/>
    </row>
    <row r="103" spans="1:52">
      <c r="A103" s="139" t="s">
        <v>1177</v>
      </c>
      <c r="B103" s="139">
        <v>0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  <c r="X103" s="139">
        <v>0</v>
      </c>
      <c r="Y103" s="139">
        <v>0</v>
      </c>
      <c r="Z103" s="139">
        <v>0</v>
      </c>
      <c r="AA103" s="139">
        <v>0</v>
      </c>
      <c r="AB103" s="139">
        <v>0</v>
      </c>
      <c r="AC103" s="139">
        <v>0</v>
      </c>
      <c r="AD103" s="139">
        <v>0</v>
      </c>
      <c r="AE103" s="139">
        <v>0</v>
      </c>
      <c r="AF103" s="139">
        <v>0</v>
      </c>
      <c r="AG103" s="139">
        <v>0</v>
      </c>
      <c r="AH103" s="139">
        <v>0</v>
      </c>
      <c r="AI103" s="139">
        <v>0</v>
      </c>
      <c r="AJ103" s="139">
        <v>0</v>
      </c>
      <c r="AK103" s="139">
        <v>0</v>
      </c>
      <c r="AL103" s="139">
        <v>0</v>
      </c>
      <c r="AM103" s="139">
        <v>0</v>
      </c>
      <c r="AN103" s="139">
        <v>0</v>
      </c>
      <c r="AO103" s="139">
        <v>0</v>
      </c>
      <c r="AP103" s="139">
        <v>0</v>
      </c>
      <c r="AQ103" s="139">
        <v>0</v>
      </c>
      <c r="AR103" s="139">
        <v>0</v>
      </c>
      <c r="AS103" s="139">
        <v>0</v>
      </c>
      <c r="AT103" s="139">
        <v>0</v>
      </c>
      <c r="AU103" s="139">
        <v>0</v>
      </c>
      <c r="AV103" s="139">
        <v>0</v>
      </c>
      <c r="AW103" s="139">
        <v>0</v>
      </c>
      <c r="AX103" s="139">
        <v>761216</v>
      </c>
      <c r="AY103" s="139">
        <v>761216</v>
      </c>
      <c r="AZ103" s="220"/>
    </row>
    <row r="104" spans="1:52">
      <c r="A104" s="139" t="s">
        <v>82</v>
      </c>
      <c r="B104" s="139">
        <v>1717</v>
      </c>
      <c r="C104" s="139">
        <v>3379</v>
      </c>
      <c r="D104" s="139">
        <v>2437</v>
      </c>
      <c r="E104" s="139">
        <v>5319</v>
      </c>
      <c r="F104" s="139">
        <v>6598</v>
      </c>
      <c r="G104" s="139">
        <v>4962</v>
      </c>
      <c r="H104" s="139">
        <v>1394</v>
      </c>
      <c r="I104" s="139">
        <v>-52825</v>
      </c>
      <c r="J104" s="139">
        <v>-52373</v>
      </c>
      <c r="K104" s="139">
        <v>-52100</v>
      </c>
      <c r="L104" s="139">
        <v>-51479</v>
      </c>
      <c r="M104" s="139">
        <v>-51119</v>
      </c>
      <c r="N104" s="139">
        <v>-50242</v>
      </c>
      <c r="O104" s="139">
        <v>-48318</v>
      </c>
      <c r="P104" s="139">
        <v>-52299</v>
      </c>
      <c r="Q104" s="139">
        <v>-51785.46</v>
      </c>
      <c r="R104" s="139">
        <v>-53866</v>
      </c>
      <c r="S104" s="139">
        <v>-54618</v>
      </c>
      <c r="T104" s="139">
        <v>-52061</v>
      </c>
      <c r="U104" s="139">
        <v>-45677.190999999999</v>
      </c>
      <c r="V104" s="139">
        <v>-58472</v>
      </c>
      <c r="W104" s="139">
        <v>-43306</v>
      </c>
      <c r="X104" s="139">
        <v>-42753</v>
      </c>
      <c r="Y104" s="139">
        <v>-43736.017</v>
      </c>
      <c r="Z104" s="139">
        <v>-41727</v>
      </c>
      <c r="AA104" s="139">
        <v>-41107</v>
      </c>
      <c r="AB104" s="139">
        <v>-40389</v>
      </c>
      <c r="AC104" s="139">
        <v>-40044.89</v>
      </c>
      <c r="AD104" s="139">
        <v>-39024</v>
      </c>
      <c r="AE104" s="139">
        <v>-39996</v>
      </c>
      <c r="AF104" s="139">
        <v>-41338</v>
      </c>
      <c r="AG104" s="139">
        <v>-40111.531999999999</v>
      </c>
      <c r="AH104" s="139">
        <v>-36077</v>
      </c>
      <c r="AI104" s="139">
        <v>-39111</v>
      </c>
      <c r="AJ104" s="139">
        <v>-39026</v>
      </c>
      <c r="AK104" s="139">
        <v>-41943.21</v>
      </c>
      <c r="AL104" s="139">
        <v>-45054</v>
      </c>
      <c r="AM104" s="139">
        <v>-44730</v>
      </c>
      <c r="AN104" s="139">
        <v>-44134</v>
      </c>
      <c r="AO104" s="139">
        <v>-116168.92</v>
      </c>
      <c r="AP104" s="139">
        <v>-57047</v>
      </c>
      <c r="AQ104" s="139">
        <v>102205</v>
      </c>
      <c r="AR104" s="139">
        <v>104910</v>
      </c>
      <c r="AS104" s="139">
        <v>-308073.73</v>
      </c>
      <c r="AT104" s="139">
        <v>-134799</v>
      </c>
      <c r="AU104" s="139">
        <v>-341374</v>
      </c>
      <c r="AV104" s="139">
        <v>-326207</v>
      </c>
      <c r="AW104" s="139">
        <v>-355632.16899999999</v>
      </c>
      <c r="AX104" s="139">
        <v>-695119</v>
      </c>
      <c r="AY104" s="139">
        <v>-603987</v>
      </c>
      <c r="AZ104" s="220"/>
    </row>
    <row r="105" spans="1:52">
      <c r="A105" s="139" t="s">
        <v>83</v>
      </c>
      <c r="B105" s="139">
        <v>1717</v>
      </c>
      <c r="C105" s="139">
        <v>3379</v>
      </c>
      <c r="D105" s="139">
        <v>2437</v>
      </c>
      <c r="E105" s="139">
        <v>5319</v>
      </c>
      <c r="F105" s="139">
        <v>6598</v>
      </c>
      <c r="G105" s="139">
        <v>4962</v>
      </c>
      <c r="H105" s="139">
        <v>1394</v>
      </c>
      <c r="I105" s="139">
        <v>-52825</v>
      </c>
      <c r="J105" s="139">
        <v>-52373</v>
      </c>
      <c r="K105" s="139">
        <v>-52100</v>
      </c>
      <c r="L105" s="139">
        <v>-51479</v>
      </c>
      <c r="M105" s="139">
        <v>-51121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  <c r="X105" s="139">
        <v>0</v>
      </c>
      <c r="Y105" s="139">
        <v>0</v>
      </c>
      <c r="Z105" s="139">
        <v>0</v>
      </c>
      <c r="AA105" s="139">
        <v>0</v>
      </c>
      <c r="AB105" s="139">
        <v>0</v>
      </c>
      <c r="AC105" s="139">
        <v>0</v>
      </c>
      <c r="AD105" s="139">
        <v>0</v>
      </c>
      <c r="AE105" s="139">
        <v>0</v>
      </c>
      <c r="AF105" s="139">
        <v>0</v>
      </c>
      <c r="AG105" s="139">
        <v>0</v>
      </c>
      <c r="AH105" s="139">
        <v>0</v>
      </c>
      <c r="AI105" s="139">
        <v>0</v>
      </c>
      <c r="AJ105" s="139">
        <v>0</v>
      </c>
      <c r="AK105" s="139">
        <v>0</v>
      </c>
      <c r="AL105" s="139">
        <v>0</v>
      </c>
      <c r="AM105" s="139">
        <v>0</v>
      </c>
      <c r="AN105" s="139">
        <v>0</v>
      </c>
      <c r="AO105" s="139">
        <v>0</v>
      </c>
      <c r="AP105" s="139">
        <v>0</v>
      </c>
      <c r="AQ105" s="139">
        <v>0</v>
      </c>
      <c r="AR105" s="139">
        <v>0</v>
      </c>
      <c r="AS105" s="139">
        <v>0</v>
      </c>
      <c r="AT105" s="139">
        <v>0</v>
      </c>
      <c r="AU105" s="139">
        <v>0</v>
      </c>
      <c r="AV105" s="139">
        <v>0</v>
      </c>
      <c r="AW105" s="139">
        <v>0</v>
      </c>
      <c r="AX105" s="139">
        <v>0</v>
      </c>
      <c r="AY105" s="139">
        <v>0</v>
      </c>
      <c r="AZ105" s="220"/>
    </row>
    <row r="106" spans="1:52">
      <c r="A106" s="139" t="s">
        <v>1178</v>
      </c>
      <c r="B106" s="139">
        <v>0</v>
      </c>
      <c r="C106" s="139">
        <v>0</v>
      </c>
      <c r="D106" s="139">
        <v>0</v>
      </c>
      <c r="E106" s="139">
        <v>0</v>
      </c>
      <c r="F106" s="139">
        <v>0</v>
      </c>
      <c r="G106" s="139">
        <v>4962</v>
      </c>
      <c r="H106" s="139">
        <v>1394</v>
      </c>
      <c r="I106" s="139">
        <v>1547</v>
      </c>
      <c r="J106" s="139">
        <v>1999</v>
      </c>
      <c r="K106" s="139">
        <v>2272</v>
      </c>
      <c r="L106" s="139">
        <v>2893</v>
      </c>
      <c r="M106" s="139">
        <v>3251</v>
      </c>
      <c r="N106" s="139">
        <v>0</v>
      </c>
      <c r="O106" s="139">
        <v>0</v>
      </c>
      <c r="P106" s="139">
        <v>0</v>
      </c>
      <c r="Q106" s="139">
        <v>0</v>
      </c>
      <c r="R106" s="139">
        <v>0</v>
      </c>
      <c r="S106" s="139">
        <v>0</v>
      </c>
      <c r="T106" s="139">
        <v>0</v>
      </c>
      <c r="U106" s="139">
        <v>0</v>
      </c>
      <c r="V106" s="139">
        <v>0</v>
      </c>
      <c r="W106" s="139">
        <v>0</v>
      </c>
      <c r="X106" s="139">
        <v>0</v>
      </c>
      <c r="Y106" s="139">
        <v>0</v>
      </c>
      <c r="Z106" s="139">
        <v>0</v>
      </c>
      <c r="AA106" s="139">
        <v>0</v>
      </c>
      <c r="AB106" s="139">
        <v>0</v>
      </c>
      <c r="AC106" s="139">
        <v>0</v>
      </c>
      <c r="AD106" s="139">
        <v>0</v>
      </c>
      <c r="AE106" s="139">
        <v>0</v>
      </c>
      <c r="AF106" s="139">
        <v>0</v>
      </c>
      <c r="AG106" s="139">
        <v>0</v>
      </c>
      <c r="AH106" s="139">
        <v>0</v>
      </c>
      <c r="AI106" s="139">
        <v>0</v>
      </c>
      <c r="AJ106" s="139">
        <v>0</v>
      </c>
      <c r="AK106" s="139">
        <v>0</v>
      </c>
      <c r="AL106" s="139">
        <v>0</v>
      </c>
      <c r="AM106" s="139">
        <v>0</v>
      </c>
      <c r="AN106" s="139">
        <v>0</v>
      </c>
      <c r="AO106" s="139">
        <v>0</v>
      </c>
      <c r="AP106" s="139">
        <v>0</v>
      </c>
      <c r="AQ106" s="139">
        <v>0</v>
      </c>
      <c r="AR106" s="139">
        <v>0</v>
      </c>
      <c r="AS106" s="139">
        <v>0</v>
      </c>
      <c r="AT106" s="139">
        <v>0</v>
      </c>
      <c r="AU106" s="139">
        <v>0</v>
      </c>
      <c r="AV106" s="139">
        <v>0</v>
      </c>
      <c r="AW106" s="139">
        <v>0</v>
      </c>
      <c r="AX106" s="139">
        <v>0</v>
      </c>
      <c r="AY106" s="139">
        <v>0</v>
      </c>
      <c r="AZ106" s="220"/>
    </row>
    <row r="107" spans="1:52">
      <c r="A107" s="139" t="s">
        <v>84</v>
      </c>
      <c r="B107" s="139">
        <v>0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-54372</v>
      </c>
      <c r="J107" s="139">
        <v>-54372</v>
      </c>
      <c r="K107" s="139">
        <v>-54372</v>
      </c>
      <c r="L107" s="139">
        <v>-54372</v>
      </c>
      <c r="M107" s="139">
        <v>-54372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  <c r="X107" s="139">
        <v>0</v>
      </c>
      <c r="Y107" s="139">
        <v>0</v>
      </c>
      <c r="Z107" s="139">
        <v>0</v>
      </c>
      <c r="AA107" s="139">
        <v>0</v>
      </c>
      <c r="AB107" s="139">
        <v>0</v>
      </c>
      <c r="AC107" s="139">
        <v>0</v>
      </c>
      <c r="AD107" s="139">
        <v>0</v>
      </c>
      <c r="AE107" s="139">
        <v>0</v>
      </c>
      <c r="AF107" s="139">
        <v>0</v>
      </c>
      <c r="AG107" s="139">
        <v>0</v>
      </c>
      <c r="AH107" s="139">
        <v>0</v>
      </c>
      <c r="AI107" s="139">
        <v>0</v>
      </c>
      <c r="AJ107" s="139">
        <v>0</v>
      </c>
      <c r="AK107" s="139">
        <v>0</v>
      </c>
      <c r="AL107" s="139">
        <v>0</v>
      </c>
      <c r="AM107" s="139">
        <v>0</v>
      </c>
      <c r="AN107" s="139">
        <v>0</v>
      </c>
      <c r="AO107" s="139">
        <v>0</v>
      </c>
      <c r="AP107" s="139">
        <v>0</v>
      </c>
      <c r="AQ107" s="139">
        <v>0</v>
      </c>
      <c r="AR107" s="139">
        <v>0</v>
      </c>
      <c r="AS107" s="139">
        <v>0</v>
      </c>
      <c r="AT107" s="139">
        <v>0</v>
      </c>
      <c r="AU107" s="139">
        <v>0</v>
      </c>
      <c r="AV107" s="139">
        <v>0</v>
      </c>
      <c r="AW107" s="139">
        <v>0</v>
      </c>
      <c r="AX107" s="139">
        <v>0</v>
      </c>
      <c r="AY107" s="139">
        <v>0</v>
      </c>
      <c r="AZ107" s="220"/>
    </row>
    <row r="108" spans="1:52">
      <c r="A108" s="139" t="s">
        <v>85</v>
      </c>
      <c r="B108" s="139">
        <v>1717</v>
      </c>
      <c r="C108" s="139">
        <v>3379</v>
      </c>
      <c r="D108" s="139">
        <v>2437</v>
      </c>
      <c r="E108" s="139">
        <v>5319</v>
      </c>
      <c r="F108" s="139">
        <v>6598</v>
      </c>
      <c r="G108" s="139">
        <v>0</v>
      </c>
      <c r="H108" s="139">
        <v>0</v>
      </c>
      <c r="I108" s="139">
        <v>0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  <c r="X108" s="139">
        <v>0</v>
      </c>
      <c r="Y108" s="139">
        <v>0</v>
      </c>
      <c r="Z108" s="139">
        <v>0</v>
      </c>
      <c r="AA108" s="139">
        <v>0</v>
      </c>
      <c r="AB108" s="139">
        <v>0</v>
      </c>
      <c r="AC108" s="139">
        <v>0</v>
      </c>
      <c r="AD108" s="139">
        <v>0</v>
      </c>
      <c r="AE108" s="139">
        <v>0</v>
      </c>
      <c r="AF108" s="139">
        <v>0</v>
      </c>
      <c r="AG108" s="139">
        <v>0</v>
      </c>
      <c r="AH108" s="139">
        <v>0</v>
      </c>
      <c r="AI108" s="139">
        <v>0</v>
      </c>
      <c r="AJ108" s="139">
        <v>0</v>
      </c>
      <c r="AK108" s="139">
        <v>0</v>
      </c>
      <c r="AL108" s="139">
        <v>0</v>
      </c>
      <c r="AM108" s="139">
        <v>0</v>
      </c>
      <c r="AN108" s="139">
        <v>0</v>
      </c>
      <c r="AO108" s="139">
        <v>0</v>
      </c>
      <c r="AP108" s="139">
        <v>0</v>
      </c>
      <c r="AQ108" s="139">
        <v>0</v>
      </c>
      <c r="AR108" s="139">
        <v>0</v>
      </c>
      <c r="AS108" s="139">
        <v>0</v>
      </c>
      <c r="AT108" s="139">
        <v>0</v>
      </c>
      <c r="AU108" s="139">
        <v>0</v>
      </c>
      <c r="AV108" s="139">
        <v>0</v>
      </c>
      <c r="AW108" s="139">
        <v>0</v>
      </c>
      <c r="AX108" s="139">
        <v>0</v>
      </c>
      <c r="AY108" s="139">
        <v>0</v>
      </c>
      <c r="AZ108" s="220"/>
    </row>
    <row r="109" spans="1:52">
      <c r="A109" s="139" t="s">
        <v>86</v>
      </c>
      <c r="B109" s="139">
        <v>0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>
        <v>0</v>
      </c>
      <c r="L109" s="139">
        <v>0</v>
      </c>
      <c r="M109" s="139">
        <v>2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0</v>
      </c>
      <c r="X109" s="139">
        <v>0</v>
      </c>
      <c r="Y109" s="139">
        <v>0</v>
      </c>
      <c r="Z109" s="139">
        <v>0</v>
      </c>
      <c r="AA109" s="139">
        <v>0</v>
      </c>
      <c r="AB109" s="139">
        <v>0</v>
      </c>
      <c r="AC109" s="139">
        <v>0</v>
      </c>
      <c r="AD109" s="139">
        <v>0</v>
      </c>
      <c r="AE109" s="139">
        <v>0</v>
      </c>
      <c r="AF109" s="139">
        <v>0</v>
      </c>
      <c r="AG109" s="139">
        <v>0</v>
      </c>
      <c r="AH109" s="139">
        <v>0</v>
      </c>
      <c r="AI109" s="139">
        <v>0</v>
      </c>
      <c r="AJ109" s="139">
        <v>0</v>
      </c>
      <c r="AK109" s="139">
        <v>0</v>
      </c>
      <c r="AL109" s="139">
        <v>0</v>
      </c>
      <c r="AM109" s="139">
        <v>0</v>
      </c>
      <c r="AN109" s="139">
        <v>0</v>
      </c>
      <c r="AO109" s="139">
        <v>0</v>
      </c>
      <c r="AP109" s="139">
        <v>0</v>
      </c>
      <c r="AQ109" s="139">
        <v>0</v>
      </c>
      <c r="AR109" s="139">
        <v>0</v>
      </c>
      <c r="AS109" s="139">
        <v>0</v>
      </c>
      <c r="AT109" s="139">
        <v>0</v>
      </c>
      <c r="AU109" s="139">
        <v>0</v>
      </c>
      <c r="AV109" s="139">
        <v>0</v>
      </c>
      <c r="AW109" s="139">
        <v>0</v>
      </c>
      <c r="AX109" s="139">
        <v>0</v>
      </c>
      <c r="AY109" s="139">
        <v>0</v>
      </c>
      <c r="AZ109" s="220"/>
    </row>
    <row r="110" spans="1:52">
      <c r="A110" s="139" t="s">
        <v>87</v>
      </c>
      <c r="B110" s="139">
        <v>0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0</v>
      </c>
      <c r="L110" s="139">
        <v>0</v>
      </c>
      <c r="M110" s="139">
        <v>0</v>
      </c>
      <c r="N110" s="139">
        <v>-50242</v>
      </c>
      <c r="O110" s="139">
        <v>-48318</v>
      </c>
      <c r="P110" s="139">
        <v>-52299</v>
      </c>
      <c r="Q110" s="139">
        <v>-51785.46</v>
      </c>
      <c r="R110" s="139">
        <v>-53866</v>
      </c>
      <c r="S110" s="139">
        <v>-54618</v>
      </c>
      <c r="T110" s="139">
        <v>-52061</v>
      </c>
      <c r="U110" s="139">
        <v>-45677.190999999999</v>
      </c>
      <c r="V110" s="139">
        <v>-58472</v>
      </c>
      <c r="W110" s="139">
        <v>0</v>
      </c>
      <c r="X110" s="139">
        <v>-42753</v>
      </c>
      <c r="Y110" s="139">
        <v>0</v>
      </c>
      <c r="Z110" s="139">
        <v>0</v>
      </c>
      <c r="AA110" s="139">
        <v>0</v>
      </c>
      <c r="AB110" s="139">
        <v>-40389</v>
      </c>
      <c r="AC110" s="139">
        <v>0</v>
      </c>
      <c r="AD110" s="139">
        <v>0</v>
      </c>
      <c r="AE110" s="139">
        <v>0</v>
      </c>
      <c r="AF110" s="139">
        <v>0</v>
      </c>
      <c r="AG110" s="139">
        <v>0</v>
      </c>
      <c r="AH110" s="139">
        <v>0</v>
      </c>
      <c r="AI110" s="139">
        <v>0</v>
      </c>
      <c r="AJ110" s="139">
        <v>0</v>
      </c>
      <c r="AK110" s="139">
        <v>-41943.21</v>
      </c>
      <c r="AL110" s="139">
        <v>0</v>
      </c>
      <c r="AM110" s="139">
        <v>0</v>
      </c>
      <c r="AN110" s="139">
        <v>0</v>
      </c>
      <c r="AO110" s="139">
        <v>0</v>
      </c>
      <c r="AP110" s="139">
        <v>0</v>
      </c>
      <c r="AQ110" s="139">
        <v>0</v>
      </c>
      <c r="AR110" s="139">
        <v>0</v>
      </c>
      <c r="AS110" s="139">
        <v>0</v>
      </c>
      <c r="AT110" s="139">
        <v>-134799</v>
      </c>
      <c r="AU110" s="139">
        <v>-341374</v>
      </c>
      <c r="AV110" s="139">
        <v>-326207</v>
      </c>
      <c r="AW110" s="139">
        <v>-355632.16899999999</v>
      </c>
      <c r="AX110" s="139">
        <v>-695119</v>
      </c>
      <c r="AY110" s="139">
        <v>-603987</v>
      </c>
      <c r="AZ110" s="220"/>
    </row>
    <row r="111" spans="1:52">
      <c r="A111" s="139" t="s">
        <v>88</v>
      </c>
      <c r="B111" s="139">
        <v>13645808</v>
      </c>
      <c r="C111" s="139">
        <v>13447922</v>
      </c>
      <c r="D111" s="139">
        <v>14019515</v>
      </c>
      <c r="E111" s="139">
        <v>14498921</v>
      </c>
      <c r="F111" s="139">
        <v>15103378</v>
      </c>
      <c r="G111" s="139">
        <v>14969730</v>
      </c>
      <c r="H111" s="139">
        <v>15516200</v>
      </c>
      <c r="I111" s="139">
        <v>18673397</v>
      </c>
      <c r="J111" s="139">
        <v>19624686</v>
      </c>
      <c r="K111" s="139">
        <v>18525763</v>
      </c>
      <c r="L111" s="139">
        <v>18696789</v>
      </c>
      <c r="M111" s="139">
        <v>18541937</v>
      </c>
      <c r="N111" s="139">
        <v>19088006</v>
      </c>
      <c r="O111" s="139">
        <v>18910161</v>
      </c>
      <c r="P111" s="139">
        <v>19294780</v>
      </c>
      <c r="Q111" s="139">
        <v>19962786.210000001</v>
      </c>
      <c r="R111" s="139">
        <v>21025219</v>
      </c>
      <c r="S111" s="139">
        <v>21389697</v>
      </c>
      <c r="T111" s="139">
        <v>24235640</v>
      </c>
      <c r="U111" s="139">
        <v>25351430.151000001</v>
      </c>
      <c r="V111" s="139">
        <v>26994468</v>
      </c>
      <c r="W111" s="139">
        <v>32969507</v>
      </c>
      <c r="X111" s="139">
        <v>34429433</v>
      </c>
      <c r="Y111" s="139">
        <v>36178421.005999997</v>
      </c>
      <c r="Z111" s="139">
        <v>37890626</v>
      </c>
      <c r="AA111" s="139">
        <v>37264354</v>
      </c>
      <c r="AB111" s="139">
        <v>39199870</v>
      </c>
      <c r="AC111" s="139">
        <v>41020708.609999999</v>
      </c>
      <c r="AD111" s="139">
        <v>43168737</v>
      </c>
      <c r="AE111" s="139">
        <v>42256794</v>
      </c>
      <c r="AF111" s="139">
        <v>44071326</v>
      </c>
      <c r="AG111" s="139">
        <v>45936593.538999997</v>
      </c>
      <c r="AH111" s="139">
        <v>48330381</v>
      </c>
      <c r="AI111" s="139">
        <v>47478888</v>
      </c>
      <c r="AJ111" s="139">
        <v>49821413</v>
      </c>
      <c r="AK111" s="139">
        <v>52037047.130999997</v>
      </c>
      <c r="AL111" s="139">
        <v>54809794</v>
      </c>
      <c r="AM111" s="139">
        <v>53568180</v>
      </c>
      <c r="AN111" s="139">
        <v>59549217</v>
      </c>
      <c r="AO111" s="139">
        <v>61801022.969999999</v>
      </c>
      <c r="AP111" s="139">
        <v>64513787</v>
      </c>
      <c r="AQ111" s="139">
        <v>61325413</v>
      </c>
      <c r="AR111" s="139">
        <v>63984930</v>
      </c>
      <c r="AS111" s="139">
        <v>65726019.520000003</v>
      </c>
      <c r="AT111" s="139">
        <v>68586437</v>
      </c>
      <c r="AU111" s="139">
        <v>65694991</v>
      </c>
      <c r="AV111" s="139">
        <v>68461087</v>
      </c>
      <c r="AW111" s="139">
        <v>72128408.081</v>
      </c>
      <c r="AX111" s="139">
        <v>66933289</v>
      </c>
      <c r="AY111" s="139">
        <v>63914949</v>
      </c>
      <c r="AZ111" s="220"/>
    </row>
    <row r="112" spans="1:52">
      <c r="A112" s="139" t="s">
        <v>89</v>
      </c>
      <c r="B112" s="139">
        <v>705278</v>
      </c>
      <c r="C112" s="139">
        <v>694111</v>
      </c>
      <c r="D112" s="139">
        <v>682804</v>
      </c>
      <c r="E112" s="139">
        <v>674402</v>
      </c>
      <c r="F112" s="139">
        <v>670652</v>
      </c>
      <c r="G112" s="139">
        <v>60823</v>
      </c>
      <c r="H112" s="139">
        <v>60084</v>
      </c>
      <c r="I112" s="139">
        <v>334705</v>
      </c>
      <c r="J112" s="139">
        <v>337625</v>
      </c>
      <c r="K112" s="139">
        <v>437550</v>
      </c>
      <c r="L112" s="139">
        <v>439909</v>
      </c>
      <c r="M112" s="139">
        <v>443022</v>
      </c>
      <c r="N112" s="139">
        <v>439446</v>
      </c>
      <c r="O112" s="139">
        <v>436182</v>
      </c>
      <c r="P112" s="139">
        <v>454438</v>
      </c>
      <c r="Q112" s="139">
        <v>485391.09</v>
      </c>
      <c r="R112" s="139">
        <v>497257</v>
      </c>
      <c r="S112" s="139">
        <v>514826</v>
      </c>
      <c r="T112" s="139">
        <v>529153</v>
      </c>
      <c r="U112" s="139">
        <v>548544.09299999999</v>
      </c>
      <c r="V112" s="139">
        <v>573922</v>
      </c>
      <c r="W112" s="139">
        <v>596512</v>
      </c>
      <c r="X112" s="139">
        <v>620131</v>
      </c>
      <c r="Y112" s="139">
        <v>645220.25899999996</v>
      </c>
      <c r="Z112" s="139">
        <v>673352</v>
      </c>
      <c r="AA112" s="139">
        <v>662707</v>
      </c>
      <c r="AB112" s="139">
        <v>693837</v>
      </c>
      <c r="AC112" s="139">
        <v>727212.46</v>
      </c>
      <c r="AD112" s="139">
        <v>782188</v>
      </c>
      <c r="AE112" s="139">
        <v>805561</v>
      </c>
      <c r="AF112" s="139">
        <v>831246</v>
      </c>
      <c r="AG112" s="139">
        <v>864523.25300000003</v>
      </c>
      <c r="AH112" s="139">
        <v>890145</v>
      </c>
      <c r="AI112" s="139">
        <v>914036</v>
      </c>
      <c r="AJ112" s="139">
        <v>940510</v>
      </c>
      <c r="AK112" s="139">
        <v>967754.43500000006</v>
      </c>
      <c r="AL112" s="139">
        <v>997219</v>
      </c>
      <c r="AM112" s="139">
        <v>1091379</v>
      </c>
      <c r="AN112" s="139">
        <v>1192094</v>
      </c>
      <c r="AO112" s="139">
        <v>2078763.82</v>
      </c>
      <c r="AP112" s="139">
        <v>2280663</v>
      </c>
      <c r="AQ112" s="139">
        <v>2586740</v>
      </c>
      <c r="AR112" s="139">
        <v>11489469</v>
      </c>
      <c r="AS112" s="139">
        <v>8449717.5199999996</v>
      </c>
      <c r="AT112" s="139">
        <v>8463886</v>
      </c>
      <c r="AU112" s="139">
        <v>8388126</v>
      </c>
      <c r="AV112" s="139">
        <v>8280265</v>
      </c>
      <c r="AW112" s="139">
        <v>8333855.0970000001</v>
      </c>
      <c r="AX112" s="139">
        <v>8358342</v>
      </c>
      <c r="AY112" s="139">
        <v>8326415</v>
      </c>
      <c r="AZ112" s="220"/>
    </row>
    <row r="113" spans="1:16384">
      <c r="A113" s="139" t="s">
        <v>90</v>
      </c>
      <c r="B113" s="139">
        <v>14351086</v>
      </c>
      <c r="C113" s="139">
        <v>14142033</v>
      </c>
      <c r="D113" s="139">
        <v>14702319</v>
      </c>
      <c r="E113" s="139">
        <v>15173323</v>
      </c>
      <c r="F113" s="139">
        <v>15774030</v>
      </c>
      <c r="G113" s="139">
        <v>15030553</v>
      </c>
      <c r="H113" s="139">
        <v>15576284</v>
      </c>
      <c r="I113" s="139">
        <v>19008102</v>
      </c>
      <c r="J113" s="139">
        <v>19962311</v>
      </c>
      <c r="K113" s="139">
        <v>18963313</v>
      </c>
      <c r="L113" s="139">
        <v>19136698</v>
      </c>
      <c r="M113" s="139">
        <v>18984959</v>
      </c>
      <c r="N113" s="139">
        <v>19527452</v>
      </c>
      <c r="O113" s="139">
        <v>19346343</v>
      </c>
      <c r="P113" s="139">
        <v>19749218</v>
      </c>
      <c r="Q113" s="139">
        <v>20448177.300000001</v>
      </c>
      <c r="R113" s="139">
        <v>21522476</v>
      </c>
      <c r="S113" s="139">
        <v>21904523</v>
      </c>
      <c r="T113" s="139">
        <v>24764793</v>
      </c>
      <c r="U113" s="139">
        <v>25899974.243999999</v>
      </c>
      <c r="V113" s="139">
        <v>27568390</v>
      </c>
      <c r="W113" s="139">
        <v>33566019</v>
      </c>
      <c r="X113" s="139">
        <v>35049564</v>
      </c>
      <c r="Y113" s="139">
        <v>36823641.265000001</v>
      </c>
      <c r="Z113" s="139">
        <v>38563978</v>
      </c>
      <c r="AA113" s="139">
        <v>37927061</v>
      </c>
      <c r="AB113" s="139">
        <v>39893707</v>
      </c>
      <c r="AC113" s="139">
        <v>41747921.07</v>
      </c>
      <c r="AD113" s="139">
        <v>43950925</v>
      </c>
      <c r="AE113" s="139">
        <v>43062355</v>
      </c>
      <c r="AF113" s="139">
        <v>44902572</v>
      </c>
      <c r="AG113" s="139">
        <v>46801116.792000003</v>
      </c>
      <c r="AH113" s="139">
        <v>49220526</v>
      </c>
      <c r="AI113" s="139">
        <v>48392924</v>
      </c>
      <c r="AJ113" s="139">
        <v>50761923</v>
      </c>
      <c r="AK113" s="139">
        <v>53004801.566</v>
      </c>
      <c r="AL113" s="139">
        <v>55807013</v>
      </c>
      <c r="AM113" s="139">
        <v>54659559</v>
      </c>
      <c r="AN113" s="139">
        <v>60741311</v>
      </c>
      <c r="AO113" s="139">
        <v>63879786.789999999</v>
      </c>
      <c r="AP113" s="139">
        <v>66794450</v>
      </c>
      <c r="AQ113" s="139">
        <v>63912153</v>
      </c>
      <c r="AR113" s="139">
        <v>75474399</v>
      </c>
      <c r="AS113" s="139">
        <v>74175737.040000007</v>
      </c>
      <c r="AT113" s="139">
        <v>77050323</v>
      </c>
      <c r="AU113" s="139">
        <v>74083117</v>
      </c>
      <c r="AV113" s="139">
        <v>76741352</v>
      </c>
      <c r="AW113" s="139">
        <v>80462263.178000003</v>
      </c>
      <c r="AX113" s="139">
        <v>75291631</v>
      </c>
      <c r="AY113" s="139">
        <v>72241364</v>
      </c>
      <c r="AZ113" s="220"/>
    </row>
    <row r="114" spans="1:16384"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</row>
    <row r="115" spans="1:16384"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</row>
    <row r="116" spans="1:16384"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</row>
    <row r="117" spans="1:16384"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</row>
    <row r="118" spans="1:16384"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</row>
    <row r="119" spans="1:16384"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</row>
    <row r="120" spans="1:16384"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</row>
    <row r="121" spans="1:16384"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</row>
    <row r="122" spans="1:16384"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</row>
    <row r="123" spans="1:16384">
      <c r="A123" s="221" t="s">
        <v>91</v>
      </c>
      <c r="B123" s="220">
        <f>+B45+B53+B56</f>
        <v>1973193</v>
      </c>
      <c r="C123" s="220">
        <f t="shared" ref="C123:AY123" si="0">+C45+C53+C56</f>
        <v>4223185</v>
      </c>
      <c r="D123" s="220">
        <f t="shared" si="0"/>
        <v>4873208</v>
      </c>
      <c r="E123" s="220">
        <f t="shared" si="0"/>
        <v>4773849</v>
      </c>
      <c r="F123" s="220">
        <f t="shared" si="0"/>
        <v>4643531</v>
      </c>
      <c r="G123" s="220">
        <f t="shared" si="0"/>
        <v>2752157</v>
      </c>
      <c r="H123" s="220">
        <f t="shared" si="0"/>
        <v>2092190</v>
      </c>
      <c r="I123" s="220">
        <f t="shared" si="0"/>
        <v>2203744</v>
      </c>
      <c r="J123" s="220">
        <f t="shared" si="0"/>
        <v>2565925</v>
      </c>
      <c r="K123" s="220">
        <f t="shared" si="0"/>
        <v>2835848</v>
      </c>
      <c r="L123" s="220">
        <f t="shared" si="0"/>
        <v>4484900</v>
      </c>
      <c r="M123" s="220">
        <f t="shared" si="0"/>
        <v>4507373</v>
      </c>
      <c r="N123" s="220">
        <f t="shared" si="0"/>
        <v>3973395</v>
      </c>
      <c r="O123" s="220">
        <f t="shared" si="0"/>
        <v>7610839</v>
      </c>
      <c r="P123" s="220">
        <f t="shared" si="0"/>
        <v>11410518</v>
      </c>
      <c r="Q123" s="220">
        <f t="shared" si="0"/>
        <v>7409904.3700000001</v>
      </c>
      <c r="R123" s="220">
        <f t="shared" si="0"/>
        <v>6803634</v>
      </c>
      <c r="S123" s="220">
        <f t="shared" si="0"/>
        <v>6960377</v>
      </c>
      <c r="T123" s="220">
        <f t="shared" si="0"/>
        <v>5765670</v>
      </c>
      <c r="U123" s="220">
        <f t="shared" si="0"/>
        <v>6844303.1509999996</v>
      </c>
      <c r="V123" s="220">
        <f t="shared" si="0"/>
        <v>7315362</v>
      </c>
      <c r="W123" s="220">
        <f t="shared" si="0"/>
        <v>5397028</v>
      </c>
      <c r="X123" s="220">
        <f t="shared" si="0"/>
        <v>5681548</v>
      </c>
      <c r="Y123" s="220">
        <f t="shared" si="0"/>
        <v>6057726.9620000003</v>
      </c>
      <c r="Z123" s="220">
        <f t="shared" si="0"/>
        <v>6753908</v>
      </c>
      <c r="AA123" s="220">
        <f t="shared" si="0"/>
        <v>4106194</v>
      </c>
      <c r="AB123" s="220">
        <f t="shared" si="0"/>
        <v>4027752</v>
      </c>
      <c r="AC123" s="220">
        <f t="shared" si="0"/>
        <v>4683109.0599999996</v>
      </c>
      <c r="AD123" s="220">
        <f t="shared" si="0"/>
        <v>4878999</v>
      </c>
      <c r="AE123" s="220">
        <f t="shared" si="0"/>
        <v>12172388</v>
      </c>
      <c r="AF123" s="220">
        <f t="shared" si="0"/>
        <v>7639178</v>
      </c>
      <c r="AG123" s="220">
        <f t="shared" si="0"/>
        <v>5168982</v>
      </c>
      <c r="AH123" s="220">
        <f t="shared" si="0"/>
        <v>7108007</v>
      </c>
      <c r="AI123" s="220">
        <f t="shared" si="0"/>
        <v>6750312</v>
      </c>
      <c r="AJ123" s="220">
        <f t="shared" si="0"/>
        <v>6051186</v>
      </c>
      <c r="AK123" s="220">
        <f t="shared" si="0"/>
        <v>4707620.46</v>
      </c>
      <c r="AL123" s="220">
        <f t="shared" si="0"/>
        <v>2436057</v>
      </c>
      <c r="AM123" s="220">
        <f t="shared" si="0"/>
        <v>7434775</v>
      </c>
      <c r="AN123" s="220">
        <f t="shared" si="0"/>
        <v>8152751</v>
      </c>
      <c r="AO123" s="220">
        <f t="shared" si="0"/>
        <v>2288306.23</v>
      </c>
      <c r="AP123" s="220">
        <f t="shared" si="0"/>
        <v>2247750</v>
      </c>
      <c r="AQ123" s="220">
        <f t="shared" si="0"/>
        <v>5648055</v>
      </c>
      <c r="AR123" s="220">
        <f t="shared" si="0"/>
        <v>12097503</v>
      </c>
      <c r="AS123" s="220">
        <f t="shared" si="0"/>
        <v>10966060.57</v>
      </c>
      <c r="AT123" s="220">
        <f t="shared" si="0"/>
        <v>10254176</v>
      </c>
      <c r="AU123" s="220">
        <f t="shared" si="0"/>
        <v>12214884</v>
      </c>
      <c r="AV123" s="220">
        <f t="shared" si="0"/>
        <v>9773956</v>
      </c>
      <c r="AW123" s="220">
        <f t="shared" si="0"/>
        <v>8864964.5030000005</v>
      </c>
      <c r="AX123" s="220">
        <f t="shared" si="0"/>
        <v>18455622</v>
      </c>
      <c r="AY123" s="220">
        <f t="shared" si="0"/>
        <v>19650103</v>
      </c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  <c r="BZ123" s="220"/>
      <c r="CA123" s="220"/>
      <c r="CB123" s="220"/>
      <c r="CC123" s="220"/>
      <c r="CD123" s="220"/>
      <c r="CE123" s="220"/>
      <c r="CF123" s="220"/>
      <c r="CG123" s="220"/>
      <c r="CH123" s="220"/>
      <c r="CI123" s="220"/>
      <c r="CJ123" s="220"/>
      <c r="CK123" s="220"/>
      <c r="CL123" s="220"/>
      <c r="CM123" s="220"/>
      <c r="CN123" s="220"/>
      <c r="CO123" s="220"/>
      <c r="CP123" s="220"/>
      <c r="CQ123" s="220"/>
      <c r="CR123" s="220"/>
      <c r="CS123" s="220"/>
      <c r="CT123" s="220"/>
      <c r="CU123" s="220"/>
      <c r="CV123" s="220"/>
      <c r="CW123" s="220"/>
      <c r="CX123" s="220"/>
      <c r="CY123" s="220"/>
      <c r="CZ123" s="220"/>
      <c r="DA123" s="220"/>
      <c r="DB123" s="220"/>
      <c r="DC123" s="220"/>
      <c r="DD123" s="220"/>
      <c r="DE123" s="220"/>
      <c r="DF123" s="220"/>
      <c r="DG123" s="220"/>
      <c r="DH123" s="220"/>
      <c r="DI123" s="220"/>
      <c r="DJ123" s="220"/>
      <c r="DK123" s="220"/>
      <c r="DL123" s="220"/>
      <c r="DM123" s="220"/>
      <c r="DN123" s="220"/>
      <c r="DO123" s="220"/>
      <c r="DP123" s="220"/>
      <c r="DQ123" s="220"/>
      <c r="DR123" s="220"/>
      <c r="DS123" s="220"/>
      <c r="DT123" s="220"/>
      <c r="DU123" s="220"/>
      <c r="DV123" s="220"/>
      <c r="DW123" s="220"/>
      <c r="DX123" s="220"/>
      <c r="DY123" s="220"/>
      <c r="DZ123" s="220"/>
      <c r="EA123" s="220"/>
      <c r="EB123" s="220"/>
      <c r="EC123" s="220"/>
      <c r="ED123" s="220"/>
      <c r="EE123" s="220"/>
      <c r="EF123" s="220"/>
      <c r="EG123" s="220"/>
      <c r="EH123" s="220"/>
      <c r="EI123" s="220"/>
      <c r="EJ123" s="220"/>
      <c r="EK123" s="220"/>
      <c r="EL123" s="220"/>
      <c r="EM123" s="220"/>
      <c r="EN123" s="220"/>
      <c r="EO123" s="220"/>
      <c r="EP123" s="220"/>
      <c r="EQ123" s="220"/>
      <c r="ER123" s="220"/>
      <c r="ES123" s="220"/>
      <c r="ET123" s="220"/>
      <c r="EU123" s="220"/>
      <c r="EV123" s="220"/>
      <c r="EW123" s="220"/>
      <c r="EX123" s="220"/>
      <c r="EY123" s="220"/>
      <c r="EZ123" s="220"/>
      <c r="FA123" s="220"/>
      <c r="FB123" s="220"/>
      <c r="FC123" s="220"/>
      <c r="FD123" s="220"/>
      <c r="FE123" s="220"/>
      <c r="FF123" s="220"/>
      <c r="FG123" s="220"/>
      <c r="FH123" s="220"/>
      <c r="FI123" s="220"/>
      <c r="FJ123" s="220"/>
      <c r="FK123" s="220"/>
      <c r="FL123" s="220"/>
      <c r="FM123" s="220"/>
      <c r="FN123" s="220"/>
      <c r="FO123" s="220"/>
      <c r="FP123" s="220"/>
      <c r="FQ123" s="220"/>
      <c r="FR123" s="220"/>
      <c r="FS123" s="220"/>
      <c r="FT123" s="220"/>
      <c r="FU123" s="220"/>
      <c r="FV123" s="220"/>
      <c r="FW123" s="220"/>
      <c r="FX123" s="220"/>
      <c r="FY123" s="220"/>
      <c r="FZ123" s="220"/>
      <c r="GA123" s="220"/>
      <c r="GB123" s="220"/>
      <c r="GC123" s="220"/>
      <c r="GD123" s="220"/>
      <c r="GE123" s="220"/>
      <c r="GF123" s="220"/>
      <c r="GG123" s="220"/>
      <c r="GH123" s="220"/>
      <c r="GI123" s="220"/>
      <c r="GJ123" s="220"/>
      <c r="GK123" s="220"/>
      <c r="GL123" s="220"/>
      <c r="GM123" s="220"/>
      <c r="GN123" s="220"/>
      <c r="GO123" s="220"/>
      <c r="GP123" s="220"/>
      <c r="GQ123" s="220"/>
      <c r="GR123" s="220"/>
      <c r="GS123" s="220"/>
      <c r="GT123" s="220"/>
      <c r="GU123" s="220"/>
      <c r="GV123" s="220"/>
      <c r="GW123" s="220"/>
      <c r="GX123" s="220"/>
      <c r="GY123" s="220"/>
      <c r="GZ123" s="220"/>
      <c r="HA123" s="220"/>
      <c r="HB123" s="220"/>
      <c r="HC123" s="220"/>
      <c r="HD123" s="220"/>
      <c r="HE123" s="220"/>
      <c r="HF123" s="220"/>
      <c r="HG123" s="220"/>
      <c r="HH123" s="220"/>
      <c r="HI123" s="220"/>
      <c r="HJ123" s="220"/>
      <c r="HK123" s="220"/>
      <c r="HL123" s="220"/>
      <c r="HM123" s="220"/>
      <c r="HN123" s="220"/>
      <c r="HO123" s="220"/>
      <c r="HP123" s="220"/>
      <c r="HQ123" s="220"/>
      <c r="HR123" s="220"/>
      <c r="HS123" s="220"/>
      <c r="HT123" s="220"/>
      <c r="HU123" s="220"/>
      <c r="HV123" s="220"/>
      <c r="HW123" s="220"/>
      <c r="HX123" s="220"/>
      <c r="HY123" s="220"/>
      <c r="HZ123" s="220"/>
      <c r="IA123" s="220"/>
      <c r="IB123" s="220"/>
      <c r="IC123" s="220"/>
      <c r="ID123" s="220"/>
      <c r="IE123" s="220"/>
      <c r="IF123" s="220"/>
      <c r="IG123" s="220"/>
      <c r="IH123" s="220"/>
      <c r="II123" s="220"/>
      <c r="IJ123" s="220"/>
      <c r="IK123" s="220"/>
      <c r="IL123" s="220"/>
      <c r="IM123" s="220"/>
      <c r="IN123" s="220"/>
      <c r="IO123" s="220"/>
      <c r="IP123" s="220"/>
      <c r="IQ123" s="220"/>
      <c r="IR123" s="220"/>
      <c r="IS123" s="220"/>
      <c r="IT123" s="220"/>
      <c r="IU123" s="220"/>
      <c r="IV123" s="220"/>
      <c r="IW123" s="220"/>
      <c r="IX123" s="220"/>
      <c r="IY123" s="220"/>
      <c r="IZ123" s="220"/>
      <c r="JA123" s="220"/>
      <c r="JB123" s="220"/>
      <c r="JC123" s="220"/>
      <c r="JD123" s="220"/>
      <c r="JE123" s="220"/>
      <c r="JF123" s="220"/>
      <c r="JG123" s="220"/>
      <c r="JH123" s="220"/>
      <c r="JI123" s="220"/>
      <c r="JJ123" s="220"/>
      <c r="JK123" s="220"/>
      <c r="JL123" s="220"/>
      <c r="JM123" s="220"/>
      <c r="JN123" s="220"/>
      <c r="JO123" s="220"/>
      <c r="JP123" s="220"/>
      <c r="JQ123" s="220"/>
      <c r="JR123" s="220"/>
      <c r="JS123" s="220"/>
      <c r="JT123" s="220"/>
      <c r="JU123" s="220"/>
      <c r="JV123" s="220"/>
      <c r="JW123" s="220"/>
      <c r="JX123" s="220"/>
      <c r="JY123" s="220"/>
      <c r="JZ123" s="220"/>
      <c r="KA123" s="220"/>
      <c r="KB123" s="220"/>
      <c r="KC123" s="220"/>
      <c r="KD123" s="220"/>
      <c r="KE123" s="220"/>
      <c r="KF123" s="220"/>
      <c r="KG123" s="220"/>
      <c r="KH123" s="220"/>
      <c r="KI123" s="220"/>
      <c r="KJ123" s="220"/>
      <c r="KK123" s="220"/>
      <c r="KL123" s="220"/>
      <c r="KM123" s="220"/>
      <c r="KN123" s="220"/>
      <c r="KO123" s="220"/>
      <c r="KP123" s="220"/>
      <c r="KQ123" s="220"/>
      <c r="KR123" s="220"/>
      <c r="KS123" s="220"/>
      <c r="KT123" s="220"/>
      <c r="KU123" s="220"/>
      <c r="KV123" s="220"/>
      <c r="KW123" s="220"/>
      <c r="KX123" s="220"/>
      <c r="KY123" s="220"/>
      <c r="KZ123" s="220"/>
      <c r="LA123" s="220"/>
      <c r="LB123" s="220"/>
      <c r="LC123" s="220"/>
      <c r="LD123" s="220"/>
      <c r="LE123" s="220"/>
      <c r="LF123" s="220"/>
      <c r="LG123" s="220"/>
      <c r="LH123" s="220"/>
      <c r="LI123" s="220"/>
      <c r="LJ123" s="220"/>
      <c r="LK123" s="220"/>
      <c r="LL123" s="220"/>
      <c r="LM123" s="220"/>
      <c r="LN123" s="220"/>
      <c r="LO123" s="220"/>
      <c r="LP123" s="220"/>
      <c r="LQ123" s="220"/>
      <c r="LR123" s="220"/>
      <c r="LS123" s="220"/>
      <c r="LT123" s="220"/>
      <c r="LU123" s="220"/>
      <c r="LV123" s="220"/>
      <c r="LW123" s="220"/>
      <c r="LX123" s="220"/>
      <c r="LY123" s="220"/>
      <c r="LZ123" s="220"/>
      <c r="MA123" s="220"/>
      <c r="MB123" s="220"/>
      <c r="MC123" s="220"/>
      <c r="MD123" s="220"/>
      <c r="ME123" s="220"/>
      <c r="MF123" s="220"/>
      <c r="MG123" s="220"/>
      <c r="MH123" s="220"/>
      <c r="MI123" s="220"/>
      <c r="MJ123" s="220"/>
      <c r="MK123" s="220"/>
      <c r="ML123" s="220"/>
      <c r="MM123" s="220"/>
      <c r="MN123" s="220"/>
      <c r="MO123" s="220"/>
      <c r="MP123" s="220"/>
      <c r="MQ123" s="220"/>
      <c r="MR123" s="220"/>
      <c r="MS123" s="220"/>
      <c r="MT123" s="220"/>
      <c r="MU123" s="220"/>
      <c r="MV123" s="220"/>
      <c r="MW123" s="220"/>
      <c r="MX123" s="220"/>
      <c r="MY123" s="220"/>
      <c r="MZ123" s="220"/>
      <c r="NA123" s="220"/>
      <c r="NB123" s="220"/>
      <c r="NC123" s="220"/>
      <c r="ND123" s="220"/>
      <c r="NE123" s="220"/>
      <c r="NF123" s="220"/>
      <c r="NG123" s="220"/>
      <c r="NH123" s="220"/>
      <c r="NI123" s="220"/>
      <c r="NJ123" s="220"/>
      <c r="NK123" s="220"/>
      <c r="NL123" s="220"/>
      <c r="NM123" s="220"/>
      <c r="NN123" s="220"/>
      <c r="NO123" s="220"/>
      <c r="NP123" s="220"/>
      <c r="NQ123" s="220"/>
      <c r="NR123" s="220"/>
      <c r="NS123" s="220"/>
      <c r="NT123" s="220"/>
      <c r="NU123" s="220"/>
      <c r="NV123" s="220"/>
      <c r="NW123" s="220"/>
      <c r="NX123" s="220"/>
      <c r="NY123" s="220"/>
      <c r="NZ123" s="220"/>
      <c r="OA123" s="220"/>
      <c r="OB123" s="220"/>
      <c r="OC123" s="220"/>
      <c r="OD123" s="220"/>
      <c r="OE123" s="220"/>
      <c r="OF123" s="220"/>
      <c r="OG123" s="220"/>
      <c r="OH123" s="220"/>
      <c r="OI123" s="220"/>
      <c r="OJ123" s="220"/>
      <c r="OK123" s="220"/>
      <c r="OL123" s="220"/>
      <c r="OM123" s="220"/>
      <c r="ON123" s="220"/>
      <c r="OO123" s="220"/>
      <c r="OP123" s="220"/>
      <c r="OQ123" s="220"/>
      <c r="OR123" s="220"/>
      <c r="OS123" s="220"/>
      <c r="OT123" s="220"/>
      <c r="OU123" s="220"/>
      <c r="OV123" s="220"/>
      <c r="OW123" s="220"/>
      <c r="OX123" s="220"/>
      <c r="OY123" s="220"/>
      <c r="OZ123" s="220"/>
      <c r="PA123" s="220"/>
      <c r="PB123" s="220"/>
      <c r="PC123" s="220"/>
      <c r="PD123" s="220"/>
      <c r="PE123" s="220"/>
      <c r="PF123" s="220"/>
      <c r="PG123" s="220"/>
      <c r="PH123" s="220"/>
      <c r="PI123" s="220"/>
      <c r="PJ123" s="220"/>
      <c r="PK123" s="220"/>
      <c r="PL123" s="220"/>
      <c r="PM123" s="220"/>
      <c r="PN123" s="220"/>
      <c r="PO123" s="220"/>
      <c r="PP123" s="220"/>
      <c r="PQ123" s="220"/>
      <c r="PR123" s="220"/>
      <c r="PS123" s="220"/>
      <c r="PT123" s="220"/>
      <c r="PU123" s="220"/>
      <c r="PV123" s="220"/>
      <c r="PW123" s="220"/>
      <c r="PX123" s="220"/>
      <c r="PY123" s="220"/>
      <c r="PZ123" s="220"/>
      <c r="QA123" s="220"/>
      <c r="QB123" s="220"/>
      <c r="QC123" s="220"/>
      <c r="QD123" s="220"/>
      <c r="QE123" s="220"/>
      <c r="QF123" s="220"/>
      <c r="QG123" s="220"/>
      <c r="QH123" s="220"/>
      <c r="QI123" s="220"/>
      <c r="QJ123" s="220"/>
      <c r="QK123" s="220"/>
      <c r="QL123" s="220"/>
      <c r="QM123" s="220"/>
      <c r="QN123" s="220"/>
      <c r="QO123" s="220"/>
      <c r="QP123" s="220"/>
      <c r="QQ123" s="220"/>
      <c r="QR123" s="220"/>
      <c r="QS123" s="220"/>
      <c r="QT123" s="220"/>
      <c r="QU123" s="220"/>
      <c r="QV123" s="220"/>
      <c r="QW123" s="220"/>
      <c r="QX123" s="220"/>
      <c r="QY123" s="220"/>
      <c r="QZ123" s="220"/>
      <c r="RA123" s="220"/>
      <c r="RB123" s="220"/>
      <c r="RC123" s="220"/>
      <c r="RD123" s="220"/>
      <c r="RE123" s="220"/>
      <c r="RF123" s="220"/>
      <c r="RG123" s="220"/>
      <c r="RH123" s="220"/>
      <c r="RI123" s="220"/>
      <c r="RJ123" s="220"/>
      <c r="RK123" s="220"/>
      <c r="RL123" s="220"/>
      <c r="RM123" s="220"/>
      <c r="RN123" s="220"/>
      <c r="RO123" s="220"/>
      <c r="RP123" s="220"/>
      <c r="RQ123" s="220"/>
      <c r="RR123" s="220"/>
      <c r="RS123" s="220"/>
      <c r="RT123" s="220"/>
      <c r="RU123" s="220"/>
      <c r="RV123" s="220"/>
      <c r="RW123" s="220"/>
      <c r="RX123" s="220"/>
      <c r="RY123" s="220"/>
      <c r="RZ123" s="220"/>
      <c r="SA123" s="220"/>
      <c r="SB123" s="220"/>
      <c r="SC123" s="220"/>
      <c r="SD123" s="220"/>
      <c r="SE123" s="220"/>
      <c r="SF123" s="220"/>
      <c r="SG123" s="220"/>
      <c r="SH123" s="220"/>
      <c r="SI123" s="220"/>
      <c r="SJ123" s="220"/>
      <c r="SK123" s="220"/>
      <c r="SL123" s="220"/>
      <c r="SM123" s="220"/>
      <c r="SN123" s="220"/>
      <c r="SO123" s="220"/>
      <c r="SP123" s="220"/>
      <c r="SQ123" s="220"/>
      <c r="SR123" s="220"/>
      <c r="SS123" s="220"/>
      <c r="ST123" s="220"/>
      <c r="SU123" s="220"/>
      <c r="SV123" s="220"/>
      <c r="SW123" s="220"/>
      <c r="SX123" s="220"/>
      <c r="SY123" s="220"/>
      <c r="SZ123" s="220"/>
      <c r="TA123" s="220"/>
      <c r="TB123" s="220"/>
      <c r="TC123" s="220"/>
      <c r="TD123" s="220"/>
      <c r="TE123" s="220"/>
      <c r="TF123" s="220"/>
      <c r="TG123" s="220"/>
      <c r="TH123" s="220"/>
      <c r="TI123" s="220"/>
      <c r="TJ123" s="220"/>
      <c r="TK123" s="220"/>
      <c r="TL123" s="220"/>
      <c r="TM123" s="220"/>
      <c r="TN123" s="220"/>
      <c r="TO123" s="220"/>
      <c r="TP123" s="220"/>
      <c r="TQ123" s="220"/>
      <c r="TR123" s="220"/>
      <c r="TS123" s="220"/>
      <c r="TT123" s="220"/>
      <c r="TU123" s="220"/>
      <c r="TV123" s="220"/>
      <c r="TW123" s="220"/>
      <c r="TX123" s="220"/>
      <c r="TY123" s="220"/>
      <c r="TZ123" s="220"/>
      <c r="UA123" s="220"/>
      <c r="UB123" s="220"/>
      <c r="UC123" s="220"/>
      <c r="UD123" s="220"/>
      <c r="UE123" s="220"/>
      <c r="UF123" s="220"/>
      <c r="UG123" s="220"/>
      <c r="UH123" s="220"/>
      <c r="UI123" s="220"/>
      <c r="UJ123" s="220"/>
      <c r="UK123" s="220"/>
      <c r="UL123" s="220"/>
      <c r="UM123" s="220"/>
      <c r="UN123" s="220"/>
      <c r="UO123" s="220"/>
      <c r="UP123" s="220"/>
      <c r="UQ123" s="220"/>
      <c r="UR123" s="220"/>
      <c r="US123" s="220"/>
      <c r="UT123" s="220"/>
      <c r="UU123" s="220"/>
      <c r="UV123" s="220"/>
      <c r="UW123" s="220"/>
      <c r="UX123" s="220"/>
      <c r="UY123" s="220"/>
      <c r="UZ123" s="220"/>
      <c r="VA123" s="220"/>
      <c r="VB123" s="220"/>
      <c r="VC123" s="220"/>
      <c r="VD123" s="220"/>
      <c r="VE123" s="220"/>
      <c r="VF123" s="220"/>
      <c r="VG123" s="220"/>
      <c r="VH123" s="220"/>
      <c r="VI123" s="220"/>
      <c r="VJ123" s="220"/>
      <c r="VK123" s="220"/>
      <c r="VL123" s="220"/>
      <c r="VM123" s="220"/>
      <c r="VN123" s="220"/>
      <c r="VO123" s="220"/>
      <c r="VP123" s="220"/>
      <c r="VQ123" s="220"/>
      <c r="VR123" s="220"/>
      <c r="VS123" s="220"/>
      <c r="VT123" s="220"/>
      <c r="VU123" s="220"/>
      <c r="VV123" s="220"/>
      <c r="VW123" s="220"/>
      <c r="VX123" s="220"/>
      <c r="VY123" s="220"/>
      <c r="VZ123" s="220"/>
      <c r="WA123" s="220"/>
      <c r="WB123" s="220"/>
      <c r="WC123" s="220"/>
      <c r="WD123" s="220"/>
      <c r="WE123" s="220"/>
      <c r="WF123" s="220"/>
      <c r="WG123" s="220"/>
      <c r="WH123" s="220"/>
      <c r="WI123" s="220"/>
      <c r="WJ123" s="220"/>
      <c r="WK123" s="220"/>
      <c r="WL123" s="220"/>
      <c r="WM123" s="220"/>
      <c r="WN123" s="220"/>
      <c r="WO123" s="220"/>
      <c r="WP123" s="220"/>
      <c r="WQ123" s="220"/>
      <c r="WR123" s="220"/>
      <c r="WS123" s="220"/>
      <c r="WT123" s="220"/>
      <c r="WU123" s="220"/>
      <c r="WV123" s="220"/>
      <c r="WW123" s="220"/>
      <c r="WX123" s="220"/>
      <c r="WY123" s="220"/>
      <c r="WZ123" s="220"/>
      <c r="XA123" s="220"/>
      <c r="XB123" s="220"/>
      <c r="XC123" s="220"/>
      <c r="XD123" s="220"/>
      <c r="XE123" s="220"/>
      <c r="XF123" s="220"/>
      <c r="XG123" s="220"/>
      <c r="XH123" s="220"/>
      <c r="XI123" s="220"/>
      <c r="XJ123" s="220"/>
      <c r="XK123" s="220"/>
      <c r="XL123" s="220"/>
      <c r="XM123" s="220"/>
      <c r="XN123" s="220"/>
      <c r="XO123" s="220"/>
      <c r="XP123" s="220"/>
      <c r="XQ123" s="220"/>
      <c r="XR123" s="220"/>
      <c r="XS123" s="220"/>
      <c r="XT123" s="220"/>
      <c r="XU123" s="220"/>
      <c r="XV123" s="220"/>
      <c r="XW123" s="220"/>
      <c r="XX123" s="220"/>
      <c r="XY123" s="220"/>
      <c r="XZ123" s="220"/>
      <c r="YA123" s="220"/>
      <c r="YB123" s="220"/>
      <c r="YC123" s="220"/>
      <c r="YD123" s="220"/>
      <c r="YE123" s="220"/>
      <c r="YF123" s="220"/>
      <c r="YG123" s="220"/>
      <c r="YH123" s="220"/>
      <c r="YI123" s="220"/>
      <c r="YJ123" s="220"/>
      <c r="YK123" s="220"/>
      <c r="YL123" s="220"/>
      <c r="YM123" s="220"/>
      <c r="YN123" s="220"/>
      <c r="YO123" s="220"/>
      <c r="YP123" s="220"/>
      <c r="YQ123" s="220"/>
      <c r="YR123" s="220"/>
      <c r="YS123" s="220"/>
      <c r="YT123" s="220"/>
      <c r="YU123" s="220"/>
      <c r="YV123" s="220"/>
      <c r="YW123" s="220"/>
      <c r="YX123" s="220"/>
      <c r="YY123" s="220"/>
      <c r="YZ123" s="220"/>
      <c r="ZA123" s="220"/>
      <c r="ZB123" s="220"/>
      <c r="ZC123" s="220"/>
      <c r="ZD123" s="220"/>
      <c r="ZE123" s="220"/>
      <c r="ZF123" s="220"/>
      <c r="ZG123" s="220"/>
      <c r="ZH123" s="220"/>
      <c r="ZI123" s="220"/>
      <c r="ZJ123" s="220"/>
      <c r="ZK123" s="220"/>
      <c r="ZL123" s="220"/>
      <c r="ZM123" s="220"/>
      <c r="ZN123" s="220"/>
      <c r="ZO123" s="220"/>
      <c r="ZP123" s="220"/>
      <c r="ZQ123" s="220"/>
      <c r="ZR123" s="220"/>
      <c r="ZS123" s="220"/>
      <c r="ZT123" s="220"/>
      <c r="ZU123" s="220"/>
      <c r="ZV123" s="220"/>
      <c r="ZW123" s="220"/>
      <c r="ZX123" s="220"/>
      <c r="ZY123" s="220"/>
      <c r="ZZ123" s="220"/>
      <c r="AAA123" s="220"/>
      <c r="AAB123" s="220"/>
      <c r="AAC123" s="220"/>
      <c r="AAD123" s="220"/>
      <c r="AAE123" s="220"/>
      <c r="AAF123" s="220"/>
      <c r="AAG123" s="220"/>
      <c r="AAH123" s="220"/>
      <c r="AAI123" s="220"/>
      <c r="AAJ123" s="220"/>
      <c r="AAK123" s="220"/>
      <c r="AAL123" s="220"/>
      <c r="AAM123" s="220"/>
      <c r="AAN123" s="220"/>
      <c r="AAO123" s="220"/>
      <c r="AAP123" s="220"/>
      <c r="AAQ123" s="220"/>
      <c r="AAR123" s="220"/>
      <c r="AAS123" s="220"/>
      <c r="AAT123" s="220"/>
      <c r="AAU123" s="220"/>
      <c r="AAV123" s="220"/>
      <c r="AAW123" s="220"/>
      <c r="AAX123" s="220"/>
      <c r="AAY123" s="220"/>
      <c r="AAZ123" s="220"/>
      <c r="ABA123" s="220"/>
      <c r="ABB123" s="220"/>
      <c r="ABC123" s="220"/>
      <c r="ABD123" s="220"/>
      <c r="ABE123" s="220"/>
      <c r="ABF123" s="220"/>
      <c r="ABG123" s="220"/>
      <c r="ABH123" s="220"/>
      <c r="ABI123" s="220"/>
      <c r="ABJ123" s="220"/>
      <c r="ABK123" s="220"/>
      <c r="ABL123" s="220"/>
      <c r="ABM123" s="220"/>
      <c r="ABN123" s="220"/>
      <c r="ABO123" s="220"/>
      <c r="ABP123" s="220"/>
      <c r="ABQ123" s="220"/>
      <c r="ABR123" s="220"/>
      <c r="ABS123" s="220"/>
      <c r="ABT123" s="220"/>
      <c r="ABU123" s="220"/>
      <c r="ABV123" s="220"/>
      <c r="ABW123" s="220"/>
      <c r="ABX123" s="220"/>
      <c r="ABY123" s="220"/>
      <c r="ABZ123" s="220"/>
      <c r="ACA123" s="220"/>
      <c r="ACB123" s="220"/>
      <c r="ACC123" s="220"/>
      <c r="ACD123" s="220"/>
      <c r="ACE123" s="220"/>
      <c r="ACF123" s="220"/>
      <c r="ACG123" s="220"/>
      <c r="ACH123" s="220"/>
      <c r="ACI123" s="220"/>
      <c r="ACJ123" s="220"/>
      <c r="ACK123" s="220"/>
      <c r="ACL123" s="220"/>
      <c r="ACM123" s="220"/>
      <c r="ACN123" s="220"/>
      <c r="ACO123" s="220"/>
      <c r="ACP123" s="220"/>
      <c r="ACQ123" s="220"/>
      <c r="ACR123" s="220"/>
      <c r="ACS123" s="220"/>
      <c r="ACT123" s="220"/>
      <c r="ACU123" s="220"/>
      <c r="ACV123" s="220"/>
      <c r="ACW123" s="220"/>
      <c r="ACX123" s="220"/>
      <c r="ACY123" s="220"/>
      <c r="ACZ123" s="220"/>
      <c r="ADA123" s="220"/>
      <c r="ADB123" s="220"/>
      <c r="ADC123" s="220"/>
      <c r="ADD123" s="220"/>
      <c r="ADE123" s="220"/>
      <c r="ADF123" s="220"/>
      <c r="ADG123" s="220"/>
      <c r="ADH123" s="220"/>
      <c r="ADI123" s="220"/>
      <c r="ADJ123" s="220"/>
      <c r="ADK123" s="220"/>
      <c r="ADL123" s="220"/>
      <c r="ADM123" s="220"/>
      <c r="ADN123" s="220"/>
      <c r="ADO123" s="220"/>
      <c r="ADP123" s="220"/>
      <c r="ADQ123" s="220"/>
      <c r="ADR123" s="220"/>
      <c r="ADS123" s="220"/>
      <c r="ADT123" s="220"/>
      <c r="ADU123" s="220"/>
      <c r="ADV123" s="220"/>
      <c r="ADW123" s="220"/>
      <c r="ADX123" s="220"/>
      <c r="ADY123" s="220"/>
      <c r="ADZ123" s="220"/>
      <c r="AEA123" s="220"/>
      <c r="AEB123" s="220"/>
      <c r="AEC123" s="220"/>
      <c r="AED123" s="220"/>
      <c r="AEE123" s="220"/>
      <c r="AEF123" s="220"/>
      <c r="AEG123" s="220"/>
      <c r="AEH123" s="220"/>
      <c r="AEI123" s="220"/>
      <c r="AEJ123" s="220"/>
      <c r="AEK123" s="220"/>
      <c r="AEL123" s="220"/>
      <c r="AEM123" s="220"/>
      <c r="AEN123" s="220"/>
      <c r="AEO123" s="220"/>
      <c r="AEP123" s="220"/>
      <c r="AEQ123" s="220"/>
      <c r="AER123" s="220"/>
      <c r="AES123" s="220"/>
      <c r="AET123" s="220"/>
      <c r="AEU123" s="220"/>
      <c r="AEV123" s="220"/>
      <c r="AEW123" s="220"/>
      <c r="AEX123" s="220"/>
      <c r="AEY123" s="220"/>
      <c r="AEZ123" s="220"/>
      <c r="AFA123" s="220"/>
      <c r="AFB123" s="220"/>
      <c r="AFC123" s="220"/>
      <c r="AFD123" s="220"/>
      <c r="AFE123" s="220"/>
      <c r="AFF123" s="220"/>
      <c r="AFG123" s="220"/>
      <c r="AFH123" s="220"/>
      <c r="AFI123" s="220"/>
      <c r="AFJ123" s="220"/>
      <c r="AFK123" s="220"/>
      <c r="AFL123" s="220"/>
      <c r="AFM123" s="220"/>
      <c r="AFN123" s="220"/>
      <c r="AFO123" s="220"/>
      <c r="AFP123" s="220"/>
      <c r="AFQ123" s="220"/>
      <c r="AFR123" s="220"/>
      <c r="AFS123" s="220"/>
      <c r="AFT123" s="220"/>
      <c r="AFU123" s="220"/>
      <c r="AFV123" s="220"/>
      <c r="AFW123" s="220"/>
      <c r="AFX123" s="220"/>
      <c r="AFY123" s="220"/>
      <c r="AFZ123" s="220"/>
      <c r="AGA123" s="220"/>
      <c r="AGB123" s="220"/>
      <c r="AGC123" s="220"/>
      <c r="AGD123" s="220"/>
      <c r="AGE123" s="220"/>
      <c r="AGF123" s="220"/>
      <c r="AGG123" s="220"/>
      <c r="AGH123" s="220"/>
      <c r="AGI123" s="220"/>
      <c r="AGJ123" s="220"/>
      <c r="AGK123" s="220"/>
      <c r="AGL123" s="220"/>
      <c r="AGM123" s="220"/>
      <c r="AGN123" s="220"/>
      <c r="AGO123" s="220"/>
      <c r="AGP123" s="220"/>
      <c r="AGQ123" s="220"/>
      <c r="AGR123" s="220"/>
      <c r="AGS123" s="220"/>
      <c r="AGT123" s="220"/>
      <c r="AGU123" s="220"/>
      <c r="AGV123" s="220"/>
      <c r="AGW123" s="220"/>
      <c r="AGX123" s="220"/>
      <c r="AGY123" s="220"/>
      <c r="AGZ123" s="220"/>
      <c r="AHA123" s="220"/>
      <c r="AHB123" s="220"/>
      <c r="AHC123" s="220"/>
      <c r="AHD123" s="220"/>
      <c r="AHE123" s="220"/>
      <c r="AHF123" s="220"/>
      <c r="AHG123" s="220"/>
      <c r="AHH123" s="220"/>
      <c r="AHI123" s="220"/>
      <c r="AHJ123" s="220"/>
      <c r="AHK123" s="220"/>
      <c r="AHL123" s="220"/>
      <c r="AHM123" s="220"/>
      <c r="AHN123" s="220"/>
      <c r="AHO123" s="220"/>
      <c r="AHP123" s="220"/>
      <c r="AHQ123" s="220"/>
      <c r="AHR123" s="220"/>
      <c r="AHS123" s="220"/>
      <c r="AHT123" s="220"/>
      <c r="AHU123" s="220"/>
      <c r="AHV123" s="220"/>
      <c r="AHW123" s="220"/>
      <c r="AHX123" s="220"/>
      <c r="AHY123" s="220"/>
      <c r="AHZ123" s="220"/>
      <c r="AIA123" s="220"/>
      <c r="AIB123" s="220"/>
      <c r="AIC123" s="220"/>
      <c r="AID123" s="220"/>
      <c r="AIE123" s="220"/>
      <c r="AIF123" s="220"/>
      <c r="AIG123" s="220"/>
      <c r="AIH123" s="220"/>
      <c r="AII123" s="220"/>
      <c r="AIJ123" s="220"/>
      <c r="AIK123" s="220"/>
      <c r="AIL123" s="220"/>
      <c r="AIM123" s="220"/>
      <c r="AIN123" s="220"/>
      <c r="AIO123" s="220"/>
      <c r="AIP123" s="220"/>
      <c r="AIQ123" s="220"/>
      <c r="AIR123" s="220"/>
      <c r="AIS123" s="220"/>
      <c r="AIT123" s="220"/>
      <c r="AIU123" s="220"/>
      <c r="AIV123" s="220"/>
      <c r="AIW123" s="220"/>
      <c r="AIX123" s="220"/>
      <c r="AIY123" s="220"/>
      <c r="AIZ123" s="220"/>
      <c r="AJA123" s="220"/>
      <c r="AJB123" s="220"/>
      <c r="AJC123" s="220"/>
      <c r="AJD123" s="220"/>
      <c r="AJE123" s="220"/>
      <c r="AJF123" s="220"/>
      <c r="AJG123" s="220"/>
      <c r="AJH123" s="220"/>
      <c r="AJI123" s="220"/>
      <c r="AJJ123" s="220"/>
      <c r="AJK123" s="220"/>
      <c r="AJL123" s="220"/>
      <c r="AJM123" s="220"/>
      <c r="AJN123" s="220"/>
      <c r="AJO123" s="220"/>
      <c r="AJP123" s="220"/>
      <c r="AJQ123" s="220"/>
      <c r="AJR123" s="220"/>
      <c r="AJS123" s="220"/>
      <c r="AJT123" s="220"/>
      <c r="AJU123" s="220"/>
      <c r="AJV123" s="220"/>
      <c r="AJW123" s="220"/>
      <c r="AJX123" s="220"/>
      <c r="AJY123" s="220"/>
      <c r="AJZ123" s="220"/>
      <c r="AKA123" s="220"/>
      <c r="AKB123" s="220"/>
      <c r="AKC123" s="220"/>
      <c r="AKD123" s="220"/>
      <c r="AKE123" s="220"/>
      <c r="AKF123" s="220"/>
      <c r="AKG123" s="220"/>
      <c r="AKH123" s="220"/>
      <c r="AKI123" s="220"/>
      <c r="AKJ123" s="220"/>
      <c r="AKK123" s="220"/>
      <c r="AKL123" s="220"/>
      <c r="AKM123" s="220"/>
      <c r="AKN123" s="220"/>
      <c r="AKO123" s="220"/>
      <c r="AKP123" s="220"/>
      <c r="AKQ123" s="220"/>
      <c r="AKR123" s="220"/>
      <c r="AKS123" s="220"/>
      <c r="AKT123" s="220"/>
      <c r="AKU123" s="220"/>
      <c r="AKV123" s="220"/>
      <c r="AKW123" s="220"/>
      <c r="AKX123" s="220"/>
      <c r="AKY123" s="220"/>
      <c r="AKZ123" s="220"/>
      <c r="ALA123" s="220"/>
      <c r="ALB123" s="220"/>
      <c r="ALC123" s="220"/>
      <c r="ALD123" s="220"/>
      <c r="ALE123" s="220"/>
      <c r="ALF123" s="220"/>
      <c r="ALG123" s="220"/>
      <c r="ALH123" s="220"/>
      <c r="ALI123" s="220"/>
      <c r="ALJ123" s="220"/>
      <c r="ALK123" s="220"/>
      <c r="ALL123" s="220"/>
      <c r="ALM123" s="220"/>
      <c r="ALN123" s="220"/>
      <c r="ALO123" s="220"/>
      <c r="ALP123" s="220"/>
      <c r="ALQ123" s="220"/>
      <c r="ALR123" s="220"/>
      <c r="ALS123" s="220"/>
      <c r="ALT123" s="220"/>
      <c r="ALU123" s="220"/>
      <c r="ALV123" s="220"/>
      <c r="ALW123" s="220"/>
      <c r="ALX123" s="220"/>
      <c r="ALY123" s="220"/>
      <c r="ALZ123" s="220"/>
      <c r="AMA123" s="220"/>
      <c r="AMB123" s="220"/>
      <c r="AMC123" s="220"/>
      <c r="AMD123" s="220"/>
      <c r="AME123" s="220"/>
      <c r="AMF123" s="220"/>
      <c r="AMG123" s="220"/>
      <c r="AMH123" s="220"/>
      <c r="AMI123" s="220"/>
      <c r="AMJ123" s="220"/>
      <c r="AMK123" s="220"/>
      <c r="AML123" s="220"/>
      <c r="AMM123" s="220"/>
      <c r="AMN123" s="220"/>
      <c r="AMO123" s="220"/>
      <c r="AMP123" s="220"/>
      <c r="AMQ123" s="220"/>
      <c r="AMR123" s="220"/>
      <c r="AMS123" s="220"/>
      <c r="AMT123" s="220"/>
      <c r="AMU123" s="220"/>
      <c r="AMV123" s="220"/>
      <c r="AMW123" s="220"/>
      <c r="AMX123" s="220"/>
      <c r="AMY123" s="220"/>
      <c r="AMZ123" s="220"/>
      <c r="ANA123" s="220"/>
      <c r="ANB123" s="220"/>
      <c r="ANC123" s="220"/>
      <c r="AND123" s="220"/>
      <c r="ANE123" s="220"/>
      <c r="ANF123" s="220"/>
      <c r="ANG123" s="220"/>
      <c r="ANH123" s="220"/>
      <c r="ANI123" s="220"/>
      <c r="ANJ123" s="220"/>
      <c r="ANK123" s="220"/>
      <c r="ANL123" s="220"/>
      <c r="ANM123" s="220"/>
      <c r="ANN123" s="220"/>
      <c r="ANO123" s="220"/>
      <c r="ANP123" s="220"/>
      <c r="ANQ123" s="220"/>
      <c r="ANR123" s="220"/>
      <c r="ANS123" s="220"/>
      <c r="ANT123" s="220"/>
      <c r="ANU123" s="220"/>
      <c r="ANV123" s="220"/>
      <c r="ANW123" s="220"/>
      <c r="ANX123" s="220"/>
      <c r="ANY123" s="220"/>
      <c r="ANZ123" s="220"/>
      <c r="AOA123" s="220"/>
      <c r="AOB123" s="220"/>
      <c r="AOC123" s="220"/>
      <c r="AOD123" s="220"/>
      <c r="AOE123" s="220"/>
      <c r="AOF123" s="220"/>
      <c r="AOG123" s="220"/>
      <c r="AOH123" s="220"/>
      <c r="AOI123" s="220"/>
      <c r="AOJ123" s="220"/>
      <c r="AOK123" s="220"/>
      <c r="AOL123" s="220"/>
      <c r="AOM123" s="220"/>
      <c r="AON123" s="220"/>
      <c r="AOO123" s="220"/>
      <c r="AOP123" s="220"/>
      <c r="AOQ123" s="220"/>
      <c r="AOR123" s="220"/>
      <c r="AOS123" s="220"/>
      <c r="AOT123" s="220"/>
      <c r="AOU123" s="220"/>
      <c r="AOV123" s="220"/>
      <c r="AOW123" s="220"/>
      <c r="AOX123" s="220"/>
      <c r="AOY123" s="220"/>
      <c r="AOZ123" s="220"/>
      <c r="APA123" s="220"/>
      <c r="APB123" s="220"/>
      <c r="APC123" s="220"/>
      <c r="APD123" s="220"/>
      <c r="APE123" s="220"/>
      <c r="APF123" s="220"/>
      <c r="APG123" s="220"/>
      <c r="APH123" s="220"/>
      <c r="API123" s="220"/>
      <c r="APJ123" s="220"/>
      <c r="APK123" s="220"/>
      <c r="APL123" s="220"/>
      <c r="APM123" s="220"/>
      <c r="APN123" s="220"/>
      <c r="APO123" s="220"/>
      <c r="APP123" s="220"/>
      <c r="APQ123" s="220"/>
      <c r="APR123" s="220"/>
      <c r="APS123" s="220"/>
      <c r="APT123" s="220"/>
      <c r="APU123" s="220"/>
      <c r="APV123" s="220"/>
      <c r="APW123" s="220"/>
      <c r="APX123" s="220"/>
      <c r="APY123" s="220"/>
      <c r="APZ123" s="220"/>
      <c r="AQA123" s="220"/>
      <c r="AQB123" s="220"/>
      <c r="AQC123" s="220"/>
      <c r="AQD123" s="220"/>
      <c r="AQE123" s="220"/>
      <c r="AQF123" s="220"/>
      <c r="AQG123" s="220"/>
      <c r="AQH123" s="220"/>
      <c r="AQI123" s="220"/>
      <c r="AQJ123" s="220"/>
      <c r="AQK123" s="220"/>
      <c r="AQL123" s="220"/>
      <c r="AQM123" s="220"/>
      <c r="AQN123" s="220"/>
      <c r="AQO123" s="220"/>
      <c r="AQP123" s="220"/>
      <c r="AQQ123" s="220"/>
      <c r="AQR123" s="220"/>
      <c r="AQS123" s="220"/>
      <c r="AQT123" s="220"/>
      <c r="AQU123" s="220"/>
      <c r="AQV123" s="220"/>
      <c r="AQW123" s="220"/>
      <c r="AQX123" s="220"/>
      <c r="AQY123" s="220"/>
      <c r="AQZ123" s="220"/>
      <c r="ARA123" s="220"/>
      <c r="ARB123" s="220"/>
      <c r="ARC123" s="220"/>
      <c r="ARD123" s="220"/>
      <c r="ARE123" s="220"/>
      <c r="ARF123" s="220"/>
      <c r="ARG123" s="220"/>
      <c r="ARH123" s="220"/>
      <c r="ARI123" s="220"/>
      <c r="ARJ123" s="220"/>
      <c r="ARK123" s="220"/>
      <c r="ARL123" s="220"/>
      <c r="ARM123" s="220"/>
      <c r="ARN123" s="220"/>
      <c r="ARO123" s="220"/>
      <c r="ARP123" s="220"/>
      <c r="ARQ123" s="220"/>
      <c r="ARR123" s="220"/>
      <c r="ARS123" s="220"/>
      <c r="ART123" s="220"/>
      <c r="ARU123" s="220"/>
      <c r="ARV123" s="220"/>
      <c r="ARW123" s="220"/>
      <c r="ARX123" s="220"/>
      <c r="ARY123" s="220"/>
      <c r="ARZ123" s="220"/>
      <c r="ASA123" s="220"/>
      <c r="ASB123" s="220"/>
      <c r="ASC123" s="220"/>
      <c r="ASD123" s="220"/>
      <c r="ASE123" s="220"/>
      <c r="ASF123" s="220"/>
      <c r="ASG123" s="220"/>
      <c r="ASH123" s="220"/>
      <c r="ASI123" s="220"/>
      <c r="ASJ123" s="220"/>
      <c r="ASK123" s="220"/>
      <c r="ASL123" s="220"/>
      <c r="ASM123" s="220"/>
      <c r="ASN123" s="220"/>
      <c r="ASO123" s="220"/>
      <c r="ASP123" s="220"/>
      <c r="ASQ123" s="220"/>
      <c r="ASR123" s="220"/>
      <c r="ASS123" s="220"/>
      <c r="AST123" s="220"/>
      <c r="ASU123" s="220"/>
      <c r="ASV123" s="220"/>
      <c r="ASW123" s="220"/>
      <c r="ASX123" s="220"/>
      <c r="ASY123" s="220"/>
      <c r="ASZ123" s="220"/>
      <c r="ATA123" s="220"/>
      <c r="ATB123" s="220"/>
      <c r="ATC123" s="220"/>
      <c r="ATD123" s="220"/>
      <c r="ATE123" s="220"/>
      <c r="ATF123" s="220"/>
      <c r="ATG123" s="220"/>
      <c r="ATH123" s="220"/>
      <c r="ATI123" s="220"/>
      <c r="ATJ123" s="220"/>
      <c r="ATK123" s="220"/>
      <c r="ATL123" s="220"/>
      <c r="ATM123" s="220"/>
      <c r="ATN123" s="220"/>
      <c r="ATO123" s="220"/>
      <c r="ATP123" s="220"/>
      <c r="ATQ123" s="220"/>
      <c r="ATR123" s="220"/>
      <c r="ATS123" s="220"/>
      <c r="ATT123" s="220"/>
      <c r="ATU123" s="220"/>
      <c r="ATV123" s="220"/>
      <c r="ATW123" s="220"/>
      <c r="ATX123" s="220"/>
      <c r="ATY123" s="220"/>
      <c r="ATZ123" s="220"/>
      <c r="AUA123" s="220"/>
      <c r="AUB123" s="220"/>
      <c r="AUC123" s="220"/>
      <c r="AUD123" s="220"/>
      <c r="AUE123" s="220"/>
      <c r="AUF123" s="220"/>
      <c r="AUG123" s="220"/>
      <c r="AUH123" s="220"/>
      <c r="AUI123" s="220"/>
      <c r="AUJ123" s="220"/>
      <c r="AUK123" s="220"/>
      <c r="AUL123" s="220"/>
      <c r="AUM123" s="220"/>
      <c r="AUN123" s="220"/>
      <c r="AUO123" s="220"/>
      <c r="AUP123" s="220"/>
      <c r="AUQ123" s="220"/>
      <c r="AUR123" s="220"/>
      <c r="AUS123" s="220"/>
      <c r="AUT123" s="220"/>
      <c r="AUU123" s="220"/>
      <c r="AUV123" s="220"/>
      <c r="AUW123" s="220"/>
      <c r="AUX123" s="220"/>
      <c r="AUY123" s="220"/>
      <c r="AUZ123" s="220"/>
      <c r="AVA123" s="220"/>
      <c r="AVB123" s="220"/>
      <c r="AVC123" s="220"/>
      <c r="AVD123" s="220"/>
      <c r="AVE123" s="220"/>
      <c r="AVF123" s="220"/>
      <c r="AVG123" s="220"/>
      <c r="AVH123" s="220"/>
      <c r="AVI123" s="220"/>
      <c r="AVJ123" s="220"/>
      <c r="AVK123" s="220"/>
      <c r="AVL123" s="220"/>
      <c r="AVM123" s="220"/>
      <c r="AVN123" s="220"/>
      <c r="AVO123" s="220"/>
      <c r="AVP123" s="220"/>
      <c r="AVQ123" s="220"/>
      <c r="AVR123" s="220"/>
      <c r="AVS123" s="220"/>
      <c r="AVT123" s="220"/>
      <c r="AVU123" s="220"/>
      <c r="AVV123" s="220"/>
      <c r="AVW123" s="220"/>
      <c r="AVX123" s="220"/>
      <c r="AVY123" s="220"/>
      <c r="AVZ123" s="220"/>
      <c r="AWA123" s="220"/>
      <c r="AWB123" s="220"/>
      <c r="AWC123" s="220"/>
      <c r="AWD123" s="220"/>
      <c r="AWE123" s="220"/>
      <c r="AWF123" s="220"/>
      <c r="AWG123" s="220"/>
      <c r="AWH123" s="220"/>
      <c r="AWI123" s="220"/>
      <c r="AWJ123" s="220"/>
      <c r="AWK123" s="220"/>
      <c r="AWL123" s="220"/>
      <c r="AWM123" s="220"/>
      <c r="AWN123" s="220"/>
      <c r="AWO123" s="220"/>
      <c r="AWP123" s="220"/>
      <c r="AWQ123" s="220"/>
      <c r="AWR123" s="220"/>
      <c r="AWS123" s="220"/>
      <c r="AWT123" s="220"/>
      <c r="AWU123" s="220"/>
      <c r="AWV123" s="220"/>
      <c r="AWW123" s="220"/>
      <c r="AWX123" s="220"/>
      <c r="AWY123" s="220"/>
      <c r="AWZ123" s="220"/>
      <c r="AXA123" s="220"/>
      <c r="AXB123" s="220"/>
      <c r="AXC123" s="220"/>
      <c r="AXD123" s="220"/>
      <c r="AXE123" s="220"/>
      <c r="AXF123" s="220"/>
      <c r="AXG123" s="220"/>
      <c r="AXH123" s="220"/>
      <c r="AXI123" s="220"/>
      <c r="AXJ123" s="220"/>
      <c r="AXK123" s="220"/>
      <c r="AXL123" s="220"/>
      <c r="AXM123" s="220"/>
      <c r="AXN123" s="220"/>
      <c r="AXO123" s="220"/>
      <c r="AXP123" s="220"/>
      <c r="AXQ123" s="220"/>
      <c r="AXR123" s="220"/>
      <c r="AXS123" s="220"/>
      <c r="AXT123" s="220"/>
      <c r="AXU123" s="220"/>
      <c r="AXV123" s="220"/>
      <c r="AXW123" s="220"/>
      <c r="AXX123" s="220"/>
      <c r="AXY123" s="220"/>
      <c r="AXZ123" s="220"/>
      <c r="AYA123" s="220"/>
      <c r="AYB123" s="220"/>
      <c r="AYC123" s="220"/>
      <c r="AYD123" s="220"/>
      <c r="AYE123" s="220"/>
      <c r="AYF123" s="220"/>
      <c r="AYG123" s="220"/>
      <c r="AYH123" s="220"/>
      <c r="AYI123" s="220"/>
      <c r="AYJ123" s="220"/>
      <c r="AYK123" s="220"/>
      <c r="AYL123" s="220"/>
      <c r="AYM123" s="220"/>
      <c r="AYN123" s="220"/>
      <c r="AYO123" s="220"/>
      <c r="AYP123" s="220"/>
      <c r="AYQ123" s="220"/>
      <c r="AYR123" s="220"/>
      <c r="AYS123" s="220"/>
      <c r="AYT123" s="220"/>
      <c r="AYU123" s="220"/>
      <c r="AYV123" s="220"/>
      <c r="AYW123" s="220"/>
      <c r="AYX123" s="220"/>
      <c r="AYY123" s="220"/>
      <c r="AYZ123" s="220"/>
      <c r="AZA123" s="220"/>
      <c r="AZB123" s="220"/>
      <c r="AZC123" s="220"/>
      <c r="AZD123" s="220"/>
      <c r="AZE123" s="220"/>
      <c r="AZF123" s="220"/>
      <c r="AZG123" s="220"/>
      <c r="AZH123" s="220"/>
      <c r="AZI123" s="220"/>
      <c r="AZJ123" s="220"/>
      <c r="AZK123" s="220"/>
      <c r="AZL123" s="220"/>
      <c r="AZM123" s="220"/>
      <c r="AZN123" s="220"/>
      <c r="AZO123" s="220"/>
      <c r="AZP123" s="220"/>
      <c r="AZQ123" s="220"/>
      <c r="AZR123" s="220"/>
      <c r="AZS123" s="220"/>
      <c r="AZT123" s="220"/>
      <c r="AZU123" s="220"/>
      <c r="AZV123" s="220"/>
      <c r="AZW123" s="220"/>
      <c r="AZX123" s="220"/>
      <c r="AZY123" s="220"/>
      <c r="AZZ123" s="220"/>
      <c r="BAA123" s="220"/>
      <c r="BAB123" s="220"/>
      <c r="BAC123" s="220"/>
      <c r="BAD123" s="220"/>
      <c r="BAE123" s="220"/>
      <c r="BAF123" s="220"/>
      <c r="BAG123" s="220"/>
      <c r="BAH123" s="220"/>
      <c r="BAI123" s="220"/>
      <c r="BAJ123" s="220"/>
      <c r="BAK123" s="220"/>
      <c r="BAL123" s="220"/>
      <c r="BAM123" s="220"/>
      <c r="BAN123" s="220"/>
      <c r="BAO123" s="220"/>
      <c r="BAP123" s="220"/>
      <c r="BAQ123" s="220"/>
      <c r="BAR123" s="220"/>
      <c r="BAS123" s="220"/>
      <c r="BAT123" s="220"/>
      <c r="BAU123" s="220"/>
      <c r="BAV123" s="220"/>
      <c r="BAW123" s="220"/>
      <c r="BAX123" s="220"/>
      <c r="BAY123" s="220"/>
      <c r="BAZ123" s="220"/>
      <c r="BBA123" s="220"/>
      <c r="BBB123" s="220"/>
      <c r="BBC123" s="220"/>
      <c r="BBD123" s="220"/>
      <c r="BBE123" s="220"/>
      <c r="BBF123" s="220"/>
      <c r="BBG123" s="220"/>
      <c r="BBH123" s="220"/>
      <c r="BBI123" s="220"/>
      <c r="BBJ123" s="220"/>
      <c r="BBK123" s="220"/>
      <c r="BBL123" s="220"/>
      <c r="BBM123" s="220"/>
      <c r="BBN123" s="220"/>
      <c r="BBO123" s="220"/>
      <c r="BBP123" s="220"/>
      <c r="BBQ123" s="220"/>
      <c r="BBR123" s="220"/>
      <c r="BBS123" s="220"/>
      <c r="BBT123" s="220"/>
      <c r="BBU123" s="220"/>
      <c r="BBV123" s="220"/>
      <c r="BBW123" s="220"/>
      <c r="BBX123" s="220"/>
      <c r="BBY123" s="220"/>
      <c r="BBZ123" s="220"/>
      <c r="BCA123" s="220"/>
      <c r="BCB123" s="220"/>
      <c r="BCC123" s="220"/>
      <c r="BCD123" s="220"/>
      <c r="BCE123" s="220"/>
      <c r="BCF123" s="220"/>
      <c r="BCG123" s="220"/>
      <c r="BCH123" s="220"/>
      <c r="BCI123" s="220"/>
      <c r="BCJ123" s="220"/>
      <c r="BCK123" s="220"/>
      <c r="BCL123" s="220"/>
      <c r="BCM123" s="220"/>
      <c r="BCN123" s="220"/>
      <c r="BCO123" s="220"/>
      <c r="BCP123" s="220"/>
      <c r="BCQ123" s="220"/>
      <c r="BCR123" s="220"/>
      <c r="BCS123" s="220"/>
      <c r="BCT123" s="220"/>
      <c r="BCU123" s="220"/>
      <c r="BCV123" s="220"/>
      <c r="BCW123" s="220"/>
      <c r="BCX123" s="220"/>
      <c r="BCY123" s="220"/>
      <c r="BCZ123" s="220"/>
      <c r="BDA123" s="220"/>
      <c r="BDB123" s="220"/>
      <c r="BDC123" s="220"/>
      <c r="BDD123" s="220"/>
      <c r="BDE123" s="220"/>
      <c r="BDF123" s="220"/>
      <c r="BDG123" s="220"/>
      <c r="BDH123" s="220"/>
      <c r="BDI123" s="220"/>
      <c r="BDJ123" s="220"/>
      <c r="BDK123" s="220"/>
      <c r="BDL123" s="220"/>
      <c r="BDM123" s="220"/>
      <c r="BDN123" s="220"/>
      <c r="BDO123" s="220"/>
      <c r="BDP123" s="220"/>
      <c r="BDQ123" s="220"/>
      <c r="BDR123" s="220"/>
      <c r="BDS123" s="220"/>
      <c r="BDT123" s="220"/>
      <c r="BDU123" s="220"/>
      <c r="BDV123" s="220"/>
      <c r="BDW123" s="220"/>
      <c r="BDX123" s="220"/>
      <c r="BDY123" s="220"/>
      <c r="BDZ123" s="220"/>
      <c r="BEA123" s="220"/>
      <c r="BEB123" s="220"/>
      <c r="BEC123" s="220"/>
      <c r="BED123" s="220"/>
      <c r="BEE123" s="220"/>
      <c r="BEF123" s="220"/>
      <c r="BEG123" s="220"/>
      <c r="BEH123" s="220"/>
      <c r="BEI123" s="220"/>
      <c r="BEJ123" s="220"/>
      <c r="BEK123" s="220"/>
      <c r="BEL123" s="220"/>
      <c r="BEM123" s="220"/>
      <c r="BEN123" s="220"/>
      <c r="BEO123" s="220"/>
      <c r="BEP123" s="220"/>
      <c r="BEQ123" s="220"/>
      <c r="BER123" s="220"/>
      <c r="BES123" s="220"/>
      <c r="BET123" s="220"/>
      <c r="BEU123" s="220"/>
      <c r="BEV123" s="220"/>
      <c r="BEW123" s="220"/>
      <c r="BEX123" s="220"/>
      <c r="BEY123" s="220"/>
      <c r="BEZ123" s="220"/>
      <c r="BFA123" s="220"/>
      <c r="BFB123" s="220"/>
      <c r="BFC123" s="220"/>
      <c r="BFD123" s="220"/>
      <c r="BFE123" s="220"/>
      <c r="BFF123" s="220"/>
      <c r="BFG123" s="220"/>
      <c r="BFH123" s="220"/>
      <c r="BFI123" s="220"/>
      <c r="BFJ123" s="220"/>
      <c r="BFK123" s="220"/>
      <c r="BFL123" s="220"/>
      <c r="BFM123" s="220"/>
      <c r="BFN123" s="220"/>
      <c r="BFO123" s="220"/>
      <c r="BFP123" s="220"/>
      <c r="BFQ123" s="220"/>
      <c r="BFR123" s="220"/>
      <c r="BFS123" s="220"/>
      <c r="BFT123" s="220"/>
      <c r="BFU123" s="220"/>
      <c r="BFV123" s="220"/>
      <c r="BFW123" s="220"/>
      <c r="BFX123" s="220"/>
      <c r="BFY123" s="220"/>
      <c r="BFZ123" s="220"/>
      <c r="BGA123" s="220"/>
      <c r="BGB123" s="220"/>
      <c r="BGC123" s="220"/>
      <c r="BGD123" s="220"/>
      <c r="BGE123" s="220"/>
      <c r="BGF123" s="220"/>
      <c r="BGG123" s="220"/>
      <c r="BGH123" s="220"/>
      <c r="BGI123" s="220"/>
      <c r="BGJ123" s="220"/>
      <c r="BGK123" s="220"/>
      <c r="BGL123" s="220"/>
      <c r="BGM123" s="220"/>
      <c r="BGN123" s="220"/>
      <c r="BGO123" s="220"/>
      <c r="BGP123" s="220"/>
      <c r="BGQ123" s="220"/>
      <c r="BGR123" s="220"/>
      <c r="BGS123" s="220"/>
      <c r="BGT123" s="220"/>
      <c r="BGU123" s="220"/>
      <c r="BGV123" s="220"/>
      <c r="BGW123" s="220"/>
      <c r="BGX123" s="220"/>
      <c r="BGY123" s="220"/>
      <c r="BGZ123" s="220"/>
      <c r="BHA123" s="220"/>
      <c r="BHB123" s="220"/>
      <c r="BHC123" s="220"/>
      <c r="BHD123" s="220"/>
      <c r="BHE123" s="220"/>
      <c r="BHF123" s="220"/>
      <c r="BHG123" s="220"/>
      <c r="BHH123" s="220"/>
      <c r="BHI123" s="220"/>
      <c r="BHJ123" s="220"/>
      <c r="BHK123" s="220"/>
      <c r="BHL123" s="220"/>
      <c r="BHM123" s="220"/>
      <c r="BHN123" s="220"/>
      <c r="BHO123" s="220"/>
      <c r="BHP123" s="220"/>
      <c r="BHQ123" s="220"/>
      <c r="BHR123" s="220"/>
      <c r="BHS123" s="220"/>
      <c r="BHT123" s="220"/>
      <c r="BHU123" s="220"/>
      <c r="BHV123" s="220"/>
      <c r="BHW123" s="220"/>
      <c r="BHX123" s="220"/>
      <c r="BHY123" s="220"/>
      <c r="BHZ123" s="220"/>
      <c r="BIA123" s="220"/>
      <c r="BIB123" s="220"/>
      <c r="BIC123" s="220"/>
      <c r="BID123" s="220"/>
      <c r="BIE123" s="220"/>
      <c r="BIF123" s="220"/>
      <c r="BIG123" s="220"/>
      <c r="BIH123" s="220"/>
      <c r="BII123" s="220"/>
      <c r="BIJ123" s="220"/>
      <c r="BIK123" s="220"/>
      <c r="BIL123" s="220"/>
      <c r="BIM123" s="220"/>
      <c r="BIN123" s="220"/>
      <c r="BIO123" s="220"/>
      <c r="BIP123" s="220"/>
      <c r="BIQ123" s="220"/>
      <c r="BIR123" s="220"/>
      <c r="BIS123" s="220"/>
      <c r="BIT123" s="220"/>
      <c r="BIU123" s="220"/>
      <c r="BIV123" s="220"/>
      <c r="BIW123" s="220"/>
      <c r="BIX123" s="220"/>
      <c r="BIY123" s="220"/>
      <c r="BIZ123" s="220"/>
      <c r="BJA123" s="220"/>
      <c r="BJB123" s="220"/>
      <c r="BJC123" s="220"/>
      <c r="BJD123" s="220"/>
      <c r="BJE123" s="220"/>
      <c r="BJF123" s="220"/>
      <c r="BJG123" s="220"/>
      <c r="BJH123" s="220"/>
      <c r="BJI123" s="220"/>
      <c r="BJJ123" s="220"/>
      <c r="BJK123" s="220"/>
      <c r="BJL123" s="220"/>
      <c r="BJM123" s="220"/>
      <c r="BJN123" s="220"/>
      <c r="BJO123" s="220"/>
      <c r="BJP123" s="220"/>
      <c r="BJQ123" s="220"/>
      <c r="BJR123" s="220"/>
      <c r="BJS123" s="220"/>
      <c r="BJT123" s="220"/>
      <c r="BJU123" s="220"/>
      <c r="BJV123" s="220"/>
      <c r="BJW123" s="220"/>
      <c r="BJX123" s="220"/>
      <c r="BJY123" s="220"/>
      <c r="BJZ123" s="220"/>
      <c r="BKA123" s="220"/>
      <c r="BKB123" s="220"/>
      <c r="BKC123" s="220"/>
      <c r="BKD123" s="220"/>
      <c r="BKE123" s="220"/>
      <c r="BKF123" s="220"/>
      <c r="BKG123" s="220"/>
      <c r="BKH123" s="220"/>
      <c r="BKI123" s="220"/>
      <c r="BKJ123" s="220"/>
      <c r="BKK123" s="220"/>
      <c r="BKL123" s="220"/>
      <c r="BKM123" s="220"/>
      <c r="BKN123" s="220"/>
      <c r="BKO123" s="220"/>
      <c r="BKP123" s="220"/>
      <c r="BKQ123" s="220"/>
      <c r="BKR123" s="220"/>
      <c r="BKS123" s="220"/>
      <c r="BKT123" s="220"/>
      <c r="BKU123" s="220"/>
      <c r="BKV123" s="220"/>
      <c r="BKW123" s="220"/>
      <c r="BKX123" s="220"/>
      <c r="BKY123" s="220"/>
      <c r="BKZ123" s="220"/>
      <c r="BLA123" s="220"/>
      <c r="BLB123" s="220"/>
      <c r="BLC123" s="220"/>
      <c r="BLD123" s="220"/>
      <c r="BLE123" s="220"/>
      <c r="BLF123" s="220"/>
      <c r="BLG123" s="220"/>
      <c r="BLH123" s="220"/>
      <c r="BLI123" s="220"/>
      <c r="BLJ123" s="220"/>
      <c r="BLK123" s="220"/>
      <c r="BLL123" s="220"/>
      <c r="BLM123" s="220"/>
      <c r="BLN123" s="220"/>
      <c r="BLO123" s="220"/>
      <c r="BLP123" s="220"/>
      <c r="BLQ123" s="220"/>
      <c r="BLR123" s="220"/>
      <c r="BLS123" s="220"/>
      <c r="BLT123" s="220"/>
      <c r="BLU123" s="220"/>
      <c r="BLV123" s="220"/>
      <c r="BLW123" s="220"/>
      <c r="BLX123" s="220"/>
      <c r="BLY123" s="220"/>
      <c r="BLZ123" s="220"/>
      <c r="BMA123" s="220"/>
      <c r="BMB123" s="220"/>
      <c r="BMC123" s="220"/>
      <c r="BMD123" s="220"/>
      <c r="BME123" s="220"/>
      <c r="BMF123" s="220"/>
      <c r="BMG123" s="220"/>
      <c r="BMH123" s="220"/>
      <c r="BMI123" s="220"/>
      <c r="BMJ123" s="220"/>
      <c r="BMK123" s="220"/>
      <c r="BML123" s="220"/>
      <c r="BMM123" s="220"/>
      <c r="BMN123" s="220"/>
      <c r="BMO123" s="220"/>
      <c r="BMP123" s="220"/>
      <c r="BMQ123" s="220"/>
      <c r="BMR123" s="220"/>
      <c r="BMS123" s="220"/>
      <c r="BMT123" s="220"/>
      <c r="BMU123" s="220"/>
      <c r="BMV123" s="220"/>
      <c r="BMW123" s="220"/>
      <c r="BMX123" s="220"/>
      <c r="BMY123" s="220"/>
      <c r="BMZ123" s="220"/>
      <c r="BNA123" s="220"/>
      <c r="BNB123" s="220"/>
      <c r="BNC123" s="220"/>
      <c r="BND123" s="220"/>
      <c r="BNE123" s="220"/>
      <c r="BNF123" s="220"/>
      <c r="BNG123" s="220"/>
      <c r="BNH123" s="220"/>
      <c r="BNI123" s="220"/>
      <c r="BNJ123" s="220"/>
      <c r="BNK123" s="220"/>
      <c r="BNL123" s="220"/>
      <c r="BNM123" s="220"/>
      <c r="BNN123" s="220"/>
      <c r="BNO123" s="220"/>
      <c r="BNP123" s="220"/>
      <c r="BNQ123" s="220"/>
      <c r="BNR123" s="220"/>
      <c r="BNS123" s="220"/>
      <c r="BNT123" s="220"/>
      <c r="BNU123" s="220"/>
      <c r="BNV123" s="220"/>
      <c r="BNW123" s="220"/>
      <c r="BNX123" s="220"/>
      <c r="BNY123" s="220"/>
      <c r="BNZ123" s="220"/>
      <c r="BOA123" s="220"/>
      <c r="BOB123" s="220"/>
      <c r="BOC123" s="220"/>
      <c r="BOD123" s="220"/>
      <c r="BOE123" s="220"/>
      <c r="BOF123" s="220"/>
      <c r="BOG123" s="220"/>
      <c r="BOH123" s="220"/>
      <c r="BOI123" s="220"/>
      <c r="BOJ123" s="220"/>
      <c r="BOK123" s="220"/>
      <c r="BOL123" s="220"/>
      <c r="BOM123" s="220"/>
      <c r="BON123" s="220"/>
      <c r="BOO123" s="220"/>
      <c r="BOP123" s="220"/>
      <c r="BOQ123" s="220"/>
      <c r="BOR123" s="220"/>
      <c r="BOS123" s="220"/>
      <c r="BOT123" s="220"/>
      <c r="BOU123" s="220"/>
      <c r="BOV123" s="220"/>
      <c r="BOW123" s="220"/>
      <c r="BOX123" s="220"/>
      <c r="BOY123" s="220"/>
      <c r="BOZ123" s="220"/>
      <c r="BPA123" s="220"/>
      <c r="BPB123" s="220"/>
      <c r="BPC123" s="220"/>
      <c r="BPD123" s="220"/>
      <c r="BPE123" s="220"/>
      <c r="BPF123" s="220"/>
      <c r="BPG123" s="220"/>
      <c r="BPH123" s="220"/>
      <c r="BPI123" s="220"/>
      <c r="BPJ123" s="220"/>
      <c r="BPK123" s="220"/>
      <c r="BPL123" s="220"/>
      <c r="BPM123" s="220"/>
      <c r="BPN123" s="220"/>
      <c r="BPO123" s="220"/>
      <c r="BPP123" s="220"/>
      <c r="BPQ123" s="220"/>
      <c r="BPR123" s="220"/>
      <c r="BPS123" s="220"/>
      <c r="BPT123" s="220"/>
      <c r="BPU123" s="220"/>
      <c r="BPV123" s="220"/>
      <c r="BPW123" s="220"/>
      <c r="BPX123" s="220"/>
      <c r="BPY123" s="220"/>
      <c r="BPZ123" s="220"/>
      <c r="BQA123" s="220"/>
      <c r="BQB123" s="220"/>
      <c r="BQC123" s="220"/>
      <c r="BQD123" s="220"/>
      <c r="BQE123" s="220"/>
      <c r="BQF123" s="220"/>
      <c r="BQG123" s="220"/>
      <c r="BQH123" s="220"/>
      <c r="BQI123" s="220"/>
      <c r="BQJ123" s="220"/>
      <c r="BQK123" s="220"/>
      <c r="BQL123" s="220"/>
      <c r="BQM123" s="220"/>
      <c r="BQN123" s="220"/>
      <c r="BQO123" s="220"/>
      <c r="BQP123" s="220"/>
      <c r="BQQ123" s="220"/>
      <c r="BQR123" s="220"/>
      <c r="BQS123" s="220"/>
      <c r="BQT123" s="220"/>
      <c r="BQU123" s="220"/>
      <c r="BQV123" s="220"/>
      <c r="BQW123" s="220"/>
      <c r="BQX123" s="220"/>
      <c r="BQY123" s="220"/>
      <c r="BQZ123" s="220"/>
      <c r="BRA123" s="220"/>
      <c r="BRB123" s="220"/>
      <c r="BRC123" s="220"/>
      <c r="BRD123" s="220"/>
      <c r="BRE123" s="220"/>
      <c r="BRF123" s="220"/>
      <c r="BRG123" s="220"/>
      <c r="BRH123" s="220"/>
      <c r="BRI123" s="220"/>
      <c r="BRJ123" s="220"/>
      <c r="BRK123" s="220"/>
      <c r="BRL123" s="220"/>
      <c r="BRM123" s="220"/>
      <c r="BRN123" s="220"/>
      <c r="BRO123" s="220"/>
      <c r="BRP123" s="220"/>
      <c r="BRQ123" s="220"/>
      <c r="BRR123" s="220"/>
      <c r="BRS123" s="220"/>
      <c r="BRT123" s="220"/>
      <c r="BRU123" s="220"/>
      <c r="BRV123" s="220"/>
      <c r="BRW123" s="220"/>
      <c r="BRX123" s="220"/>
      <c r="BRY123" s="220"/>
      <c r="BRZ123" s="220"/>
      <c r="BSA123" s="220"/>
      <c r="BSB123" s="220"/>
      <c r="BSC123" s="220"/>
      <c r="BSD123" s="220"/>
      <c r="BSE123" s="220"/>
      <c r="BSF123" s="220"/>
      <c r="BSG123" s="220"/>
      <c r="BSH123" s="220"/>
      <c r="BSI123" s="220"/>
      <c r="BSJ123" s="220"/>
      <c r="BSK123" s="220"/>
      <c r="BSL123" s="220"/>
      <c r="BSM123" s="220"/>
      <c r="BSN123" s="220"/>
      <c r="BSO123" s="220"/>
      <c r="BSP123" s="220"/>
      <c r="BSQ123" s="220"/>
      <c r="BSR123" s="220"/>
      <c r="BSS123" s="220"/>
      <c r="BST123" s="220"/>
      <c r="BSU123" s="220"/>
      <c r="BSV123" s="220"/>
      <c r="BSW123" s="220"/>
      <c r="BSX123" s="220"/>
      <c r="BSY123" s="220"/>
      <c r="BSZ123" s="220"/>
      <c r="BTA123" s="220"/>
      <c r="BTB123" s="220"/>
      <c r="BTC123" s="220"/>
      <c r="BTD123" s="220"/>
      <c r="BTE123" s="220"/>
      <c r="BTF123" s="220"/>
      <c r="BTG123" s="220"/>
      <c r="BTH123" s="220"/>
      <c r="BTI123" s="220"/>
      <c r="BTJ123" s="220"/>
      <c r="BTK123" s="220"/>
      <c r="BTL123" s="220"/>
      <c r="BTM123" s="220"/>
      <c r="BTN123" s="220"/>
      <c r="BTO123" s="220"/>
      <c r="BTP123" s="220"/>
      <c r="BTQ123" s="220"/>
      <c r="BTR123" s="220"/>
      <c r="BTS123" s="220"/>
      <c r="BTT123" s="220"/>
      <c r="BTU123" s="220"/>
      <c r="BTV123" s="220"/>
      <c r="BTW123" s="220"/>
      <c r="BTX123" s="220"/>
      <c r="BTY123" s="220"/>
      <c r="BTZ123" s="220"/>
      <c r="BUA123" s="220"/>
      <c r="BUB123" s="220"/>
      <c r="BUC123" s="220"/>
      <c r="BUD123" s="220"/>
      <c r="BUE123" s="220"/>
      <c r="BUF123" s="220"/>
      <c r="BUG123" s="220"/>
      <c r="BUH123" s="220"/>
      <c r="BUI123" s="220"/>
      <c r="BUJ123" s="220"/>
      <c r="BUK123" s="220"/>
      <c r="BUL123" s="220"/>
      <c r="BUM123" s="220"/>
      <c r="BUN123" s="220"/>
      <c r="BUO123" s="220"/>
      <c r="BUP123" s="220"/>
      <c r="BUQ123" s="220"/>
      <c r="BUR123" s="220"/>
      <c r="BUS123" s="220"/>
      <c r="BUT123" s="220"/>
      <c r="BUU123" s="220"/>
      <c r="BUV123" s="220"/>
      <c r="BUW123" s="220"/>
      <c r="BUX123" s="220"/>
      <c r="BUY123" s="220"/>
      <c r="BUZ123" s="220"/>
      <c r="BVA123" s="220"/>
      <c r="BVB123" s="220"/>
      <c r="BVC123" s="220"/>
      <c r="BVD123" s="220"/>
      <c r="BVE123" s="220"/>
      <c r="BVF123" s="220"/>
      <c r="BVG123" s="220"/>
      <c r="BVH123" s="220"/>
      <c r="BVI123" s="220"/>
      <c r="BVJ123" s="220"/>
      <c r="BVK123" s="220"/>
      <c r="BVL123" s="220"/>
      <c r="BVM123" s="220"/>
      <c r="BVN123" s="220"/>
      <c r="BVO123" s="220"/>
      <c r="BVP123" s="220"/>
      <c r="BVQ123" s="220"/>
      <c r="BVR123" s="220"/>
      <c r="BVS123" s="220"/>
      <c r="BVT123" s="220"/>
      <c r="BVU123" s="220"/>
      <c r="BVV123" s="220"/>
      <c r="BVW123" s="220"/>
      <c r="BVX123" s="220"/>
      <c r="BVY123" s="220"/>
      <c r="BVZ123" s="220"/>
      <c r="BWA123" s="220"/>
      <c r="BWB123" s="220"/>
      <c r="BWC123" s="220"/>
      <c r="BWD123" s="220"/>
      <c r="BWE123" s="220"/>
      <c r="BWF123" s="220"/>
      <c r="BWG123" s="220"/>
      <c r="BWH123" s="220"/>
      <c r="BWI123" s="220"/>
      <c r="BWJ123" s="220"/>
      <c r="BWK123" s="220"/>
      <c r="BWL123" s="220"/>
      <c r="BWM123" s="220"/>
      <c r="BWN123" s="220"/>
      <c r="BWO123" s="220"/>
      <c r="BWP123" s="220"/>
      <c r="BWQ123" s="220"/>
      <c r="BWR123" s="220"/>
      <c r="BWS123" s="220"/>
      <c r="BWT123" s="220"/>
      <c r="BWU123" s="220"/>
      <c r="BWV123" s="220"/>
      <c r="BWW123" s="220"/>
      <c r="BWX123" s="220"/>
      <c r="BWY123" s="220"/>
      <c r="BWZ123" s="220"/>
      <c r="BXA123" s="220"/>
      <c r="BXB123" s="220"/>
      <c r="BXC123" s="220"/>
      <c r="BXD123" s="220"/>
      <c r="BXE123" s="220"/>
      <c r="BXF123" s="220"/>
      <c r="BXG123" s="220"/>
      <c r="BXH123" s="220"/>
      <c r="BXI123" s="220"/>
      <c r="BXJ123" s="220"/>
      <c r="BXK123" s="220"/>
      <c r="BXL123" s="220"/>
      <c r="BXM123" s="220"/>
      <c r="BXN123" s="220"/>
      <c r="BXO123" s="220"/>
      <c r="BXP123" s="220"/>
      <c r="BXQ123" s="220"/>
      <c r="BXR123" s="220"/>
      <c r="BXS123" s="220"/>
      <c r="BXT123" s="220"/>
      <c r="BXU123" s="220"/>
      <c r="BXV123" s="220"/>
      <c r="BXW123" s="220"/>
      <c r="BXX123" s="220"/>
      <c r="BXY123" s="220"/>
      <c r="BXZ123" s="220"/>
      <c r="BYA123" s="220"/>
      <c r="BYB123" s="220"/>
      <c r="BYC123" s="220"/>
      <c r="BYD123" s="220"/>
      <c r="BYE123" s="220"/>
      <c r="BYF123" s="220"/>
      <c r="BYG123" s="220"/>
      <c r="BYH123" s="220"/>
      <c r="BYI123" s="220"/>
      <c r="BYJ123" s="220"/>
      <c r="BYK123" s="220"/>
      <c r="BYL123" s="220"/>
      <c r="BYM123" s="220"/>
      <c r="BYN123" s="220"/>
      <c r="BYO123" s="220"/>
      <c r="BYP123" s="220"/>
      <c r="BYQ123" s="220"/>
      <c r="BYR123" s="220"/>
      <c r="BYS123" s="220"/>
      <c r="BYT123" s="220"/>
      <c r="BYU123" s="220"/>
      <c r="BYV123" s="220"/>
      <c r="BYW123" s="220"/>
      <c r="BYX123" s="220"/>
      <c r="BYY123" s="220"/>
      <c r="BYZ123" s="220"/>
      <c r="BZA123" s="220"/>
      <c r="BZB123" s="220"/>
      <c r="BZC123" s="220"/>
      <c r="BZD123" s="220"/>
      <c r="BZE123" s="220"/>
      <c r="BZF123" s="220"/>
      <c r="BZG123" s="220"/>
      <c r="BZH123" s="220"/>
      <c r="BZI123" s="220"/>
      <c r="BZJ123" s="220"/>
      <c r="BZK123" s="220"/>
      <c r="BZL123" s="220"/>
      <c r="BZM123" s="220"/>
      <c r="BZN123" s="220"/>
      <c r="BZO123" s="220"/>
      <c r="BZP123" s="220"/>
      <c r="BZQ123" s="220"/>
      <c r="BZR123" s="220"/>
      <c r="BZS123" s="220"/>
      <c r="BZT123" s="220"/>
      <c r="BZU123" s="220"/>
      <c r="BZV123" s="220"/>
      <c r="BZW123" s="220"/>
      <c r="BZX123" s="220"/>
      <c r="BZY123" s="220"/>
      <c r="BZZ123" s="220"/>
      <c r="CAA123" s="220"/>
      <c r="CAB123" s="220"/>
      <c r="CAC123" s="220"/>
      <c r="CAD123" s="220"/>
      <c r="CAE123" s="220"/>
      <c r="CAF123" s="220"/>
      <c r="CAG123" s="220"/>
      <c r="CAH123" s="220"/>
      <c r="CAI123" s="220"/>
      <c r="CAJ123" s="220"/>
      <c r="CAK123" s="220"/>
      <c r="CAL123" s="220"/>
      <c r="CAM123" s="220"/>
      <c r="CAN123" s="220"/>
      <c r="CAO123" s="220"/>
      <c r="CAP123" s="220"/>
      <c r="CAQ123" s="220"/>
      <c r="CAR123" s="220"/>
      <c r="CAS123" s="220"/>
      <c r="CAT123" s="220"/>
      <c r="CAU123" s="220"/>
      <c r="CAV123" s="220"/>
      <c r="CAW123" s="220"/>
      <c r="CAX123" s="220"/>
      <c r="CAY123" s="220"/>
      <c r="CAZ123" s="220"/>
      <c r="CBA123" s="220"/>
      <c r="CBB123" s="220"/>
      <c r="CBC123" s="220"/>
      <c r="CBD123" s="220"/>
      <c r="CBE123" s="220"/>
      <c r="CBF123" s="220"/>
      <c r="CBG123" s="220"/>
      <c r="CBH123" s="220"/>
      <c r="CBI123" s="220"/>
      <c r="CBJ123" s="220"/>
      <c r="CBK123" s="220"/>
      <c r="CBL123" s="220"/>
      <c r="CBM123" s="220"/>
      <c r="CBN123" s="220"/>
      <c r="CBO123" s="220"/>
      <c r="CBP123" s="220"/>
      <c r="CBQ123" s="220"/>
      <c r="CBR123" s="220"/>
      <c r="CBS123" s="220"/>
      <c r="CBT123" s="220"/>
      <c r="CBU123" s="220"/>
      <c r="CBV123" s="220"/>
      <c r="CBW123" s="220"/>
      <c r="CBX123" s="220"/>
      <c r="CBY123" s="220"/>
      <c r="CBZ123" s="220"/>
      <c r="CCA123" s="220"/>
      <c r="CCB123" s="220"/>
      <c r="CCC123" s="220"/>
      <c r="CCD123" s="220"/>
      <c r="CCE123" s="220"/>
      <c r="CCF123" s="220"/>
      <c r="CCG123" s="220"/>
      <c r="CCH123" s="220"/>
      <c r="CCI123" s="220"/>
      <c r="CCJ123" s="220"/>
      <c r="CCK123" s="220"/>
      <c r="CCL123" s="220"/>
      <c r="CCM123" s="220"/>
      <c r="CCN123" s="220"/>
      <c r="CCO123" s="220"/>
      <c r="CCP123" s="220"/>
      <c r="CCQ123" s="220"/>
      <c r="CCR123" s="220"/>
      <c r="CCS123" s="220"/>
      <c r="CCT123" s="220"/>
      <c r="CCU123" s="220"/>
      <c r="CCV123" s="220"/>
      <c r="CCW123" s="220"/>
      <c r="CCX123" s="220"/>
      <c r="CCY123" s="220"/>
      <c r="CCZ123" s="220"/>
      <c r="CDA123" s="220"/>
      <c r="CDB123" s="220"/>
      <c r="CDC123" s="220"/>
      <c r="CDD123" s="220"/>
      <c r="CDE123" s="220"/>
      <c r="CDF123" s="220"/>
      <c r="CDG123" s="220"/>
      <c r="CDH123" s="220"/>
      <c r="CDI123" s="220"/>
      <c r="CDJ123" s="220"/>
      <c r="CDK123" s="220"/>
      <c r="CDL123" s="220"/>
      <c r="CDM123" s="220"/>
      <c r="CDN123" s="220"/>
      <c r="CDO123" s="220"/>
      <c r="CDP123" s="220"/>
      <c r="CDQ123" s="220"/>
      <c r="CDR123" s="220"/>
      <c r="CDS123" s="220"/>
      <c r="CDT123" s="220"/>
      <c r="CDU123" s="220"/>
      <c r="CDV123" s="220"/>
      <c r="CDW123" s="220"/>
      <c r="CDX123" s="220"/>
      <c r="CDY123" s="220"/>
      <c r="CDZ123" s="220"/>
      <c r="CEA123" s="220"/>
      <c r="CEB123" s="220"/>
      <c r="CEC123" s="220"/>
      <c r="CED123" s="220"/>
      <c r="CEE123" s="220"/>
      <c r="CEF123" s="220"/>
      <c r="CEG123" s="220"/>
      <c r="CEH123" s="220"/>
      <c r="CEI123" s="220"/>
      <c r="CEJ123" s="220"/>
      <c r="CEK123" s="220"/>
      <c r="CEL123" s="220"/>
      <c r="CEM123" s="220"/>
      <c r="CEN123" s="220"/>
      <c r="CEO123" s="220"/>
      <c r="CEP123" s="220"/>
      <c r="CEQ123" s="220"/>
      <c r="CER123" s="220"/>
      <c r="CES123" s="220"/>
      <c r="CET123" s="220"/>
      <c r="CEU123" s="220"/>
      <c r="CEV123" s="220"/>
      <c r="CEW123" s="220"/>
      <c r="CEX123" s="220"/>
      <c r="CEY123" s="220"/>
      <c r="CEZ123" s="220"/>
      <c r="CFA123" s="220"/>
      <c r="CFB123" s="220"/>
      <c r="CFC123" s="220"/>
      <c r="CFD123" s="220"/>
      <c r="CFE123" s="220"/>
      <c r="CFF123" s="220"/>
      <c r="CFG123" s="220"/>
      <c r="CFH123" s="220"/>
      <c r="CFI123" s="220"/>
      <c r="CFJ123" s="220"/>
      <c r="CFK123" s="220"/>
      <c r="CFL123" s="220"/>
      <c r="CFM123" s="220"/>
      <c r="CFN123" s="220"/>
      <c r="CFO123" s="220"/>
      <c r="CFP123" s="220"/>
      <c r="CFQ123" s="220"/>
      <c r="CFR123" s="220"/>
      <c r="CFS123" s="220"/>
      <c r="CFT123" s="220"/>
      <c r="CFU123" s="220"/>
      <c r="CFV123" s="220"/>
      <c r="CFW123" s="220"/>
      <c r="CFX123" s="220"/>
      <c r="CFY123" s="220"/>
      <c r="CFZ123" s="220"/>
      <c r="CGA123" s="220"/>
      <c r="CGB123" s="220"/>
      <c r="CGC123" s="220"/>
      <c r="CGD123" s="220"/>
      <c r="CGE123" s="220"/>
      <c r="CGF123" s="220"/>
      <c r="CGG123" s="220"/>
      <c r="CGH123" s="220"/>
      <c r="CGI123" s="220"/>
      <c r="CGJ123" s="220"/>
      <c r="CGK123" s="220"/>
      <c r="CGL123" s="220"/>
      <c r="CGM123" s="220"/>
      <c r="CGN123" s="220"/>
      <c r="CGO123" s="220"/>
      <c r="CGP123" s="220"/>
      <c r="CGQ123" s="220"/>
      <c r="CGR123" s="220"/>
      <c r="CGS123" s="220"/>
      <c r="CGT123" s="220"/>
      <c r="CGU123" s="220"/>
      <c r="CGV123" s="220"/>
      <c r="CGW123" s="220"/>
      <c r="CGX123" s="220"/>
      <c r="CGY123" s="220"/>
      <c r="CGZ123" s="220"/>
      <c r="CHA123" s="220"/>
      <c r="CHB123" s="220"/>
      <c r="CHC123" s="220"/>
      <c r="CHD123" s="220"/>
      <c r="CHE123" s="220"/>
      <c r="CHF123" s="220"/>
      <c r="CHG123" s="220"/>
      <c r="CHH123" s="220"/>
      <c r="CHI123" s="220"/>
      <c r="CHJ123" s="220"/>
      <c r="CHK123" s="220"/>
      <c r="CHL123" s="220"/>
      <c r="CHM123" s="220"/>
      <c r="CHN123" s="220"/>
      <c r="CHO123" s="220"/>
      <c r="CHP123" s="220"/>
      <c r="CHQ123" s="220"/>
      <c r="CHR123" s="220"/>
      <c r="CHS123" s="220"/>
      <c r="CHT123" s="220"/>
      <c r="CHU123" s="220"/>
      <c r="CHV123" s="220"/>
      <c r="CHW123" s="220"/>
      <c r="CHX123" s="220"/>
      <c r="CHY123" s="220"/>
      <c r="CHZ123" s="220"/>
      <c r="CIA123" s="220"/>
      <c r="CIB123" s="220"/>
      <c r="CIC123" s="220"/>
      <c r="CID123" s="220"/>
      <c r="CIE123" s="220"/>
      <c r="CIF123" s="220"/>
      <c r="CIG123" s="220"/>
      <c r="CIH123" s="220"/>
      <c r="CII123" s="220"/>
      <c r="CIJ123" s="220"/>
      <c r="CIK123" s="220"/>
      <c r="CIL123" s="220"/>
      <c r="CIM123" s="220"/>
      <c r="CIN123" s="220"/>
      <c r="CIO123" s="220"/>
      <c r="CIP123" s="220"/>
      <c r="CIQ123" s="220"/>
      <c r="CIR123" s="220"/>
      <c r="CIS123" s="220"/>
      <c r="CIT123" s="220"/>
      <c r="CIU123" s="220"/>
      <c r="CIV123" s="220"/>
      <c r="CIW123" s="220"/>
      <c r="CIX123" s="220"/>
      <c r="CIY123" s="220"/>
      <c r="CIZ123" s="220"/>
      <c r="CJA123" s="220"/>
      <c r="CJB123" s="220"/>
      <c r="CJC123" s="220"/>
      <c r="CJD123" s="220"/>
      <c r="CJE123" s="220"/>
      <c r="CJF123" s="220"/>
      <c r="CJG123" s="220"/>
      <c r="CJH123" s="220"/>
      <c r="CJI123" s="220"/>
      <c r="CJJ123" s="220"/>
      <c r="CJK123" s="220"/>
      <c r="CJL123" s="220"/>
      <c r="CJM123" s="220"/>
      <c r="CJN123" s="220"/>
      <c r="CJO123" s="220"/>
      <c r="CJP123" s="220"/>
      <c r="CJQ123" s="220"/>
      <c r="CJR123" s="220"/>
      <c r="CJS123" s="220"/>
      <c r="CJT123" s="220"/>
      <c r="CJU123" s="220"/>
      <c r="CJV123" s="220"/>
      <c r="CJW123" s="220"/>
      <c r="CJX123" s="220"/>
      <c r="CJY123" s="220"/>
      <c r="CJZ123" s="220"/>
      <c r="CKA123" s="220"/>
      <c r="CKB123" s="220"/>
      <c r="CKC123" s="220"/>
      <c r="CKD123" s="220"/>
      <c r="CKE123" s="220"/>
      <c r="CKF123" s="220"/>
      <c r="CKG123" s="220"/>
      <c r="CKH123" s="220"/>
      <c r="CKI123" s="220"/>
      <c r="CKJ123" s="220"/>
      <c r="CKK123" s="220"/>
      <c r="CKL123" s="220"/>
      <c r="CKM123" s="220"/>
      <c r="CKN123" s="220"/>
      <c r="CKO123" s="220"/>
      <c r="CKP123" s="220"/>
      <c r="CKQ123" s="220"/>
      <c r="CKR123" s="220"/>
      <c r="CKS123" s="220"/>
      <c r="CKT123" s="220"/>
      <c r="CKU123" s="220"/>
      <c r="CKV123" s="220"/>
      <c r="CKW123" s="220"/>
      <c r="CKX123" s="220"/>
      <c r="CKY123" s="220"/>
      <c r="CKZ123" s="220"/>
      <c r="CLA123" s="220"/>
      <c r="CLB123" s="220"/>
      <c r="CLC123" s="220"/>
      <c r="CLD123" s="220"/>
      <c r="CLE123" s="220"/>
      <c r="CLF123" s="220"/>
      <c r="CLG123" s="220"/>
      <c r="CLH123" s="220"/>
      <c r="CLI123" s="220"/>
      <c r="CLJ123" s="220"/>
      <c r="CLK123" s="220"/>
      <c r="CLL123" s="220"/>
      <c r="CLM123" s="220"/>
      <c r="CLN123" s="220"/>
      <c r="CLO123" s="220"/>
      <c r="CLP123" s="220"/>
      <c r="CLQ123" s="220"/>
      <c r="CLR123" s="220"/>
      <c r="CLS123" s="220"/>
      <c r="CLT123" s="220"/>
      <c r="CLU123" s="220"/>
      <c r="CLV123" s="220"/>
      <c r="CLW123" s="220"/>
      <c r="CLX123" s="220"/>
      <c r="CLY123" s="220"/>
      <c r="CLZ123" s="220"/>
      <c r="CMA123" s="220"/>
      <c r="CMB123" s="220"/>
      <c r="CMC123" s="220"/>
      <c r="CMD123" s="220"/>
      <c r="CME123" s="220"/>
      <c r="CMF123" s="220"/>
      <c r="CMG123" s="220"/>
      <c r="CMH123" s="220"/>
      <c r="CMI123" s="220"/>
      <c r="CMJ123" s="220"/>
      <c r="CMK123" s="220"/>
      <c r="CML123" s="220"/>
      <c r="CMM123" s="220"/>
      <c r="CMN123" s="220"/>
      <c r="CMO123" s="220"/>
      <c r="CMP123" s="220"/>
      <c r="CMQ123" s="220"/>
      <c r="CMR123" s="220"/>
      <c r="CMS123" s="220"/>
      <c r="CMT123" s="220"/>
      <c r="CMU123" s="220"/>
      <c r="CMV123" s="220"/>
      <c r="CMW123" s="220"/>
      <c r="CMX123" s="220"/>
      <c r="CMY123" s="220"/>
      <c r="CMZ123" s="220"/>
      <c r="CNA123" s="220"/>
      <c r="CNB123" s="220"/>
      <c r="CNC123" s="220"/>
      <c r="CND123" s="220"/>
      <c r="CNE123" s="220"/>
      <c r="CNF123" s="220"/>
      <c r="CNG123" s="220"/>
      <c r="CNH123" s="220"/>
      <c r="CNI123" s="220"/>
      <c r="CNJ123" s="220"/>
      <c r="CNK123" s="220"/>
      <c r="CNL123" s="220"/>
      <c r="CNM123" s="220"/>
      <c r="CNN123" s="220"/>
      <c r="CNO123" s="220"/>
      <c r="CNP123" s="220"/>
      <c r="CNQ123" s="220"/>
      <c r="CNR123" s="220"/>
      <c r="CNS123" s="220"/>
      <c r="CNT123" s="220"/>
      <c r="CNU123" s="220"/>
      <c r="CNV123" s="220"/>
      <c r="CNW123" s="220"/>
      <c r="CNX123" s="220"/>
      <c r="CNY123" s="220"/>
      <c r="CNZ123" s="220"/>
      <c r="COA123" s="220"/>
      <c r="COB123" s="220"/>
      <c r="COC123" s="220"/>
      <c r="COD123" s="220"/>
      <c r="COE123" s="220"/>
      <c r="COF123" s="220"/>
      <c r="COG123" s="220"/>
      <c r="COH123" s="220"/>
      <c r="COI123" s="220"/>
      <c r="COJ123" s="220"/>
      <c r="COK123" s="220"/>
      <c r="COL123" s="220"/>
      <c r="COM123" s="220"/>
      <c r="CON123" s="220"/>
      <c r="COO123" s="220"/>
      <c r="COP123" s="220"/>
      <c r="COQ123" s="220"/>
      <c r="COR123" s="220"/>
      <c r="COS123" s="220"/>
      <c r="COT123" s="220"/>
      <c r="COU123" s="220"/>
      <c r="COV123" s="220"/>
      <c r="COW123" s="220"/>
      <c r="COX123" s="220"/>
      <c r="COY123" s="220"/>
      <c r="COZ123" s="220"/>
      <c r="CPA123" s="220"/>
      <c r="CPB123" s="220"/>
      <c r="CPC123" s="220"/>
      <c r="CPD123" s="220"/>
      <c r="CPE123" s="220"/>
      <c r="CPF123" s="220"/>
      <c r="CPG123" s="220"/>
      <c r="CPH123" s="220"/>
      <c r="CPI123" s="220"/>
      <c r="CPJ123" s="220"/>
      <c r="CPK123" s="220"/>
      <c r="CPL123" s="220"/>
      <c r="CPM123" s="220"/>
      <c r="CPN123" s="220"/>
      <c r="CPO123" s="220"/>
      <c r="CPP123" s="220"/>
      <c r="CPQ123" s="220"/>
      <c r="CPR123" s="220"/>
      <c r="CPS123" s="220"/>
      <c r="CPT123" s="220"/>
      <c r="CPU123" s="220"/>
      <c r="CPV123" s="220"/>
      <c r="CPW123" s="220"/>
      <c r="CPX123" s="220"/>
      <c r="CPY123" s="220"/>
      <c r="CPZ123" s="220"/>
      <c r="CQA123" s="220"/>
      <c r="CQB123" s="220"/>
      <c r="CQC123" s="220"/>
      <c r="CQD123" s="220"/>
      <c r="CQE123" s="220"/>
      <c r="CQF123" s="220"/>
      <c r="CQG123" s="220"/>
      <c r="CQH123" s="220"/>
      <c r="CQI123" s="220"/>
      <c r="CQJ123" s="220"/>
      <c r="CQK123" s="220"/>
      <c r="CQL123" s="220"/>
      <c r="CQM123" s="220"/>
      <c r="CQN123" s="220"/>
      <c r="CQO123" s="220"/>
      <c r="CQP123" s="220"/>
      <c r="CQQ123" s="220"/>
      <c r="CQR123" s="220"/>
      <c r="CQS123" s="220"/>
      <c r="CQT123" s="220"/>
      <c r="CQU123" s="220"/>
      <c r="CQV123" s="220"/>
      <c r="CQW123" s="220"/>
      <c r="CQX123" s="220"/>
      <c r="CQY123" s="220"/>
      <c r="CQZ123" s="220"/>
      <c r="CRA123" s="220"/>
      <c r="CRB123" s="220"/>
      <c r="CRC123" s="220"/>
      <c r="CRD123" s="220"/>
      <c r="CRE123" s="220"/>
      <c r="CRF123" s="220"/>
      <c r="CRG123" s="220"/>
      <c r="CRH123" s="220"/>
      <c r="CRI123" s="220"/>
      <c r="CRJ123" s="220"/>
      <c r="CRK123" s="220"/>
      <c r="CRL123" s="220"/>
      <c r="CRM123" s="220"/>
      <c r="CRN123" s="220"/>
      <c r="CRO123" s="220"/>
      <c r="CRP123" s="220"/>
      <c r="CRQ123" s="220"/>
      <c r="CRR123" s="220"/>
      <c r="CRS123" s="220"/>
      <c r="CRT123" s="220"/>
      <c r="CRU123" s="220"/>
      <c r="CRV123" s="220"/>
      <c r="CRW123" s="220"/>
      <c r="CRX123" s="220"/>
      <c r="CRY123" s="220"/>
      <c r="CRZ123" s="220"/>
      <c r="CSA123" s="220"/>
      <c r="CSB123" s="220"/>
      <c r="CSC123" s="220"/>
      <c r="CSD123" s="220"/>
      <c r="CSE123" s="220"/>
      <c r="CSF123" s="220"/>
      <c r="CSG123" s="220"/>
      <c r="CSH123" s="220"/>
      <c r="CSI123" s="220"/>
      <c r="CSJ123" s="220"/>
      <c r="CSK123" s="220"/>
      <c r="CSL123" s="220"/>
      <c r="CSM123" s="220"/>
      <c r="CSN123" s="220"/>
      <c r="CSO123" s="220"/>
      <c r="CSP123" s="220"/>
      <c r="CSQ123" s="220"/>
      <c r="CSR123" s="220"/>
      <c r="CSS123" s="220"/>
      <c r="CST123" s="220"/>
      <c r="CSU123" s="220"/>
      <c r="CSV123" s="220"/>
      <c r="CSW123" s="220"/>
      <c r="CSX123" s="220"/>
      <c r="CSY123" s="220"/>
      <c r="CSZ123" s="220"/>
      <c r="CTA123" s="220"/>
      <c r="CTB123" s="220"/>
      <c r="CTC123" s="220"/>
      <c r="CTD123" s="220"/>
      <c r="CTE123" s="220"/>
      <c r="CTF123" s="220"/>
      <c r="CTG123" s="220"/>
      <c r="CTH123" s="220"/>
      <c r="CTI123" s="220"/>
      <c r="CTJ123" s="220"/>
      <c r="CTK123" s="220"/>
      <c r="CTL123" s="220"/>
      <c r="CTM123" s="220"/>
      <c r="CTN123" s="220"/>
      <c r="CTO123" s="220"/>
      <c r="CTP123" s="220"/>
      <c r="CTQ123" s="220"/>
      <c r="CTR123" s="220"/>
      <c r="CTS123" s="220"/>
      <c r="CTT123" s="220"/>
      <c r="CTU123" s="220"/>
      <c r="CTV123" s="220"/>
      <c r="CTW123" s="220"/>
      <c r="CTX123" s="220"/>
      <c r="CTY123" s="220"/>
      <c r="CTZ123" s="220"/>
      <c r="CUA123" s="220"/>
      <c r="CUB123" s="220"/>
      <c r="CUC123" s="220"/>
      <c r="CUD123" s="220"/>
      <c r="CUE123" s="220"/>
      <c r="CUF123" s="220"/>
      <c r="CUG123" s="220"/>
      <c r="CUH123" s="220"/>
      <c r="CUI123" s="220"/>
      <c r="CUJ123" s="220"/>
      <c r="CUK123" s="220"/>
      <c r="CUL123" s="220"/>
      <c r="CUM123" s="220"/>
      <c r="CUN123" s="220"/>
      <c r="CUO123" s="220"/>
      <c r="CUP123" s="220"/>
      <c r="CUQ123" s="220"/>
      <c r="CUR123" s="220"/>
      <c r="CUS123" s="220"/>
      <c r="CUT123" s="220"/>
      <c r="CUU123" s="220"/>
      <c r="CUV123" s="220"/>
      <c r="CUW123" s="220"/>
      <c r="CUX123" s="220"/>
      <c r="CUY123" s="220"/>
      <c r="CUZ123" s="220"/>
      <c r="CVA123" s="220"/>
      <c r="CVB123" s="220"/>
      <c r="CVC123" s="220"/>
      <c r="CVD123" s="220"/>
      <c r="CVE123" s="220"/>
      <c r="CVF123" s="220"/>
      <c r="CVG123" s="220"/>
      <c r="CVH123" s="220"/>
      <c r="CVI123" s="220"/>
      <c r="CVJ123" s="220"/>
      <c r="CVK123" s="220"/>
      <c r="CVL123" s="220"/>
      <c r="CVM123" s="220"/>
      <c r="CVN123" s="220"/>
      <c r="CVO123" s="220"/>
      <c r="CVP123" s="220"/>
      <c r="CVQ123" s="220"/>
      <c r="CVR123" s="220"/>
      <c r="CVS123" s="220"/>
      <c r="CVT123" s="220"/>
      <c r="CVU123" s="220"/>
      <c r="CVV123" s="220"/>
      <c r="CVW123" s="220"/>
      <c r="CVX123" s="220"/>
      <c r="CVY123" s="220"/>
      <c r="CVZ123" s="220"/>
      <c r="CWA123" s="220"/>
      <c r="CWB123" s="220"/>
      <c r="CWC123" s="220"/>
      <c r="CWD123" s="220"/>
      <c r="CWE123" s="220"/>
      <c r="CWF123" s="220"/>
      <c r="CWG123" s="220"/>
      <c r="CWH123" s="220"/>
      <c r="CWI123" s="220"/>
      <c r="CWJ123" s="220"/>
      <c r="CWK123" s="220"/>
      <c r="CWL123" s="220"/>
      <c r="CWM123" s="220"/>
      <c r="CWN123" s="220"/>
      <c r="CWO123" s="220"/>
      <c r="CWP123" s="220"/>
      <c r="CWQ123" s="220"/>
      <c r="CWR123" s="220"/>
      <c r="CWS123" s="220"/>
      <c r="CWT123" s="220"/>
      <c r="CWU123" s="220"/>
      <c r="CWV123" s="220"/>
      <c r="CWW123" s="220"/>
      <c r="CWX123" s="220"/>
      <c r="CWY123" s="220"/>
      <c r="CWZ123" s="220"/>
      <c r="CXA123" s="220"/>
      <c r="CXB123" s="220"/>
      <c r="CXC123" s="220"/>
      <c r="CXD123" s="220"/>
      <c r="CXE123" s="220"/>
      <c r="CXF123" s="220"/>
      <c r="CXG123" s="220"/>
      <c r="CXH123" s="220"/>
      <c r="CXI123" s="220"/>
      <c r="CXJ123" s="220"/>
      <c r="CXK123" s="220"/>
      <c r="CXL123" s="220"/>
      <c r="CXM123" s="220"/>
      <c r="CXN123" s="220"/>
      <c r="CXO123" s="220"/>
      <c r="CXP123" s="220"/>
      <c r="CXQ123" s="220"/>
      <c r="CXR123" s="220"/>
      <c r="CXS123" s="220"/>
      <c r="CXT123" s="220"/>
      <c r="CXU123" s="220"/>
      <c r="CXV123" s="220"/>
      <c r="CXW123" s="220"/>
      <c r="CXX123" s="220"/>
      <c r="CXY123" s="220"/>
      <c r="CXZ123" s="220"/>
      <c r="CYA123" s="220"/>
      <c r="CYB123" s="220"/>
      <c r="CYC123" s="220"/>
      <c r="CYD123" s="220"/>
      <c r="CYE123" s="220"/>
      <c r="CYF123" s="220"/>
      <c r="CYG123" s="220"/>
      <c r="CYH123" s="220"/>
      <c r="CYI123" s="220"/>
      <c r="CYJ123" s="220"/>
      <c r="CYK123" s="220"/>
      <c r="CYL123" s="220"/>
      <c r="CYM123" s="220"/>
      <c r="CYN123" s="220"/>
      <c r="CYO123" s="220"/>
      <c r="CYP123" s="220"/>
      <c r="CYQ123" s="220"/>
      <c r="CYR123" s="220"/>
      <c r="CYS123" s="220"/>
      <c r="CYT123" s="220"/>
      <c r="CYU123" s="220"/>
      <c r="CYV123" s="220"/>
      <c r="CYW123" s="220"/>
      <c r="CYX123" s="220"/>
      <c r="CYY123" s="220"/>
      <c r="CYZ123" s="220"/>
      <c r="CZA123" s="220"/>
      <c r="CZB123" s="220"/>
      <c r="CZC123" s="220"/>
      <c r="CZD123" s="220"/>
      <c r="CZE123" s="220"/>
      <c r="CZF123" s="220"/>
      <c r="CZG123" s="220"/>
      <c r="CZH123" s="220"/>
      <c r="CZI123" s="220"/>
      <c r="CZJ123" s="220"/>
      <c r="CZK123" s="220"/>
      <c r="CZL123" s="220"/>
      <c r="CZM123" s="220"/>
      <c r="CZN123" s="220"/>
      <c r="CZO123" s="220"/>
      <c r="CZP123" s="220"/>
      <c r="CZQ123" s="220"/>
      <c r="CZR123" s="220"/>
      <c r="CZS123" s="220"/>
      <c r="CZT123" s="220"/>
      <c r="CZU123" s="220"/>
      <c r="CZV123" s="220"/>
      <c r="CZW123" s="220"/>
      <c r="CZX123" s="220"/>
      <c r="CZY123" s="220"/>
      <c r="CZZ123" s="220"/>
      <c r="DAA123" s="220"/>
      <c r="DAB123" s="220"/>
      <c r="DAC123" s="220"/>
      <c r="DAD123" s="220"/>
      <c r="DAE123" s="220"/>
      <c r="DAF123" s="220"/>
      <c r="DAG123" s="220"/>
      <c r="DAH123" s="220"/>
      <c r="DAI123" s="220"/>
      <c r="DAJ123" s="220"/>
      <c r="DAK123" s="220"/>
      <c r="DAL123" s="220"/>
      <c r="DAM123" s="220"/>
      <c r="DAN123" s="220"/>
      <c r="DAO123" s="220"/>
      <c r="DAP123" s="220"/>
      <c r="DAQ123" s="220"/>
      <c r="DAR123" s="220"/>
      <c r="DAS123" s="220"/>
      <c r="DAT123" s="220"/>
      <c r="DAU123" s="220"/>
      <c r="DAV123" s="220"/>
      <c r="DAW123" s="220"/>
      <c r="DAX123" s="220"/>
      <c r="DAY123" s="220"/>
      <c r="DAZ123" s="220"/>
      <c r="DBA123" s="220"/>
      <c r="DBB123" s="220"/>
      <c r="DBC123" s="220"/>
      <c r="DBD123" s="220"/>
      <c r="DBE123" s="220"/>
      <c r="DBF123" s="220"/>
      <c r="DBG123" s="220"/>
      <c r="DBH123" s="220"/>
      <c r="DBI123" s="220"/>
      <c r="DBJ123" s="220"/>
      <c r="DBK123" s="220"/>
      <c r="DBL123" s="220"/>
      <c r="DBM123" s="220"/>
      <c r="DBN123" s="220"/>
      <c r="DBO123" s="220"/>
      <c r="DBP123" s="220"/>
      <c r="DBQ123" s="220"/>
      <c r="DBR123" s="220"/>
      <c r="DBS123" s="220"/>
      <c r="DBT123" s="220"/>
      <c r="DBU123" s="220"/>
      <c r="DBV123" s="220"/>
      <c r="DBW123" s="220"/>
      <c r="DBX123" s="220"/>
      <c r="DBY123" s="220"/>
      <c r="DBZ123" s="220"/>
      <c r="DCA123" s="220"/>
      <c r="DCB123" s="220"/>
      <c r="DCC123" s="220"/>
      <c r="DCD123" s="220"/>
      <c r="DCE123" s="220"/>
      <c r="DCF123" s="220"/>
      <c r="DCG123" s="220"/>
      <c r="DCH123" s="220"/>
      <c r="DCI123" s="220"/>
      <c r="DCJ123" s="220"/>
      <c r="DCK123" s="220"/>
      <c r="DCL123" s="220"/>
      <c r="DCM123" s="220"/>
      <c r="DCN123" s="220"/>
      <c r="DCO123" s="220"/>
      <c r="DCP123" s="220"/>
      <c r="DCQ123" s="220"/>
      <c r="DCR123" s="220"/>
      <c r="DCS123" s="220"/>
      <c r="DCT123" s="220"/>
      <c r="DCU123" s="220"/>
      <c r="DCV123" s="220"/>
      <c r="DCW123" s="220"/>
      <c r="DCX123" s="220"/>
      <c r="DCY123" s="220"/>
      <c r="DCZ123" s="220"/>
      <c r="DDA123" s="220"/>
      <c r="DDB123" s="220"/>
      <c r="DDC123" s="220"/>
      <c r="DDD123" s="220"/>
      <c r="DDE123" s="220"/>
      <c r="DDF123" s="220"/>
      <c r="DDG123" s="220"/>
      <c r="DDH123" s="220"/>
      <c r="DDI123" s="220"/>
      <c r="DDJ123" s="220"/>
      <c r="DDK123" s="220"/>
      <c r="DDL123" s="220"/>
      <c r="DDM123" s="220"/>
      <c r="DDN123" s="220"/>
      <c r="DDO123" s="220"/>
      <c r="DDP123" s="220"/>
      <c r="DDQ123" s="220"/>
      <c r="DDR123" s="220"/>
      <c r="DDS123" s="220"/>
      <c r="DDT123" s="220"/>
      <c r="DDU123" s="220"/>
      <c r="DDV123" s="220"/>
      <c r="DDW123" s="220"/>
      <c r="DDX123" s="220"/>
      <c r="DDY123" s="220"/>
      <c r="DDZ123" s="220"/>
      <c r="DEA123" s="220"/>
      <c r="DEB123" s="220"/>
      <c r="DEC123" s="220"/>
      <c r="DED123" s="220"/>
      <c r="DEE123" s="220"/>
      <c r="DEF123" s="220"/>
      <c r="DEG123" s="220"/>
      <c r="DEH123" s="220"/>
      <c r="DEI123" s="220"/>
      <c r="DEJ123" s="220"/>
      <c r="DEK123" s="220"/>
      <c r="DEL123" s="220"/>
      <c r="DEM123" s="220"/>
      <c r="DEN123" s="220"/>
      <c r="DEO123" s="220"/>
      <c r="DEP123" s="220"/>
      <c r="DEQ123" s="220"/>
      <c r="DER123" s="220"/>
      <c r="DES123" s="220"/>
      <c r="DET123" s="220"/>
      <c r="DEU123" s="220"/>
      <c r="DEV123" s="220"/>
      <c r="DEW123" s="220"/>
      <c r="DEX123" s="220"/>
      <c r="DEY123" s="220"/>
      <c r="DEZ123" s="220"/>
      <c r="DFA123" s="220"/>
      <c r="DFB123" s="220"/>
      <c r="DFC123" s="220"/>
      <c r="DFD123" s="220"/>
      <c r="DFE123" s="220"/>
      <c r="DFF123" s="220"/>
      <c r="DFG123" s="220"/>
      <c r="DFH123" s="220"/>
      <c r="DFI123" s="220"/>
      <c r="DFJ123" s="220"/>
      <c r="DFK123" s="220"/>
      <c r="DFL123" s="220"/>
      <c r="DFM123" s="220"/>
      <c r="DFN123" s="220"/>
      <c r="DFO123" s="220"/>
      <c r="DFP123" s="220"/>
      <c r="DFQ123" s="220"/>
      <c r="DFR123" s="220"/>
      <c r="DFS123" s="220"/>
      <c r="DFT123" s="220"/>
      <c r="DFU123" s="220"/>
      <c r="DFV123" s="220"/>
      <c r="DFW123" s="220"/>
      <c r="DFX123" s="220"/>
      <c r="DFY123" s="220"/>
      <c r="DFZ123" s="220"/>
      <c r="DGA123" s="220"/>
      <c r="DGB123" s="220"/>
      <c r="DGC123" s="220"/>
      <c r="DGD123" s="220"/>
      <c r="DGE123" s="220"/>
      <c r="DGF123" s="220"/>
      <c r="DGG123" s="220"/>
      <c r="DGH123" s="220"/>
      <c r="DGI123" s="220"/>
      <c r="DGJ123" s="220"/>
      <c r="DGK123" s="220"/>
      <c r="DGL123" s="220"/>
      <c r="DGM123" s="220"/>
      <c r="DGN123" s="220"/>
      <c r="DGO123" s="220"/>
      <c r="DGP123" s="220"/>
      <c r="DGQ123" s="220"/>
      <c r="DGR123" s="220"/>
      <c r="DGS123" s="220"/>
      <c r="DGT123" s="220"/>
      <c r="DGU123" s="220"/>
      <c r="DGV123" s="220"/>
      <c r="DGW123" s="220"/>
      <c r="DGX123" s="220"/>
      <c r="DGY123" s="220"/>
      <c r="DGZ123" s="220"/>
      <c r="DHA123" s="220"/>
      <c r="DHB123" s="220"/>
      <c r="DHC123" s="220"/>
      <c r="DHD123" s="220"/>
      <c r="DHE123" s="220"/>
      <c r="DHF123" s="220"/>
      <c r="DHG123" s="220"/>
      <c r="DHH123" s="220"/>
      <c r="DHI123" s="220"/>
      <c r="DHJ123" s="220"/>
      <c r="DHK123" s="220"/>
      <c r="DHL123" s="220"/>
      <c r="DHM123" s="220"/>
      <c r="DHN123" s="220"/>
      <c r="DHO123" s="220"/>
      <c r="DHP123" s="220"/>
      <c r="DHQ123" s="220"/>
      <c r="DHR123" s="220"/>
      <c r="DHS123" s="220"/>
      <c r="DHT123" s="220"/>
      <c r="DHU123" s="220"/>
      <c r="DHV123" s="220"/>
      <c r="DHW123" s="220"/>
      <c r="DHX123" s="220"/>
      <c r="DHY123" s="220"/>
      <c r="DHZ123" s="220"/>
      <c r="DIA123" s="220"/>
      <c r="DIB123" s="220"/>
      <c r="DIC123" s="220"/>
      <c r="DID123" s="220"/>
      <c r="DIE123" s="220"/>
      <c r="DIF123" s="220"/>
      <c r="DIG123" s="220"/>
      <c r="DIH123" s="220"/>
      <c r="DII123" s="220"/>
      <c r="DIJ123" s="220"/>
      <c r="DIK123" s="220"/>
      <c r="DIL123" s="220"/>
      <c r="DIM123" s="220"/>
      <c r="DIN123" s="220"/>
      <c r="DIO123" s="220"/>
      <c r="DIP123" s="220"/>
      <c r="DIQ123" s="220"/>
      <c r="DIR123" s="220"/>
      <c r="DIS123" s="220"/>
      <c r="DIT123" s="220"/>
      <c r="DIU123" s="220"/>
      <c r="DIV123" s="220"/>
      <c r="DIW123" s="220"/>
      <c r="DIX123" s="220"/>
      <c r="DIY123" s="220"/>
      <c r="DIZ123" s="220"/>
      <c r="DJA123" s="220"/>
      <c r="DJB123" s="220"/>
      <c r="DJC123" s="220"/>
      <c r="DJD123" s="220"/>
      <c r="DJE123" s="220"/>
      <c r="DJF123" s="220"/>
      <c r="DJG123" s="220"/>
      <c r="DJH123" s="220"/>
      <c r="DJI123" s="220"/>
      <c r="DJJ123" s="220"/>
      <c r="DJK123" s="220"/>
      <c r="DJL123" s="220"/>
      <c r="DJM123" s="220"/>
      <c r="DJN123" s="220"/>
      <c r="DJO123" s="220"/>
      <c r="DJP123" s="220"/>
      <c r="DJQ123" s="220"/>
      <c r="DJR123" s="220"/>
      <c r="DJS123" s="220"/>
      <c r="DJT123" s="220"/>
      <c r="DJU123" s="220"/>
      <c r="DJV123" s="220"/>
      <c r="DJW123" s="220"/>
      <c r="DJX123" s="220"/>
      <c r="DJY123" s="220"/>
      <c r="DJZ123" s="220"/>
      <c r="DKA123" s="220"/>
      <c r="DKB123" s="220"/>
      <c r="DKC123" s="220"/>
      <c r="DKD123" s="220"/>
      <c r="DKE123" s="220"/>
      <c r="DKF123" s="220"/>
      <c r="DKG123" s="220"/>
      <c r="DKH123" s="220"/>
      <c r="DKI123" s="220"/>
      <c r="DKJ123" s="220"/>
      <c r="DKK123" s="220"/>
      <c r="DKL123" s="220"/>
      <c r="DKM123" s="220"/>
      <c r="DKN123" s="220"/>
      <c r="DKO123" s="220"/>
      <c r="DKP123" s="220"/>
      <c r="DKQ123" s="220"/>
      <c r="DKR123" s="220"/>
      <c r="DKS123" s="220"/>
      <c r="DKT123" s="220"/>
      <c r="DKU123" s="220"/>
      <c r="DKV123" s="220"/>
      <c r="DKW123" s="220"/>
      <c r="DKX123" s="220"/>
      <c r="DKY123" s="220"/>
      <c r="DKZ123" s="220"/>
      <c r="DLA123" s="220"/>
      <c r="DLB123" s="220"/>
      <c r="DLC123" s="220"/>
      <c r="DLD123" s="220"/>
      <c r="DLE123" s="220"/>
      <c r="DLF123" s="220"/>
      <c r="DLG123" s="220"/>
      <c r="DLH123" s="220"/>
      <c r="DLI123" s="220"/>
      <c r="DLJ123" s="220"/>
      <c r="DLK123" s="220"/>
      <c r="DLL123" s="220"/>
      <c r="DLM123" s="220"/>
      <c r="DLN123" s="220"/>
      <c r="DLO123" s="220"/>
      <c r="DLP123" s="220"/>
      <c r="DLQ123" s="220"/>
      <c r="DLR123" s="220"/>
      <c r="DLS123" s="220"/>
      <c r="DLT123" s="220"/>
      <c r="DLU123" s="220"/>
      <c r="DLV123" s="220"/>
      <c r="DLW123" s="220"/>
      <c r="DLX123" s="220"/>
      <c r="DLY123" s="220"/>
      <c r="DLZ123" s="220"/>
      <c r="DMA123" s="220"/>
      <c r="DMB123" s="220"/>
      <c r="DMC123" s="220"/>
      <c r="DMD123" s="220"/>
      <c r="DME123" s="220"/>
      <c r="DMF123" s="220"/>
      <c r="DMG123" s="220"/>
      <c r="DMH123" s="220"/>
      <c r="DMI123" s="220"/>
      <c r="DMJ123" s="220"/>
      <c r="DMK123" s="220"/>
      <c r="DML123" s="220"/>
      <c r="DMM123" s="220"/>
      <c r="DMN123" s="220"/>
      <c r="DMO123" s="220"/>
      <c r="DMP123" s="220"/>
      <c r="DMQ123" s="220"/>
      <c r="DMR123" s="220"/>
      <c r="DMS123" s="220"/>
      <c r="DMT123" s="220"/>
      <c r="DMU123" s="220"/>
      <c r="DMV123" s="220"/>
      <c r="DMW123" s="220"/>
      <c r="DMX123" s="220"/>
      <c r="DMY123" s="220"/>
      <c r="DMZ123" s="220"/>
      <c r="DNA123" s="220"/>
      <c r="DNB123" s="220"/>
      <c r="DNC123" s="220"/>
      <c r="DND123" s="220"/>
      <c r="DNE123" s="220"/>
      <c r="DNF123" s="220"/>
      <c r="DNG123" s="220"/>
      <c r="DNH123" s="220"/>
      <c r="DNI123" s="220"/>
      <c r="DNJ123" s="220"/>
      <c r="DNK123" s="220"/>
      <c r="DNL123" s="220"/>
      <c r="DNM123" s="220"/>
      <c r="DNN123" s="220"/>
      <c r="DNO123" s="220"/>
      <c r="DNP123" s="220"/>
      <c r="DNQ123" s="220"/>
      <c r="DNR123" s="220"/>
      <c r="DNS123" s="220"/>
      <c r="DNT123" s="220"/>
      <c r="DNU123" s="220"/>
      <c r="DNV123" s="220"/>
      <c r="DNW123" s="220"/>
      <c r="DNX123" s="220"/>
      <c r="DNY123" s="220"/>
      <c r="DNZ123" s="220"/>
      <c r="DOA123" s="220"/>
      <c r="DOB123" s="220"/>
      <c r="DOC123" s="220"/>
      <c r="DOD123" s="220"/>
      <c r="DOE123" s="220"/>
      <c r="DOF123" s="220"/>
      <c r="DOG123" s="220"/>
      <c r="DOH123" s="220"/>
      <c r="DOI123" s="220"/>
      <c r="DOJ123" s="220"/>
      <c r="DOK123" s="220"/>
      <c r="DOL123" s="220"/>
      <c r="DOM123" s="220"/>
      <c r="DON123" s="220"/>
      <c r="DOO123" s="220"/>
      <c r="DOP123" s="220"/>
      <c r="DOQ123" s="220"/>
      <c r="DOR123" s="220"/>
      <c r="DOS123" s="220"/>
      <c r="DOT123" s="220"/>
      <c r="DOU123" s="220"/>
      <c r="DOV123" s="220"/>
      <c r="DOW123" s="220"/>
      <c r="DOX123" s="220"/>
      <c r="DOY123" s="220"/>
      <c r="DOZ123" s="220"/>
      <c r="DPA123" s="220"/>
      <c r="DPB123" s="220"/>
      <c r="DPC123" s="220"/>
      <c r="DPD123" s="220"/>
      <c r="DPE123" s="220"/>
      <c r="DPF123" s="220"/>
      <c r="DPG123" s="220"/>
      <c r="DPH123" s="220"/>
      <c r="DPI123" s="220"/>
      <c r="DPJ123" s="220"/>
      <c r="DPK123" s="220"/>
      <c r="DPL123" s="220"/>
      <c r="DPM123" s="220"/>
      <c r="DPN123" s="220"/>
      <c r="DPO123" s="220"/>
      <c r="DPP123" s="220"/>
      <c r="DPQ123" s="220"/>
      <c r="DPR123" s="220"/>
      <c r="DPS123" s="220"/>
      <c r="DPT123" s="220"/>
      <c r="DPU123" s="220"/>
      <c r="DPV123" s="220"/>
      <c r="DPW123" s="220"/>
      <c r="DPX123" s="220"/>
      <c r="DPY123" s="220"/>
      <c r="DPZ123" s="220"/>
      <c r="DQA123" s="220"/>
      <c r="DQB123" s="220"/>
      <c r="DQC123" s="220"/>
      <c r="DQD123" s="220"/>
      <c r="DQE123" s="220"/>
      <c r="DQF123" s="220"/>
      <c r="DQG123" s="220"/>
      <c r="DQH123" s="220"/>
      <c r="DQI123" s="220"/>
      <c r="DQJ123" s="220"/>
      <c r="DQK123" s="220"/>
      <c r="DQL123" s="220"/>
      <c r="DQM123" s="220"/>
      <c r="DQN123" s="220"/>
      <c r="DQO123" s="220"/>
      <c r="DQP123" s="220"/>
      <c r="DQQ123" s="220"/>
      <c r="DQR123" s="220"/>
      <c r="DQS123" s="220"/>
      <c r="DQT123" s="220"/>
      <c r="DQU123" s="220"/>
      <c r="DQV123" s="220"/>
      <c r="DQW123" s="220"/>
      <c r="DQX123" s="220"/>
      <c r="DQY123" s="220"/>
      <c r="DQZ123" s="220"/>
      <c r="DRA123" s="220"/>
      <c r="DRB123" s="220"/>
      <c r="DRC123" s="220"/>
      <c r="DRD123" s="220"/>
      <c r="DRE123" s="220"/>
      <c r="DRF123" s="220"/>
      <c r="DRG123" s="220"/>
      <c r="DRH123" s="220"/>
      <c r="DRI123" s="220"/>
      <c r="DRJ123" s="220"/>
      <c r="DRK123" s="220"/>
      <c r="DRL123" s="220"/>
      <c r="DRM123" s="220"/>
      <c r="DRN123" s="220"/>
      <c r="DRO123" s="220"/>
      <c r="DRP123" s="220"/>
      <c r="DRQ123" s="220"/>
      <c r="DRR123" s="220"/>
      <c r="DRS123" s="220"/>
      <c r="DRT123" s="220"/>
      <c r="DRU123" s="220"/>
      <c r="DRV123" s="220"/>
      <c r="DRW123" s="220"/>
      <c r="DRX123" s="220"/>
      <c r="DRY123" s="220"/>
      <c r="DRZ123" s="220"/>
      <c r="DSA123" s="220"/>
      <c r="DSB123" s="220"/>
      <c r="DSC123" s="220"/>
      <c r="DSD123" s="220"/>
      <c r="DSE123" s="220"/>
      <c r="DSF123" s="220"/>
      <c r="DSG123" s="220"/>
      <c r="DSH123" s="220"/>
      <c r="DSI123" s="220"/>
      <c r="DSJ123" s="220"/>
      <c r="DSK123" s="220"/>
      <c r="DSL123" s="220"/>
      <c r="DSM123" s="220"/>
      <c r="DSN123" s="220"/>
      <c r="DSO123" s="220"/>
      <c r="DSP123" s="220"/>
      <c r="DSQ123" s="220"/>
      <c r="DSR123" s="220"/>
      <c r="DSS123" s="220"/>
      <c r="DST123" s="220"/>
      <c r="DSU123" s="220"/>
      <c r="DSV123" s="220"/>
      <c r="DSW123" s="220"/>
      <c r="DSX123" s="220"/>
      <c r="DSY123" s="220"/>
      <c r="DSZ123" s="220"/>
      <c r="DTA123" s="220"/>
      <c r="DTB123" s="220"/>
      <c r="DTC123" s="220"/>
      <c r="DTD123" s="220"/>
      <c r="DTE123" s="220"/>
      <c r="DTF123" s="220"/>
      <c r="DTG123" s="220"/>
      <c r="DTH123" s="220"/>
      <c r="DTI123" s="220"/>
      <c r="DTJ123" s="220"/>
      <c r="DTK123" s="220"/>
      <c r="DTL123" s="220"/>
      <c r="DTM123" s="220"/>
      <c r="DTN123" s="220"/>
      <c r="DTO123" s="220"/>
      <c r="DTP123" s="220"/>
      <c r="DTQ123" s="220"/>
      <c r="DTR123" s="220"/>
      <c r="DTS123" s="220"/>
      <c r="DTT123" s="220"/>
      <c r="DTU123" s="220"/>
      <c r="DTV123" s="220"/>
      <c r="DTW123" s="220"/>
      <c r="DTX123" s="220"/>
      <c r="DTY123" s="220"/>
      <c r="DTZ123" s="220"/>
      <c r="DUA123" s="220"/>
      <c r="DUB123" s="220"/>
      <c r="DUC123" s="220"/>
      <c r="DUD123" s="220"/>
      <c r="DUE123" s="220"/>
      <c r="DUF123" s="220"/>
      <c r="DUG123" s="220"/>
      <c r="DUH123" s="220"/>
      <c r="DUI123" s="220"/>
      <c r="DUJ123" s="220"/>
      <c r="DUK123" s="220"/>
      <c r="DUL123" s="220"/>
      <c r="DUM123" s="220"/>
      <c r="DUN123" s="220"/>
      <c r="DUO123" s="220"/>
      <c r="DUP123" s="220"/>
      <c r="DUQ123" s="220"/>
      <c r="DUR123" s="220"/>
      <c r="DUS123" s="220"/>
      <c r="DUT123" s="220"/>
      <c r="DUU123" s="220"/>
      <c r="DUV123" s="220"/>
      <c r="DUW123" s="220"/>
      <c r="DUX123" s="220"/>
      <c r="DUY123" s="220"/>
      <c r="DUZ123" s="220"/>
      <c r="DVA123" s="220"/>
      <c r="DVB123" s="220"/>
      <c r="DVC123" s="220"/>
      <c r="DVD123" s="220"/>
      <c r="DVE123" s="220"/>
      <c r="DVF123" s="220"/>
      <c r="DVG123" s="220"/>
      <c r="DVH123" s="220"/>
      <c r="DVI123" s="220"/>
      <c r="DVJ123" s="220"/>
      <c r="DVK123" s="220"/>
      <c r="DVL123" s="220"/>
      <c r="DVM123" s="220"/>
      <c r="DVN123" s="220"/>
      <c r="DVO123" s="220"/>
      <c r="DVP123" s="220"/>
      <c r="DVQ123" s="220"/>
      <c r="DVR123" s="220"/>
      <c r="DVS123" s="220"/>
      <c r="DVT123" s="220"/>
      <c r="DVU123" s="220"/>
      <c r="DVV123" s="220"/>
      <c r="DVW123" s="220"/>
      <c r="DVX123" s="220"/>
      <c r="DVY123" s="220"/>
      <c r="DVZ123" s="220"/>
      <c r="DWA123" s="220"/>
      <c r="DWB123" s="220"/>
      <c r="DWC123" s="220"/>
      <c r="DWD123" s="220"/>
      <c r="DWE123" s="220"/>
      <c r="DWF123" s="220"/>
      <c r="DWG123" s="220"/>
      <c r="DWH123" s="220"/>
      <c r="DWI123" s="220"/>
      <c r="DWJ123" s="220"/>
      <c r="DWK123" s="220"/>
      <c r="DWL123" s="220"/>
      <c r="DWM123" s="220"/>
      <c r="DWN123" s="220"/>
      <c r="DWO123" s="220"/>
      <c r="DWP123" s="220"/>
      <c r="DWQ123" s="220"/>
      <c r="DWR123" s="220"/>
      <c r="DWS123" s="220"/>
      <c r="DWT123" s="220"/>
      <c r="DWU123" s="220"/>
      <c r="DWV123" s="220"/>
      <c r="DWW123" s="220"/>
      <c r="DWX123" s="220"/>
      <c r="DWY123" s="220"/>
      <c r="DWZ123" s="220"/>
      <c r="DXA123" s="220"/>
      <c r="DXB123" s="220"/>
      <c r="DXC123" s="220"/>
      <c r="DXD123" s="220"/>
      <c r="DXE123" s="220"/>
      <c r="DXF123" s="220"/>
      <c r="DXG123" s="220"/>
      <c r="DXH123" s="220"/>
      <c r="DXI123" s="220"/>
      <c r="DXJ123" s="220"/>
      <c r="DXK123" s="220"/>
      <c r="DXL123" s="220"/>
      <c r="DXM123" s="220"/>
      <c r="DXN123" s="220"/>
      <c r="DXO123" s="220"/>
      <c r="DXP123" s="220"/>
      <c r="DXQ123" s="220"/>
      <c r="DXR123" s="220"/>
      <c r="DXS123" s="220"/>
      <c r="DXT123" s="220"/>
      <c r="DXU123" s="220"/>
      <c r="DXV123" s="220"/>
      <c r="DXW123" s="220"/>
      <c r="DXX123" s="220"/>
      <c r="DXY123" s="220"/>
      <c r="DXZ123" s="220"/>
      <c r="DYA123" s="220"/>
      <c r="DYB123" s="220"/>
      <c r="DYC123" s="220"/>
      <c r="DYD123" s="220"/>
      <c r="DYE123" s="220"/>
      <c r="DYF123" s="220"/>
      <c r="DYG123" s="220"/>
      <c r="DYH123" s="220"/>
      <c r="DYI123" s="220"/>
      <c r="DYJ123" s="220"/>
      <c r="DYK123" s="220"/>
      <c r="DYL123" s="220"/>
      <c r="DYM123" s="220"/>
      <c r="DYN123" s="220"/>
      <c r="DYO123" s="220"/>
      <c r="DYP123" s="220"/>
      <c r="DYQ123" s="220"/>
      <c r="DYR123" s="220"/>
      <c r="DYS123" s="220"/>
      <c r="DYT123" s="220"/>
      <c r="DYU123" s="220"/>
      <c r="DYV123" s="220"/>
      <c r="DYW123" s="220"/>
      <c r="DYX123" s="220"/>
      <c r="DYY123" s="220"/>
      <c r="DYZ123" s="220"/>
      <c r="DZA123" s="220"/>
      <c r="DZB123" s="220"/>
      <c r="DZC123" s="220"/>
      <c r="DZD123" s="220"/>
      <c r="DZE123" s="220"/>
      <c r="DZF123" s="220"/>
      <c r="DZG123" s="220"/>
      <c r="DZH123" s="220"/>
      <c r="DZI123" s="220"/>
      <c r="DZJ123" s="220"/>
      <c r="DZK123" s="220"/>
      <c r="DZL123" s="220"/>
      <c r="DZM123" s="220"/>
      <c r="DZN123" s="220"/>
      <c r="DZO123" s="220"/>
      <c r="DZP123" s="220"/>
      <c r="DZQ123" s="220"/>
      <c r="DZR123" s="220"/>
      <c r="DZS123" s="220"/>
      <c r="DZT123" s="220"/>
      <c r="DZU123" s="220"/>
      <c r="DZV123" s="220"/>
      <c r="DZW123" s="220"/>
      <c r="DZX123" s="220"/>
      <c r="DZY123" s="220"/>
      <c r="DZZ123" s="220"/>
      <c r="EAA123" s="220"/>
      <c r="EAB123" s="220"/>
      <c r="EAC123" s="220"/>
      <c r="EAD123" s="220"/>
      <c r="EAE123" s="220"/>
      <c r="EAF123" s="220"/>
      <c r="EAG123" s="220"/>
      <c r="EAH123" s="220"/>
      <c r="EAI123" s="220"/>
      <c r="EAJ123" s="220"/>
      <c r="EAK123" s="220"/>
      <c r="EAL123" s="220"/>
      <c r="EAM123" s="220"/>
      <c r="EAN123" s="220"/>
      <c r="EAO123" s="220"/>
      <c r="EAP123" s="220"/>
      <c r="EAQ123" s="220"/>
      <c r="EAR123" s="220"/>
      <c r="EAS123" s="220"/>
      <c r="EAT123" s="220"/>
      <c r="EAU123" s="220"/>
      <c r="EAV123" s="220"/>
      <c r="EAW123" s="220"/>
      <c r="EAX123" s="220"/>
      <c r="EAY123" s="220"/>
      <c r="EAZ123" s="220"/>
      <c r="EBA123" s="220"/>
      <c r="EBB123" s="220"/>
      <c r="EBC123" s="220"/>
      <c r="EBD123" s="220"/>
      <c r="EBE123" s="220"/>
      <c r="EBF123" s="220"/>
      <c r="EBG123" s="220"/>
      <c r="EBH123" s="220"/>
      <c r="EBI123" s="220"/>
      <c r="EBJ123" s="220"/>
      <c r="EBK123" s="220"/>
      <c r="EBL123" s="220"/>
      <c r="EBM123" s="220"/>
      <c r="EBN123" s="220"/>
      <c r="EBO123" s="220"/>
      <c r="EBP123" s="220"/>
      <c r="EBQ123" s="220"/>
      <c r="EBR123" s="220"/>
      <c r="EBS123" s="220"/>
      <c r="EBT123" s="220"/>
      <c r="EBU123" s="220"/>
      <c r="EBV123" s="220"/>
      <c r="EBW123" s="220"/>
      <c r="EBX123" s="220"/>
      <c r="EBY123" s="220"/>
      <c r="EBZ123" s="220"/>
      <c r="ECA123" s="220"/>
      <c r="ECB123" s="220"/>
      <c r="ECC123" s="220"/>
      <c r="ECD123" s="220"/>
      <c r="ECE123" s="220"/>
      <c r="ECF123" s="220"/>
      <c r="ECG123" s="220"/>
      <c r="ECH123" s="220"/>
      <c r="ECI123" s="220"/>
      <c r="ECJ123" s="220"/>
      <c r="ECK123" s="220"/>
      <c r="ECL123" s="220"/>
      <c r="ECM123" s="220"/>
      <c r="ECN123" s="220"/>
      <c r="ECO123" s="220"/>
      <c r="ECP123" s="220"/>
      <c r="ECQ123" s="220"/>
      <c r="ECR123" s="220"/>
      <c r="ECS123" s="220"/>
      <c r="ECT123" s="220"/>
      <c r="ECU123" s="220"/>
      <c r="ECV123" s="220"/>
      <c r="ECW123" s="220"/>
      <c r="ECX123" s="220"/>
      <c r="ECY123" s="220"/>
      <c r="ECZ123" s="220"/>
      <c r="EDA123" s="220"/>
      <c r="EDB123" s="220"/>
      <c r="EDC123" s="220"/>
      <c r="EDD123" s="220"/>
      <c r="EDE123" s="220"/>
      <c r="EDF123" s="220"/>
      <c r="EDG123" s="220"/>
      <c r="EDH123" s="220"/>
      <c r="EDI123" s="220"/>
      <c r="EDJ123" s="220"/>
      <c r="EDK123" s="220"/>
      <c r="EDL123" s="220"/>
      <c r="EDM123" s="220"/>
      <c r="EDN123" s="220"/>
      <c r="EDO123" s="220"/>
      <c r="EDP123" s="220"/>
      <c r="EDQ123" s="220"/>
      <c r="EDR123" s="220"/>
      <c r="EDS123" s="220"/>
      <c r="EDT123" s="220"/>
      <c r="EDU123" s="220"/>
      <c r="EDV123" s="220"/>
      <c r="EDW123" s="220"/>
      <c r="EDX123" s="220"/>
      <c r="EDY123" s="220"/>
      <c r="EDZ123" s="220"/>
      <c r="EEA123" s="220"/>
      <c r="EEB123" s="220"/>
      <c r="EEC123" s="220"/>
      <c r="EED123" s="220"/>
      <c r="EEE123" s="220"/>
      <c r="EEF123" s="220"/>
      <c r="EEG123" s="220"/>
      <c r="EEH123" s="220"/>
      <c r="EEI123" s="220"/>
      <c r="EEJ123" s="220"/>
      <c r="EEK123" s="220"/>
      <c r="EEL123" s="220"/>
      <c r="EEM123" s="220"/>
      <c r="EEN123" s="220"/>
      <c r="EEO123" s="220"/>
      <c r="EEP123" s="220"/>
      <c r="EEQ123" s="220"/>
      <c r="EER123" s="220"/>
      <c r="EES123" s="220"/>
      <c r="EET123" s="220"/>
      <c r="EEU123" s="220"/>
      <c r="EEV123" s="220"/>
      <c r="EEW123" s="220"/>
      <c r="EEX123" s="220"/>
      <c r="EEY123" s="220"/>
      <c r="EEZ123" s="220"/>
      <c r="EFA123" s="220"/>
      <c r="EFB123" s="220"/>
      <c r="EFC123" s="220"/>
      <c r="EFD123" s="220"/>
      <c r="EFE123" s="220"/>
      <c r="EFF123" s="220"/>
      <c r="EFG123" s="220"/>
      <c r="EFH123" s="220"/>
      <c r="EFI123" s="220"/>
      <c r="EFJ123" s="220"/>
      <c r="EFK123" s="220"/>
      <c r="EFL123" s="220"/>
      <c r="EFM123" s="220"/>
      <c r="EFN123" s="220"/>
      <c r="EFO123" s="220"/>
      <c r="EFP123" s="220"/>
      <c r="EFQ123" s="220"/>
      <c r="EFR123" s="220"/>
      <c r="EFS123" s="220"/>
      <c r="EFT123" s="220"/>
      <c r="EFU123" s="220"/>
      <c r="EFV123" s="220"/>
      <c r="EFW123" s="220"/>
      <c r="EFX123" s="220"/>
      <c r="EFY123" s="220"/>
      <c r="EFZ123" s="220"/>
      <c r="EGA123" s="220"/>
      <c r="EGB123" s="220"/>
      <c r="EGC123" s="220"/>
      <c r="EGD123" s="220"/>
      <c r="EGE123" s="220"/>
      <c r="EGF123" s="220"/>
      <c r="EGG123" s="220"/>
      <c r="EGH123" s="220"/>
      <c r="EGI123" s="220"/>
      <c r="EGJ123" s="220"/>
      <c r="EGK123" s="220"/>
      <c r="EGL123" s="220"/>
      <c r="EGM123" s="220"/>
      <c r="EGN123" s="220"/>
      <c r="EGO123" s="220"/>
      <c r="EGP123" s="220"/>
      <c r="EGQ123" s="220"/>
      <c r="EGR123" s="220"/>
      <c r="EGS123" s="220"/>
      <c r="EGT123" s="220"/>
      <c r="EGU123" s="220"/>
      <c r="EGV123" s="220"/>
      <c r="EGW123" s="220"/>
      <c r="EGX123" s="220"/>
      <c r="EGY123" s="220"/>
      <c r="EGZ123" s="220"/>
      <c r="EHA123" s="220"/>
      <c r="EHB123" s="220"/>
      <c r="EHC123" s="220"/>
      <c r="EHD123" s="220"/>
      <c r="EHE123" s="220"/>
      <c r="EHF123" s="220"/>
      <c r="EHG123" s="220"/>
      <c r="EHH123" s="220"/>
      <c r="EHI123" s="220"/>
      <c r="EHJ123" s="220"/>
      <c r="EHK123" s="220"/>
      <c r="EHL123" s="220"/>
      <c r="EHM123" s="220"/>
      <c r="EHN123" s="220"/>
      <c r="EHO123" s="220"/>
      <c r="EHP123" s="220"/>
      <c r="EHQ123" s="220"/>
      <c r="EHR123" s="220"/>
      <c r="EHS123" s="220"/>
      <c r="EHT123" s="220"/>
      <c r="EHU123" s="220"/>
      <c r="EHV123" s="220"/>
      <c r="EHW123" s="220"/>
      <c r="EHX123" s="220"/>
      <c r="EHY123" s="220"/>
      <c r="EHZ123" s="220"/>
      <c r="EIA123" s="220"/>
      <c r="EIB123" s="220"/>
      <c r="EIC123" s="220"/>
      <c r="EID123" s="220"/>
      <c r="EIE123" s="220"/>
      <c r="EIF123" s="220"/>
      <c r="EIG123" s="220"/>
      <c r="EIH123" s="220"/>
      <c r="EII123" s="220"/>
      <c r="EIJ123" s="220"/>
      <c r="EIK123" s="220"/>
      <c r="EIL123" s="220"/>
      <c r="EIM123" s="220"/>
      <c r="EIN123" s="220"/>
      <c r="EIO123" s="220"/>
      <c r="EIP123" s="220"/>
      <c r="EIQ123" s="220"/>
      <c r="EIR123" s="220"/>
      <c r="EIS123" s="220"/>
      <c r="EIT123" s="220"/>
      <c r="EIU123" s="220"/>
      <c r="EIV123" s="220"/>
      <c r="EIW123" s="220"/>
      <c r="EIX123" s="220"/>
      <c r="EIY123" s="220"/>
      <c r="EIZ123" s="220"/>
      <c r="EJA123" s="220"/>
      <c r="EJB123" s="220"/>
      <c r="EJC123" s="220"/>
      <c r="EJD123" s="220"/>
      <c r="EJE123" s="220"/>
      <c r="EJF123" s="220"/>
      <c r="EJG123" s="220"/>
      <c r="EJH123" s="220"/>
      <c r="EJI123" s="220"/>
      <c r="EJJ123" s="220"/>
      <c r="EJK123" s="220"/>
      <c r="EJL123" s="220"/>
      <c r="EJM123" s="220"/>
      <c r="EJN123" s="220"/>
      <c r="EJO123" s="220"/>
      <c r="EJP123" s="220"/>
      <c r="EJQ123" s="220"/>
      <c r="EJR123" s="220"/>
      <c r="EJS123" s="220"/>
      <c r="EJT123" s="220"/>
      <c r="EJU123" s="220"/>
      <c r="EJV123" s="220"/>
      <c r="EJW123" s="220"/>
      <c r="EJX123" s="220"/>
      <c r="EJY123" s="220"/>
      <c r="EJZ123" s="220"/>
      <c r="EKA123" s="220"/>
      <c r="EKB123" s="220"/>
      <c r="EKC123" s="220"/>
      <c r="EKD123" s="220"/>
      <c r="EKE123" s="220"/>
      <c r="EKF123" s="220"/>
      <c r="EKG123" s="220"/>
      <c r="EKH123" s="220"/>
      <c r="EKI123" s="220"/>
      <c r="EKJ123" s="220"/>
      <c r="EKK123" s="220"/>
      <c r="EKL123" s="220"/>
      <c r="EKM123" s="220"/>
      <c r="EKN123" s="220"/>
      <c r="EKO123" s="220"/>
      <c r="EKP123" s="220"/>
      <c r="EKQ123" s="220"/>
      <c r="EKR123" s="220"/>
      <c r="EKS123" s="220"/>
      <c r="EKT123" s="220"/>
      <c r="EKU123" s="220"/>
      <c r="EKV123" s="220"/>
      <c r="EKW123" s="220"/>
      <c r="EKX123" s="220"/>
      <c r="EKY123" s="220"/>
      <c r="EKZ123" s="220"/>
      <c r="ELA123" s="220"/>
      <c r="ELB123" s="220"/>
      <c r="ELC123" s="220"/>
      <c r="ELD123" s="220"/>
      <c r="ELE123" s="220"/>
      <c r="ELF123" s="220"/>
      <c r="ELG123" s="220"/>
      <c r="ELH123" s="220"/>
      <c r="ELI123" s="220"/>
      <c r="ELJ123" s="220"/>
      <c r="ELK123" s="220"/>
      <c r="ELL123" s="220"/>
      <c r="ELM123" s="220"/>
      <c r="ELN123" s="220"/>
      <c r="ELO123" s="220"/>
      <c r="ELP123" s="220"/>
      <c r="ELQ123" s="220"/>
      <c r="ELR123" s="220"/>
      <c r="ELS123" s="220"/>
      <c r="ELT123" s="220"/>
      <c r="ELU123" s="220"/>
      <c r="ELV123" s="220"/>
      <c r="ELW123" s="220"/>
      <c r="ELX123" s="220"/>
      <c r="ELY123" s="220"/>
      <c r="ELZ123" s="220"/>
      <c r="EMA123" s="220"/>
      <c r="EMB123" s="220"/>
      <c r="EMC123" s="220"/>
      <c r="EMD123" s="220"/>
      <c r="EME123" s="220"/>
      <c r="EMF123" s="220"/>
      <c r="EMG123" s="220"/>
      <c r="EMH123" s="220"/>
      <c r="EMI123" s="220"/>
      <c r="EMJ123" s="220"/>
      <c r="EMK123" s="220"/>
      <c r="EML123" s="220"/>
      <c r="EMM123" s="220"/>
      <c r="EMN123" s="220"/>
      <c r="EMO123" s="220"/>
      <c r="EMP123" s="220"/>
      <c r="EMQ123" s="220"/>
      <c r="EMR123" s="220"/>
      <c r="EMS123" s="220"/>
      <c r="EMT123" s="220"/>
      <c r="EMU123" s="220"/>
      <c r="EMV123" s="220"/>
      <c r="EMW123" s="220"/>
      <c r="EMX123" s="220"/>
      <c r="EMY123" s="220"/>
      <c r="EMZ123" s="220"/>
      <c r="ENA123" s="220"/>
      <c r="ENB123" s="220"/>
      <c r="ENC123" s="220"/>
      <c r="END123" s="220"/>
      <c r="ENE123" s="220"/>
      <c r="ENF123" s="220"/>
      <c r="ENG123" s="220"/>
      <c r="ENH123" s="220"/>
      <c r="ENI123" s="220"/>
      <c r="ENJ123" s="220"/>
      <c r="ENK123" s="220"/>
      <c r="ENL123" s="220"/>
      <c r="ENM123" s="220"/>
      <c r="ENN123" s="220"/>
      <c r="ENO123" s="220"/>
      <c r="ENP123" s="220"/>
      <c r="ENQ123" s="220"/>
      <c r="ENR123" s="220"/>
      <c r="ENS123" s="220"/>
      <c r="ENT123" s="220"/>
      <c r="ENU123" s="220"/>
      <c r="ENV123" s="220"/>
      <c r="ENW123" s="220"/>
      <c r="ENX123" s="220"/>
      <c r="ENY123" s="220"/>
      <c r="ENZ123" s="220"/>
      <c r="EOA123" s="220"/>
      <c r="EOB123" s="220"/>
      <c r="EOC123" s="220"/>
      <c r="EOD123" s="220"/>
      <c r="EOE123" s="220"/>
      <c r="EOF123" s="220"/>
      <c r="EOG123" s="220"/>
      <c r="EOH123" s="220"/>
      <c r="EOI123" s="220"/>
      <c r="EOJ123" s="220"/>
      <c r="EOK123" s="220"/>
      <c r="EOL123" s="220"/>
      <c r="EOM123" s="220"/>
      <c r="EON123" s="220"/>
      <c r="EOO123" s="220"/>
      <c r="EOP123" s="220"/>
      <c r="EOQ123" s="220"/>
      <c r="EOR123" s="220"/>
      <c r="EOS123" s="220"/>
      <c r="EOT123" s="220"/>
      <c r="EOU123" s="220"/>
      <c r="EOV123" s="220"/>
      <c r="EOW123" s="220"/>
      <c r="EOX123" s="220"/>
      <c r="EOY123" s="220"/>
      <c r="EOZ123" s="220"/>
      <c r="EPA123" s="220"/>
      <c r="EPB123" s="220"/>
      <c r="EPC123" s="220"/>
      <c r="EPD123" s="220"/>
      <c r="EPE123" s="220"/>
      <c r="EPF123" s="220"/>
      <c r="EPG123" s="220"/>
      <c r="EPH123" s="220"/>
      <c r="EPI123" s="220"/>
      <c r="EPJ123" s="220"/>
      <c r="EPK123" s="220"/>
      <c r="EPL123" s="220"/>
      <c r="EPM123" s="220"/>
      <c r="EPN123" s="220"/>
      <c r="EPO123" s="220"/>
      <c r="EPP123" s="220"/>
      <c r="EPQ123" s="220"/>
      <c r="EPR123" s="220"/>
      <c r="EPS123" s="220"/>
      <c r="EPT123" s="220"/>
      <c r="EPU123" s="220"/>
      <c r="EPV123" s="220"/>
      <c r="EPW123" s="220"/>
      <c r="EPX123" s="220"/>
      <c r="EPY123" s="220"/>
      <c r="EPZ123" s="220"/>
      <c r="EQA123" s="220"/>
      <c r="EQB123" s="220"/>
      <c r="EQC123" s="220"/>
      <c r="EQD123" s="220"/>
      <c r="EQE123" s="220"/>
      <c r="EQF123" s="220"/>
      <c r="EQG123" s="220"/>
      <c r="EQH123" s="220"/>
      <c r="EQI123" s="220"/>
      <c r="EQJ123" s="220"/>
      <c r="EQK123" s="220"/>
      <c r="EQL123" s="220"/>
      <c r="EQM123" s="220"/>
      <c r="EQN123" s="220"/>
      <c r="EQO123" s="220"/>
      <c r="EQP123" s="220"/>
      <c r="EQQ123" s="220"/>
      <c r="EQR123" s="220"/>
      <c r="EQS123" s="220"/>
      <c r="EQT123" s="220"/>
      <c r="EQU123" s="220"/>
      <c r="EQV123" s="220"/>
      <c r="EQW123" s="220"/>
      <c r="EQX123" s="220"/>
      <c r="EQY123" s="220"/>
      <c r="EQZ123" s="220"/>
      <c r="ERA123" s="220"/>
      <c r="ERB123" s="220"/>
      <c r="ERC123" s="220"/>
      <c r="ERD123" s="220"/>
      <c r="ERE123" s="220"/>
      <c r="ERF123" s="220"/>
      <c r="ERG123" s="220"/>
      <c r="ERH123" s="220"/>
      <c r="ERI123" s="220"/>
      <c r="ERJ123" s="220"/>
      <c r="ERK123" s="220"/>
      <c r="ERL123" s="220"/>
      <c r="ERM123" s="220"/>
      <c r="ERN123" s="220"/>
      <c r="ERO123" s="220"/>
      <c r="ERP123" s="220"/>
      <c r="ERQ123" s="220"/>
      <c r="ERR123" s="220"/>
      <c r="ERS123" s="220"/>
      <c r="ERT123" s="220"/>
      <c r="ERU123" s="220"/>
      <c r="ERV123" s="220"/>
      <c r="ERW123" s="220"/>
      <c r="ERX123" s="220"/>
      <c r="ERY123" s="220"/>
      <c r="ERZ123" s="220"/>
      <c r="ESA123" s="220"/>
      <c r="ESB123" s="220"/>
      <c r="ESC123" s="220"/>
      <c r="ESD123" s="220"/>
      <c r="ESE123" s="220"/>
      <c r="ESF123" s="220"/>
      <c r="ESG123" s="220"/>
      <c r="ESH123" s="220"/>
      <c r="ESI123" s="220"/>
      <c r="ESJ123" s="220"/>
      <c r="ESK123" s="220"/>
      <c r="ESL123" s="220"/>
      <c r="ESM123" s="220"/>
      <c r="ESN123" s="220"/>
      <c r="ESO123" s="220"/>
      <c r="ESP123" s="220"/>
      <c r="ESQ123" s="220"/>
      <c r="ESR123" s="220"/>
      <c r="ESS123" s="220"/>
      <c r="EST123" s="220"/>
      <c r="ESU123" s="220"/>
      <c r="ESV123" s="220"/>
      <c r="ESW123" s="220"/>
      <c r="ESX123" s="220"/>
      <c r="ESY123" s="220"/>
      <c r="ESZ123" s="220"/>
      <c r="ETA123" s="220"/>
      <c r="ETB123" s="220"/>
      <c r="ETC123" s="220"/>
      <c r="ETD123" s="220"/>
      <c r="ETE123" s="220"/>
      <c r="ETF123" s="220"/>
      <c r="ETG123" s="220"/>
      <c r="ETH123" s="220"/>
      <c r="ETI123" s="220"/>
      <c r="ETJ123" s="220"/>
      <c r="ETK123" s="220"/>
      <c r="ETL123" s="220"/>
      <c r="ETM123" s="220"/>
      <c r="ETN123" s="220"/>
      <c r="ETO123" s="220"/>
      <c r="ETP123" s="220"/>
      <c r="ETQ123" s="220"/>
      <c r="ETR123" s="220"/>
      <c r="ETS123" s="220"/>
      <c r="ETT123" s="220"/>
      <c r="ETU123" s="220"/>
      <c r="ETV123" s="220"/>
      <c r="ETW123" s="220"/>
      <c r="ETX123" s="220"/>
      <c r="ETY123" s="220"/>
      <c r="ETZ123" s="220"/>
      <c r="EUA123" s="220"/>
      <c r="EUB123" s="220"/>
      <c r="EUC123" s="220"/>
      <c r="EUD123" s="220"/>
      <c r="EUE123" s="220"/>
      <c r="EUF123" s="220"/>
      <c r="EUG123" s="220"/>
      <c r="EUH123" s="220"/>
      <c r="EUI123" s="220"/>
      <c r="EUJ123" s="220"/>
      <c r="EUK123" s="220"/>
      <c r="EUL123" s="220"/>
      <c r="EUM123" s="220"/>
      <c r="EUN123" s="220"/>
      <c r="EUO123" s="220"/>
      <c r="EUP123" s="220"/>
      <c r="EUQ123" s="220"/>
      <c r="EUR123" s="220"/>
      <c r="EUS123" s="220"/>
      <c r="EUT123" s="220"/>
      <c r="EUU123" s="220"/>
      <c r="EUV123" s="220"/>
      <c r="EUW123" s="220"/>
      <c r="EUX123" s="220"/>
      <c r="EUY123" s="220"/>
      <c r="EUZ123" s="220"/>
      <c r="EVA123" s="220"/>
      <c r="EVB123" s="220"/>
      <c r="EVC123" s="220"/>
      <c r="EVD123" s="220"/>
      <c r="EVE123" s="220"/>
      <c r="EVF123" s="220"/>
      <c r="EVG123" s="220"/>
      <c r="EVH123" s="220"/>
      <c r="EVI123" s="220"/>
      <c r="EVJ123" s="220"/>
      <c r="EVK123" s="220"/>
      <c r="EVL123" s="220"/>
      <c r="EVM123" s="220"/>
      <c r="EVN123" s="220"/>
      <c r="EVO123" s="220"/>
      <c r="EVP123" s="220"/>
      <c r="EVQ123" s="220"/>
      <c r="EVR123" s="220"/>
      <c r="EVS123" s="220"/>
      <c r="EVT123" s="220"/>
      <c r="EVU123" s="220"/>
      <c r="EVV123" s="220"/>
      <c r="EVW123" s="220"/>
      <c r="EVX123" s="220"/>
      <c r="EVY123" s="220"/>
      <c r="EVZ123" s="220"/>
      <c r="EWA123" s="220"/>
      <c r="EWB123" s="220"/>
      <c r="EWC123" s="220"/>
      <c r="EWD123" s="220"/>
      <c r="EWE123" s="220"/>
      <c r="EWF123" s="220"/>
      <c r="EWG123" s="220"/>
      <c r="EWH123" s="220"/>
      <c r="EWI123" s="220"/>
      <c r="EWJ123" s="220"/>
      <c r="EWK123" s="220"/>
      <c r="EWL123" s="220"/>
      <c r="EWM123" s="220"/>
      <c r="EWN123" s="220"/>
      <c r="EWO123" s="220"/>
      <c r="EWP123" s="220"/>
      <c r="EWQ123" s="220"/>
      <c r="EWR123" s="220"/>
      <c r="EWS123" s="220"/>
      <c r="EWT123" s="220"/>
      <c r="EWU123" s="220"/>
      <c r="EWV123" s="220"/>
      <c r="EWW123" s="220"/>
      <c r="EWX123" s="220"/>
      <c r="EWY123" s="220"/>
      <c r="EWZ123" s="220"/>
      <c r="EXA123" s="220"/>
      <c r="EXB123" s="220"/>
      <c r="EXC123" s="220"/>
      <c r="EXD123" s="220"/>
      <c r="EXE123" s="220"/>
      <c r="EXF123" s="220"/>
      <c r="EXG123" s="220"/>
      <c r="EXH123" s="220"/>
      <c r="EXI123" s="220"/>
      <c r="EXJ123" s="220"/>
      <c r="EXK123" s="220"/>
      <c r="EXL123" s="220"/>
      <c r="EXM123" s="220"/>
      <c r="EXN123" s="220"/>
      <c r="EXO123" s="220"/>
      <c r="EXP123" s="220"/>
      <c r="EXQ123" s="220"/>
      <c r="EXR123" s="220"/>
      <c r="EXS123" s="220"/>
      <c r="EXT123" s="220"/>
      <c r="EXU123" s="220"/>
      <c r="EXV123" s="220"/>
      <c r="EXW123" s="220"/>
      <c r="EXX123" s="220"/>
      <c r="EXY123" s="220"/>
      <c r="EXZ123" s="220"/>
      <c r="EYA123" s="220"/>
      <c r="EYB123" s="220"/>
      <c r="EYC123" s="220"/>
      <c r="EYD123" s="220"/>
      <c r="EYE123" s="220"/>
      <c r="EYF123" s="220"/>
      <c r="EYG123" s="220"/>
      <c r="EYH123" s="220"/>
      <c r="EYI123" s="220"/>
      <c r="EYJ123" s="220"/>
      <c r="EYK123" s="220"/>
      <c r="EYL123" s="220"/>
      <c r="EYM123" s="220"/>
      <c r="EYN123" s="220"/>
      <c r="EYO123" s="220"/>
      <c r="EYP123" s="220"/>
      <c r="EYQ123" s="220"/>
      <c r="EYR123" s="220"/>
      <c r="EYS123" s="220"/>
      <c r="EYT123" s="220"/>
      <c r="EYU123" s="220"/>
      <c r="EYV123" s="220"/>
      <c r="EYW123" s="220"/>
      <c r="EYX123" s="220"/>
      <c r="EYY123" s="220"/>
      <c r="EYZ123" s="220"/>
      <c r="EZA123" s="220"/>
      <c r="EZB123" s="220"/>
      <c r="EZC123" s="220"/>
      <c r="EZD123" s="220"/>
      <c r="EZE123" s="220"/>
      <c r="EZF123" s="220"/>
      <c r="EZG123" s="220"/>
      <c r="EZH123" s="220"/>
      <c r="EZI123" s="220"/>
      <c r="EZJ123" s="220"/>
      <c r="EZK123" s="220"/>
      <c r="EZL123" s="220"/>
      <c r="EZM123" s="220"/>
      <c r="EZN123" s="220"/>
      <c r="EZO123" s="220"/>
      <c r="EZP123" s="220"/>
      <c r="EZQ123" s="220"/>
      <c r="EZR123" s="220"/>
      <c r="EZS123" s="220"/>
      <c r="EZT123" s="220"/>
      <c r="EZU123" s="220"/>
      <c r="EZV123" s="220"/>
      <c r="EZW123" s="220"/>
      <c r="EZX123" s="220"/>
      <c r="EZY123" s="220"/>
      <c r="EZZ123" s="220"/>
      <c r="FAA123" s="220"/>
      <c r="FAB123" s="220"/>
      <c r="FAC123" s="220"/>
      <c r="FAD123" s="220"/>
      <c r="FAE123" s="220"/>
      <c r="FAF123" s="220"/>
      <c r="FAG123" s="220"/>
      <c r="FAH123" s="220"/>
      <c r="FAI123" s="220"/>
      <c r="FAJ123" s="220"/>
      <c r="FAK123" s="220"/>
      <c r="FAL123" s="220"/>
      <c r="FAM123" s="220"/>
      <c r="FAN123" s="220"/>
      <c r="FAO123" s="220"/>
      <c r="FAP123" s="220"/>
      <c r="FAQ123" s="220"/>
      <c r="FAR123" s="220"/>
      <c r="FAS123" s="220"/>
      <c r="FAT123" s="220"/>
      <c r="FAU123" s="220"/>
      <c r="FAV123" s="220"/>
      <c r="FAW123" s="220"/>
      <c r="FAX123" s="220"/>
      <c r="FAY123" s="220"/>
      <c r="FAZ123" s="220"/>
      <c r="FBA123" s="220"/>
      <c r="FBB123" s="220"/>
      <c r="FBC123" s="220"/>
      <c r="FBD123" s="220"/>
      <c r="FBE123" s="220"/>
      <c r="FBF123" s="220"/>
      <c r="FBG123" s="220"/>
      <c r="FBH123" s="220"/>
      <c r="FBI123" s="220"/>
      <c r="FBJ123" s="220"/>
      <c r="FBK123" s="220"/>
      <c r="FBL123" s="220"/>
      <c r="FBM123" s="220"/>
      <c r="FBN123" s="220"/>
      <c r="FBO123" s="220"/>
      <c r="FBP123" s="220"/>
      <c r="FBQ123" s="220"/>
      <c r="FBR123" s="220"/>
      <c r="FBS123" s="220"/>
      <c r="FBT123" s="220"/>
      <c r="FBU123" s="220"/>
      <c r="FBV123" s="220"/>
      <c r="FBW123" s="220"/>
      <c r="FBX123" s="220"/>
      <c r="FBY123" s="220"/>
      <c r="FBZ123" s="220"/>
      <c r="FCA123" s="220"/>
      <c r="FCB123" s="220"/>
      <c r="FCC123" s="220"/>
      <c r="FCD123" s="220"/>
      <c r="FCE123" s="220"/>
      <c r="FCF123" s="220"/>
      <c r="FCG123" s="220"/>
      <c r="FCH123" s="220"/>
      <c r="FCI123" s="220"/>
      <c r="FCJ123" s="220"/>
      <c r="FCK123" s="220"/>
      <c r="FCL123" s="220"/>
      <c r="FCM123" s="220"/>
      <c r="FCN123" s="220"/>
      <c r="FCO123" s="220"/>
      <c r="FCP123" s="220"/>
      <c r="FCQ123" s="220"/>
      <c r="FCR123" s="220"/>
      <c r="FCS123" s="220"/>
      <c r="FCT123" s="220"/>
      <c r="FCU123" s="220"/>
      <c r="FCV123" s="220"/>
      <c r="FCW123" s="220"/>
      <c r="FCX123" s="220"/>
      <c r="FCY123" s="220"/>
      <c r="FCZ123" s="220"/>
      <c r="FDA123" s="220"/>
      <c r="FDB123" s="220"/>
      <c r="FDC123" s="220"/>
      <c r="FDD123" s="220"/>
      <c r="FDE123" s="220"/>
      <c r="FDF123" s="220"/>
      <c r="FDG123" s="220"/>
      <c r="FDH123" s="220"/>
      <c r="FDI123" s="220"/>
      <c r="FDJ123" s="220"/>
      <c r="FDK123" s="220"/>
      <c r="FDL123" s="220"/>
      <c r="FDM123" s="220"/>
      <c r="FDN123" s="220"/>
      <c r="FDO123" s="220"/>
      <c r="FDP123" s="220"/>
      <c r="FDQ123" s="220"/>
      <c r="FDR123" s="220"/>
      <c r="FDS123" s="220"/>
      <c r="FDT123" s="220"/>
      <c r="FDU123" s="220"/>
      <c r="FDV123" s="220"/>
      <c r="FDW123" s="220"/>
      <c r="FDX123" s="220"/>
      <c r="FDY123" s="220"/>
      <c r="FDZ123" s="220"/>
      <c r="FEA123" s="220"/>
      <c r="FEB123" s="220"/>
      <c r="FEC123" s="220"/>
      <c r="FED123" s="220"/>
      <c r="FEE123" s="220"/>
      <c r="FEF123" s="220"/>
      <c r="FEG123" s="220"/>
      <c r="FEH123" s="220"/>
      <c r="FEI123" s="220"/>
      <c r="FEJ123" s="220"/>
      <c r="FEK123" s="220"/>
      <c r="FEL123" s="220"/>
      <c r="FEM123" s="220"/>
      <c r="FEN123" s="220"/>
      <c r="FEO123" s="220"/>
      <c r="FEP123" s="220"/>
      <c r="FEQ123" s="220"/>
      <c r="FER123" s="220"/>
      <c r="FES123" s="220"/>
      <c r="FET123" s="220"/>
      <c r="FEU123" s="220"/>
      <c r="FEV123" s="220"/>
      <c r="FEW123" s="220"/>
      <c r="FEX123" s="220"/>
      <c r="FEY123" s="220"/>
      <c r="FEZ123" s="220"/>
      <c r="FFA123" s="220"/>
      <c r="FFB123" s="220"/>
      <c r="FFC123" s="220"/>
      <c r="FFD123" s="220"/>
      <c r="FFE123" s="220"/>
      <c r="FFF123" s="220"/>
      <c r="FFG123" s="220"/>
      <c r="FFH123" s="220"/>
      <c r="FFI123" s="220"/>
      <c r="FFJ123" s="220"/>
      <c r="FFK123" s="220"/>
      <c r="FFL123" s="220"/>
      <c r="FFM123" s="220"/>
      <c r="FFN123" s="220"/>
      <c r="FFO123" s="220"/>
      <c r="FFP123" s="220"/>
      <c r="FFQ123" s="220"/>
      <c r="FFR123" s="220"/>
      <c r="FFS123" s="220"/>
      <c r="FFT123" s="220"/>
      <c r="FFU123" s="220"/>
      <c r="FFV123" s="220"/>
      <c r="FFW123" s="220"/>
      <c r="FFX123" s="220"/>
      <c r="FFY123" s="220"/>
      <c r="FFZ123" s="220"/>
      <c r="FGA123" s="220"/>
      <c r="FGB123" s="220"/>
      <c r="FGC123" s="220"/>
      <c r="FGD123" s="220"/>
      <c r="FGE123" s="220"/>
      <c r="FGF123" s="220"/>
      <c r="FGG123" s="220"/>
      <c r="FGH123" s="220"/>
      <c r="FGI123" s="220"/>
      <c r="FGJ123" s="220"/>
      <c r="FGK123" s="220"/>
      <c r="FGL123" s="220"/>
      <c r="FGM123" s="220"/>
      <c r="FGN123" s="220"/>
      <c r="FGO123" s="220"/>
      <c r="FGP123" s="220"/>
      <c r="FGQ123" s="220"/>
      <c r="FGR123" s="220"/>
      <c r="FGS123" s="220"/>
      <c r="FGT123" s="220"/>
      <c r="FGU123" s="220"/>
      <c r="FGV123" s="220"/>
      <c r="FGW123" s="220"/>
      <c r="FGX123" s="220"/>
      <c r="FGY123" s="220"/>
      <c r="FGZ123" s="220"/>
      <c r="FHA123" s="220"/>
      <c r="FHB123" s="220"/>
      <c r="FHC123" s="220"/>
      <c r="FHD123" s="220"/>
      <c r="FHE123" s="220"/>
      <c r="FHF123" s="220"/>
      <c r="FHG123" s="220"/>
      <c r="FHH123" s="220"/>
      <c r="FHI123" s="220"/>
      <c r="FHJ123" s="220"/>
      <c r="FHK123" s="220"/>
      <c r="FHL123" s="220"/>
      <c r="FHM123" s="220"/>
      <c r="FHN123" s="220"/>
      <c r="FHO123" s="220"/>
      <c r="FHP123" s="220"/>
      <c r="FHQ123" s="220"/>
      <c r="FHR123" s="220"/>
      <c r="FHS123" s="220"/>
      <c r="FHT123" s="220"/>
      <c r="FHU123" s="220"/>
      <c r="FHV123" s="220"/>
      <c r="FHW123" s="220"/>
      <c r="FHX123" s="220"/>
      <c r="FHY123" s="220"/>
      <c r="FHZ123" s="220"/>
      <c r="FIA123" s="220"/>
      <c r="FIB123" s="220"/>
      <c r="FIC123" s="220"/>
      <c r="FID123" s="220"/>
      <c r="FIE123" s="220"/>
      <c r="FIF123" s="220"/>
      <c r="FIG123" s="220"/>
      <c r="FIH123" s="220"/>
      <c r="FII123" s="220"/>
      <c r="FIJ123" s="220"/>
      <c r="FIK123" s="220"/>
      <c r="FIL123" s="220"/>
      <c r="FIM123" s="220"/>
      <c r="FIN123" s="220"/>
      <c r="FIO123" s="220"/>
      <c r="FIP123" s="220"/>
      <c r="FIQ123" s="220"/>
      <c r="FIR123" s="220"/>
      <c r="FIS123" s="220"/>
      <c r="FIT123" s="220"/>
      <c r="FIU123" s="220"/>
      <c r="FIV123" s="220"/>
      <c r="FIW123" s="220"/>
      <c r="FIX123" s="220"/>
      <c r="FIY123" s="220"/>
      <c r="FIZ123" s="220"/>
      <c r="FJA123" s="220"/>
      <c r="FJB123" s="220"/>
      <c r="FJC123" s="220"/>
      <c r="FJD123" s="220"/>
      <c r="FJE123" s="220"/>
      <c r="FJF123" s="220"/>
      <c r="FJG123" s="220"/>
      <c r="FJH123" s="220"/>
      <c r="FJI123" s="220"/>
      <c r="FJJ123" s="220"/>
      <c r="FJK123" s="220"/>
      <c r="FJL123" s="220"/>
      <c r="FJM123" s="220"/>
      <c r="FJN123" s="220"/>
      <c r="FJO123" s="220"/>
      <c r="FJP123" s="220"/>
      <c r="FJQ123" s="220"/>
      <c r="FJR123" s="220"/>
      <c r="FJS123" s="220"/>
      <c r="FJT123" s="220"/>
      <c r="FJU123" s="220"/>
      <c r="FJV123" s="220"/>
      <c r="FJW123" s="220"/>
      <c r="FJX123" s="220"/>
      <c r="FJY123" s="220"/>
      <c r="FJZ123" s="220"/>
      <c r="FKA123" s="220"/>
      <c r="FKB123" s="220"/>
      <c r="FKC123" s="220"/>
      <c r="FKD123" s="220"/>
      <c r="FKE123" s="220"/>
      <c r="FKF123" s="220"/>
      <c r="FKG123" s="220"/>
      <c r="FKH123" s="220"/>
      <c r="FKI123" s="220"/>
      <c r="FKJ123" s="220"/>
      <c r="FKK123" s="220"/>
      <c r="FKL123" s="220"/>
      <c r="FKM123" s="220"/>
      <c r="FKN123" s="220"/>
      <c r="FKO123" s="220"/>
      <c r="FKP123" s="220"/>
      <c r="FKQ123" s="220"/>
      <c r="FKR123" s="220"/>
      <c r="FKS123" s="220"/>
      <c r="FKT123" s="220"/>
      <c r="FKU123" s="220"/>
      <c r="FKV123" s="220"/>
      <c r="FKW123" s="220"/>
      <c r="FKX123" s="220"/>
      <c r="FKY123" s="220"/>
      <c r="FKZ123" s="220"/>
      <c r="FLA123" s="220"/>
      <c r="FLB123" s="220"/>
      <c r="FLC123" s="220"/>
      <c r="FLD123" s="220"/>
      <c r="FLE123" s="220"/>
      <c r="FLF123" s="220"/>
      <c r="FLG123" s="220"/>
      <c r="FLH123" s="220"/>
      <c r="FLI123" s="220"/>
      <c r="FLJ123" s="220"/>
      <c r="FLK123" s="220"/>
      <c r="FLL123" s="220"/>
      <c r="FLM123" s="220"/>
      <c r="FLN123" s="220"/>
      <c r="FLO123" s="220"/>
      <c r="FLP123" s="220"/>
      <c r="FLQ123" s="220"/>
      <c r="FLR123" s="220"/>
      <c r="FLS123" s="220"/>
      <c r="FLT123" s="220"/>
      <c r="FLU123" s="220"/>
      <c r="FLV123" s="220"/>
      <c r="FLW123" s="220"/>
      <c r="FLX123" s="220"/>
      <c r="FLY123" s="220"/>
      <c r="FLZ123" s="220"/>
      <c r="FMA123" s="220"/>
      <c r="FMB123" s="220"/>
      <c r="FMC123" s="220"/>
      <c r="FMD123" s="220"/>
      <c r="FME123" s="220"/>
      <c r="FMF123" s="220"/>
      <c r="FMG123" s="220"/>
      <c r="FMH123" s="220"/>
      <c r="FMI123" s="220"/>
      <c r="FMJ123" s="220"/>
      <c r="FMK123" s="220"/>
      <c r="FML123" s="220"/>
      <c r="FMM123" s="220"/>
      <c r="FMN123" s="220"/>
      <c r="FMO123" s="220"/>
      <c r="FMP123" s="220"/>
      <c r="FMQ123" s="220"/>
      <c r="FMR123" s="220"/>
      <c r="FMS123" s="220"/>
      <c r="FMT123" s="220"/>
      <c r="FMU123" s="220"/>
      <c r="FMV123" s="220"/>
      <c r="FMW123" s="220"/>
      <c r="FMX123" s="220"/>
      <c r="FMY123" s="220"/>
      <c r="FMZ123" s="220"/>
      <c r="FNA123" s="220"/>
      <c r="FNB123" s="220"/>
      <c r="FNC123" s="220"/>
      <c r="FND123" s="220"/>
      <c r="FNE123" s="220"/>
      <c r="FNF123" s="220"/>
      <c r="FNG123" s="220"/>
      <c r="FNH123" s="220"/>
      <c r="FNI123" s="220"/>
      <c r="FNJ123" s="220"/>
      <c r="FNK123" s="220"/>
      <c r="FNL123" s="220"/>
      <c r="FNM123" s="220"/>
      <c r="FNN123" s="220"/>
      <c r="FNO123" s="220"/>
      <c r="FNP123" s="220"/>
      <c r="FNQ123" s="220"/>
      <c r="FNR123" s="220"/>
      <c r="FNS123" s="220"/>
      <c r="FNT123" s="220"/>
      <c r="FNU123" s="220"/>
      <c r="FNV123" s="220"/>
      <c r="FNW123" s="220"/>
      <c r="FNX123" s="220"/>
      <c r="FNY123" s="220"/>
      <c r="FNZ123" s="220"/>
      <c r="FOA123" s="220"/>
      <c r="FOB123" s="220"/>
      <c r="FOC123" s="220"/>
      <c r="FOD123" s="220"/>
      <c r="FOE123" s="220"/>
      <c r="FOF123" s="220"/>
      <c r="FOG123" s="220"/>
      <c r="FOH123" s="220"/>
      <c r="FOI123" s="220"/>
      <c r="FOJ123" s="220"/>
      <c r="FOK123" s="220"/>
      <c r="FOL123" s="220"/>
      <c r="FOM123" s="220"/>
      <c r="FON123" s="220"/>
      <c r="FOO123" s="220"/>
      <c r="FOP123" s="220"/>
      <c r="FOQ123" s="220"/>
      <c r="FOR123" s="220"/>
      <c r="FOS123" s="220"/>
      <c r="FOT123" s="220"/>
      <c r="FOU123" s="220"/>
      <c r="FOV123" s="220"/>
      <c r="FOW123" s="220"/>
      <c r="FOX123" s="220"/>
      <c r="FOY123" s="220"/>
      <c r="FOZ123" s="220"/>
      <c r="FPA123" s="220"/>
      <c r="FPB123" s="220"/>
      <c r="FPC123" s="220"/>
      <c r="FPD123" s="220"/>
      <c r="FPE123" s="220"/>
      <c r="FPF123" s="220"/>
      <c r="FPG123" s="220"/>
      <c r="FPH123" s="220"/>
      <c r="FPI123" s="220"/>
      <c r="FPJ123" s="220"/>
      <c r="FPK123" s="220"/>
      <c r="FPL123" s="220"/>
      <c r="FPM123" s="220"/>
      <c r="FPN123" s="220"/>
      <c r="FPO123" s="220"/>
      <c r="FPP123" s="220"/>
      <c r="FPQ123" s="220"/>
      <c r="FPR123" s="220"/>
      <c r="FPS123" s="220"/>
      <c r="FPT123" s="220"/>
      <c r="FPU123" s="220"/>
      <c r="FPV123" s="220"/>
      <c r="FPW123" s="220"/>
      <c r="FPX123" s="220"/>
      <c r="FPY123" s="220"/>
      <c r="FPZ123" s="220"/>
      <c r="FQA123" s="220"/>
      <c r="FQB123" s="220"/>
      <c r="FQC123" s="220"/>
      <c r="FQD123" s="220"/>
      <c r="FQE123" s="220"/>
      <c r="FQF123" s="220"/>
      <c r="FQG123" s="220"/>
      <c r="FQH123" s="220"/>
      <c r="FQI123" s="220"/>
      <c r="FQJ123" s="220"/>
      <c r="FQK123" s="220"/>
      <c r="FQL123" s="220"/>
      <c r="FQM123" s="220"/>
      <c r="FQN123" s="220"/>
      <c r="FQO123" s="220"/>
      <c r="FQP123" s="220"/>
      <c r="FQQ123" s="220"/>
      <c r="FQR123" s="220"/>
      <c r="FQS123" s="220"/>
      <c r="FQT123" s="220"/>
      <c r="FQU123" s="220"/>
      <c r="FQV123" s="220"/>
      <c r="FQW123" s="220"/>
      <c r="FQX123" s="220"/>
      <c r="FQY123" s="220"/>
      <c r="FQZ123" s="220"/>
      <c r="FRA123" s="220"/>
      <c r="FRB123" s="220"/>
      <c r="FRC123" s="220"/>
      <c r="FRD123" s="220"/>
      <c r="FRE123" s="220"/>
      <c r="FRF123" s="220"/>
      <c r="FRG123" s="220"/>
      <c r="FRH123" s="220"/>
      <c r="FRI123" s="220"/>
      <c r="FRJ123" s="220"/>
      <c r="FRK123" s="220"/>
      <c r="FRL123" s="220"/>
      <c r="FRM123" s="220"/>
      <c r="FRN123" s="220"/>
      <c r="FRO123" s="220"/>
      <c r="FRP123" s="220"/>
      <c r="FRQ123" s="220"/>
      <c r="FRR123" s="220"/>
      <c r="FRS123" s="220"/>
      <c r="FRT123" s="220"/>
      <c r="FRU123" s="220"/>
      <c r="FRV123" s="220"/>
      <c r="FRW123" s="220"/>
      <c r="FRX123" s="220"/>
      <c r="FRY123" s="220"/>
      <c r="FRZ123" s="220"/>
      <c r="FSA123" s="220"/>
      <c r="FSB123" s="220"/>
      <c r="FSC123" s="220"/>
      <c r="FSD123" s="220"/>
      <c r="FSE123" s="220"/>
      <c r="FSF123" s="220"/>
      <c r="FSG123" s="220"/>
      <c r="FSH123" s="220"/>
      <c r="FSI123" s="220"/>
      <c r="FSJ123" s="220"/>
      <c r="FSK123" s="220"/>
      <c r="FSL123" s="220"/>
      <c r="FSM123" s="220"/>
      <c r="FSN123" s="220"/>
      <c r="FSO123" s="220"/>
      <c r="FSP123" s="220"/>
      <c r="FSQ123" s="220"/>
      <c r="FSR123" s="220"/>
      <c r="FSS123" s="220"/>
      <c r="FST123" s="220"/>
      <c r="FSU123" s="220"/>
      <c r="FSV123" s="220"/>
      <c r="FSW123" s="220"/>
      <c r="FSX123" s="220"/>
      <c r="FSY123" s="220"/>
      <c r="FSZ123" s="220"/>
      <c r="FTA123" s="220"/>
      <c r="FTB123" s="220"/>
      <c r="FTC123" s="220"/>
      <c r="FTD123" s="220"/>
      <c r="FTE123" s="220"/>
      <c r="FTF123" s="220"/>
      <c r="FTG123" s="220"/>
      <c r="FTH123" s="220"/>
      <c r="FTI123" s="220"/>
      <c r="FTJ123" s="220"/>
      <c r="FTK123" s="220"/>
      <c r="FTL123" s="220"/>
      <c r="FTM123" s="220"/>
      <c r="FTN123" s="220"/>
      <c r="FTO123" s="220"/>
      <c r="FTP123" s="220"/>
      <c r="FTQ123" s="220"/>
      <c r="FTR123" s="220"/>
      <c r="FTS123" s="220"/>
      <c r="FTT123" s="220"/>
      <c r="FTU123" s="220"/>
      <c r="FTV123" s="220"/>
      <c r="FTW123" s="220"/>
      <c r="FTX123" s="220"/>
      <c r="FTY123" s="220"/>
      <c r="FTZ123" s="220"/>
      <c r="FUA123" s="220"/>
      <c r="FUB123" s="220"/>
      <c r="FUC123" s="220"/>
      <c r="FUD123" s="220"/>
      <c r="FUE123" s="220"/>
      <c r="FUF123" s="220"/>
      <c r="FUG123" s="220"/>
      <c r="FUH123" s="220"/>
      <c r="FUI123" s="220"/>
      <c r="FUJ123" s="220"/>
      <c r="FUK123" s="220"/>
      <c r="FUL123" s="220"/>
      <c r="FUM123" s="220"/>
      <c r="FUN123" s="220"/>
      <c r="FUO123" s="220"/>
      <c r="FUP123" s="220"/>
      <c r="FUQ123" s="220"/>
      <c r="FUR123" s="220"/>
      <c r="FUS123" s="220"/>
      <c r="FUT123" s="220"/>
      <c r="FUU123" s="220"/>
      <c r="FUV123" s="220"/>
      <c r="FUW123" s="220"/>
      <c r="FUX123" s="220"/>
      <c r="FUY123" s="220"/>
      <c r="FUZ123" s="220"/>
      <c r="FVA123" s="220"/>
      <c r="FVB123" s="220"/>
      <c r="FVC123" s="220"/>
      <c r="FVD123" s="220"/>
      <c r="FVE123" s="220"/>
      <c r="FVF123" s="220"/>
      <c r="FVG123" s="220"/>
      <c r="FVH123" s="220"/>
      <c r="FVI123" s="220"/>
      <c r="FVJ123" s="220"/>
      <c r="FVK123" s="220"/>
      <c r="FVL123" s="220"/>
      <c r="FVM123" s="220"/>
      <c r="FVN123" s="220"/>
      <c r="FVO123" s="220"/>
      <c r="FVP123" s="220"/>
      <c r="FVQ123" s="220"/>
      <c r="FVR123" s="220"/>
      <c r="FVS123" s="220"/>
      <c r="FVT123" s="220"/>
      <c r="FVU123" s="220"/>
      <c r="FVV123" s="220"/>
      <c r="FVW123" s="220"/>
      <c r="FVX123" s="220"/>
      <c r="FVY123" s="220"/>
      <c r="FVZ123" s="220"/>
      <c r="FWA123" s="220"/>
      <c r="FWB123" s="220"/>
      <c r="FWC123" s="220"/>
      <c r="FWD123" s="220"/>
      <c r="FWE123" s="220"/>
      <c r="FWF123" s="220"/>
      <c r="FWG123" s="220"/>
      <c r="FWH123" s="220"/>
      <c r="FWI123" s="220"/>
      <c r="FWJ123" s="220"/>
      <c r="FWK123" s="220"/>
      <c r="FWL123" s="220"/>
      <c r="FWM123" s="220"/>
      <c r="FWN123" s="220"/>
      <c r="FWO123" s="220"/>
      <c r="FWP123" s="220"/>
      <c r="FWQ123" s="220"/>
      <c r="FWR123" s="220"/>
      <c r="FWS123" s="220"/>
      <c r="FWT123" s="220"/>
      <c r="FWU123" s="220"/>
      <c r="FWV123" s="220"/>
      <c r="FWW123" s="220"/>
      <c r="FWX123" s="220"/>
      <c r="FWY123" s="220"/>
      <c r="FWZ123" s="220"/>
      <c r="FXA123" s="220"/>
      <c r="FXB123" s="220"/>
      <c r="FXC123" s="220"/>
      <c r="FXD123" s="220"/>
      <c r="FXE123" s="220"/>
      <c r="FXF123" s="220"/>
      <c r="FXG123" s="220"/>
      <c r="FXH123" s="220"/>
      <c r="FXI123" s="220"/>
      <c r="FXJ123" s="220"/>
      <c r="FXK123" s="220"/>
      <c r="FXL123" s="220"/>
      <c r="FXM123" s="220"/>
      <c r="FXN123" s="220"/>
      <c r="FXO123" s="220"/>
      <c r="FXP123" s="220"/>
      <c r="FXQ123" s="220"/>
      <c r="FXR123" s="220"/>
      <c r="FXS123" s="220"/>
      <c r="FXT123" s="220"/>
      <c r="FXU123" s="220"/>
      <c r="FXV123" s="220"/>
      <c r="FXW123" s="220"/>
      <c r="FXX123" s="220"/>
      <c r="FXY123" s="220"/>
      <c r="FXZ123" s="220"/>
      <c r="FYA123" s="220"/>
      <c r="FYB123" s="220"/>
      <c r="FYC123" s="220"/>
      <c r="FYD123" s="220"/>
      <c r="FYE123" s="220"/>
      <c r="FYF123" s="220"/>
      <c r="FYG123" s="220"/>
      <c r="FYH123" s="220"/>
      <c r="FYI123" s="220"/>
      <c r="FYJ123" s="220"/>
      <c r="FYK123" s="220"/>
      <c r="FYL123" s="220"/>
      <c r="FYM123" s="220"/>
      <c r="FYN123" s="220"/>
      <c r="FYO123" s="220"/>
      <c r="FYP123" s="220"/>
      <c r="FYQ123" s="220"/>
      <c r="FYR123" s="220"/>
      <c r="FYS123" s="220"/>
      <c r="FYT123" s="220"/>
      <c r="FYU123" s="220"/>
      <c r="FYV123" s="220"/>
      <c r="FYW123" s="220"/>
      <c r="FYX123" s="220"/>
      <c r="FYY123" s="220"/>
      <c r="FYZ123" s="220"/>
      <c r="FZA123" s="220"/>
      <c r="FZB123" s="220"/>
      <c r="FZC123" s="220"/>
      <c r="FZD123" s="220"/>
      <c r="FZE123" s="220"/>
      <c r="FZF123" s="220"/>
      <c r="FZG123" s="220"/>
      <c r="FZH123" s="220"/>
      <c r="FZI123" s="220"/>
      <c r="FZJ123" s="220"/>
      <c r="FZK123" s="220"/>
      <c r="FZL123" s="220"/>
      <c r="FZM123" s="220"/>
      <c r="FZN123" s="220"/>
      <c r="FZO123" s="220"/>
      <c r="FZP123" s="220"/>
      <c r="FZQ123" s="220"/>
      <c r="FZR123" s="220"/>
      <c r="FZS123" s="220"/>
      <c r="FZT123" s="220"/>
      <c r="FZU123" s="220"/>
      <c r="FZV123" s="220"/>
      <c r="FZW123" s="220"/>
      <c r="FZX123" s="220"/>
      <c r="FZY123" s="220"/>
      <c r="FZZ123" s="220"/>
      <c r="GAA123" s="220"/>
      <c r="GAB123" s="220"/>
      <c r="GAC123" s="220"/>
      <c r="GAD123" s="220"/>
      <c r="GAE123" s="220"/>
      <c r="GAF123" s="220"/>
      <c r="GAG123" s="220"/>
      <c r="GAH123" s="220"/>
      <c r="GAI123" s="220"/>
      <c r="GAJ123" s="220"/>
      <c r="GAK123" s="220"/>
      <c r="GAL123" s="220"/>
      <c r="GAM123" s="220"/>
      <c r="GAN123" s="220"/>
      <c r="GAO123" s="220"/>
      <c r="GAP123" s="220"/>
      <c r="GAQ123" s="220"/>
      <c r="GAR123" s="220"/>
      <c r="GAS123" s="220"/>
      <c r="GAT123" s="220"/>
      <c r="GAU123" s="220"/>
      <c r="GAV123" s="220"/>
      <c r="GAW123" s="220"/>
      <c r="GAX123" s="220"/>
      <c r="GAY123" s="220"/>
      <c r="GAZ123" s="220"/>
      <c r="GBA123" s="220"/>
      <c r="GBB123" s="220"/>
      <c r="GBC123" s="220"/>
      <c r="GBD123" s="220"/>
      <c r="GBE123" s="220"/>
      <c r="GBF123" s="220"/>
      <c r="GBG123" s="220"/>
      <c r="GBH123" s="220"/>
      <c r="GBI123" s="220"/>
      <c r="GBJ123" s="220"/>
      <c r="GBK123" s="220"/>
      <c r="GBL123" s="220"/>
      <c r="GBM123" s="220"/>
      <c r="GBN123" s="220"/>
      <c r="GBO123" s="220"/>
      <c r="GBP123" s="220"/>
      <c r="GBQ123" s="220"/>
      <c r="GBR123" s="220"/>
      <c r="GBS123" s="220"/>
      <c r="GBT123" s="220"/>
      <c r="GBU123" s="220"/>
      <c r="GBV123" s="220"/>
      <c r="GBW123" s="220"/>
      <c r="GBX123" s="220"/>
      <c r="GBY123" s="220"/>
      <c r="GBZ123" s="220"/>
      <c r="GCA123" s="220"/>
      <c r="GCB123" s="220"/>
      <c r="GCC123" s="220"/>
      <c r="GCD123" s="220"/>
      <c r="GCE123" s="220"/>
      <c r="GCF123" s="220"/>
      <c r="GCG123" s="220"/>
      <c r="GCH123" s="220"/>
      <c r="GCI123" s="220"/>
      <c r="GCJ123" s="220"/>
      <c r="GCK123" s="220"/>
      <c r="GCL123" s="220"/>
      <c r="GCM123" s="220"/>
      <c r="GCN123" s="220"/>
      <c r="GCO123" s="220"/>
      <c r="GCP123" s="220"/>
      <c r="GCQ123" s="220"/>
      <c r="GCR123" s="220"/>
      <c r="GCS123" s="220"/>
      <c r="GCT123" s="220"/>
      <c r="GCU123" s="220"/>
      <c r="GCV123" s="220"/>
      <c r="GCW123" s="220"/>
      <c r="GCX123" s="220"/>
      <c r="GCY123" s="220"/>
      <c r="GCZ123" s="220"/>
      <c r="GDA123" s="220"/>
      <c r="GDB123" s="220"/>
      <c r="GDC123" s="220"/>
      <c r="GDD123" s="220"/>
      <c r="GDE123" s="220"/>
      <c r="GDF123" s="220"/>
      <c r="GDG123" s="220"/>
      <c r="GDH123" s="220"/>
      <c r="GDI123" s="220"/>
      <c r="GDJ123" s="220"/>
      <c r="GDK123" s="220"/>
      <c r="GDL123" s="220"/>
      <c r="GDM123" s="220"/>
      <c r="GDN123" s="220"/>
      <c r="GDO123" s="220"/>
      <c r="GDP123" s="220"/>
      <c r="GDQ123" s="220"/>
      <c r="GDR123" s="220"/>
      <c r="GDS123" s="220"/>
      <c r="GDT123" s="220"/>
      <c r="GDU123" s="220"/>
      <c r="GDV123" s="220"/>
      <c r="GDW123" s="220"/>
      <c r="GDX123" s="220"/>
      <c r="GDY123" s="220"/>
      <c r="GDZ123" s="220"/>
      <c r="GEA123" s="220"/>
      <c r="GEB123" s="220"/>
      <c r="GEC123" s="220"/>
      <c r="GED123" s="220"/>
      <c r="GEE123" s="220"/>
      <c r="GEF123" s="220"/>
      <c r="GEG123" s="220"/>
      <c r="GEH123" s="220"/>
      <c r="GEI123" s="220"/>
      <c r="GEJ123" s="220"/>
      <c r="GEK123" s="220"/>
      <c r="GEL123" s="220"/>
      <c r="GEM123" s="220"/>
      <c r="GEN123" s="220"/>
      <c r="GEO123" s="220"/>
      <c r="GEP123" s="220"/>
      <c r="GEQ123" s="220"/>
      <c r="GER123" s="220"/>
      <c r="GES123" s="220"/>
      <c r="GET123" s="220"/>
      <c r="GEU123" s="220"/>
      <c r="GEV123" s="220"/>
      <c r="GEW123" s="220"/>
      <c r="GEX123" s="220"/>
      <c r="GEY123" s="220"/>
      <c r="GEZ123" s="220"/>
      <c r="GFA123" s="220"/>
      <c r="GFB123" s="220"/>
      <c r="GFC123" s="220"/>
      <c r="GFD123" s="220"/>
      <c r="GFE123" s="220"/>
      <c r="GFF123" s="220"/>
      <c r="GFG123" s="220"/>
      <c r="GFH123" s="220"/>
      <c r="GFI123" s="220"/>
      <c r="GFJ123" s="220"/>
      <c r="GFK123" s="220"/>
      <c r="GFL123" s="220"/>
      <c r="GFM123" s="220"/>
      <c r="GFN123" s="220"/>
      <c r="GFO123" s="220"/>
      <c r="GFP123" s="220"/>
      <c r="GFQ123" s="220"/>
      <c r="GFR123" s="220"/>
      <c r="GFS123" s="220"/>
      <c r="GFT123" s="220"/>
      <c r="GFU123" s="220"/>
      <c r="GFV123" s="220"/>
      <c r="GFW123" s="220"/>
      <c r="GFX123" s="220"/>
      <c r="GFY123" s="220"/>
      <c r="GFZ123" s="220"/>
      <c r="GGA123" s="220"/>
      <c r="GGB123" s="220"/>
      <c r="GGC123" s="220"/>
      <c r="GGD123" s="220"/>
      <c r="GGE123" s="220"/>
      <c r="GGF123" s="220"/>
      <c r="GGG123" s="220"/>
      <c r="GGH123" s="220"/>
      <c r="GGI123" s="220"/>
      <c r="GGJ123" s="220"/>
      <c r="GGK123" s="220"/>
      <c r="GGL123" s="220"/>
      <c r="GGM123" s="220"/>
      <c r="GGN123" s="220"/>
      <c r="GGO123" s="220"/>
      <c r="GGP123" s="220"/>
      <c r="GGQ123" s="220"/>
      <c r="GGR123" s="220"/>
      <c r="GGS123" s="220"/>
      <c r="GGT123" s="220"/>
      <c r="GGU123" s="220"/>
      <c r="GGV123" s="220"/>
      <c r="GGW123" s="220"/>
      <c r="GGX123" s="220"/>
      <c r="GGY123" s="220"/>
      <c r="GGZ123" s="220"/>
      <c r="GHA123" s="220"/>
      <c r="GHB123" s="220"/>
      <c r="GHC123" s="220"/>
      <c r="GHD123" s="220"/>
      <c r="GHE123" s="220"/>
      <c r="GHF123" s="220"/>
      <c r="GHG123" s="220"/>
      <c r="GHH123" s="220"/>
      <c r="GHI123" s="220"/>
      <c r="GHJ123" s="220"/>
      <c r="GHK123" s="220"/>
      <c r="GHL123" s="220"/>
      <c r="GHM123" s="220"/>
      <c r="GHN123" s="220"/>
      <c r="GHO123" s="220"/>
      <c r="GHP123" s="220"/>
      <c r="GHQ123" s="220"/>
      <c r="GHR123" s="220"/>
      <c r="GHS123" s="220"/>
      <c r="GHT123" s="220"/>
      <c r="GHU123" s="220"/>
      <c r="GHV123" s="220"/>
      <c r="GHW123" s="220"/>
      <c r="GHX123" s="220"/>
      <c r="GHY123" s="220"/>
      <c r="GHZ123" s="220"/>
      <c r="GIA123" s="220"/>
      <c r="GIB123" s="220"/>
      <c r="GIC123" s="220"/>
      <c r="GID123" s="220"/>
      <c r="GIE123" s="220"/>
      <c r="GIF123" s="220"/>
      <c r="GIG123" s="220"/>
      <c r="GIH123" s="220"/>
      <c r="GII123" s="220"/>
      <c r="GIJ123" s="220"/>
      <c r="GIK123" s="220"/>
      <c r="GIL123" s="220"/>
      <c r="GIM123" s="220"/>
      <c r="GIN123" s="220"/>
      <c r="GIO123" s="220"/>
      <c r="GIP123" s="220"/>
      <c r="GIQ123" s="220"/>
      <c r="GIR123" s="220"/>
      <c r="GIS123" s="220"/>
      <c r="GIT123" s="220"/>
      <c r="GIU123" s="220"/>
      <c r="GIV123" s="220"/>
      <c r="GIW123" s="220"/>
      <c r="GIX123" s="220"/>
      <c r="GIY123" s="220"/>
      <c r="GIZ123" s="220"/>
      <c r="GJA123" s="220"/>
      <c r="GJB123" s="220"/>
      <c r="GJC123" s="220"/>
      <c r="GJD123" s="220"/>
      <c r="GJE123" s="220"/>
      <c r="GJF123" s="220"/>
      <c r="GJG123" s="220"/>
      <c r="GJH123" s="220"/>
      <c r="GJI123" s="220"/>
      <c r="GJJ123" s="220"/>
      <c r="GJK123" s="220"/>
      <c r="GJL123" s="220"/>
      <c r="GJM123" s="220"/>
      <c r="GJN123" s="220"/>
      <c r="GJO123" s="220"/>
      <c r="GJP123" s="220"/>
      <c r="GJQ123" s="220"/>
      <c r="GJR123" s="220"/>
      <c r="GJS123" s="220"/>
      <c r="GJT123" s="220"/>
      <c r="GJU123" s="220"/>
      <c r="GJV123" s="220"/>
      <c r="GJW123" s="220"/>
      <c r="GJX123" s="220"/>
      <c r="GJY123" s="220"/>
      <c r="GJZ123" s="220"/>
      <c r="GKA123" s="220"/>
      <c r="GKB123" s="220"/>
      <c r="GKC123" s="220"/>
      <c r="GKD123" s="220"/>
      <c r="GKE123" s="220"/>
      <c r="GKF123" s="220"/>
      <c r="GKG123" s="220"/>
      <c r="GKH123" s="220"/>
      <c r="GKI123" s="220"/>
      <c r="GKJ123" s="220"/>
      <c r="GKK123" s="220"/>
      <c r="GKL123" s="220"/>
      <c r="GKM123" s="220"/>
      <c r="GKN123" s="220"/>
      <c r="GKO123" s="220"/>
      <c r="GKP123" s="220"/>
      <c r="GKQ123" s="220"/>
      <c r="GKR123" s="220"/>
      <c r="GKS123" s="220"/>
      <c r="GKT123" s="220"/>
      <c r="GKU123" s="220"/>
      <c r="GKV123" s="220"/>
      <c r="GKW123" s="220"/>
      <c r="GKX123" s="220"/>
      <c r="GKY123" s="220"/>
      <c r="GKZ123" s="220"/>
      <c r="GLA123" s="220"/>
      <c r="GLB123" s="220"/>
      <c r="GLC123" s="220"/>
      <c r="GLD123" s="220"/>
      <c r="GLE123" s="220"/>
      <c r="GLF123" s="220"/>
      <c r="GLG123" s="220"/>
      <c r="GLH123" s="220"/>
      <c r="GLI123" s="220"/>
      <c r="GLJ123" s="220"/>
      <c r="GLK123" s="220"/>
      <c r="GLL123" s="220"/>
      <c r="GLM123" s="220"/>
      <c r="GLN123" s="220"/>
      <c r="GLO123" s="220"/>
      <c r="GLP123" s="220"/>
      <c r="GLQ123" s="220"/>
      <c r="GLR123" s="220"/>
      <c r="GLS123" s="220"/>
      <c r="GLT123" s="220"/>
      <c r="GLU123" s="220"/>
      <c r="GLV123" s="220"/>
      <c r="GLW123" s="220"/>
      <c r="GLX123" s="220"/>
      <c r="GLY123" s="220"/>
      <c r="GLZ123" s="220"/>
      <c r="GMA123" s="220"/>
      <c r="GMB123" s="220"/>
      <c r="GMC123" s="220"/>
      <c r="GMD123" s="220"/>
      <c r="GME123" s="220"/>
      <c r="GMF123" s="220"/>
      <c r="GMG123" s="220"/>
      <c r="GMH123" s="220"/>
      <c r="GMI123" s="220"/>
      <c r="GMJ123" s="220"/>
      <c r="GMK123" s="220"/>
      <c r="GML123" s="220"/>
      <c r="GMM123" s="220"/>
      <c r="GMN123" s="220"/>
      <c r="GMO123" s="220"/>
      <c r="GMP123" s="220"/>
      <c r="GMQ123" s="220"/>
      <c r="GMR123" s="220"/>
      <c r="GMS123" s="220"/>
      <c r="GMT123" s="220"/>
      <c r="GMU123" s="220"/>
      <c r="GMV123" s="220"/>
      <c r="GMW123" s="220"/>
      <c r="GMX123" s="220"/>
      <c r="GMY123" s="220"/>
      <c r="GMZ123" s="220"/>
      <c r="GNA123" s="220"/>
      <c r="GNB123" s="220"/>
      <c r="GNC123" s="220"/>
      <c r="GND123" s="220"/>
      <c r="GNE123" s="220"/>
      <c r="GNF123" s="220"/>
      <c r="GNG123" s="220"/>
      <c r="GNH123" s="220"/>
      <c r="GNI123" s="220"/>
      <c r="GNJ123" s="220"/>
      <c r="GNK123" s="220"/>
      <c r="GNL123" s="220"/>
      <c r="GNM123" s="220"/>
      <c r="GNN123" s="220"/>
      <c r="GNO123" s="220"/>
      <c r="GNP123" s="220"/>
      <c r="GNQ123" s="220"/>
      <c r="GNR123" s="220"/>
      <c r="GNS123" s="220"/>
      <c r="GNT123" s="220"/>
      <c r="GNU123" s="220"/>
      <c r="GNV123" s="220"/>
      <c r="GNW123" s="220"/>
      <c r="GNX123" s="220"/>
      <c r="GNY123" s="220"/>
      <c r="GNZ123" s="220"/>
      <c r="GOA123" s="220"/>
      <c r="GOB123" s="220"/>
      <c r="GOC123" s="220"/>
      <c r="GOD123" s="220"/>
      <c r="GOE123" s="220"/>
      <c r="GOF123" s="220"/>
      <c r="GOG123" s="220"/>
      <c r="GOH123" s="220"/>
      <c r="GOI123" s="220"/>
      <c r="GOJ123" s="220"/>
      <c r="GOK123" s="220"/>
      <c r="GOL123" s="220"/>
      <c r="GOM123" s="220"/>
      <c r="GON123" s="220"/>
      <c r="GOO123" s="220"/>
      <c r="GOP123" s="220"/>
      <c r="GOQ123" s="220"/>
      <c r="GOR123" s="220"/>
      <c r="GOS123" s="220"/>
      <c r="GOT123" s="220"/>
      <c r="GOU123" s="220"/>
      <c r="GOV123" s="220"/>
      <c r="GOW123" s="220"/>
      <c r="GOX123" s="220"/>
      <c r="GOY123" s="220"/>
      <c r="GOZ123" s="220"/>
      <c r="GPA123" s="220"/>
      <c r="GPB123" s="220"/>
      <c r="GPC123" s="220"/>
      <c r="GPD123" s="220"/>
      <c r="GPE123" s="220"/>
      <c r="GPF123" s="220"/>
      <c r="GPG123" s="220"/>
      <c r="GPH123" s="220"/>
      <c r="GPI123" s="220"/>
      <c r="GPJ123" s="220"/>
      <c r="GPK123" s="220"/>
      <c r="GPL123" s="220"/>
      <c r="GPM123" s="220"/>
      <c r="GPN123" s="220"/>
      <c r="GPO123" s="220"/>
      <c r="GPP123" s="220"/>
      <c r="GPQ123" s="220"/>
      <c r="GPR123" s="220"/>
      <c r="GPS123" s="220"/>
      <c r="GPT123" s="220"/>
      <c r="GPU123" s="220"/>
      <c r="GPV123" s="220"/>
      <c r="GPW123" s="220"/>
      <c r="GPX123" s="220"/>
      <c r="GPY123" s="220"/>
      <c r="GPZ123" s="220"/>
      <c r="GQA123" s="220"/>
      <c r="GQB123" s="220"/>
      <c r="GQC123" s="220"/>
      <c r="GQD123" s="220"/>
      <c r="GQE123" s="220"/>
      <c r="GQF123" s="220"/>
      <c r="GQG123" s="220"/>
      <c r="GQH123" s="220"/>
      <c r="GQI123" s="220"/>
      <c r="GQJ123" s="220"/>
      <c r="GQK123" s="220"/>
      <c r="GQL123" s="220"/>
      <c r="GQM123" s="220"/>
      <c r="GQN123" s="220"/>
      <c r="GQO123" s="220"/>
      <c r="GQP123" s="220"/>
      <c r="GQQ123" s="220"/>
      <c r="GQR123" s="220"/>
      <c r="GQS123" s="220"/>
      <c r="GQT123" s="220"/>
      <c r="GQU123" s="220"/>
      <c r="GQV123" s="220"/>
      <c r="GQW123" s="220"/>
      <c r="GQX123" s="220"/>
      <c r="GQY123" s="220"/>
      <c r="GQZ123" s="220"/>
      <c r="GRA123" s="220"/>
      <c r="GRB123" s="220"/>
      <c r="GRC123" s="220"/>
      <c r="GRD123" s="220"/>
      <c r="GRE123" s="220"/>
      <c r="GRF123" s="220"/>
      <c r="GRG123" s="220"/>
      <c r="GRH123" s="220"/>
      <c r="GRI123" s="220"/>
      <c r="GRJ123" s="220"/>
      <c r="GRK123" s="220"/>
      <c r="GRL123" s="220"/>
      <c r="GRM123" s="220"/>
      <c r="GRN123" s="220"/>
      <c r="GRO123" s="220"/>
      <c r="GRP123" s="220"/>
      <c r="GRQ123" s="220"/>
      <c r="GRR123" s="220"/>
      <c r="GRS123" s="220"/>
      <c r="GRT123" s="220"/>
      <c r="GRU123" s="220"/>
      <c r="GRV123" s="220"/>
      <c r="GRW123" s="220"/>
      <c r="GRX123" s="220"/>
      <c r="GRY123" s="220"/>
      <c r="GRZ123" s="220"/>
      <c r="GSA123" s="220"/>
      <c r="GSB123" s="220"/>
      <c r="GSC123" s="220"/>
      <c r="GSD123" s="220"/>
      <c r="GSE123" s="220"/>
      <c r="GSF123" s="220"/>
      <c r="GSG123" s="220"/>
      <c r="GSH123" s="220"/>
      <c r="GSI123" s="220"/>
      <c r="GSJ123" s="220"/>
      <c r="GSK123" s="220"/>
      <c r="GSL123" s="220"/>
      <c r="GSM123" s="220"/>
      <c r="GSN123" s="220"/>
      <c r="GSO123" s="220"/>
      <c r="GSP123" s="220"/>
      <c r="GSQ123" s="220"/>
      <c r="GSR123" s="220"/>
      <c r="GSS123" s="220"/>
      <c r="GST123" s="220"/>
      <c r="GSU123" s="220"/>
      <c r="GSV123" s="220"/>
      <c r="GSW123" s="220"/>
      <c r="GSX123" s="220"/>
      <c r="GSY123" s="220"/>
      <c r="GSZ123" s="220"/>
      <c r="GTA123" s="220"/>
      <c r="GTB123" s="220"/>
      <c r="GTC123" s="220"/>
      <c r="GTD123" s="220"/>
      <c r="GTE123" s="220"/>
      <c r="GTF123" s="220"/>
      <c r="GTG123" s="220"/>
      <c r="GTH123" s="220"/>
      <c r="GTI123" s="220"/>
      <c r="GTJ123" s="220"/>
      <c r="GTK123" s="220"/>
      <c r="GTL123" s="220"/>
      <c r="GTM123" s="220"/>
      <c r="GTN123" s="220"/>
      <c r="GTO123" s="220"/>
      <c r="GTP123" s="220"/>
      <c r="GTQ123" s="220"/>
      <c r="GTR123" s="220"/>
      <c r="GTS123" s="220"/>
      <c r="GTT123" s="220"/>
      <c r="GTU123" s="220"/>
      <c r="GTV123" s="220"/>
      <c r="GTW123" s="220"/>
      <c r="GTX123" s="220"/>
      <c r="GTY123" s="220"/>
      <c r="GTZ123" s="220"/>
      <c r="GUA123" s="220"/>
      <c r="GUB123" s="220"/>
      <c r="GUC123" s="220"/>
      <c r="GUD123" s="220"/>
      <c r="GUE123" s="220"/>
      <c r="GUF123" s="220"/>
      <c r="GUG123" s="220"/>
      <c r="GUH123" s="220"/>
      <c r="GUI123" s="220"/>
      <c r="GUJ123" s="220"/>
      <c r="GUK123" s="220"/>
      <c r="GUL123" s="220"/>
      <c r="GUM123" s="220"/>
      <c r="GUN123" s="220"/>
      <c r="GUO123" s="220"/>
      <c r="GUP123" s="220"/>
      <c r="GUQ123" s="220"/>
      <c r="GUR123" s="220"/>
      <c r="GUS123" s="220"/>
      <c r="GUT123" s="220"/>
      <c r="GUU123" s="220"/>
      <c r="GUV123" s="220"/>
      <c r="GUW123" s="220"/>
      <c r="GUX123" s="220"/>
      <c r="GUY123" s="220"/>
      <c r="GUZ123" s="220"/>
      <c r="GVA123" s="220"/>
      <c r="GVB123" s="220"/>
      <c r="GVC123" s="220"/>
      <c r="GVD123" s="220"/>
      <c r="GVE123" s="220"/>
      <c r="GVF123" s="220"/>
      <c r="GVG123" s="220"/>
      <c r="GVH123" s="220"/>
      <c r="GVI123" s="220"/>
      <c r="GVJ123" s="220"/>
      <c r="GVK123" s="220"/>
      <c r="GVL123" s="220"/>
      <c r="GVM123" s="220"/>
      <c r="GVN123" s="220"/>
      <c r="GVO123" s="220"/>
      <c r="GVP123" s="220"/>
      <c r="GVQ123" s="220"/>
      <c r="GVR123" s="220"/>
      <c r="GVS123" s="220"/>
      <c r="GVT123" s="220"/>
      <c r="GVU123" s="220"/>
      <c r="GVV123" s="220"/>
      <c r="GVW123" s="220"/>
      <c r="GVX123" s="220"/>
      <c r="GVY123" s="220"/>
      <c r="GVZ123" s="220"/>
      <c r="GWA123" s="220"/>
      <c r="GWB123" s="220"/>
      <c r="GWC123" s="220"/>
      <c r="GWD123" s="220"/>
      <c r="GWE123" s="220"/>
      <c r="GWF123" s="220"/>
      <c r="GWG123" s="220"/>
      <c r="GWH123" s="220"/>
      <c r="GWI123" s="220"/>
      <c r="GWJ123" s="220"/>
      <c r="GWK123" s="220"/>
      <c r="GWL123" s="220"/>
      <c r="GWM123" s="220"/>
      <c r="GWN123" s="220"/>
      <c r="GWO123" s="220"/>
      <c r="GWP123" s="220"/>
      <c r="GWQ123" s="220"/>
      <c r="GWR123" s="220"/>
      <c r="GWS123" s="220"/>
      <c r="GWT123" s="220"/>
      <c r="GWU123" s="220"/>
      <c r="GWV123" s="220"/>
      <c r="GWW123" s="220"/>
      <c r="GWX123" s="220"/>
      <c r="GWY123" s="220"/>
      <c r="GWZ123" s="220"/>
      <c r="GXA123" s="220"/>
      <c r="GXB123" s="220"/>
      <c r="GXC123" s="220"/>
      <c r="GXD123" s="220"/>
      <c r="GXE123" s="220"/>
      <c r="GXF123" s="220"/>
      <c r="GXG123" s="220"/>
      <c r="GXH123" s="220"/>
      <c r="GXI123" s="220"/>
      <c r="GXJ123" s="220"/>
      <c r="GXK123" s="220"/>
      <c r="GXL123" s="220"/>
      <c r="GXM123" s="220"/>
      <c r="GXN123" s="220"/>
      <c r="GXO123" s="220"/>
      <c r="GXP123" s="220"/>
      <c r="GXQ123" s="220"/>
      <c r="GXR123" s="220"/>
      <c r="GXS123" s="220"/>
      <c r="GXT123" s="220"/>
      <c r="GXU123" s="220"/>
      <c r="GXV123" s="220"/>
      <c r="GXW123" s="220"/>
      <c r="GXX123" s="220"/>
      <c r="GXY123" s="220"/>
      <c r="GXZ123" s="220"/>
      <c r="GYA123" s="220"/>
      <c r="GYB123" s="220"/>
      <c r="GYC123" s="220"/>
      <c r="GYD123" s="220"/>
      <c r="GYE123" s="220"/>
      <c r="GYF123" s="220"/>
      <c r="GYG123" s="220"/>
      <c r="GYH123" s="220"/>
      <c r="GYI123" s="220"/>
      <c r="GYJ123" s="220"/>
      <c r="GYK123" s="220"/>
      <c r="GYL123" s="220"/>
      <c r="GYM123" s="220"/>
      <c r="GYN123" s="220"/>
      <c r="GYO123" s="220"/>
      <c r="GYP123" s="220"/>
      <c r="GYQ123" s="220"/>
      <c r="GYR123" s="220"/>
      <c r="GYS123" s="220"/>
      <c r="GYT123" s="220"/>
      <c r="GYU123" s="220"/>
      <c r="GYV123" s="220"/>
      <c r="GYW123" s="220"/>
      <c r="GYX123" s="220"/>
      <c r="GYY123" s="220"/>
      <c r="GYZ123" s="220"/>
      <c r="GZA123" s="220"/>
      <c r="GZB123" s="220"/>
      <c r="GZC123" s="220"/>
      <c r="GZD123" s="220"/>
      <c r="GZE123" s="220"/>
      <c r="GZF123" s="220"/>
      <c r="GZG123" s="220"/>
      <c r="GZH123" s="220"/>
      <c r="GZI123" s="220"/>
      <c r="GZJ123" s="220"/>
      <c r="GZK123" s="220"/>
      <c r="GZL123" s="220"/>
      <c r="GZM123" s="220"/>
      <c r="GZN123" s="220"/>
      <c r="GZO123" s="220"/>
      <c r="GZP123" s="220"/>
      <c r="GZQ123" s="220"/>
      <c r="GZR123" s="220"/>
      <c r="GZS123" s="220"/>
      <c r="GZT123" s="220"/>
      <c r="GZU123" s="220"/>
      <c r="GZV123" s="220"/>
      <c r="GZW123" s="220"/>
      <c r="GZX123" s="220"/>
      <c r="GZY123" s="220"/>
      <c r="GZZ123" s="220"/>
      <c r="HAA123" s="220"/>
      <c r="HAB123" s="220"/>
      <c r="HAC123" s="220"/>
      <c r="HAD123" s="220"/>
      <c r="HAE123" s="220"/>
      <c r="HAF123" s="220"/>
      <c r="HAG123" s="220"/>
      <c r="HAH123" s="220"/>
      <c r="HAI123" s="220"/>
      <c r="HAJ123" s="220"/>
      <c r="HAK123" s="220"/>
      <c r="HAL123" s="220"/>
      <c r="HAM123" s="220"/>
      <c r="HAN123" s="220"/>
      <c r="HAO123" s="220"/>
      <c r="HAP123" s="220"/>
      <c r="HAQ123" s="220"/>
      <c r="HAR123" s="220"/>
      <c r="HAS123" s="220"/>
      <c r="HAT123" s="220"/>
      <c r="HAU123" s="220"/>
      <c r="HAV123" s="220"/>
      <c r="HAW123" s="220"/>
      <c r="HAX123" s="220"/>
      <c r="HAY123" s="220"/>
      <c r="HAZ123" s="220"/>
      <c r="HBA123" s="220"/>
      <c r="HBB123" s="220"/>
      <c r="HBC123" s="220"/>
      <c r="HBD123" s="220"/>
      <c r="HBE123" s="220"/>
      <c r="HBF123" s="220"/>
      <c r="HBG123" s="220"/>
      <c r="HBH123" s="220"/>
      <c r="HBI123" s="220"/>
      <c r="HBJ123" s="220"/>
      <c r="HBK123" s="220"/>
      <c r="HBL123" s="220"/>
      <c r="HBM123" s="220"/>
      <c r="HBN123" s="220"/>
      <c r="HBO123" s="220"/>
      <c r="HBP123" s="220"/>
      <c r="HBQ123" s="220"/>
      <c r="HBR123" s="220"/>
      <c r="HBS123" s="220"/>
      <c r="HBT123" s="220"/>
      <c r="HBU123" s="220"/>
      <c r="HBV123" s="220"/>
      <c r="HBW123" s="220"/>
      <c r="HBX123" s="220"/>
      <c r="HBY123" s="220"/>
      <c r="HBZ123" s="220"/>
      <c r="HCA123" s="220"/>
      <c r="HCB123" s="220"/>
      <c r="HCC123" s="220"/>
      <c r="HCD123" s="220"/>
      <c r="HCE123" s="220"/>
      <c r="HCF123" s="220"/>
      <c r="HCG123" s="220"/>
      <c r="HCH123" s="220"/>
      <c r="HCI123" s="220"/>
      <c r="HCJ123" s="220"/>
      <c r="HCK123" s="220"/>
      <c r="HCL123" s="220"/>
      <c r="HCM123" s="220"/>
      <c r="HCN123" s="220"/>
      <c r="HCO123" s="220"/>
      <c r="HCP123" s="220"/>
      <c r="HCQ123" s="220"/>
      <c r="HCR123" s="220"/>
      <c r="HCS123" s="220"/>
      <c r="HCT123" s="220"/>
      <c r="HCU123" s="220"/>
      <c r="HCV123" s="220"/>
      <c r="HCW123" s="220"/>
      <c r="HCX123" s="220"/>
      <c r="HCY123" s="220"/>
      <c r="HCZ123" s="220"/>
      <c r="HDA123" s="220"/>
      <c r="HDB123" s="220"/>
      <c r="HDC123" s="220"/>
      <c r="HDD123" s="220"/>
      <c r="HDE123" s="220"/>
      <c r="HDF123" s="220"/>
      <c r="HDG123" s="220"/>
      <c r="HDH123" s="220"/>
      <c r="HDI123" s="220"/>
      <c r="HDJ123" s="220"/>
      <c r="HDK123" s="220"/>
      <c r="HDL123" s="220"/>
      <c r="HDM123" s="220"/>
      <c r="HDN123" s="220"/>
      <c r="HDO123" s="220"/>
      <c r="HDP123" s="220"/>
      <c r="HDQ123" s="220"/>
      <c r="HDR123" s="220"/>
      <c r="HDS123" s="220"/>
      <c r="HDT123" s="220"/>
      <c r="HDU123" s="220"/>
      <c r="HDV123" s="220"/>
      <c r="HDW123" s="220"/>
      <c r="HDX123" s="220"/>
      <c r="HDY123" s="220"/>
      <c r="HDZ123" s="220"/>
      <c r="HEA123" s="220"/>
      <c r="HEB123" s="220"/>
      <c r="HEC123" s="220"/>
      <c r="HED123" s="220"/>
      <c r="HEE123" s="220"/>
      <c r="HEF123" s="220"/>
      <c r="HEG123" s="220"/>
      <c r="HEH123" s="220"/>
      <c r="HEI123" s="220"/>
      <c r="HEJ123" s="220"/>
      <c r="HEK123" s="220"/>
      <c r="HEL123" s="220"/>
      <c r="HEM123" s="220"/>
      <c r="HEN123" s="220"/>
      <c r="HEO123" s="220"/>
      <c r="HEP123" s="220"/>
      <c r="HEQ123" s="220"/>
      <c r="HER123" s="220"/>
      <c r="HES123" s="220"/>
      <c r="HET123" s="220"/>
      <c r="HEU123" s="220"/>
      <c r="HEV123" s="220"/>
      <c r="HEW123" s="220"/>
      <c r="HEX123" s="220"/>
      <c r="HEY123" s="220"/>
      <c r="HEZ123" s="220"/>
      <c r="HFA123" s="220"/>
      <c r="HFB123" s="220"/>
      <c r="HFC123" s="220"/>
      <c r="HFD123" s="220"/>
      <c r="HFE123" s="220"/>
      <c r="HFF123" s="220"/>
      <c r="HFG123" s="220"/>
      <c r="HFH123" s="220"/>
      <c r="HFI123" s="220"/>
      <c r="HFJ123" s="220"/>
      <c r="HFK123" s="220"/>
      <c r="HFL123" s="220"/>
      <c r="HFM123" s="220"/>
      <c r="HFN123" s="220"/>
      <c r="HFO123" s="220"/>
      <c r="HFP123" s="220"/>
      <c r="HFQ123" s="220"/>
      <c r="HFR123" s="220"/>
      <c r="HFS123" s="220"/>
      <c r="HFT123" s="220"/>
      <c r="HFU123" s="220"/>
      <c r="HFV123" s="220"/>
      <c r="HFW123" s="220"/>
      <c r="HFX123" s="220"/>
      <c r="HFY123" s="220"/>
      <c r="HFZ123" s="220"/>
      <c r="HGA123" s="220"/>
      <c r="HGB123" s="220"/>
      <c r="HGC123" s="220"/>
      <c r="HGD123" s="220"/>
      <c r="HGE123" s="220"/>
      <c r="HGF123" s="220"/>
      <c r="HGG123" s="220"/>
      <c r="HGH123" s="220"/>
      <c r="HGI123" s="220"/>
      <c r="HGJ123" s="220"/>
      <c r="HGK123" s="220"/>
      <c r="HGL123" s="220"/>
      <c r="HGM123" s="220"/>
      <c r="HGN123" s="220"/>
      <c r="HGO123" s="220"/>
      <c r="HGP123" s="220"/>
      <c r="HGQ123" s="220"/>
      <c r="HGR123" s="220"/>
      <c r="HGS123" s="220"/>
      <c r="HGT123" s="220"/>
      <c r="HGU123" s="220"/>
      <c r="HGV123" s="220"/>
      <c r="HGW123" s="220"/>
      <c r="HGX123" s="220"/>
      <c r="HGY123" s="220"/>
      <c r="HGZ123" s="220"/>
      <c r="HHA123" s="220"/>
      <c r="HHB123" s="220"/>
      <c r="HHC123" s="220"/>
      <c r="HHD123" s="220"/>
      <c r="HHE123" s="220"/>
      <c r="HHF123" s="220"/>
      <c r="HHG123" s="220"/>
      <c r="HHH123" s="220"/>
      <c r="HHI123" s="220"/>
      <c r="HHJ123" s="220"/>
      <c r="HHK123" s="220"/>
      <c r="HHL123" s="220"/>
      <c r="HHM123" s="220"/>
      <c r="HHN123" s="220"/>
      <c r="HHO123" s="220"/>
      <c r="HHP123" s="220"/>
      <c r="HHQ123" s="220"/>
      <c r="HHR123" s="220"/>
      <c r="HHS123" s="220"/>
      <c r="HHT123" s="220"/>
      <c r="HHU123" s="220"/>
      <c r="HHV123" s="220"/>
      <c r="HHW123" s="220"/>
      <c r="HHX123" s="220"/>
      <c r="HHY123" s="220"/>
      <c r="HHZ123" s="220"/>
      <c r="HIA123" s="220"/>
      <c r="HIB123" s="220"/>
      <c r="HIC123" s="220"/>
      <c r="HID123" s="220"/>
      <c r="HIE123" s="220"/>
      <c r="HIF123" s="220"/>
      <c r="HIG123" s="220"/>
      <c r="HIH123" s="220"/>
      <c r="HII123" s="220"/>
      <c r="HIJ123" s="220"/>
      <c r="HIK123" s="220"/>
      <c r="HIL123" s="220"/>
      <c r="HIM123" s="220"/>
      <c r="HIN123" s="220"/>
      <c r="HIO123" s="220"/>
      <c r="HIP123" s="220"/>
      <c r="HIQ123" s="220"/>
      <c r="HIR123" s="220"/>
      <c r="HIS123" s="220"/>
      <c r="HIT123" s="220"/>
      <c r="HIU123" s="220"/>
      <c r="HIV123" s="220"/>
      <c r="HIW123" s="220"/>
      <c r="HIX123" s="220"/>
      <c r="HIY123" s="220"/>
      <c r="HIZ123" s="220"/>
      <c r="HJA123" s="220"/>
      <c r="HJB123" s="220"/>
      <c r="HJC123" s="220"/>
      <c r="HJD123" s="220"/>
      <c r="HJE123" s="220"/>
      <c r="HJF123" s="220"/>
      <c r="HJG123" s="220"/>
      <c r="HJH123" s="220"/>
      <c r="HJI123" s="220"/>
      <c r="HJJ123" s="220"/>
      <c r="HJK123" s="220"/>
      <c r="HJL123" s="220"/>
      <c r="HJM123" s="220"/>
      <c r="HJN123" s="220"/>
      <c r="HJO123" s="220"/>
      <c r="HJP123" s="220"/>
      <c r="HJQ123" s="220"/>
      <c r="HJR123" s="220"/>
      <c r="HJS123" s="220"/>
      <c r="HJT123" s="220"/>
      <c r="HJU123" s="220"/>
      <c r="HJV123" s="220"/>
      <c r="HJW123" s="220"/>
      <c r="HJX123" s="220"/>
      <c r="HJY123" s="220"/>
      <c r="HJZ123" s="220"/>
      <c r="HKA123" s="220"/>
      <c r="HKB123" s="220"/>
      <c r="HKC123" s="220"/>
      <c r="HKD123" s="220"/>
      <c r="HKE123" s="220"/>
      <c r="HKF123" s="220"/>
      <c r="HKG123" s="220"/>
      <c r="HKH123" s="220"/>
      <c r="HKI123" s="220"/>
      <c r="HKJ123" s="220"/>
      <c r="HKK123" s="220"/>
      <c r="HKL123" s="220"/>
      <c r="HKM123" s="220"/>
      <c r="HKN123" s="220"/>
      <c r="HKO123" s="220"/>
      <c r="HKP123" s="220"/>
      <c r="HKQ123" s="220"/>
      <c r="HKR123" s="220"/>
      <c r="HKS123" s="220"/>
      <c r="HKT123" s="220"/>
      <c r="HKU123" s="220"/>
      <c r="HKV123" s="220"/>
      <c r="HKW123" s="220"/>
      <c r="HKX123" s="220"/>
      <c r="HKY123" s="220"/>
      <c r="HKZ123" s="220"/>
      <c r="HLA123" s="220"/>
      <c r="HLB123" s="220"/>
      <c r="HLC123" s="220"/>
      <c r="HLD123" s="220"/>
      <c r="HLE123" s="220"/>
      <c r="HLF123" s="220"/>
      <c r="HLG123" s="220"/>
      <c r="HLH123" s="220"/>
      <c r="HLI123" s="220"/>
      <c r="HLJ123" s="220"/>
      <c r="HLK123" s="220"/>
      <c r="HLL123" s="220"/>
      <c r="HLM123" s="220"/>
      <c r="HLN123" s="220"/>
      <c r="HLO123" s="220"/>
      <c r="HLP123" s="220"/>
      <c r="HLQ123" s="220"/>
      <c r="HLR123" s="220"/>
      <c r="HLS123" s="220"/>
      <c r="HLT123" s="220"/>
      <c r="HLU123" s="220"/>
      <c r="HLV123" s="220"/>
      <c r="HLW123" s="220"/>
      <c r="HLX123" s="220"/>
      <c r="HLY123" s="220"/>
      <c r="HLZ123" s="220"/>
      <c r="HMA123" s="220"/>
      <c r="HMB123" s="220"/>
      <c r="HMC123" s="220"/>
      <c r="HMD123" s="220"/>
      <c r="HME123" s="220"/>
      <c r="HMF123" s="220"/>
      <c r="HMG123" s="220"/>
      <c r="HMH123" s="220"/>
      <c r="HMI123" s="220"/>
      <c r="HMJ123" s="220"/>
      <c r="HMK123" s="220"/>
      <c r="HML123" s="220"/>
      <c r="HMM123" s="220"/>
      <c r="HMN123" s="220"/>
      <c r="HMO123" s="220"/>
      <c r="HMP123" s="220"/>
      <c r="HMQ123" s="220"/>
      <c r="HMR123" s="220"/>
      <c r="HMS123" s="220"/>
      <c r="HMT123" s="220"/>
      <c r="HMU123" s="220"/>
      <c r="HMV123" s="220"/>
      <c r="HMW123" s="220"/>
      <c r="HMX123" s="220"/>
      <c r="HMY123" s="220"/>
      <c r="HMZ123" s="220"/>
      <c r="HNA123" s="220"/>
      <c r="HNB123" s="220"/>
      <c r="HNC123" s="220"/>
      <c r="HND123" s="220"/>
      <c r="HNE123" s="220"/>
      <c r="HNF123" s="220"/>
      <c r="HNG123" s="220"/>
      <c r="HNH123" s="220"/>
      <c r="HNI123" s="220"/>
      <c r="HNJ123" s="220"/>
      <c r="HNK123" s="220"/>
      <c r="HNL123" s="220"/>
      <c r="HNM123" s="220"/>
      <c r="HNN123" s="220"/>
      <c r="HNO123" s="220"/>
      <c r="HNP123" s="220"/>
      <c r="HNQ123" s="220"/>
      <c r="HNR123" s="220"/>
      <c r="HNS123" s="220"/>
      <c r="HNT123" s="220"/>
      <c r="HNU123" s="220"/>
      <c r="HNV123" s="220"/>
      <c r="HNW123" s="220"/>
      <c r="HNX123" s="220"/>
      <c r="HNY123" s="220"/>
      <c r="HNZ123" s="220"/>
      <c r="HOA123" s="220"/>
      <c r="HOB123" s="220"/>
      <c r="HOC123" s="220"/>
      <c r="HOD123" s="220"/>
      <c r="HOE123" s="220"/>
      <c r="HOF123" s="220"/>
      <c r="HOG123" s="220"/>
      <c r="HOH123" s="220"/>
      <c r="HOI123" s="220"/>
      <c r="HOJ123" s="220"/>
      <c r="HOK123" s="220"/>
      <c r="HOL123" s="220"/>
      <c r="HOM123" s="220"/>
      <c r="HON123" s="220"/>
      <c r="HOO123" s="220"/>
      <c r="HOP123" s="220"/>
      <c r="HOQ123" s="220"/>
      <c r="HOR123" s="220"/>
      <c r="HOS123" s="220"/>
      <c r="HOT123" s="220"/>
      <c r="HOU123" s="220"/>
      <c r="HOV123" s="220"/>
      <c r="HOW123" s="220"/>
      <c r="HOX123" s="220"/>
      <c r="HOY123" s="220"/>
      <c r="HOZ123" s="220"/>
      <c r="HPA123" s="220"/>
      <c r="HPB123" s="220"/>
      <c r="HPC123" s="220"/>
      <c r="HPD123" s="220"/>
      <c r="HPE123" s="220"/>
      <c r="HPF123" s="220"/>
      <c r="HPG123" s="220"/>
      <c r="HPH123" s="220"/>
      <c r="HPI123" s="220"/>
      <c r="HPJ123" s="220"/>
      <c r="HPK123" s="220"/>
      <c r="HPL123" s="220"/>
      <c r="HPM123" s="220"/>
      <c r="HPN123" s="220"/>
      <c r="HPO123" s="220"/>
      <c r="HPP123" s="220"/>
      <c r="HPQ123" s="220"/>
      <c r="HPR123" s="220"/>
      <c r="HPS123" s="220"/>
      <c r="HPT123" s="220"/>
      <c r="HPU123" s="220"/>
      <c r="HPV123" s="220"/>
      <c r="HPW123" s="220"/>
      <c r="HPX123" s="220"/>
      <c r="HPY123" s="220"/>
      <c r="HPZ123" s="220"/>
      <c r="HQA123" s="220"/>
      <c r="HQB123" s="220"/>
      <c r="HQC123" s="220"/>
      <c r="HQD123" s="220"/>
      <c r="HQE123" s="220"/>
      <c r="HQF123" s="220"/>
      <c r="HQG123" s="220"/>
      <c r="HQH123" s="220"/>
      <c r="HQI123" s="220"/>
      <c r="HQJ123" s="220"/>
      <c r="HQK123" s="220"/>
      <c r="HQL123" s="220"/>
      <c r="HQM123" s="220"/>
      <c r="HQN123" s="220"/>
      <c r="HQO123" s="220"/>
      <c r="HQP123" s="220"/>
      <c r="HQQ123" s="220"/>
      <c r="HQR123" s="220"/>
      <c r="HQS123" s="220"/>
      <c r="HQT123" s="220"/>
      <c r="HQU123" s="220"/>
      <c r="HQV123" s="220"/>
      <c r="HQW123" s="220"/>
      <c r="HQX123" s="220"/>
      <c r="HQY123" s="220"/>
      <c r="HQZ123" s="220"/>
      <c r="HRA123" s="220"/>
      <c r="HRB123" s="220"/>
      <c r="HRC123" s="220"/>
      <c r="HRD123" s="220"/>
      <c r="HRE123" s="220"/>
      <c r="HRF123" s="220"/>
      <c r="HRG123" s="220"/>
      <c r="HRH123" s="220"/>
      <c r="HRI123" s="220"/>
      <c r="HRJ123" s="220"/>
      <c r="HRK123" s="220"/>
      <c r="HRL123" s="220"/>
      <c r="HRM123" s="220"/>
      <c r="HRN123" s="220"/>
      <c r="HRO123" s="220"/>
      <c r="HRP123" s="220"/>
      <c r="HRQ123" s="220"/>
      <c r="HRR123" s="220"/>
      <c r="HRS123" s="220"/>
      <c r="HRT123" s="220"/>
      <c r="HRU123" s="220"/>
      <c r="HRV123" s="220"/>
      <c r="HRW123" s="220"/>
      <c r="HRX123" s="220"/>
      <c r="HRY123" s="220"/>
      <c r="HRZ123" s="220"/>
      <c r="HSA123" s="220"/>
      <c r="HSB123" s="220"/>
      <c r="HSC123" s="220"/>
      <c r="HSD123" s="220"/>
      <c r="HSE123" s="220"/>
      <c r="HSF123" s="220"/>
      <c r="HSG123" s="220"/>
      <c r="HSH123" s="220"/>
      <c r="HSI123" s="220"/>
      <c r="HSJ123" s="220"/>
      <c r="HSK123" s="220"/>
      <c r="HSL123" s="220"/>
      <c r="HSM123" s="220"/>
      <c r="HSN123" s="220"/>
      <c r="HSO123" s="220"/>
      <c r="HSP123" s="220"/>
      <c r="HSQ123" s="220"/>
      <c r="HSR123" s="220"/>
      <c r="HSS123" s="220"/>
      <c r="HST123" s="220"/>
      <c r="HSU123" s="220"/>
      <c r="HSV123" s="220"/>
      <c r="HSW123" s="220"/>
      <c r="HSX123" s="220"/>
      <c r="HSY123" s="220"/>
      <c r="HSZ123" s="220"/>
      <c r="HTA123" s="220"/>
      <c r="HTB123" s="220"/>
      <c r="HTC123" s="220"/>
      <c r="HTD123" s="220"/>
      <c r="HTE123" s="220"/>
      <c r="HTF123" s="220"/>
      <c r="HTG123" s="220"/>
      <c r="HTH123" s="220"/>
      <c r="HTI123" s="220"/>
      <c r="HTJ123" s="220"/>
      <c r="HTK123" s="220"/>
      <c r="HTL123" s="220"/>
      <c r="HTM123" s="220"/>
      <c r="HTN123" s="220"/>
      <c r="HTO123" s="220"/>
      <c r="HTP123" s="220"/>
      <c r="HTQ123" s="220"/>
      <c r="HTR123" s="220"/>
      <c r="HTS123" s="220"/>
      <c r="HTT123" s="220"/>
      <c r="HTU123" s="220"/>
      <c r="HTV123" s="220"/>
      <c r="HTW123" s="220"/>
      <c r="HTX123" s="220"/>
      <c r="HTY123" s="220"/>
      <c r="HTZ123" s="220"/>
      <c r="HUA123" s="220"/>
      <c r="HUB123" s="220"/>
      <c r="HUC123" s="220"/>
      <c r="HUD123" s="220"/>
      <c r="HUE123" s="220"/>
      <c r="HUF123" s="220"/>
      <c r="HUG123" s="220"/>
      <c r="HUH123" s="220"/>
      <c r="HUI123" s="220"/>
      <c r="HUJ123" s="220"/>
      <c r="HUK123" s="220"/>
      <c r="HUL123" s="220"/>
      <c r="HUM123" s="220"/>
      <c r="HUN123" s="220"/>
      <c r="HUO123" s="220"/>
      <c r="HUP123" s="220"/>
      <c r="HUQ123" s="220"/>
      <c r="HUR123" s="220"/>
      <c r="HUS123" s="220"/>
      <c r="HUT123" s="220"/>
      <c r="HUU123" s="220"/>
      <c r="HUV123" s="220"/>
      <c r="HUW123" s="220"/>
      <c r="HUX123" s="220"/>
      <c r="HUY123" s="220"/>
      <c r="HUZ123" s="220"/>
      <c r="HVA123" s="220"/>
      <c r="HVB123" s="220"/>
      <c r="HVC123" s="220"/>
      <c r="HVD123" s="220"/>
      <c r="HVE123" s="220"/>
      <c r="HVF123" s="220"/>
      <c r="HVG123" s="220"/>
      <c r="HVH123" s="220"/>
      <c r="HVI123" s="220"/>
      <c r="HVJ123" s="220"/>
      <c r="HVK123" s="220"/>
      <c r="HVL123" s="220"/>
      <c r="HVM123" s="220"/>
      <c r="HVN123" s="220"/>
      <c r="HVO123" s="220"/>
      <c r="HVP123" s="220"/>
      <c r="HVQ123" s="220"/>
      <c r="HVR123" s="220"/>
      <c r="HVS123" s="220"/>
      <c r="HVT123" s="220"/>
      <c r="HVU123" s="220"/>
      <c r="HVV123" s="220"/>
      <c r="HVW123" s="220"/>
      <c r="HVX123" s="220"/>
      <c r="HVY123" s="220"/>
      <c r="HVZ123" s="220"/>
      <c r="HWA123" s="220"/>
      <c r="HWB123" s="220"/>
      <c r="HWC123" s="220"/>
      <c r="HWD123" s="220"/>
      <c r="HWE123" s="220"/>
      <c r="HWF123" s="220"/>
      <c r="HWG123" s="220"/>
      <c r="HWH123" s="220"/>
      <c r="HWI123" s="220"/>
      <c r="HWJ123" s="220"/>
      <c r="HWK123" s="220"/>
      <c r="HWL123" s="220"/>
      <c r="HWM123" s="220"/>
      <c r="HWN123" s="220"/>
      <c r="HWO123" s="220"/>
      <c r="HWP123" s="220"/>
      <c r="HWQ123" s="220"/>
      <c r="HWR123" s="220"/>
      <c r="HWS123" s="220"/>
      <c r="HWT123" s="220"/>
      <c r="HWU123" s="220"/>
      <c r="HWV123" s="220"/>
      <c r="HWW123" s="220"/>
      <c r="HWX123" s="220"/>
      <c r="HWY123" s="220"/>
      <c r="HWZ123" s="220"/>
      <c r="HXA123" s="220"/>
      <c r="HXB123" s="220"/>
      <c r="HXC123" s="220"/>
      <c r="HXD123" s="220"/>
      <c r="HXE123" s="220"/>
      <c r="HXF123" s="220"/>
      <c r="HXG123" s="220"/>
      <c r="HXH123" s="220"/>
      <c r="HXI123" s="220"/>
      <c r="HXJ123" s="220"/>
      <c r="HXK123" s="220"/>
      <c r="HXL123" s="220"/>
      <c r="HXM123" s="220"/>
      <c r="HXN123" s="220"/>
      <c r="HXO123" s="220"/>
      <c r="HXP123" s="220"/>
      <c r="HXQ123" s="220"/>
      <c r="HXR123" s="220"/>
      <c r="HXS123" s="220"/>
      <c r="HXT123" s="220"/>
      <c r="HXU123" s="220"/>
      <c r="HXV123" s="220"/>
      <c r="HXW123" s="220"/>
      <c r="HXX123" s="220"/>
      <c r="HXY123" s="220"/>
      <c r="HXZ123" s="220"/>
      <c r="HYA123" s="220"/>
      <c r="HYB123" s="220"/>
      <c r="HYC123" s="220"/>
      <c r="HYD123" s="220"/>
      <c r="HYE123" s="220"/>
      <c r="HYF123" s="220"/>
      <c r="HYG123" s="220"/>
      <c r="HYH123" s="220"/>
      <c r="HYI123" s="220"/>
      <c r="HYJ123" s="220"/>
      <c r="HYK123" s="220"/>
      <c r="HYL123" s="220"/>
      <c r="HYM123" s="220"/>
      <c r="HYN123" s="220"/>
      <c r="HYO123" s="220"/>
      <c r="HYP123" s="220"/>
      <c r="HYQ123" s="220"/>
      <c r="HYR123" s="220"/>
      <c r="HYS123" s="220"/>
      <c r="HYT123" s="220"/>
      <c r="HYU123" s="220"/>
      <c r="HYV123" s="220"/>
      <c r="HYW123" s="220"/>
      <c r="HYX123" s="220"/>
      <c r="HYY123" s="220"/>
      <c r="HYZ123" s="220"/>
      <c r="HZA123" s="220"/>
      <c r="HZB123" s="220"/>
      <c r="HZC123" s="220"/>
      <c r="HZD123" s="220"/>
      <c r="HZE123" s="220"/>
      <c r="HZF123" s="220"/>
      <c r="HZG123" s="220"/>
      <c r="HZH123" s="220"/>
      <c r="HZI123" s="220"/>
      <c r="HZJ123" s="220"/>
      <c r="HZK123" s="220"/>
      <c r="HZL123" s="220"/>
      <c r="HZM123" s="220"/>
      <c r="HZN123" s="220"/>
      <c r="HZO123" s="220"/>
      <c r="HZP123" s="220"/>
      <c r="HZQ123" s="220"/>
      <c r="HZR123" s="220"/>
      <c r="HZS123" s="220"/>
      <c r="HZT123" s="220"/>
      <c r="HZU123" s="220"/>
      <c r="HZV123" s="220"/>
      <c r="HZW123" s="220"/>
      <c r="HZX123" s="220"/>
      <c r="HZY123" s="220"/>
      <c r="HZZ123" s="220"/>
      <c r="IAA123" s="220"/>
      <c r="IAB123" s="220"/>
      <c r="IAC123" s="220"/>
      <c r="IAD123" s="220"/>
      <c r="IAE123" s="220"/>
      <c r="IAF123" s="220"/>
      <c r="IAG123" s="220"/>
      <c r="IAH123" s="220"/>
      <c r="IAI123" s="220"/>
      <c r="IAJ123" s="220"/>
      <c r="IAK123" s="220"/>
      <c r="IAL123" s="220"/>
      <c r="IAM123" s="220"/>
      <c r="IAN123" s="220"/>
      <c r="IAO123" s="220"/>
      <c r="IAP123" s="220"/>
      <c r="IAQ123" s="220"/>
      <c r="IAR123" s="220"/>
      <c r="IAS123" s="220"/>
      <c r="IAT123" s="220"/>
      <c r="IAU123" s="220"/>
      <c r="IAV123" s="220"/>
      <c r="IAW123" s="220"/>
      <c r="IAX123" s="220"/>
      <c r="IAY123" s="220"/>
      <c r="IAZ123" s="220"/>
      <c r="IBA123" s="220"/>
      <c r="IBB123" s="220"/>
      <c r="IBC123" s="220"/>
      <c r="IBD123" s="220"/>
      <c r="IBE123" s="220"/>
      <c r="IBF123" s="220"/>
      <c r="IBG123" s="220"/>
      <c r="IBH123" s="220"/>
      <c r="IBI123" s="220"/>
      <c r="IBJ123" s="220"/>
      <c r="IBK123" s="220"/>
      <c r="IBL123" s="220"/>
      <c r="IBM123" s="220"/>
      <c r="IBN123" s="220"/>
      <c r="IBO123" s="220"/>
      <c r="IBP123" s="220"/>
      <c r="IBQ123" s="220"/>
      <c r="IBR123" s="220"/>
      <c r="IBS123" s="220"/>
      <c r="IBT123" s="220"/>
      <c r="IBU123" s="220"/>
      <c r="IBV123" s="220"/>
      <c r="IBW123" s="220"/>
      <c r="IBX123" s="220"/>
      <c r="IBY123" s="220"/>
      <c r="IBZ123" s="220"/>
      <c r="ICA123" s="220"/>
      <c r="ICB123" s="220"/>
      <c r="ICC123" s="220"/>
      <c r="ICD123" s="220"/>
      <c r="ICE123" s="220"/>
      <c r="ICF123" s="220"/>
      <c r="ICG123" s="220"/>
      <c r="ICH123" s="220"/>
      <c r="ICI123" s="220"/>
      <c r="ICJ123" s="220"/>
      <c r="ICK123" s="220"/>
      <c r="ICL123" s="220"/>
      <c r="ICM123" s="220"/>
      <c r="ICN123" s="220"/>
      <c r="ICO123" s="220"/>
      <c r="ICP123" s="220"/>
      <c r="ICQ123" s="220"/>
      <c r="ICR123" s="220"/>
      <c r="ICS123" s="220"/>
      <c r="ICT123" s="220"/>
      <c r="ICU123" s="220"/>
      <c r="ICV123" s="220"/>
      <c r="ICW123" s="220"/>
      <c r="ICX123" s="220"/>
      <c r="ICY123" s="220"/>
      <c r="ICZ123" s="220"/>
      <c r="IDA123" s="220"/>
      <c r="IDB123" s="220"/>
      <c r="IDC123" s="220"/>
      <c r="IDD123" s="220"/>
      <c r="IDE123" s="220"/>
      <c r="IDF123" s="220"/>
      <c r="IDG123" s="220"/>
      <c r="IDH123" s="220"/>
      <c r="IDI123" s="220"/>
      <c r="IDJ123" s="220"/>
      <c r="IDK123" s="220"/>
      <c r="IDL123" s="220"/>
      <c r="IDM123" s="220"/>
      <c r="IDN123" s="220"/>
      <c r="IDO123" s="220"/>
      <c r="IDP123" s="220"/>
      <c r="IDQ123" s="220"/>
      <c r="IDR123" s="220"/>
      <c r="IDS123" s="220"/>
      <c r="IDT123" s="220"/>
      <c r="IDU123" s="220"/>
      <c r="IDV123" s="220"/>
      <c r="IDW123" s="220"/>
      <c r="IDX123" s="220"/>
      <c r="IDY123" s="220"/>
      <c r="IDZ123" s="220"/>
      <c r="IEA123" s="220"/>
      <c r="IEB123" s="220"/>
      <c r="IEC123" s="220"/>
      <c r="IED123" s="220"/>
      <c r="IEE123" s="220"/>
      <c r="IEF123" s="220"/>
      <c r="IEG123" s="220"/>
      <c r="IEH123" s="220"/>
      <c r="IEI123" s="220"/>
      <c r="IEJ123" s="220"/>
      <c r="IEK123" s="220"/>
      <c r="IEL123" s="220"/>
      <c r="IEM123" s="220"/>
      <c r="IEN123" s="220"/>
      <c r="IEO123" s="220"/>
      <c r="IEP123" s="220"/>
      <c r="IEQ123" s="220"/>
      <c r="IER123" s="220"/>
      <c r="IES123" s="220"/>
      <c r="IET123" s="220"/>
      <c r="IEU123" s="220"/>
      <c r="IEV123" s="220"/>
      <c r="IEW123" s="220"/>
      <c r="IEX123" s="220"/>
      <c r="IEY123" s="220"/>
      <c r="IEZ123" s="220"/>
      <c r="IFA123" s="220"/>
      <c r="IFB123" s="220"/>
      <c r="IFC123" s="220"/>
      <c r="IFD123" s="220"/>
      <c r="IFE123" s="220"/>
      <c r="IFF123" s="220"/>
      <c r="IFG123" s="220"/>
      <c r="IFH123" s="220"/>
      <c r="IFI123" s="220"/>
      <c r="IFJ123" s="220"/>
      <c r="IFK123" s="220"/>
      <c r="IFL123" s="220"/>
      <c r="IFM123" s="220"/>
      <c r="IFN123" s="220"/>
      <c r="IFO123" s="220"/>
      <c r="IFP123" s="220"/>
      <c r="IFQ123" s="220"/>
      <c r="IFR123" s="220"/>
      <c r="IFS123" s="220"/>
      <c r="IFT123" s="220"/>
      <c r="IFU123" s="220"/>
      <c r="IFV123" s="220"/>
      <c r="IFW123" s="220"/>
      <c r="IFX123" s="220"/>
      <c r="IFY123" s="220"/>
      <c r="IFZ123" s="220"/>
      <c r="IGA123" s="220"/>
      <c r="IGB123" s="220"/>
      <c r="IGC123" s="220"/>
      <c r="IGD123" s="220"/>
      <c r="IGE123" s="220"/>
      <c r="IGF123" s="220"/>
      <c r="IGG123" s="220"/>
      <c r="IGH123" s="220"/>
      <c r="IGI123" s="220"/>
      <c r="IGJ123" s="220"/>
      <c r="IGK123" s="220"/>
      <c r="IGL123" s="220"/>
      <c r="IGM123" s="220"/>
      <c r="IGN123" s="220"/>
      <c r="IGO123" s="220"/>
      <c r="IGP123" s="220"/>
      <c r="IGQ123" s="220"/>
      <c r="IGR123" s="220"/>
      <c r="IGS123" s="220"/>
      <c r="IGT123" s="220"/>
      <c r="IGU123" s="220"/>
      <c r="IGV123" s="220"/>
      <c r="IGW123" s="220"/>
      <c r="IGX123" s="220"/>
      <c r="IGY123" s="220"/>
      <c r="IGZ123" s="220"/>
      <c r="IHA123" s="220"/>
      <c r="IHB123" s="220"/>
      <c r="IHC123" s="220"/>
      <c r="IHD123" s="220"/>
      <c r="IHE123" s="220"/>
      <c r="IHF123" s="220"/>
      <c r="IHG123" s="220"/>
      <c r="IHH123" s="220"/>
      <c r="IHI123" s="220"/>
      <c r="IHJ123" s="220"/>
      <c r="IHK123" s="220"/>
      <c r="IHL123" s="220"/>
      <c r="IHM123" s="220"/>
      <c r="IHN123" s="220"/>
      <c r="IHO123" s="220"/>
      <c r="IHP123" s="220"/>
      <c r="IHQ123" s="220"/>
      <c r="IHR123" s="220"/>
      <c r="IHS123" s="220"/>
      <c r="IHT123" s="220"/>
      <c r="IHU123" s="220"/>
      <c r="IHV123" s="220"/>
      <c r="IHW123" s="220"/>
      <c r="IHX123" s="220"/>
      <c r="IHY123" s="220"/>
      <c r="IHZ123" s="220"/>
      <c r="IIA123" s="220"/>
      <c r="IIB123" s="220"/>
      <c r="IIC123" s="220"/>
      <c r="IID123" s="220"/>
      <c r="IIE123" s="220"/>
      <c r="IIF123" s="220"/>
      <c r="IIG123" s="220"/>
      <c r="IIH123" s="220"/>
      <c r="III123" s="220"/>
      <c r="IIJ123" s="220"/>
      <c r="IIK123" s="220"/>
      <c r="IIL123" s="220"/>
      <c r="IIM123" s="220"/>
      <c r="IIN123" s="220"/>
      <c r="IIO123" s="220"/>
      <c r="IIP123" s="220"/>
      <c r="IIQ123" s="220"/>
      <c r="IIR123" s="220"/>
      <c r="IIS123" s="220"/>
      <c r="IIT123" s="220"/>
      <c r="IIU123" s="220"/>
      <c r="IIV123" s="220"/>
      <c r="IIW123" s="220"/>
      <c r="IIX123" s="220"/>
      <c r="IIY123" s="220"/>
      <c r="IIZ123" s="220"/>
      <c r="IJA123" s="220"/>
      <c r="IJB123" s="220"/>
      <c r="IJC123" s="220"/>
      <c r="IJD123" s="220"/>
      <c r="IJE123" s="220"/>
      <c r="IJF123" s="220"/>
      <c r="IJG123" s="220"/>
      <c r="IJH123" s="220"/>
      <c r="IJI123" s="220"/>
      <c r="IJJ123" s="220"/>
      <c r="IJK123" s="220"/>
      <c r="IJL123" s="220"/>
      <c r="IJM123" s="220"/>
      <c r="IJN123" s="220"/>
      <c r="IJO123" s="220"/>
      <c r="IJP123" s="220"/>
      <c r="IJQ123" s="220"/>
      <c r="IJR123" s="220"/>
      <c r="IJS123" s="220"/>
      <c r="IJT123" s="220"/>
      <c r="IJU123" s="220"/>
      <c r="IJV123" s="220"/>
      <c r="IJW123" s="220"/>
      <c r="IJX123" s="220"/>
      <c r="IJY123" s="220"/>
      <c r="IJZ123" s="220"/>
      <c r="IKA123" s="220"/>
      <c r="IKB123" s="220"/>
      <c r="IKC123" s="220"/>
      <c r="IKD123" s="220"/>
      <c r="IKE123" s="220"/>
      <c r="IKF123" s="220"/>
      <c r="IKG123" s="220"/>
      <c r="IKH123" s="220"/>
      <c r="IKI123" s="220"/>
      <c r="IKJ123" s="220"/>
      <c r="IKK123" s="220"/>
      <c r="IKL123" s="220"/>
      <c r="IKM123" s="220"/>
      <c r="IKN123" s="220"/>
      <c r="IKO123" s="220"/>
      <c r="IKP123" s="220"/>
      <c r="IKQ123" s="220"/>
      <c r="IKR123" s="220"/>
      <c r="IKS123" s="220"/>
      <c r="IKT123" s="220"/>
      <c r="IKU123" s="220"/>
      <c r="IKV123" s="220"/>
      <c r="IKW123" s="220"/>
      <c r="IKX123" s="220"/>
      <c r="IKY123" s="220"/>
      <c r="IKZ123" s="220"/>
      <c r="ILA123" s="220"/>
      <c r="ILB123" s="220"/>
      <c r="ILC123" s="220"/>
      <c r="ILD123" s="220"/>
      <c r="ILE123" s="220"/>
      <c r="ILF123" s="220"/>
      <c r="ILG123" s="220"/>
      <c r="ILH123" s="220"/>
      <c r="ILI123" s="220"/>
      <c r="ILJ123" s="220"/>
      <c r="ILK123" s="220"/>
      <c r="ILL123" s="220"/>
      <c r="ILM123" s="220"/>
      <c r="ILN123" s="220"/>
      <c r="ILO123" s="220"/>
      <c r="ILP123" s="220"/>
      <c r="ILQ123" s="220"/>
      <c r="ILR123" s="220"/>
      <c r="ILS123" s="220"/>
      <c r="ILT123" s="220"/>
      <c r="ILU123" s="220"/>
      <c r="ILV123" s="220"/>
      <c r="ILW123" s="220"/>
      <c r="ILX123" s="220"/>
      <c r="ILY123" s="220"/>
      <c r="ILZ123" s="220"/>
      <c r="IMA123" s="220"/>
      <c r="IMB123" s="220"/>
      <c r="IMC123" s="220"/>
      <c r="IMD123" s="220"/>
      <c r="IME123" s="220"/>
      <c r="IMF123" s="220"/>
      <c r="IMG123" s="220"/>
      <c r="IMH123" s="220"/>
      <c r="IMI123" s="220"/>
      <c r="IMJ123" s="220"/>
      <c r="IMK123" s="220"/>
      <c r="IML123" s="220"/>
      <c r="IMM123" s="220"/>
      <c r="IMN123" s="220"/>
      <c r="IMO123" s="220"/>
      <c r="IMP123" s="220"/>
      <c r="IMQ123" s="220"/>
      <c r="IMR123" s="220"/>
      <c r="IMS123" s="220"/>
      <c r="IMT123" s="220"/>
      <c r="IMU123" s="220"/>
      <c r="IMV123" s="220"/>
      <c r="IMW123" s="220"/>
      <c r="IMX123" s="220"/>
      <c r="IMY123" s="220"/>
      <c r="IMZ123" s="220"/>
      <c r="INA123" s="220"/>
      <c r="INB123" s="220"/>
      <c r="INC123" s="220"/>
      <c r="IND123" s="220"/>
      <c r="INE123" s="220"/>
      <c r="INF123" s="220"/>
      <c r="ING123" s="220"/>
      <c r="INH123" s="220"/>
      <c r="INI123" s="220"/>
      <c r="INJ123" s="220"/>
      <c r="INK123" s="220"/>
      <c r="INL123" s="220"/>
      <c r="INM123" s="220"/>
      <c r="INN123" s="220"/>
      <c r="INO123" s="220"/>
      <c r="INP123" s="220"/>
      <c r="INQ123" s="220"/>
      <c r="INR123" s="220"/>
      <c r="INS123" s="220"/>
      <c r="INT123" s="220"/>
      <c r="INU123" s="220"/>
      <c r="INV123" s="220"/>
      <c r="INW123" s="220"/>
      <c r="INX123" s="220"/>
      <c r="INY123" s="220"/>
      <c r="INZ123" s="220"/>
      <c r="IOA123" s="220"/>
      <c r="IOB123" s="220"/>
      <c r="IOC123" s="220"/>
      <c r="IOD123" s="220"/>
      <c r="IOE123" s="220"/>
      <c r="IOF123" s="220"/>
      <c r="IOG123" s="220"/>
      <c r="IOH123" s="220"/>
      <c r="IOI123" s="220"/>
      <c r="IOJ123" s="220"/>
      <c r="IOK123" s="220"/>
      <c r="IOL123" s="220"/>
      <c r="IOM123" s="220"/>
      <c r="ION123" s="220"/>
      <c r="IOO123" s="220"/>
      <c r="IOP123" s="220"/>
      <c r="IOQ123" s="220"/>
      <c r="IOR123" s="220"/>
      <c r="IOS123" s="220"/>
      <c r="IOT123" s="220"/>
      <c r="IOU123" s="220"/>
      <c r="IOV123" s="220"/>
      <c r="IOW123" s="220"/>
      <c r="IOX123" s="220"/>
      <c r="IOY123" s="220"/>
      <c r="IOZ123" s="220"/>
      <c r="IPA123" s="220"/>
      <c r="IPB123" s="220"/>
      <c r="IPC123" s="220"/>
      <c r="IPD123" s="220"/>
      <c r="IPE123" s="220"/>
      <c r="IPF123" s="220"/>
      <c r="IPG123" s="220"/>
      <c r="IPH123" s="220"/>
      <c r="IPI123" s="220"/>
      <c r="IPJ123" s="220"/>
      <c r="IPK123" s="220"/>
      <c r="IPL123" s="220"/>
      <c r="IPM123" s="220"/>
      <c r="IPN123" s="220"/>
      <c r="IPO123" s="220"/>
      <c r="IPP123" s="220"/>
      <c r="IPQ123" s="220"/>
      <c r="IPR123" s="220"/>
      <c r="IPS123" s="220"/>
      <c r="IPT123" s="220"/>
      <c r="IPU123" s="220"/>
      <c r="IPV123" s="220"/>
      <c r="IPW123" s="220"/>
      <c r="IPX123" s="220"/>
      <c r="IPY123" s="220"/>
      <c r="IPZ123" s="220"/>
      <c r="IQA123" s="220"/>
      <c r="IQB123" s="220"/>
      <c r="IQC123" s="220"/>
      <c r="IQD123" s="220"/>
      <c r="IQE123" s="220"/>
      <c r="IQF123" s="220"/>
      <c r="IQG123" s="220"/>
      <c r="IQH123" s="220"/>
      <c r="IQI123" s="220"/>
      <c r="IQJ123" s="220"/>
      <c r="IQK123" s="220"/>
      <c r="IQL123" s="220"/>
      <c r="IQM123" s="220"/>
      <c r="IQN123" s="220"/>
      <c r="IQO123" s="220"/>
      <c r="IQP123" s="220"/>
      <c r="IQQ123" s="220"/>
      <c r="IQR123" s="220"/>
      <c r="IQS123" s="220"/>
      <c r="IQT123" s="220"/>
      <c r="IQU123" s="220"/>
      <c r="IQV123" s="220"/>
      <c r="IQW123" s="220"/>
      <c r="IQX123" s="220"/>
      <c r="IQY123" s="220"/>
      <c r="IQZ123" s="220"/>
      <c r="IRA123" s="220"/>
      <c r="IRB123" s="220"/>
      <c r="IRC123" s="220"/>
      <c r="IRD123" s="220"/>
      <c r="IRE123" s="220"/>
      <c r="IRF123" s="220"/>
      <c r="IRG123" s="220"/>
      <c r="IRH123" s="220"/>
      <c r="IRI123" s="220"/>
      <c r="IRJ123" s="220"/>
      <c r="IRK123" s="220"/>
      <c r="IRL123" s="220"/>
      <c r="IRM123" s="220"/>
      <c r="IRN123" s="220"/>
      <c r="IRO123" s="220"/>
      <c r="IRP123" s="220"/>
      <c r="IRQ123" s="220"/>
      <c r="IRR123" s="220"/>
      <c r="IRS123" s="220"/>
      <c r="IRT123" s="220"/>
      <c r="IRU123" s="220"/>
      <c r="IRV123" s="220"/>
      <c r="IRW123" s="220"/>
      <c r="IRX123" s="220"/>
      <c r="IRY123" s="220"/>
      <c r="IRZ123" s="220"/>
      <c r="ISA123" s="220"/>
      <c r="ISB123" s="220"/>
      <c r="ISC123" s="220"/>
      <c r="ISD123" s="220"/>
      <c r="ISE123" s="220"/>
      <c r="ISF123" s="220"/>
      <c r="ISG123" s="220"/>
      <c r="ISH123" s="220"/>
      <c r="ISI123" s="220"/>
      <c r="ISJ123" s="220"/>
      <c r="ISK123" s="220"/>
      <c r="ISL123" s="220"/>
      <c r="ISM123" s="220"/>
      <c r="ISN123" s="220"/>
      <c r="ISO123" s="220"/>
      <c r="ISP123" s="220"/>
      <c r="ISQ123" s="220"/>
      <c r="ISR123" s="220"/>
      <c r="ISS123" s="220"/>
      <c r="IST123" s="220"/>
      <c r="ISU123" s="220"/>
      <c r="ISV123" s="220"/>
      <c r="ISW123" s="220"/>
      <c r="ISX123" s="220"/>
      <c r="ISY123" s="220"/>
      <c r="ISZ123" s="220"/>
      <c r="ITA123" s="220"/>
      <c r="ITB123" s="220"/>
      <c r="ITC123" s="220"/>
      <c r="ITD123" s="220"/>
      <c r="ITE123" s="220"/>
      <c r="ITF123" s="220"/>
      <c r="ITG123" s="220"/>
      <c r="ITH123" s="220"/>
      <c r="ITI123" s="220"/>
      <c r="ITJ123" s="220"/>
      <c r="ITK123" s="220"/>
      <c r="ITL123" s="220"/>
      <c r="ITM123" s="220"/>
      <c r="ITN123" s="220"/>
      <c r="ITO123" s="220"/>
      <c r="ITP123" s="220"/>
      <c r="ITQ123" s="220"/>
      <c r="ITR123" s="220"/>
      <c r="ITS123" s="220"/>
      <c r="ITT123" s="220"/>
      <c r="ITU123" s="220"/>
      <c r="ITV123" s="220"/>
      <c r="ITW123" s="220"/>
      <c r="ITX123" s="220"/>
      <c r="ITY123" s="220"/>
      <c r="ITZ123" s="220"/>
      <c r="IUA123" s="220"/>
      <c r="IUB123" s="220"/>
      <c r="IUC123" s="220"/>
      <c r="IUD123" s="220"/>
      <c r="IUE123" s="220"/>
      <c r="IUF123" s="220"/>
      <c r="IUG123" s="220"/>
      <c r="IUH123" s="220"/>
      <c r="IUI123" s="220"/>
      <c r="IUJ123" s="220"/>
      <c r="IUK123" s="220"/>
      <c r="IUL123" s="220"/>
      <c r="IUM123" s="220"/>
      <c r="IUN123" s="220"/>
      <c r="IUO123" s="220"/>
      <c r="IUP123" s="220"/>
      <c r="IUQ123" s="220"/>
      <c r="IUR123" s="220"/>
      <c r="IUS123" s="220"/>
      <c r="IUT123" s="220"/>
      <c r="IUU123" s="220"/>
      <c r="IUV123" s="220"/>
      <c r="IUW123" s="220"/>
      <c r="IUX123" s="220"/>
      <c r="IUY123" s="220"/>
      <c r="IUZ123" s="220"/>
      <c r="IVA123" s="220"/>
      <c r="IVB123" s="220"/>
      <c r="IVC123" s="220"/>
      <c r="IVD123" s="220"/>
      <c r="IVE123" s="220"/>
      <c r="IVF123" s="220"/>
      <c r="IVG123" s="220"/>
      <c r="IVH123" s="220"/>
      <c r="IVI123" s="220"/>
      <c r="IVJ123" s="220"/>
      <c r="IVK123" s="220"/>
      <c r="IVL123" s="220"/>
      <c r="IVM123" s="220"/>
      <c r="IVN123" s="220"/>
      <c r="IVO123" s="220"/>
      <c r="IVP123" s="220"/>
      <c r="IVQ123" s="220"/>
      <c r="IVR123" s="220"/>
      <c r="IVS123" s="220"/>
      <c r="IVT123" s="220"/>
      <c r="IVU123" s="220"/>
      <c r="IVV123" s="220"/>
      <c r="IVW123" s="220"/>
      <c r="IVX123" s="220"/>
      <c r="IVY123" s="220"/>
      <c r="IVZ123" s="220"/>
      <c r="IWA123" s="220"/>
      <c r="IWB123" s="220"/>
      <c r="IWC123" s="220"/>
      <c r="IWD123" s="220"/>
      <c r="IWE123" s="220"/>
      <c r="IWF123" s="220"/>
      <c r="IWG123" s="220"/>
      <c r="IWH123" s="220"/>
      <c r="IWI123" s="220"/>
      <c r="IWJ123" s="220"/>
      <c r="IWK123" s="220"/>
      <c r="IWL123" s="220"/>
      <c r="IWM123" s="220"/>
      <c r="IWN123" s="220"/>
      <c r="IWO123" s="220"/>
      <c r="IWP123" s="220"/>
      <c r="IWQ123" s="220"/>
      <c r="IWR123" s="220"/>
      <c r="IWS123" s="220"/>
      <c r="IWT123" s="220"/>
      <c r="IWU123" s="220"/>
      <c r="IWV123" s="220"/>
      <c r="IWW123" s="220"/>
      <c r="IWX123" s="220"/>
      <c r="IWY123" s="220"/>
      <c r="IWZ123" s="220"/>
      <c r="IXA123" s="220"/>
      <c r="IXB123" s="220"/>
      <c r="IXC123" s="220"/>
      <c r="IXD123" s="220"/>
      <c r="IXE123" s="220"/>
      <c r="IXF123" s="220"/>
      <c r="IXG123" s="220"/>
      <c r="IXH123" s="220"/>
      <c r="IXI123" s="220"/>
      <c r="IXJ123" s="220"/>
      <c r="IXK123" s="220"/>
      <c r="IXL123" s="220"/>
      <c r="IXM123" s="220"/>
      <c r="IXN123" s="220"/>
      <c r="IXO123" s="220"/>
      <c r="IXP123" s="220"/>
      <c r="IXQ123" s="220"/>
      <c r="IXR123" s="220"/>
      <c r="IXS123" s="220"/>
      <c r="IXT123" s="220"/>
      <c r="IXU123" s="220"/>
      <c r="IXV123" s="220"/>
      <c r="IXW123" s="220"/>
      <c r="IXX123" s="220"/>
      <c r="IXY123" s="220"/>
      <c r="IXZ123" s="220"/>
      <c r="IYA123" s="220"/>
      <c r="IYB123" s="220"/>
      <c r="IYC123" s="220"/>
      <c r="IYD123" s="220"/>
      <c r="IYE123" s="220"/>
      <c r="IYF123" s="220"/>
      <c r="IYG123" s="220"/>
      <c r="IYH123" s="220"/>
      <c r="IYI123" s="220"/>
      <c r="IYJ123" s="220"/>
      <c r="IYK123" s="220"/>
      <c r="IYL123" s="220"/>
      <c r="IYM123" s="220"/>
      <c r="IYN123" s="220"/>
      <c r="IYO123" s="220"/>
      <c r="IYP123" s="220"/>
      <c r="IYQ123" s="220"/>
      <c r="IYR123" s="220"/>
      <c r="IYS123" s="220"/>
      <c r="IYT123" s="220"/>
      <c r="IYU123" s="220"/>
      <c r="IYV123" s="220"/>
      <c r="IYW123" s="220"/>
      <c r="IYX123" s="220"/>
      <c r="IYY123" s="220"/>
      <c r="IYZ123" s="220"/>
      <c r="IZA123" s="220"/>
      <c r="IZB123" s="220"/>
      <c r="IZC123" s="220"/>
      <c r="IZD123" s="220"/>
      <c r="IZE123" s="220"/>
      <c r="IZF123" s="220"/>
      <c r="IZG123" s="220"/>
      <c r="IZH123" s="220"/>
      <c r="IZI123" s="220"/>
      <c r="IZJ123" s="220"/>
      <c r="IZK123" s="220"/>
      <c r="IZL123" s="220"/>
      <c r="IZM123" s="220"/>
      <c r="IZN123" s="220"/>
      <c r="IZO123" s="220"/>
      <c r="IZP123" s="220"/>
      <c r="IZQ123" s="220"/>
      <c r="IZR123" s="220"/>
      <c r="IZS123" s="220"/>
      <c r="IZT123" s="220"/>
      <c r="IZU123" s="220"/>
      <c r="IZV123" s="220"/>
      <c r="IZW123" s="220"/>
      <c r="IZX123" s="220"/>
      <c r="IZY123" s="220"/>
      <c r="IZZ123" s="220"/>
      <c r="JAA123" s="220"/>
      <c r="JAB123" s="220"/>
      <c r="JAC123" s="220"/>
      <c r="JAD123" s="220"/>
      <c r="JAE123" s="220"/>
      <c r="JAF123" s="220"/>
      <c r="JAG123" s="220"/>
      <c r="JAH123" s="220"/>
      <c r="JAI123" s="220"/>
      <c r="JAJ123" s="220"/>
      <c r="JAK123" s="220"/>
      <c r="JAL123" s="220"/>
      <c r="JAM123" s="220"/>
      <c r="JAN123" s="220"/>
      <c r="JAO123" s="220"/>
      <c r="JAP123" s="220"/>
      <c r="JAQ123" s="220"/>
      <c r="JAR123" s="220"/>
      <c r="JAS123" s="220"/>
      <c r="JAT123" s="220"/>
      <c r="JAU123" s="220"/>
      <c r="JAV123" s="220"/>
      <c r="JAW123" s="220"/>
      <c r="JAX123" s="220"/>
      <c r="JAY123" s="220"/>
      <c r="JAZ123" s="220"/>
      <c r="JBA123" s="220"/>
      <c r="JBB123" s="220"/>
      <c r="JBC123" s="220"/>
      <c r="JBD123" s="220"/>
      <c r="JBE123" s="220"/>
      <c r="JBF123" s="220"/>
      <c r="JBG123" s="220"/>
      <c r="JBH123" s="220"/>
      <c r="JBI123" s="220"/>
      <c r="JBJ123" s="220"/>
      <c r="JBK123" s="220"/>
      <c r="JBL123" s="220"/>
      <c r="JBM123" s="220"/>
      <c r="JBN123" s="220"/>
      <c r="JBO123" s="220"/>
      <c r="JBP123" s="220"/>
      <c r="JBQ123" s="220"/>
      <c r="JBR123" s="220"/>
      <c r="JBS123" s="220"/>
      <c r="JBT123" s="220"/>
      <c r="JBU123" s="220"/>
      <c r="JBV123" s="220"/>
      <c r="JBW123" s="220"/>
      <c r="JBX123" s="220"/>
      <c r="JBY123" s="220"/>
      <c r="JBZ123" s="220"/>
      <c r="JCA123" s="220"/>
      <c r="JCB123" s="220"/>
      <c r="JCC123" s="220"/>
      <c r="JCD123" s="220"/>
      <c r="JCE123" s="220"/>
      <c r="JCF123" s="220"/>
      <c r="JCG123" s="220"/>
      <c r="JCH123" s="220"/>
      <c r="JCI123" s="220"/>
      <c r="JCJ123" s="220"/>
      <c r="JCK123" s="220"/>
      <c r="JCL123" s="220"/>
      <c r="JCM123" s="220"/>
      <c r="JCN123" s="220"/>
      <c r="JCO123" s="220"/>
      <c r="JCP123" s="220"/>
      <c r="JCQ123" s="220"/>
      <c r="JCR123" s="220"/>
      <c r="JCS123" s="220"/>
      <c r="JCT123" s="220"/>
      <c r="JCU123" s="220"/>
      <c r="JCV123" s="220"/>
      <c r="JCW123" s="220"/>
      <c r="JCX123" s="220"/>
      <c r="JCY123" s="220"/>
      <c r="JCZ123" s="220"/>
      <c r="JDA123" s="220"/>
      <c r="JDB123" s="220"/>
      <c r="JDC123" s="220"/>
      <c r="JDD123" s="220"/>
      <c r="JDE123" s="220"/>
      <c r="JDF123" s="220"/>
      <c r="JDG123" s="220"/>
      <c r="JDH123" s="220"/>
      <c r="JDI123" s="220"/>
      <c r="JDJ123" s="220"/>
      <c r="JDK123" s="220"/>
      <c r="JDL123" s="220"/>
      <c r="JDM123" s="220"/>
      <c r="JDN123" s="220"/>
      <c r="JDO123" s="220"/>
      <c r="JDP123" s="220"/>
      <c r="JDQ123" s="220"/>
      <c r="JDR123" s="220"/>
      <c r="JDS123" s="220"/>
      <c r="JDT123" s="220"/>
      <c r="JDU123" s="220"/>
      <c r="JDV123" s="220"/>
      <c r="JDW123" s="220"/>
      <c r="JDX123" s="220"/>
      <c r="JDY123" s="220"/>
      <c r="JDZ123" s="220"/>
      <c r="JEA123" s="220"/>
      <c r="JEB123" s="220"/>
      <c r="JEC123" s="220"/>
      <c r="JED123" s="220"/>
      <c r="JEE123" s="220"/>
      <c r="JEF123" s="220"/>
      <c r="JEG123" s="220"/>
      <c r="JEH123" s="220"/>
      <c r="JEI123" s="220"/>
      <c r="JEJ123" s="220"/>
      <c r="JEK123" s="220"/>
      <c r="JEL123" s="220"/>
      <c r="JEM123" s="220"/>
      <c r="JEN123" s="220"/>
      <c r="JEO123" s="220"/>
      <c r="JEP123" s="220"/>
      <c r="JEQ123" s="220"/>
      <c r="JER123" s="220"/>
      <c r="JES123" s="220"/>
      <c r="JET123" s="220"/>
      <c r="JEU123" s="220"/>
      <c r="JEV123" s="220"/>
      <c r="JEW123" s="220"/>
      <c r="JEX123" s="220"/>
      <c r="JEY123" s="220"/>
      <c r="JEZ123" s="220"/>
      <c r="JFA123" s="220"/>
      <c r="JFB123" s="220"/>
      <c r="JFC123" s="220"/>
      <c r="JFD123" s="220"/>
      <c r="JFE123" s="220"/>
      <c r="JFF123" s="220"/>
      <c r="JFG123" s="220"/>
      <c r="JFH123" s="220"/>
      <c r="JFI123" s="220"/>
      <c r="JFJ123" s="220"/>
      <c r="JFK123" s="220"/>
      <c r="JFL123" s="220"/>
      <c r="JFM123" s="220"/>
      <c r="JFN123" s="220"/>
      <c r="JFO123" s="220"/>
      <c r="JFP123" s="220"/>
      <c r="JFQ123" s="220"/>
      <c r="JFR123" s="220"/>
      <c r="JFS123" s="220"/>
      <c r="JFT123" s="220"/>
      <c r="JFU123" s="220"/>
      <c r="JFV123" s="220"/>
      <c r="JFW123" s="220"/>
      <c r="JFX123" s="220"/>
      <c r="JFY123" s="220"/>
      <c r="JFZ123" s="220"/>
      <c r="JGA123" s="220"/>
      <c r="JGB123" s="220"/>
      <c r="JGC123" s="220"/>
      <c r="JGD123" s="220"/>
      <c r="JGE123" s="220"/>
      <c r="JGF123" s="220"/>
      <c r="JGG123" s="220"/>
      <c r="JGH123" s="220"/>
      <c r="JGI123" s="220"/>
      <c r="JGJ123" s="220"/>
      <c r="JGK123" s="220"/>
      <c r="JGL123" s="220"/>
      <c r="JGM123" s="220"/>
      <c r="JGN123" s="220"/>
      <c r="JGO123" s="220"/>
      <c r="JGP123" s="220"/>
      <c r="JGQ123" s="220"/>
      <c r="JGR123" s="220"/>
      <c r="JGS123" s="220"/>
      <c r="JGT123" s="220"/>
      <c r="JGU123" s="220"/>
      <c r="JGV123" s="220"/>
      <c r="JGW123" s="220"/>
      <c r="JGX123" s="220"/>
      <c r="JGY123" s="220"/>
      <c r="JGZ123" s="220"/>
      <c r="JHA123" s="220"/>
      <c r="JHB123" s="220"/>
      <c r="JHC123" s="220"/>
      <c r="JHD123" s="220"/>
      <c r="JHE123" s="220"/>
      <c r="JHF123" s="220"/>
      <c r="JHG123" s="220"/>
      <c r="JHH123" s="220"/>
      <c r="JHI123" s="220"/>
      <c r="JHJ123" s="220"/>
      <c r="JHK123" s="220"/>
      <c r="JHL123" s="220"/>
      <c r="JHM123" s="220"/>
      <c r="JHN123" s="220"/>
      <c r="JHO123" s="220"/>
      <c r="JHP123" s="220"/>
      <c r="JHQ123" s="220"/>
      <c r="JHR123" s="220"/>
      <c r="JHS123" s="220"/>
      <c r="JHT123" s="220"/>
      <c r="JHU123" s="220"/>
      <c r="JHV123" s="220"/>
      <c r="JHW123" s="220"/>
      <c r="JHX123" s="220"/>
      <c r="JHY123" s="220"/>
      <c r="JHZ123" s="220"/>
      <c r="JIA123" s="220"/>
      <c r="JIB123" s="220"/>
      <c r="JIC123" s="220"/>
      <c r="JID123" s="220"/>
      <c r="JIE123" s="220"/>
      <c r="JIF123" s="220"/>
      <c r="JIG123" s="220"/>
      <c r="JIH123" s="220"/>
      <c r="JII123" s="220"/>
      <c r="JIJ123" s="220"/>
      <c r="JIK123" s="220"/>
      <c r="JIL123" s="220"/>
      <c r="JIM123" s="220"/>
      <c r="JIN123" s="220"/>
      <c r="JIO123" s="220"/>
      <c r="JIP123" s="220"/>
      <c r="JIQ123" s="220"/>
      <c r="JIR123" s="220"/>
      <c r="JIS123" s="220"/>
      <c r="JIT123" s="220"/>
      <c r="JIU123" s="220"/>
      <c r="JIV123" s="220"/>
      <c r="JIW123" s="220"/>
      <c r="JIX123" s="220"/>
      <c r="JIY123" s="220"/>
      <c r="JIZ123" s="220"/>
      <c r="JJA123" s="220"/>
      <c r="JJB123" s="220"/>
      <c r="JJC123" s="220"/>
      <c r="JJD123" s="220"/>
      <c r="JJE123" s="220"/>
      <c r="JJF123" s="220"/>
      <c r="JJG123" s="220"/>
      <c r="JJH123" s="220"/>
      <c r="JJI123" s="220"/>
      <c r="JJJ123" s="220"/>
      <c r="JJK123" s="220"/>
      <c r="JJL123" s="220"/>
      <c r="JJM123" s="220"/>
      <c r="JJN123" s="220"/>
      <c r="JJO123" s="220"/>
      <c r="JJP123" s="220"/>
      <c r="JJQ123" s="220"/>
      <c r="JJR123" s="220"/>
      <c r="JJS123" s="220"/>
      <c r="JJT123" s="220"/>
      <c r="JJU123" s="220"/>
      <c r="JJV123" s="220"/>
      <c r="JJW123" s="220"/>
      <c r="JJX123" s="220"/>
      <c r="JJY123" s="220"/>
      <c r="JJZ123" s="220"/>
      <c r="JKA123" s="220"/>
      <c r="JKB123" s="220"/>
      <c r="JKC123" s="220"/>
      <c r="JKD123" s="220"/>
      <c r="JKE123" s="220"/>
      <c r="JKF123" s="220"/>
      <c r="JKG123" s="220"/>
      <c r="JKH123" s="220"/>
      <c r="JKI123" s="220"/>
      <c r="JKJ123" s="220"/>
      <c r="JKK123" s="220"/>
      <c r="JKL123" s="220"/>
      <c r="JKM123" s="220"/>
      <c r="JKN123" s="220"/>
      <c r="JKO123" s="220"/>
      <c r="JKP123" s="220"/>
      <c r="JKQ123" s="220"/>
      <c r="JKR123" s="220"/>
      <c r="JKS123" s="220"/>
      <c r="JKT123" s="220"/>
      <c r="JKU123" s="220"/>
      <c r="JKV123" s="220"/>
      <c r="JKW123" s="220"/>
      <c r="JKX123" s="220"/>
      <c r="JKY123" s="220"/>
      <c r="JKZ123" s="220"/>
      <c r="JLA123" s="220"/>
      <c r="JLB123" s="220"/>
      <c r="JLC123" s="220"/>
      <c r="JLD123" s="220"/>
      <c r="JLE123" s="220"/>
      <c r="JLF123" s="220"/>
      <c r="JLG123" s="220"/>
      <c r="JLH123" s="220"/>
      <c r="JLI123" s="220"/>
      <c r="JLJ123" s="220"/>
      <c r="JLK123" s="220"/>
      <c r="JLL123" s="220"/>
      <c r="JLM123" s="220"/>
      <c r="JLN123" s="220"/>
      <c r="JLO123" s="220"/>
      <c r="JLP123" s="220"/>
      <c r="JLQ123" s="220"/>
      <c r="JLR123" s="220"/>
      <c r="JLS123" s="220"/>
      <c r="JLT123" s="220"/>
      <c r="JLU123" s="220"/>
      <c r="JLV123" s="220"/>
      <c r="JLW123" s="220"/>
      <c r="JLX123" s="220"/>
      <c r="JLY123" s="220"/>
      <c r="JLZ123" s="220"/>
      <c r="JMA123" s="220"/>
      <c r="JMB123" s="220"/>
      <c r="JMC123" s="220"/>
      <c r="JMD123" s="220"/>
      <c r="JME123" s="220"/>
      <c r="JMF123" s="220"/>
      <c r="JMG123" s="220"/>
      <c r="JMH123" s="220"/>
      <c r="JMI123" s="220"/>
      <c r="JMJ123" s="220"/>
      <c r="JMK123" s="220"/>
      <c r="JML123" s="220"/>
      <c r="JMM123" s="220"/>
      <c r="JMN123" s="220"/>
      <c r="JMO123" s="220"/>
      <c r="JMP123" s="220"/>
      <c r="JMQ123" s="220"/>
      <c r="JMR123" s="220"/>
      <c r="JMS123" s="220"/>
      <c r="JMT123" s="220"/>
      <c r="JMU123" s="220"/>
      <c r="JMV123" s="220"/>
      <c r="JMW123" s="220"/>
      <c r="JMX123" s="220"/>
      <c r="JMY123" s="220"/>
      <c r="JMZ123" s="220"/>
      <c r="JNA123" s="220"/>
      <c r="JNB123" s="220"/>
      <c r="JNC123" s="220"/>
      <c r="JND123" s="220"/>
      <c r="JNE123" s="220"/>
      <c r="JNF123" s="220"/>
      <c r="JNG123" s="220"/>
      <c r="JNH123" s="220"/>
      <c r="JNI123" s="220"/>
      <c r="JNJ123" s="220"/>
      <c r="JNK123" s="220"/>
      <c r="JNL123" s="220"/>
      <c r="JNM123" s="220"/>
      <c r="JNN123" s="220"/>
      <c r="JNO123" s="220"/>
      <c r="JNP123" s="220"/>
      <c r="JNQ123" s="220"/>
      <c r="JNR123" s="220"/>
      <c r="JNS123" s="220"/>
      <c r="JNT123" s="220"/>
      <c r="JNU123" s="220"/>
      <c r="JNV123" s="220"/>
      <c r="JNW123" s="220"/>
      <c r="JNX123" s="220"/>
      <c r="JNY123" s="220"/>
      <c r="JNZ123" s="220"/>
      <c r="JOA123" s="220"/>
      <c r="JOB123" s="220"/>
      <c r="JOC123" s="220"/>
      <c r="JOD123" s="220"/>
      <c r="JOE123" s="220"/>
      <c r="JOF123" s="220"/>
      <c r="JOG123" s="220"/>
      <c r="JOH123" s="220"/>
      <c r="JOI123" s="220"/>
      <c r="JOJ123" s="220"/>
      <c r="JOK123" s="220"/>
      <c r="JOL123" s="220"/>
      <c r="JOM123" s="220"/>
      <c r="JON123" s="220"/>
      <c r="JOO123" s="220"/>
      <c r="JOP123" s="220"/>
      <c r="JOQ123" s="220"/>
      <c r="JOR123" s="220"/>
      <c r="JOS123" s="220"/>
      <c r="JOT123" s="220"/>
      <c r="JOU123" s="220"/>
      <c r="JOV123" s="220"/>
      <c r="JOW123" s="220"/>
      <c r="JOX123" s="220"/>
      <c r="JOY123" s="220"/>
      <c r="JOZ123" s="220"/>
      <c r="JPA123" s="220"/>
      <c r="JPB123" s="220"/>
      <c r="JPC123" s="220"/>
      <c r="JPD123" s="220"/>
      <c r="JPE123" s="220"/>
      <c r="JPF123" s="220"/>
      <c r="JPG123" s="220"/>
      <c r="JPH123" s="220"/>
      <c r="JPI123" s="220"/>
      <c r="JPJ123" s="220"/>
      <c r="JPK123" s="220"/>
      <c r="JPL123" s="220"/>
      <c r="JPM123" s="220"/>
      <c r="JPN123" s="220"/>
      <c r="JPO123" s="220"/>
      <c r="JPP123" s="220"/>
      <c r="JPQ123" s="220"/>
      <c r="JPR123" s="220"/>
      <c r="JPS123" s="220"/>
      <c r="JPT123" s="220"/>
      <c r="JPU123" s="220"/>
      <c r="JPV123" s="220"/>
      <c r="JPW123" s="220"/>
      <c r="JPX123" s="220"/>
      <c r="JPY123" s="220"/>
      <c r="JPZ123" s="220"/>
      <c r="JQA123" s="220"/>
      <c r="JQB123" s="220"/>
      <c r="JQC123" s="220"/>
      <c r="JQD123" s="220"/>
      <c r="JQE123" s="220"/>
      <c r="JQF123" s="220"/>
      <c r="JQG123" s="220"/>
      <c r="JQH123" s="220"/>
      <c r="JQI123" s="220"/>
      <c r="JQJ123" s="220"/>
      <c r="JQK123" s="220"/>
      <c r="JQL123" s="220"/>
      <c r="JQM123" s="220"/>
      <c r="JQN123" s="220"/>
      <c r="JQO123" s="220"/>
      <c r="JQP123" s="220"/>
      <c r="JQQ123" s="220"/>
      <c r="JQR123" s="220"/>
      <c r="JQS123" s="220"/>
      <c r="JQT123" s="220"/>
      <c r="JQU123" s="220"/>
      <c r="JQV123" s="220"/>
      <c r="JQW123" s="220"/>
      <c r="JQX123" s="220"/>
      <c r="JQY123" s="220"/>
      <c r="JQZ123" s="220"/>
      <c r="JRA123" s="220"/>
      <c r="JRB123" s="220"/>
      <c r="JRC123" s="220"/>
      <c r="JRD123" s="220"/>
      <c r="JRE123" s="220"/>
      <c r="JRF123" s="220"/>
      <c r="JRG123" s="220"/>
      <c r="JRH123" s="220"/>
      <c r="JRI123" s="220"/>
      <c r="JRJ123" s="220"/>
      <c r="JRK123" s="220"/>
      <c r="JRL123" s="220"/>
      <c r="JRM123" s="220"/>
      <c r="JRN123" s="220"/>
      <c r="JRO123" s="220"/>
      <c r="JRP123" s="220"/>
      <c r="JRQ123" s="220"/>
      <c r="JRR123" s="220"/>
      <c r="JRS123" s="220"/>
      <c r="JRT123" s="220"/>
      <c r="JRU123" s="220"/>
      <c r="JRV123" s="220"/>
      <c r="JRW123" s="220"/>
      <c r="JRX123" s="220"/>
      <c r="JRY123" s="220"/>
      <c r="JRZ123" s="220"/>
      <c r="JSA123" s="220"/>
      <c r="JSB123" s="220"/>
      <c r="JSC123" s="220"/>
      <c r="JSD123" s="220"/>
      <c r="JSE123" s="220"/>
      <c r="JSF123" s="220"/>
      <c r="JSG123" s="220"/>
      <c r="JSH123" s="220"/>
      <c r="JSI123" s="220"/>
      <c r="JSJ123" s="220"/>
      <c r="JSK123" s="220"/>
      <c r="JSL123" s="220"/>
      <c r="JSM123" s="220"/>
      <c r="JSN123" s="220"/>
      <c r="JSO123" s="220"/>
      <c r="JSP123" s="220"/>
      <c r="JSQ123" s="220"/>
      <c r="JSR123" s="220"/>
      <c r="JSS123" s="220"/>
      <c r="JST123" s="220"/>
      <c r="JSU123" s="220"/>
      <c r="JSV123" s="220"/>
      <c r="JSW123" s="220"/>
      <c r="JSX123" s="220"/>
      <c r="JSY123" s="220"/>
      <c r="JSZ123" s="220"/>
      <c r="JTA123" s="220"/>
      <c r="JTB123" s="220"/>
      <c r="JTC123" s="220"/>
      <c r="JTD123" s="220"/>
      <c r="JTE123" s="220"/>
      <c r="JTF123" s="220"/>
      <c r="JTG123" s="220"/>
      <c r="JTH123" s="220"/>
      <c r="JTI123" s="220"/>
      <c r="JTJ123" s="220"/>
      <c r="JTK123" s="220"/>
      <c r="JTL123" s="220"/>
      <c r="JTM123" s="220"/>
      <c r="JTN123" s="220"/>
      <c r="JTO123" s="220"/>
      <c r="JTP123" s="220"/>
      <c r="JTQ123" s="220"/>
      <c r="JTR123" s="220"/>
      <c r="JTS123" s="220"/>
      <c r="JTT123" s="220"/>
      <c r="JTU123" s="220"/>
      <c r="JTV123" s="220"/>
      <c r="JTW123" s="220"/>
      <c r="JTX123" s="220"/>
      <c r="JTY123" s="220"/>
      <c r="JTZ123" s="220"/>
      <c r="JUA123" s="220"/>
      <c r="JUB123" s="220"/>
      <c r="JUC123" s="220"/>
      <c r="JUD123" s="220"/>
      <c r="JUE123" s="220"/>
      <c r="JUF123" s="220"/>
      <c r="JUG123" s="220"/>
      <c r="JUH123" s="220"/>
      <c r="JUI123" s="220"/>
      <c r="JUJ123" s="220"/>
      <c r="JUK123" s="220"/>
      <c r="JUL123" s="220"/>
      <c r="JUM123" s="220"/>
      <c r="JUN123" s="220"/>
      <c r="JUO123" s="220"/>
      <c r="JUP123" s="220"/>
      <c r="JUQ123" s="220"/>
      <c r="JUR123" s="220"/>
      <c r="JUS123" s="220"/>
      <c r="JUT123" s="220"/>
      <c r="JUU123" s="220"/>
      <c r="JUV123" s="220"/>
      <c r="JUW123" s="220"/>
      <c r="JUX123" s="220"/>
      <c r="JUY123" s="220"/>
      <c r="JUZ123" s="220"/>
      <c r="JVA123" s="220"/>
      <c r="JVB123" s="220"/>
      <c r="JVC123" s="220"/>
      <c r="JVD123" s="220"/>
      <c r="JVE123" s="220"/>
      <c r="JVF123" s="220"/>
      <c r="JVG123" s="220"/>
      <c r="JVH123" s="220"/>
      <c r="JVI123" s="220"/>
      <c r="JVJ123" s="220"/>
      <c r="JVK123" s="220"/>
      <c r="JVL123" s="220"/>
      <c r="JVM123" s="220"/>
      <c r="JVN123" s="220"/>
      <c r="JVO123" s="220"/>
      <c r="JVP123" s="220"/>
      <c r="JVQ123" s="220"/>
      <c r="JVR123" s="220"/>
      <c r="JVS123" s="220"/>
      <c r="JVT123" s="220"/>
      <c r="JVU123" s="220"/>
      <c r="JVV123" s="220"/>
      <c r="JVW123" s="220"/>
      <c r="JVX123" s="220"/>
      <c r="JVY123" s="220"/>
      <c r="JVZ123" s="220"/>
      <c r="JWA123" s="220"/>
      <c r="JWB123" s="220"/>
      <c r="JWC123" s="220"/>
      <c r="JWD123" s="220"/>
      <c r="JWE123" s="220"/>
      <c r="JWF123" s="220"/>
      <c r="JWG123" s="220"/>
      <c r="JWH123" s="220"/>
      <c r="JWI123" s="220"/>
      <c r="JWJ123" s="220"/>
      <c r="JWK123" s="220"/>
      <c r="JWL123" s="220"/>
      <c r="JWM123" s="220"/>
      <c r="JWN123" s="220"/>
      <c r="JWO123" s="220"/>
      <c r="JWP123" s="220"/>
      <c r="JWQ123" s="220"/>
      <c r="JWR123" s="220"/>
      <c r="JWS123" s="220"/>
      <c r="JWT123" s="220"/>
      <c r="JWU123" s="220"/>
      <c r="JWV123" s="220"/>
      <c r="JWW123" s="220"/>
      <c r="JWX123" s="220"/>
      <c r="JWY123" s="220"/>
      <c r="JWZ123" s="220"/>
      <c r="JXA123" s="220"/>
      <c r="JXB123" s="220"/>
      <c r="JXC123" s="220"/>
      <c r="JXD123" s="220"/>
      <c r="JXE123" s="220"/>
      <c r="JXF123" s="220"/>
      <c r="JXG123" s="220"/>
      <c r="JXH123" s="220"/>
      <c r="JXI123" s="220"/>
      <c r="JXJ123" s="220"/>
      <c r="JXK123" s="220"/>
      <c r="JXL123" s="220"/>
      <c r="JXM123" s="220"/>
      <c r="JXN123" s="220"/>
      <c r="JXO123" s="220"/>
      <c r="JXP123" s="220"/>
      <c r="JXQ123" s="220"/>
      <c r="JXR123" s="220"/>
      <c r="JXS123" s="220"/>
      <c r="JXT123" s="220"/>
      <c r="JXU123" s="220"/>
      <c r="JXV123" s="220"/>
      <c r="JXW123" s="220"/>
      <c r="JXX123" s="220"/>
      <c r="JXY123" s="220"/>
      <c r="JXZ123" s="220"/>
      <c r="JYA123" s="220"/>
      <c r="JYB123" s="220"/>
      <c r="JYC123" s="220"/>
      <c r="JYD123" s="220"/>
      <c r="JYE123" s="220"/>
      <c r="JYF123" s="220"/>
      <c r="JYG123" s="220"/>
      <c r="JYH123" s="220"/>
      <c r="JYI123" s="220"/>
      <c r="JYJ123" s="220"/>
      <c r="JYK123" s="220"/>
      <c r="JYL123" s="220"/>
      <c r="JYM123" s="220"/>
      <c r="JYN123" s="220"/>
      <c r="JYO123" s="220"/>
      <c r="JYP123" s="220"/>
      <c r="JYQ123" s="220"/>
      <c r="JYR123" s="220"/>
      <c r="JYS123" s="220"/>
      <c r="JYT123" s="220"/>
      <c r="JYU123" s="220"/>
      <c r="JYV123" s="220"/>
      <c r="JYW123" s="220"/>
      <c r="JYX123" s="220"/>
      <c r="JYY123" s="220"/>
      <c r="JYZ123" s="220"/>
      <c r="JZA123" s="220"/>
      <c r="JZB123" s="220"/>
      <c r="JZC123" s="220"/>
      <c r="JZD123" s="220"/>
      <c r="JZE123" s="220"/>
      <c r="JZF123" s="220"/>
      <c r="JZG123" s="220"/>
      <c r="JZH123" s="220"/>
      <c r="JZI123" s="220"/>
      <c r="JZJ123" s="220"/>
      <c r="JZK123" s="220"/>
      <c r="JZL123" s="220"/>
      <c r="JZM123" s="220"/>
      <c r="JZN123" s="220"/>
      <c r="JZO123" s="220"/>
      <c r="JZP123" s="220"/>
      <c r="JZQ123" s="220"/>
      <c r="JZR123" s="220"/>
      <c r="JZS123" s="220"/>
      <c r="JZT123" s="220"/>
      <c r="JZU123" s="220"/>
      <c r="JZV123" s="220"/>
      <c r="JZW123" s="220"/>
      <c r="JZX123" s="220"/>
      <c r="JZY123" s="220"/>
      <c r="JZZ123" s="220"/>
      <c r="KAA123" s="220"/>
      <c r="KAB123" s="220"/>
      <c r="KAC123" s="220"/>
      <c r="KAD123" s="220"/>
      <c r="KAE123" s="220"/>
      <c r="KAF123" s="220"/>
      <c r="KAG123" s="220"/>
      <c r="KAH123" s="220"/>
      <c r="KAI123" s="220"/>
      <c r="KAJ123" s="220"/>
      <c r="KAK123" s="220"/>
      <c r="KAL123" s="220"/>
      <c r="KAM123" s="220"/>
      <c r="KAN123" s="220"/>
      <c r="KAO123" s="220"/>
      <c r="KAP123" s="220"/>
      <c r="KAQ123" s="220"/>
      <c r="KAR123" s="220"/>
      <c r="KAS123" s="220"/>
      <c r="KAT123" s="220"/>
      <c r="KAU123" s="220"/>
      <c r="KAV123" s="220"/>
      <c r="KAW123" s="220"/>
      <c r="KAX123" s="220"/>
      <c r="KAY123" s="220"/>
      <c r="KAZ123" s="220"/>
      <c r="KBA123" s="220"/>
      <c r="KBB123" s="220"/>
      <c r="KBC123" s="220"/>
      <c r="KBD123" s="220"/>
      <c r="KBE123" s="220"/>
      <c r="KBF123" s="220"/>
      <c r="KBG123" s="220"/>
      <c r="KBH123" s="220"/>
      <c r="KBI123" s="220"/>
      <c r="KBJ123" s="220"/>
      <c r="KBK123" s="220"/>
      <c r="KBL123" s="220"/>
      <c r="KBM123" s="220"/>
      <c r="KBN123" s="220"/>
      <c r="KBO123" s="220"/>
      <c r="KBP123" s="220"/>
      <c r="KBQ123" s="220"/>
      <c r="KBR123" s="220"/>
      <c r="KBS123" s="220"/>
      <c r="KBT123" s="220"/>
      <c r="KBU123" s="220"/>
      <c r="KBV123" s="220"/>
      <c r="KBW123" s="220"/>
      <c r="KBX123" s="220"/>
      <c r="KBY123" s="220"/>
      <c r="KBZ123" s="220"/>
      <c r="KCA123" s="220"/>
      <c r="KCB123" s="220"/>
      <c r="KCC123" s="220"/>
      <c r="KCD123" s="220"/>
      <c r="KCE123" s="220"/>
      <c r="KCF123" s="220"/>
      <c r="KCG123" s="220"/>
      <c r="KCH123" s="220"/>
      <c r="KCI123" s="220"/>
      <c r="KCJ123" s="220"/>
      <c r="KCK123" s="220"/>
      <c r="KCL123" s="220"/>
      <c r="KCM123" s="220"/>
      <c r="KCN123" s="220"/>
      <c r="KCO123" s="220"/>
      <c r="KCP123" s="220"/>
      <c r="KCQ123" s="220"/>
      <c r="KCR123" s="220"/>
      <c r="KCS123" s="220"/>
      <c r="KCT123" s="220"/>
      <c r="KCU123" s="220"/>
      <c r="KCV123" s="220"/>
      <c r="KCW123" s="220"/>
      <c r="KCX123" s="220"/>
      <c r="KCY123" s="220"/>
      <c r="KCZ123" s="220"/>
      <c r="KDA123" s="220"/>
      <c r="KDB123" s="220"/>
      <c r="KDC123" s="220"/>
      <c r="KDD123" s="220"/>
      <c r="KDE123" s="220"/>
      <c r="KDF123" s="220"/>
      <c r="KDG123" s="220"/>
      <c r="KDH123" s="220"/>
      <c r="KDI123" s="220"/>
      <c r="KDJ123" s="220"/>
      <c r="KDK123" s="220"/>
      <c r="KDL123" s="220"/>
      <c r="KDM123" s="220"/>
      <c r="KDN123" s="220"/>
      <c r="KDO123" s="220"/>
      <c r="KDP123" s="220"/>
      <c r="KDQ123" s="220"/>
      <c r="KDR123" s="220"/>
      <c r="KDS123" s="220"/>
      <c r="KDT123" s="220"/>
      <c r="KDU123" s="220"/>
      <c r="KDV123" s="220"/>
      <c r="KDW123" s="220"/>
      <c r="KDX123" s="220"/>
      <c r="KDY123" s="220"/>
      <c r="KDZ123" s="220"/>
      <c r="KEA123" s="220"/>
      <c r="KEB123" s="220"/>
      <c r="KEC123" s="220"/>
      <c r="KED123" s="220"/>
      <c r="KEE123" s="220"/>
      <c r="KEF123" s="220"/>
      <c r="KEG123" s="220"/>
      <c r="KEH123" s="220"/>
      <c r="KEI123" s="220"/>
      <c r="KEJ123" s="220"/>
      <c r="KEK123" s="220"/>
      <c r="KEL123" s="220"/>
      <c r="KEM123" s="220"/>
      <c r="KEN123" s="220"/>
      <c r="KEO123" s="220"/>
      <c r="KEP123" s="220"/>
      <c r="KEQ123" s="220"/>
      <c r="KER123" s="220"/>
      <c r="KES123" s="220"/>
      <c r="KET123" s="220"/>
      <c r="KEU123" s="220"/>
      <c r="KEV123" s="220"/>
      <c r="KEW123" s="220"/>
      <c r="KEX123" s="220"/>
      <c r="KEY123" s="220"/>
      <c r="KEZ123" s="220"/>
      <c r="KFA123" s="220"/>
      <c r="KFB123" s="220"/>
      <c r="KFC123" s="220"/>
      <c r="KFD123" s="220"/>
      <c r="KFE123" s="220"/>
      <c r="KFF123" s="220"/>
      <c r="KFG123" s="220"/>
      <c r="KFH123" s="220"/>
      <c r="KFI123" s="220"/>
      <c r="KFJ123" s="220"/>
      <c r="KFK123" s="220"/>
      <c r="KFL123" s="220"/>
      <c r="KFM123" s="220"/>
      <c r="KFN123" s="220"/>
      <c r="KFO123" s="220"/>
      <c r="KFP123" s="220"/>
      <c r="KFQ123" s="220"/>
      <c r="KFR123" s="220"/>
      <c r="KFS123" s="220"/>
      <c r="KFT123" s="220"/>
      <c r="KFU123" s="220"/>
      <c r="KFV123" s="220"/>
      <c r="KFW123" s="220"/>
      <c r="KFX123" s="220"/>
      <c r="KFY123" s="220"/>
      <c r="KFZ123" s="220"/>
      <c r="KGA123" s="220"/>
      <c r="KGB123" s="220"/>
      <c r="KGC123" s="220"/>
      <c r="KGD123" s="220"/>
      <c r="KGE123" s="220"/>
      <c r="KGF123" s="220"/>
      <c r="KGG123" s="220"/>
      <c r="KGH123" s="220"/>
      <c r="KGI123" s="220"/>
      <c r="KGJ123" s="220"/>
      <c r="KGK123" s="220"/>
      <c r="KGL123" s="220"/>
      <c r="KGM123" s="220"/>
      <c r="KGN123" s="220"/>
      <c r="KGO123" s="220"/>
      <c r="KGP123" s="220"/>
      <c r="KGQ123" s="220"/>
      <c r="KGR123" s="220"/>
      <c r="KGS123" s="220"/>
      <c r="KGT123" s="220"/>
      <c r="KGU123" s="220"/>
      <c r="KGV123" s="220"/>
      <c r="KGW123" s="220"/>
      <c r="KGX123" s="220"/>
      <c r="KGY123" s="220"/>
      <c r="KGZ123" s="220"/>
      <c r="KHA123" s="220"/>
      <c r="KHB123" s="220"/>
      <c r="KHC123" s="220"/>
      <c r="KHD123" s="220"/>
      <c r="KHE123" s="220"/>
      <c r="KHF123" s="220"/>
      <c r="KHG123" s="220"/>
      <c r="KHH123" s="220"/>
      <c r="KHI123" s="220"/>
      <c r="KHJ123" s="220"/>
      <c r="KHK123" s="220"/>
      <c r="KHL123" s="220"/>
      <c r="KHM123" s="220"/>
      <c r="KHN123" s="220"/>
      <c r="KHO123" s="220"/>
      <c r="KHP123" s="220"/>
      <c r="KHQ123" s="220"/>
      <c r="KHR123" s="220"/>
      <c r="KHS123" s="220"/>
      <c r="KHT123" s="220"/>
      <c r="KHU123" s="220"/>
      <c r="KHV123" s="220"/>
      <c r="KHW123" s="220"/>
      <c r="KHX123" s="220"/>
      <c r="KHY123" s="220"/>
      <c r="KHZ123" s="220"/>
      <c r="KIA123" s="220"/>
      <c r="KIB123" s="220"/>
      <c r="KIC123" s="220"/>
      <c r="KID123" s="220"/>
      <c r="KIE123" s="220"/>
      <c r="KIF123" s="220"/>
      <c r="KIG123" s="220"/>
      <c r="KIH123" s="220"/>
      <c r="KII123" s="220"/>
      <c r="KIJ123" s="220"/>
      <c r="KIK123" s="220"/>
      <c r="KIL123" s="220"/>
      <c r="KIM123" s="220"/>
      <c r="KIN123" s="220"/>
      <c r="KIO123" s="220"/>
      <c r="KIP123" s="220"/>
      <c r="KIQ123" s="220"/>
      <c r="KIR123" s="220"/>
      <c r="KIS123" s="220"/>
      <c r="KIT123" s="220"/>
      <c r="KIU123" s="220"/>
      <c r="KIV123" s="220"/>
      <c r="KIW123" s="220"/>
      <c r="KIX123" s="220"/>
      <c r="KIY123" s="220"/>
      <c r="KIZ123" s="220"/>
      <c r="KJA123" s="220"/>
      <c r="KJB123" s="220"/>
      <c r="KJC123" s="220"/>
      <c r="KJD123" s="220"/>
      <c r="KJE123" s="220"/>
      <c r="KJF123" s="220"/>
      <c r="KJG123" s="220"/>
      <c r="KJH123" s="220"/>
      <c r="KJI123" s="220"/>
      <c r="KJJ123" s="220"/>
      <c r="KJK123" s="220"/>
      <c r="KJL123" s="220"/>
      <c r="KJM123" s="220"/>
      <c r="KJN123" s="220"/>
      <c r="KJO123" s="220"/>
      <c r="KJP123" s="220"/>
      <c r="KJQ123" s="220"/>
      <c r="KJR123" s="220"/>
      <c r="KJS123" s="220"/>
      <c r="KJT123" s="220"/>
      <c r="KJU123" s="220"/>
      <c r="KJV123" s="220"/>
      <c r="KJW123" s="220"/>
      <c r="KJX123" s="220"/>
      <c r="KJY123" s="220"/>
      <c r="KJZ123" s="220"/>
      <c r="KKA123" s="220"/>
      <c r="KKB123" s="220"/>
      <c r="KKC123" s="220"/>
      <c r="KKD123" s="220"/>
      <c r="KKE123" s="220"/>
      <c r="KKF123" s="220"/>
      <c r="KKG123" s="220"/>
      <c r="KKH123" s="220"/>
      <c r="KKI123" s="220"/>
      <c r="KKJ123" s="220"/>
      <c r="KKK123" s="220"/>
      <c r="KKL123" s="220"/>
      <c r="KKM123" s="220"/>
      <c r="KKN123" s="220"/>
      <c r="KKO123" s="220"/>
      <c r="KKP123" s="220"/>
      <c r="KKQ123" s="220"/>
      <c r="KKR123" s="220"/>
      <c r="KKS123" s="220"/>
      <c r="KKT123" s="220"/>
      <c r="KKU123" s="220"/>
      <c r="KKV123" s="220"/>
      <c r="KKW123" s="220"/>
      <c r="KKX123" s="220"/>
      <c r="KKY123" s="220"/>
      <c r="KKZ123" s="220"/>
      <c r="KLA123" s="220"/>
      <c r="KLB123" s="220"/>
      <c r="KLC123" s="220"/>
      <c r="KLD123" s="220"/>
      <c r="KLE123" s="220"/>
      <c r="KLF123" s="220"/>
      <c r="KLG123" s="220"/>
      <c r="KLH123" s="220"/>
      <c r="KLI123" s="220"/>
      <c r="KLJ123" s="220"/>
      <c r="KLK123" s="220"/>
      <c r="KLL123" s="220"/>
      <c r="KLM123" s="220"/>
      <c r="KLN123" s="220"/>
      <c r="KLO123" s="220"/>
      <c r="KLP123" s="220"/>
      <c r="KLQ123" s="220"/>
      <c r="KLR123" s="220"/>
      <c r="KLS123" s="220"/>
      <c r="KLT123" s="220"/>
      <c r="KLU123" s="220"/>
      <c r="KLV123" s="220"/>
      <c r="KLW123" s="220"/>
      <c r="KLX123" s="220"/>
      <c r="KLY123" s="220"/>
      <c r="KLZ123" s="220"/>
      <c r="KMA123" s="220"/>
      <c r="KMB123" s="220"/>
      <c r="KMC123" s="220"/>
      <c r="KMD123" s="220"/>
      <c r="KME123" s="220"/>
      <c r="KMF123" s="220"/>
      <c r="KMG123" s="220"/>
      <c r="KMH123" s="220"/>
      <c r="KMI123" s="220"/>
      <c r="KMJ123" s="220"/>
      <c r="KMK123" s="220"/>
      <c r="KML123" s="220"/>
      <c r="KMM123" s="220"/>
      <c r="KMN123" s="220"/>
      <c r="KMO123" s="220"/>
      <c r="KMP123" s="220"/>
      <c r="KMQ123" s="220"/>
      <c r="KMR123" s="220"/>
      <c r="KMS123" s="220"/>
      <c r="KMT123" s="220"/>
      <c r="KMU123" s="220"/>
      <c r="KMV123" s="220"/>
      <c r="KMW123" s="220"/>
      <c r="KMX123" s="220"/>
      <c r="KMY123" s="220"/>
      <c r="KMZ123" s="220"/>
      <c r="KNA123" s="220"/>
      <c r="KNB123" s="220"/>
      <c r="KNC123" s="220"/>
      <c r="KND123" s="220"/>
      <c r="KNE123" s="220"/>
      <c r="KNF123" s="220"/>
      <c r="KNG123" s="220"/>
      <c r="KNH123" s="220"/>
      <c r="KNI123" s="220"/>
      <c r="KNJ123" s="220"/>
      <c r="KNK123" s="220"/>
      <c r="KNL123" s="220"/>
      <c r="KNM123" s="220"/>
      <c r="KNN123" s="220"/>
      <c r="KNO123" s="220"/>
      <c r="KNP123" s="220"/>
      <c r="KNQ123" s="220"/>
      <c r="KNR123" s="220"/>
      <c r="KNS123" s="220"/>
      <c r="KNT123" s="220"/>
      <c r="KNU123" s="220"/>
      <c r="KNV123" s="220"/>
      <c r="KNW123" s="220"/>
      <c r="KNX123" s="220"/>
      <c r="KNY123" s="220"/>
      <c r="KNZ123" s="220"/>
      <c r="KOA123" s="220"/>
      <c r="KOB123" s="220"/>
      <c r="KOC123" s="220"/>
      <c r="KOD123" s="220"/>
      <c r="KOE123" s="220"/>
      <c r="KOF123" s="220"/>
      <c r="KOG123" s="220"/>
      <c r="KOH123" s="220"/>
      <c r="KOI123" s="220"/>
      <c r="KOJ123" s="220"/>
      <c r="KOK123" s="220"/>
      <c r="KOL123" s="220"/>
      <c r="KOM123" s="220"/>
      <c r="KON123" s="220"/>
      <c r="KOO123" s="220"/>
      <c r="KOP123" s="220"/>
      <c r="KOQ123" s="220"/>
      <c r="KOR123" s="220"/>
      <c r="KOS123" s="220"/>
      <c r="KOT123" s="220"/>
      <c r="KOU123" s="220"/>
      <c r="KOV123" s="220"/>
      <c r="KOW123" s="220"/>
      <c r="KOX123" s="220"/>
      <c r="KOY123" s="220"/>
      <c r="KOZ123" s="220"/>
      <c r="KPA123" s="220"/>
      <c r="KPB123" s="220"/>
      <c r="KPC123" s="220"/>
      <c r="KPD123" s="220"/>
      <c r="KPE123" s="220"/>
      <c r="KPF123" s="220"/>
      <c r="KPG123" s="220"/>
      <c r="KPH123" s="220"/>
      <c r="KPI123" s="220"/>
      <c r="KPJ123" s="220"/>
      <c r="KPK123" s="220"/>
      <c r="KPL123" s="220"/>
      <c r="KPM123" s="220"/>
      <c r="KPN123" s="220"/>
      <c r="KPO123" s="220"/>
      <c r="KPP123" s="220"/>
      <c r="KPQ123" s="220"/>
      <c r="KPR123" s="220"/>
      <c r="KPS123" s="220"/>
      <c r="KPT123" s="220"/>
      <c r="KPU123" s="220"/>
      <c r="KPV123" s="220"/>
      <c r="KPW123" s="220"/>
      <c r="KPX123" s="220"/>
      <c r="KPY123" s="220"/>
      <c r="KPZ123" s="220"/>
      <c r="KQA123" s="220"/>
      <c r="KQB123" s="220"/>
      <c r="KQC123" s="220"/>
      <c r="KQD123" s="220"/>
      <c r="KQE123" s="220"/>
      <c r="KQF123" s="220"/>
      <c r="KQG123" s="220"/>
      <c r="KQH123" s="220"/>
      <c r="KQI123" s="220"/>
      <c r="KQJ123" s="220"/>
      <c r="KQK123" s="220"/>
      <c r="KQL123" s="220"/>
      <c r="KQM123" s="220"/>
      <c r="KQN123" s="220"/>
      <c r="KQO123" s="220"/>
      <c r="KQP123" s="220"/>
      <c r="KQQ123" s="220"/>
      <c r="KQR123" s="220"/>
      <c r="KQS123" s="220"/>
      <c r="KQT123" s="220"/>
      <c r="KQU123" s="220"/>
      <c r="KQV123" s="220"/>
      <c r="KQW123" s="220"/>
      <c r="KQX123" s="220"/>
      <c r="KQY123" s="220"/>
      <c r="KQZ123" s="220"/>
      <c r="KRA123" s="220"/>
      <c r="KRB123" s="220"/>
      <c r="KRC123" s="220"/>
      <c r="KRD123" s="220"/>
      <c r="KRE123" s="220"/>
      <c r="KRF123" s="220"/>
      <c r="KRG123" s="220"/>
      <c r="KRH123" s="220"/>
      <c r="KRI123" s="220"/>
      <c r="KRJ123" s="220"/>
      <c r="KRK123" s="220"/>
      <c r="KRL123" s="220"/>
      <c r="KRM123" s="220"/>
      <c r="KRN123" s="220"/>
      <c r="KRO123" s="220"/>
      <c r="KRP123" s="220"/>
      <c r="KRQ123" s="220"/>
      <c r="KRR123" s="220"/>
      <c r="KRS123" s="220"/>
      <c r="KRT123" s="220"/>
      <c r="KRU123" s="220"/>
      <c r="KRV123" s="220"/>
      <c r="KRW123" s="220"/>
      <c r="KRX123" s="220"/>
      <c r="KRY123" s="220"/>
      <c r="KRZ123" s="220"/>
      <c r="KSA123" s="220"/>
      <c r="KSB123" s="220"/>
      <c r="KSC123" s="220"/>
      <c r="KSD123" s="220"/>
      <c r="KSE123" s="220"/>
      <c r="KSF123" s="220"/>
      <c r="KSG123" s="220"/>
      <c r="KSH123" s="220"/>
      <c r="KSI123" s="220"/>
      <c r="KSJ123" s="220"/>
      <c r="KSK123" s="220"/>
      <c r="KSL123" s="220"/>
      <c r="KSM123" s="220"/>
      <c r="KSN123" s="220"/>
      <c r="KSO123" s="220"/>
      <c r="KSP123" s="220"/>
      <c r="KSQ123" s="220"/>
      <c r="KSR123" s="220"/>
      <c r="KSS123" s="220"/>
      <c r="KST123" s="220"/>
      <c r="KSU123" s="220"/>
      <c r="KSV123" s="220"/>
      <c r="KSW123" s="220"/>
      <c r="KSX123" s="220"/>
      <c r="KSY123" s="220"/>
      <c r="KSZ123" s="220"/>
      <c r="KTA123" s="220"/>
      <c r="KTB123" s="220"/>
      <c r="KTC123" s="220"/>
      <c r="KTD123" s="220"/>
      <c r="KTE123" s="220"/>
      <c r="KTF123" s="220"/>
      <c r="KTG123" s="220"/>
      <c r="KTH123" s="220"/>
      <c r="KTI123" s="220"/>
      <c r="KTJ123" s="220"/>
      <c r="KTK123" s="220"/>
      <c r="KTL123" s="220"/>
      <c r="KTM123" s="220"/>
      <c r="KTN123" s="220"/>
      <c r="KTO123" s="220"/>
      <c r="KTP123" s="220"/>
      <c r="KTQ123" s="220"/>
      <c r="KTR123" s="220"/>
      <c r="KTS123" s="220"/>
      <c r="KTT123" s="220"/>
      <c r="KTU123" s="220"/>
      <c r="KTV123" s="220"/>
      <c r="KTW123" s="220"/>
      <c r="KTX123" s="220"/>
      <c r="KTY123" s="220"/>
      <c r="KTZ123" s="220"/>
      <c r="KUA123" s="220"/>
      <c r="KUB123" s="220"/>
      <c r="KUC123" s="220"/>
      <c r="KUD123" s="220"/>
      <c r="KUE123" s="220"/>
      <c r="KUF123" s="220"/>
      <c r="KUG123" s="220"/>
      <c r="KUH123" s="220"/>
      <c r="KUI123" s="220"/>
      <c r="KUJ123" s="220"/>
      <c r="KUK123" s="220"/>
      <c r="KUL123" s="220"/>
      <c r="KUM123" s="220"/>
      <c r="KUN123" s="220"/>
      <c r="KUO123" s="220"/>
      <c r="KUP123" s="220"/>
      <c r="KUQ123" s="220"/>
      <c r="KUR123" s="220"/>
      <c r="KUS123" s="220"/>
      <c r="KUT123" s="220"/>
      <c r="KUU123" s="220"/>
      <c r="KUV123" s="220"/>
      <c r="KUW123" s="220"/>
      <c r="KUX123" s="220"/>
      <c r="KUY123" s="220"/>
      <c r="KUZ123" s="220"/>
      <c r="KVA123" s="220"/>
      <c r="KVB123" s="220"/>
      <c r="KVC123" s="220"/>
      <c r="KVD123" s="220"/>
      <c r="KVE123" s="220"/>
      <c r="KVF123" s="220"/>
      <c r="KVG123" s="220"/>
      <c r="KVH123" s="220"/>
      <c r="KVI123" s="220"/>
      <c r="KVJ123" s="220"/>
      <c r="KVK123" s="220"/>
      <c r="KVL123" s="220"/>
      <c r="KVM123" s="220"/>
      <c r="KVN123" s="220"/>
      <c r="KVO123" s="220"/>
      <c r="KVP123" s="220"/>
      <c r="KVQ123" s="220"/>
      <c r="KVR123" s="220"/>
      <c r="KVS123" s="220"/>
      <c r="KVT123" s="220"/>
      <c r="KVU123" s="220"/>
      <c r="KVV123" s="220"/>
      <c r="KVW123" s="220"/>
      <c r="KVX123" s="220"/>
      <c r="KVY123" s="220"/>
      <c r="KVZ123" s="220"/>
      <c r="KWA123" s="220"/>
      <c r="KWB123" s="220"/>
      <c r="KWC123" s="220"/>
      <c r="KWD123" s="220"/>
      <c r="KWE123" s="220"/>
      <c r="KWF123" s="220"/>
      <c r="KWG123" s="220"/>
      <c r="KWH123" s="220"/>
      <c r="KWI123" s="220"/>
      <c r="KWJ123" s="220"/>
      <c r="KWK123" s="220"/>
      <c r="KWL123" s="220"/>
      <c r="KWM123" s="220"/>
      <c r="KWN123" s="220"/>
      <c r="KWO123" s="220"/>
      <c r="KWP123" s="220"/>
      <c r="KWQ123" s="220"/>
      <c r="KWR123" s="220"/>
      <c r="KWS123" s="220"/>
      <c r="KWT123" s="220"/>
      <c r="KWU123" s="220"/>
      <c r="KWV123" s="220"/>
      <c r="KWW123" s="220"/>
      <c r="KWX123" s="220"/>
      <c r="KWY123" s="220"/>
      <c r="KWZ123" s="220"/>
      <c r="KXA123" s="220"/>
      <c r="KXB123" s="220"/>
      <c r="KXC123" s="220"/>
      <c r="KXD123" s="220"/>
      <c r="KXE123" s="220"/>
      <c r="KXF123" s="220"/>
      <c r="KXG123" s="220"/>
      <c r="KXH123" s="220"/>
      <c r="KXI123" s="220"/>
      <c r="KXJ123" s="220"/>
      <c r="KXK123" s="220"/>
      <c r="KXL123" s="220"/>
      <c r="KXM123" s="220"/>
      <c r="KXN123" s="220"/>
      <c r="KXO123" s="220"/>
      <c r="KXP123" s="220"/>
      <c r="KXQ123" s="220"/>
      <c r="KXR123" s="220"/>
      <c r="KXS123" s="220"/>
      <c r="KXT123" s="220"/>
      <c r="KXU123" s="220"/>
      <c r="KXV123" s="220"/>
      <c r="KXW123" s="220"/>
      <c r="KXX123" s="220"/>
      <c r="KXY123" s="220"/>
      <c r="KXZ123" s="220"/>
      <c r="KYA123" s="220"/>
      <c r="KYB123" s="220"/>
      <c r="KYC123" s="220"/>
      <c r="KYD123" s="220"/>
      <c r="KYE123" s="220"/>
      <c r="KYF123" s="220"/>
      <c r="KYG123" s="220"/>
      <c r="KYH123" s="220"/>
      <c r="KYI123" s="220"/>
      <c r="KYJ123" s="220"/>
      <c r="KYK123" s="220"/>
      <c r="KYL123" s="220"/>
      <c r="KYM123" s="220"/>
      <c r="KYN123" s="220"/>
      <c r="KYO123" s="220"/>
      <c r="KYP123" s="220"/>
      <c r="KYQ123" s="220"/>
      <c r="KYR123" s="220"/>
      <c r="KYS123" s="220"/>
      <c r="KYT123" s="220"/>
      <c r="KYU123" s="220"/>
      <c r="KYV123" s="220"/>
      <c r="KYW123" s="220"/>
      <c r="KYX123" s="220"/>
      <c r="KYY123" s="220"/>
      <c r="KYZ123" s="220"/>
      <c r="KZA123" s="220"/>
      <c r="KZB123" s="220"/>
      <c r="KZC123" s="220"/>
      <c r="KZD123" s="220"/>
      <c r="KZE123" s="220"/>
      <c r="KZF123" s="220"/>
      <c r="KZG123" s="220"/>
      <c r="KZH123" s="220"/>
      <c r="KZI123" s="220"/>
      <c r="KZJ123" s="220"/>
      <c r="KZK123" s="220"/>
      <c r="KZL123" s="220"/>
      <c r="KZM123" s="220"/>
      <c r="KZN123" s="220"/>
      <c r="KZO123" s="220"/>
      <c r="KZP123" s="220"/>
      <c r="KZQ123" s="220"/>
      <c r="KZR123" s="220"/>
      <c r="KZS123" s="220"/>
      <c r="KZT123" s="220"/>
      <c r="KZU123" s="220"/>
      <c r="KZV123" s="220"/>
      <c r="KZW123" s="220"/>
      <c r="KZX123" s="220"/>
      <c r="KZY123" s="220"/>
      <c r="KZZ123" s="220"/>
      <c r="LAA123" s="220"/>
      <c r="LAB123" s="220"/>
      <c r="LAC123" s="220"/>
      <c r="LAD123" s="220"/>
      <c r="LAE123" s="220"/>
      <c r="LAF123" s="220"/>
      <c r="LAG123" s="220"/>
      <c r="LAH123" s="220"/>
      <c r="LAI123" s="220"/>
      <c r="LAJ123" s="220"/>
      <c r="LAK123" s="220"/>
      <c r="LAL123" s="220"/>
      <c r="LAM123" s="220"/>
      <c r="LAN123" s="220"/>
      <c r="LAO123" s="220"/>
      <c r="LAP123" s="220"/>
      <c r="LAQ123" s="220"/>
      <c r="LAR123" s="220"/>
      <c r="LAS123" s="220"/>
      <c r="LAT123" s="220"/>
      <c r="LAU123" s="220"/>
      <c r="LAV123" s="220"/>
      <c r="LAW123" s="220"/>
      <c r="LAX123" s="220"/>
      <c r="LAY123" s="220"/>
      <c r="LAZ123" s="220"/>
      <c r="LBA123" s="220"/>
      <c r="LBB123" s="220"/>
      <c r="LBC123" s="220"/>
      <c r="LBD123" s="220"/>
      <c r="LBE123" s="220"/>
      <c r="LBF123" s="220"/>
      <c r="LBG123" s="220"/>
      <c r="LBH123" s="220"/>
      <c r="LBI123" s="220"/>
      <c r="LBJ123" s="220"/>
      <c r="LBK123" s="220"/>
      <c r="LBL123" s="220"/>
      <c r="LBM123" s="220"/>
      <c r="LBN123" s="220"/>
      <c r="LBO123" s="220"/>
      <c r="LBP123" s="220"/>
      <c r="LBQ123" s="220"/>
      <c r="LBR123" s="220"/>
      <c r="LBS123" s="220"/>
      <c r="LBT123" s="220"/>
      <c r="LBU123" s="220"/>
      <c r="LBV123" s="220"/>
      <c r="LBW123" s="220"/>
      <c r="LBX123" s="220"/>
      <c r="LBY123" s="220"/>
      <c r="LBZ123" s="220"/>
      <c r="LCA123" s="220"/>
      <c r="LCB123" s="220"/>
      <c r="LCC123" s="220"/>
      <c r="LCD123" s="220"/>
      <c r="LCE123" s="220"/>
      <c r="LCF123" s="220"/>
      <c r="LCG123" s="220"/>
      <c r="LCH123" s="220"/>
      <c r="LCI123" s="220"/>
      <c r="LCJ123" s="220"/>
      <c r="LCK123" s="220"/>
      <c r="LCL123" s="220"/>
      <c r="LCM123" s="220"/>
      <c r="LCN123" s="220"/>
      <c r="LCO123" s="220"/>
      <c r="LCP123" s="220"/>
      <c r="LCQ123" s="220"/>
      <c r="LCR123" s="220"/>
      <c r="LCS123" s="220"/>
      <c r="LCT123" s="220"/>
      <c r="LCU123" s="220"/>
      <c r="LCV123" s="220"/>
      <c r="LCW123" s="220"/>
      <c r="LCX123" s="220"/>
      <c r="LCY123" s="220"/>
      <c r="LCZ123" s="220"/>
      <c r="LDA123" s="220"/>
      <c r="LDB123" s="220"/>
      <c r="LDC123" s="220"/>
      <c r="LDD123" s="220"/>
      <c r="LDE123" s="220"/>
      <c r="LDF123" s="220"/>
      <c r="LDG123" s="220"/>
      <c r="LDH123" s="220"/>
      <c r="LDI123" s="220"/>
      <c r="LDJ123" s="220"/>
      <c r="LDK123" s="220"/>
      <c r="LDL123" s="220"/>
      <c r="LDM123" s="220"/>
      <c r="LDN123" s="220"/>
      <c r="LDO123" s="220"/>
      <c r="LDP123" s="220"/>
      <c r="LDQ123" s="220"/>
      <c r="LDR123" s="220"/>
      <c r="LDS123" s="220"/>
      <c r="LDT123" s="220"/>
      <c r="LDU123" s="220"/>
      <c r="LDV123" s="220"/>
      <c r="LDW123" s="220"/>
      <c r="LDX123" s="220"/>
      <c r="LDY123" s="220"/>
      <c r="LDZ123" s="220"/>
      <c r="LEA123" s="220"/>
      <c r="LEB123" s="220"/>
      <c r="LEC123" s="220"/>
      <c r="LED123" s="220"/>
      <c r="LEE123" s="220"/>
      <c r="LEF123" s="220"/>
      <c r="LEG123" s="220"/>
      <c r="LEH123" s="220"/>
      <c r="LEI123" s="220"/>
      <c r="LEJ123" s="220"/>
      <c r="LEK123" s="220"/>
      <c r="LEL123" s="220"/>
      <c r="LEM123" s="220"/>
      <c r="LEN123" s="220"/>
      <c r="LEO123" s="220"/>
      <c r="LEP123" s="220"/>
      <c r="LEQ123" s="220"/>
      <c r="LER123" s="220"/>
      <c r="LES123" s="220"/>
      <c r="LET123" s="220"/>
      <c r="LEU123" s="220"/>
      <c r="LEV123" s="220"/>
      <c r="LEW123" s="220"/>
      <c r="LEX123" s="220"/>
      <c r="LEY123" s="220"/>
      <c r="LEZ123" s="220"/>
      <c r="LFA123" s="220"/>
      <c r="LFB123" s="220"/>
      <c r="LFC123" s="220"/>
      <c r="LFD123" s="220"/>
      <c r="LFE123" s="220"/>
      <c r="LFF123" s="220"/>
      <c r="LFG123" s="220"/>
      <c r="LFH123" s="220"/>
      <c r="LFI123" s="220"/>
      <c r="LFJ123" s="220"/>
      <c r="LFK123" s="220"/>
      <c r="LFL123" s="220"/>
      <c r="LFM123" s="220"/>
      <c r="LFN123" s="220"/>
      <c r="LFO123" s="220"/>
      <c r="LFP123" s="220"/>
      <c r="LFQ123" s="220"/>
      <c r="LFR123" s="220"/>
      <c r="LFS123" s="220"/>
      <c r="LFT123" s="220"/>
      <c r="LFU123" s="220"/>
      <c r="LFV123" s="220"/>
      <c r="LFW123" s="220"/>
      <c r="LFX123" s="220"/>
      <c r="LFY123" s="220"/>
      <c r="LFZ123" s="220"/>
      <c r="LGA123" s="220"/>
      <c r="LGB123" s="220"/>
      <c r="LGC123" s="220"/>
      <c r="LGD123" s="220"/>
      <c r="LGE123" s="220"/>
      <c r="LGF123" s="220"/>
      <c r="LGG123" s="220"/>
      <c r="LGH123" s="220"/>
      <c r="LGI123" s="220"/>
      <c r="LGJ123" s="220"/>
      <c r="LGK123" s="220"/>
      <c r="LGL123" s="220"/>
      <c r="LGM123" s="220"/>
      <c r="LGN123" s="220"/>
      <c r="LGO123" s="220"/>
      <c r="LGP123" s="220"/>
      <c r="LGQ123" s="220"/>
      <c r="LGR123" s="220"/>
      <c r="LGS123" s="220"/>
      <c r="LGT123" s="220"/>
      <c r="LGU123" s="220"/>
      <c r="LGV123" s="220"/>
      <c r="LGW123" s="220"/>
      <c r="LGX123" s="220"/>
      <c r="LGY123" s="220"/>
      <c r="LGZ123" s="220"/>
      <c r="LHA123" s="220"/>
      <c r="LHB123" s="220"/>
      <c r="LHC123" s="220"/>
      <c r="LHD123" s="220"/>
      <c r="LHE123" s="220"/>
      <c r="LHF123" s="220"/>
      <c r="LHG123" s="220"/>
      <c r="LHH123" s="220"/>
      <c r="LHI123" s="220"/>
      <c r="LHJ123" s="220"/>
      <c r="LHK123" s="220"/>
      <c r="LHL123" s="220"/>
      <c r="LHM123" s="220"/>
      <c r="LHN123" s="220"/>
      <c r="LHO123" s="220"/>
      <c r="LHP123" s="220"/>
      <c r="LHQ123" s="220"/>
      <c r="LHR123" s="220"/>
      <c r="LHS123" s="220"/>
      <c r="LHT123" s="220"/>
      <c r="LHU123" s="220"/>
      <c r="LHV123" s="220"/>
      <c r="LHW123" s="220"/>
      <c r="LHX123" s="220"/>
      <c r="LHY123" s="220"/>
      <c r="LHZ123" s="220"/>
      <c r="LIA123" s="220"/>
      <c r="LIB123" s="220"/>
      <c r="LIC123" s="220"/>
      <c r="LID123" s="220"/>
      <c r="LIE123" s="220"/>
      <c r="LIF123" s="220"/>
      <c r="LIG123" s="220"/>
      <c r="LIH123" s="220"/>
      <c r="LII123" s="220"/>
      <c r="LIJ123" s="220"/>
      <c r="LIK123" s="220"/>
      <c r="LIL123" s="220"/>
      <c r="LIM123" s="220"/>
      <c r="LIN123" s="220"/>
      <c r="LIO123" s="220"/>
      <c r="LIP123" s="220"/>
      <c r="LIQ123" s="220"/>
      <c r="LIR123" s="220"/>
      <c r="LIS123" s="220"/>
      <c r="LIT123" s="220"/>
      <c r="LIU123" s="220"/>
      <c r="LIV123" s="220"/>
      <c r="LIW123" s="220"/>
      <c r="LIX123" s="220"/>
      <c r="LIY123" s="220"/>
      <c r="LIZ123" s="220"/>
      <c r="LJA123" s="220"/>
      <c r="LJB123" s="220"/>
      <c r="LJC123" s="220"/>
      <c r="LJD123" s="220"/>
      <c r="LJE123" s="220"/>
      <c r="LJF123" s="220"/>
      <c r="LJG123" s="220"/>
      <c r="LJH123" s="220"/>
      <c r="LJI123" s="220"/>
      <c r="LJJ123" s="220"/>
      <c r="LJK123" s="220"/>
      <c r="LJL123" s="220"/>
      <c r="LJM123" s="220"/>
      <c r="LJN123" s="220"/>
      <c r="LJO123" s="220"/>
      <c r="LJP123" s="220"/>
      <c r="LJQ123" s="220"/>
      <c r="LJR123" s="220"/>
      <c r="LJS123" s="220"/>
      <c r="LJT123" s="220"/>
      <c r="LJU123" s="220"/>
      <c r="LJV123" s="220"/>
      <c r="LJW123" s="220"/>
      <c r="LJX123" s="220"/>
      <c r="LJY123" s="220"/>
      <c r="LJZ123" s="220"/>
      <c r="LKA123" s="220"/>
      <c r="LKB123" s="220"/>
      <c r="LKC123" s="220"/>
      <c r="LKD123" s="220"/>
      <c r="LKE123" s="220"/>
      <c r="LKF123" s="220"/>
      <c r="LKG123" s="220"/>
      <c r="LKH123" s="220"/>
      <c r="LKI123" s="220"/>
      <c r="LKJ123" s="220"/>
      <c r="LKK123" s="220"/>
      <c r="LKL123" s="220"/>
      <c r="LKM123" s="220"/>
      <c r="LKN123" s="220"/>
      <c r="LKO123" s="220"/>
      <c r="LKP123" s="220"/>
      <c r="LKQ123" s="220"/>
      <c r="LKR123" s="220"/>
      <c r="LKS123" s="220"/>
      <c r="LKT123" s="220"/>
      <c r="LKU123" s="220"/>
      <c r="LKV123" s="220"/>
      <c r="LKW123" s="220"/>
      <c r="LKX123" s="220"/>
      <c r="LKY123" s="220"/>
      <c r="LKZ123" s="220"/>
      <c r="LLA123" s="220"/>
      <c r="LLB123" s="220"/>
      <c r="LLC123" s="220"/>
      <c r="LLD123" s="220"/>
      <c r="LLE123" s="220"/>
      <c r="LLF123" s="220"/>
      <c r="LLG123" s="220"/>
      <c r="LLH123" s="220"/>
      <c r="LLI123" s="220"/>
      <c r="LLJ123" s="220"/>
      <c r="LLK123" s="220"/>
      <c r="LLL123" s="220"/>
      <c r="LLM123" s="220"/>
      <c r="LLN123" s="220"/>
      <c r="LLO123" s="220"/>
      <c r="LLP123" s="220"/>
      <c r="LLQ123" s="220"/>
      <c r="LLR123" s="220"/>
      <c r="LLS123" s="220"/>
      <c r="LLT123" s="220"/>
      <c r="LLU123" s="220"/>
      <c r="LLV123" s="220"/>
      <c r="LLW123" s="220"/>
      <c r="LLX123" s="220"/>
      <c r="LLY123" s="220"/>
      <c r="LLZ123" s="220"/>
      <c r="LMA123" s="220"/>
      <c r="LMB123" s="220"/>
      <c r="LMC123" s="220"/>
      <c r="LMD123" s="220"/>
      <c r="LME123" s="220"/>
      <c r="LMF123" s="220"/>
      <c r="LMG123" s="220"/>
      <c r="LMH123" s="220"/>
      <c r="LMI123" s="220"/>
      <c r="LMJ123" s="220"/>
      <c r="LMK123" s="220"/>
      <c r="LML123" s="220"/>
      <c r="LMM123" s="220"/>
      <c r="LMN123" s="220"/>
      <c r="LMO123" s="220"/>
      <c r="LMP123" s="220"/>
      <c r="LMQ123" s="220"/>
      <c r="LMR123" s="220"/>
      <c r="LMS123" s="220"/>
      <c r="LMT123" s="220"/>
      <c r="LMU123" s="220"/>
      <c r="LMV123" s="220"/>
      <c r="LMW123" s="220"/>
      <c r="LMX123" s="220"/>
      <c r="LMY123" s="220"/>
      <c r="LMZ123" s="220"/>
      <c r="LNA123" s="220"/>
      <c r="LNB123" s="220"/>
      <c r="LNC123" s="220"/>
      <c r="LND123" s="220"/>
      <c r="LNE123" s="220"/>
      <c r="LNF123" s="220"/>
      <c r="LNG123" s="220"/>
      <c r="LNH123" s="220"/>
      <c r="LNI123" s="220"/>
      <c r="LNJ123" s="220"/>
      <c r="LNK123" s="220"/>
      <c r="LNL123" s="220"/>
      <c r="LNM123" s="220"/>
      <c r="LNN123" s="220"/>
      <c r="LNO123" s="220"/>
      <c r="LNP123" s="220"/>
      <c r="LNQ123" s="220"/>
      <c r="LNR123" s="220"/>
      <c r="LNS123" s="220"/>
      <c r="LNT123" s="220"/>
      <c r="LNU123" s="220"/>
      <c r="LNV123" s="220"/>
      <c r="LNW123" s="220"/>
      <c r="LNX123" s="220"/>
      <c r="LNY123" s="220"/>
      <c r="LNZ123" s="220"/>
      <c r="LOA123" s="220"/>
      <c r="LOB123" s="220"/>
      <c r="LOC123" s="220"/>
      <c r="LOD123" s="220"/>
      <c r="LOE123" s="220"/>
      <c r="LOF123" s="220"/>
      <c r="LOG123" s="220"/>
      <c r="LOH123" s="220"/>
      <c r="LOI123" s="220"/>
      <c r="LOJ123" s="220"/>
      <c r="LOK123" s="220"/>
      <c r="LOL123" s="220"/>
      <c r="LOM123" s="220"/>
      <c r="LON123" s="220"/>
      <c r="LOO123" s="220"/>
      <c r="LOP123" s="220"/>
      <c r="LOQ123" s="220"/>
      <c r="LOR123" s="220"/>
      <c r="LOS123" s="220"/>
      <c r="LOT123" s="220"/>
      <c r="LOU123" s="220"/>
      <c r="LOV123" s="220"/>
      <c r="LOW123" s="220"/>
      <c r="LOX123" s="220"/>
      <c r="LOY123" s="220"/>
      <c r="LOZ123" s="220"/>
      <c r="LPA123" s="220"/>
      <c r="LPB123" s="220"/>
      <c r="LPC123" s="220"/>
      <c r="LPD123" s="220"/>
      <c r="LPE123" s="220"/>
      <c r="LPF123" s="220"/>
      <c r="LPG123" s="220"/>
      <c r="LPH123" s="220"/>
      <c r="LPI123" s="220"/>
      <c r="LPJ123" s="220"/>
      <c r="LPK123" s="220"/>
      <c r="LPL123" s="220"/>
      <c r="LPM123" s="220"/>
      <c r="LPN123" s="220"/>
      <c r="LPO123" s="220"/>
      <c r="LPP123" s="220"/>
      <c r="LPQ123" s="220"/>
      <c r="LPR123" s="220"/>
      <c r="LPS123" s="220"/>
      <c r="LPT123" s="220"/>
      <c r="LPU123" s="220"/>
      <c r="LPV123" s="220"/>
      <c r="LPW123" s="220"/>
      <c r="LPX123" s="220"/>
      <c r="LPY123" s="220"/>
      <c r="LPZ123" s="220"/>
      <c r="LQA123" s="220"/>
      <c r="LQB123" s="220"/>
      <c r="LQC123" s="220"/>
      <c r="LQD123" s="220"/>
      <c r="LQE123" s="220"/>
      <c r="LQF123" s="220"/>
      <c r="LQG123" s="220"/>
      <c r="LQH123" s="220"/>
      <c r="LQI123" s="220"/>
      <c r="LQJ123" s="220"/>
      <c r="LQK123" s="220"/>
      <c r="LQL123" s="220"/>
      <c r="LQM123" s="220"/>
      <c r="LQN123" s="220"/>
      <c r="LQO123" s="220"/>
      <c r="LQP123" s="220"/>
      <c r="LQQ123" s="220"/>
      <c r="LQR123" s="220"/>
      <c r="LQS123" s="220"/>
      <c r="LQT123" s="220"/>
      <c r="LQU123" s="220"/>
      <c r="LQV123" s="220"/>
      <c r="LQW123" s="220"/>
      <c r="LQX123" s="220"/>
      <c r="LQY123" s="220"/>
      <c r="LQZ123" s="220"/>
      <c r="LRA123" s="220"/>
      <c r="LRB123" s="220"/>
      <c r="LRC123" s="220"/>
      <c r="LRD123" s="220"/>
      <c r="LRE123" s="220"/>
      <c r="LRF123" s="220"/>
      <c r="LRG123" s="220"/>
      <c r="LRH123" s="220"/>
      <c r="LRI123" s="220"/>
      <c r="LRJ123" s="220"/>
      <c r="LRK123" s="220"/>
      <c r="LRL123" s="220"/>
      <c r="LRM123" s="220"/>
      <c r="LRN123" s="220"/>
      <c r="LRO123" s="220"/>
      <c r="LRP123" s="220"/>
      <c r="LRQ123" s="220"/>
      <c r="LRR123" s="220"/>
      <c r="LRS123" s="220"/>
      <c r="LRT123" s="220"/>
      <c r="LRU123" s="220"/>
      <c r="LRV123" s="220"/>
      <c r="LRW123" s="220"/>
      <c r="LRX123" s="220"/>
      <c r="LRY123" s="220"/>
      <c r="LRZ123" s="220"/>
      <c r="LSA123" s="220"/>
      <c r="LSB123" s="220"/>
      <c r="LSC123" s="220"/>
      <c r="LSD123" s="220"/>
      <c r="LSE123" s="220"/>
      <c r="LSF123" s="220"/>
      <c r="LSG123" s="220"/>
      <c r="LSH123" s="220"/>
      <c r="LSI123" s="220"/>
      <c r="LSJ123" s="220"/>
      <c r="LSK123" s="220"/>
      <c r="LSL123" s="220"/>
      <c r="LSM123" s="220"/>
      <c r="LSN123" s="220"/>
      <c r="LSO123" s="220"/>
      <c r="LSP123" s="220"/>
      <c r="LSQ123" s="220"/>
      <c r="LSR123" s="220"/>
      <c r="LSS123" s="220"/>
      <c r="LST123" s="220"/>
      <c r="LSU123" s="220"/>
      <c r="LSV123" s="220"/>
      <c r="LSW123" s="220"/>
      <c r="LSX123" s="220"/>
      <c r="LSY123" s="220"/>
      <c r="LSZ123" s="220"/>
      <c r="LTA123" s="220"/>
      <c r="LTB123" s="220"/>
      <c r="LTC123" s="220"/>
      <c r="LTD123" s="220"/>
      <c r="LTE123" s="220"/>
      <c r="LTF123" s="220"/>
      <c r="LTG123" s="220"/>
      <c r="LTH123" s="220"/>
      <c r="LTI123" s="220"/>
      <c r="LTJ123" s="220"/>
      <c r="LTK123" s="220"/>
      <c r="LTL123" s="220"/>
      <c r="LTM123" s="220"/>
      <c r="LTN123" s="220"/>
      <c r="LTO123" s="220"/>
      <c r="LTP123" s="220"/>
      <c r="LTQ123" s="220"/>
      <c r="LTR123" s="220"/>
      <c r="LTS123" s="220"/>
      <c r="LTT123" s="220"/>
      <c r="LTU123" s="220"/>
      <c r="LTV123" s="220"/>
      <c r="LTW123" s="220"/>
      <c r="LTX123" s="220"/>
      <c r="LTY123" s="220"/>
      <c r="LTZ123" s="220"/>
      <c r="LUA123" s="220"/>
      <c r="LUB123" s="220"/>
      <c r="LUC123" s="220"/>
      <c r="LUD123" s="220"/>
      <c r="LUE123" s="220"/>
      <c r="LUF123" s="220"/>
      <c r="LUG123" s="220"/>
      <c r="LUH123" s="220"/>
      <c r="LUI123" s="220"/>
      <c r="LUJ123" s="220"/>
      <c r="LUK123" s="220"/>
      <c r="LUL123" s="220"/>
      <c r="LUM123" s="220"/>
      <c r="LUN123" s="220"/>
      <c r="LUO123" s="220"/>
      <c r="LUP123" s="220"/>
      <c r="LUQ123" s="220"/>
      <c r="LUR123" s="220"/>
      <c r="LUS123" s="220"/>
      <c r="LUT123" s="220"/>
      <c r="LUU123" s="220"/>
      <c r="LUV123" s="220"/>
      <c r="LUW123" s="220"/>
      <c r="LUX123" s="220"/>
      <c r="LUY123" s="220"/>
      <c r="LUZ123" s="220"/>
      <c r="LVA123" s="220"/>
      <c r="LVB123" s="220"/>
      <c r="LVC123" s="220"/>
      <c r="LVD123" s="220"/>
      <c r="LVE123" s="220"/>
      <c r="LVF123" s="220"/>
      <c r="LVG123" s="220"/>
      <c r="LVH123" s="220"/>
      <c r="LVI123" s="220"/>
      <c r="LVJ123" s="220"/>
      <c r="LVK123" s="220"/>
      <c r="LVL123" s="220"/>
      <c r="LVM123" s="220"/>
      <c r="LVN123" s="220"/>
      <c r="LVO123" s="220"/>
      <c r="LVP123" s="220"/>
      <c r="LVQ123" s="220"/>
      <c r="LVR123" s="220"/>
      <c r="LVS123" s="220"/>
      <c r="LVT123" s="220"/>
      <c r="LVU123" s="220"/>
      <c r="LVV123" s="220"/>
      <c r="LVW123" s="220"/>
      <c r="LVX123" s="220"/>
      <c r="LVY123" s="220"/>
      <c r="LVZ123" s="220"/>
      <c r="LWA123" s="220"/>
      <c r="LWB123" s="220"/>
      <c r="LWC123" s="220"/>
      <c r="LWD123" s="220"/>
      <c r="LWE123" s="220"/>
      <c r="LWF123" s="220"/>
      <c r="LWG123" s="220"/>
      <c r="LWH123" s="220"/>
      <c r="LWI123" s="220"/>
      <c r="LWJ123" s="220"/>
      <c r="LWK123" s="220"/>
      <c r="LWL123" s="220"/>
      <c r="LWM123" s="220"/>
      <c r="LWN123" s="220"/>
      <c r="LWO123" s="220"/>
      <c r="LWP123" s="220"/>
      <c r="LWQ123" s="220"/>
      <c r="LWR123" s="220"/>
      <c r="LWS123" s="220"/>
      <c r="LWT123" s="220"/>
      <c r="LWU123" s="220"/>
      <c r="LWV123" s="220"/>
      <c r="LWW123" s="220"/>
      <c r="LWX123" s="220"/>
      <c r="LWY123" s="220"/>
      <c r="LWZ123" s="220"/>
      <c r="LXA123" s="220"/>
      <c r="LXB123" s="220"/>
      <c r="LXC123" s="220"/>
      <c r="LXD123" s="220"/>
      <c r="LXE123" s="220"/>
      <c r="LXF123" s="220"/>
      <c r="LXG123" s="220"/>
      <c r="LXH123" s="220"/>
      <c r="LXI123" s="220"/>
      <c r="LXJ123" s="220"/>
      <c r="LXK123" s="220"/>
      <c r="LXL123" s="220"/>
      <c r="LXM123" s="220"/>
      <c r="LXN123" s="220"/>
      <c r="LXO123" s="220"/>
      <c r="LXP123" s="220"/>
      <c r="LXQ123" s="220"/>
      <c r="LXR123" s="220"/>
      <c r="LXS123" s="220"/>
      <c r="LXT123" s="220"/>
      <c r="LXU123" s="220"/>
      <c r="LXV123" s="220"/>
      <c r="LXW123" s="220"/>
      <c r="LXX123" s="220"/>
      <c r="LXY123" s="220"/>
      <c r="LXZ123" s="220"/>
      <c r="LYA123" s="220"/>
      <c r="LYB123" s="220"/>
      <c r="LYC123" s="220"/>
      <c r="LYD123" s="220"/>
      <c r="LYE123" s="220"/>
      <c r="LYF123" s="220"/>
      <c r="LYG123" s="220"/>
      <c r="LYH123" s="220"/>
      <c r="LYI123" s="220"/>
      <c r="LYJ123" s="220"/>
      <c r="LYK123" s="220"/>
      <c r="LYL123" s="220"/>
      <c r="LYM123" s="220"/>
      <c r="LYN123" s="220"/>
      <c r="LYO123" s="220"/>
      <c r="LYP123" s="220"/>
      <c r="LYQ123" s="220"/>
      <c r="LYR123" s="220"/>
      <c r="LYS123" s="220"/>
      <c r="LYT123" s="220"/>
      <c r="LYU123" s="220"/>
      <c r="LYV123" s="220"/>
      <c r="LYW123" s="220"/>
      <c r="LYX123" s="220"/>
      <c r="LYY123" s="220"/>
      <c r="LYZ123" s="220"/>
      <c r="LZA123" s="220"/>
      <c r="LZB123" s="220"/>
      <c r="LZC123" s="220"/>
      <c r="LZD123" s="220"/>
      <c r="LZE123" s="220"/>
      <c r="LZF123" s="220"/>
      <c r="LZG123" s="220"/>
      <c r="LZH123" s="220"/>
      <c r="LZI123" s="220"/>
      <c r="LZJ123" s="220"/>
      <c r="LZK123" s="220"/>
      <c r="LZL123" s="220"/>
      <c r="LZM123" s="220"/>
      <c r="LZN123" s="220"/>
      <c r="LZO123" s="220"/>
      <c r="LZP123" s="220"/>
      <c r="LZQ123" s="220"/>
      <c r="LZR123" s="220"/>
      <c r="LZS123" s="220"/>
      <c r="LZT123" s="220"/>
      <c r="LZU123" s="220"/>
      <c r="LZV123" s="220"/>
      <c r="LZW123" s="220"/>
      <c r="LZX123" s="220"/>
      <c r="LZY123" s="220"/>
      <c r="LZZ123" s="220"/>
      <c r="MAA123" s="220"/>
      <c r="MAB123" s="220"/>
      <c r="MAC123" s="220"/>
      <c r="MAD123" s="220"/>
      <c r="MAE123" s="220"/>
      <c r="MAF123" s="220"/>
      <c r="MAG123" s="220"/>
      <c r="MAH123" s="220"/>
      <c r="MAI123" s="220"/>
      <c r="MAJ123" s="220"/>
      <c r="MAK123" s="220"/>
      <c r="MAL123" s="220"/>
      <c r="MAM123" s="220"/>
      <c r="MAN123" s="220"/>
      <c r="MAO123" s="220"/>
      <c r="MAP123" s="220"/>
      <c r="MAQ123" s="220"/>
      <c r="MAR123" s="220"/>
      <c r="MAS123" s="220"/>
      <c r="MAT123" s="220"/>
      <c r="MAU123" s="220"/>
      <c r="MAV123" s="220"/>
      <c r="MAW123" s="220"/>
      <c r="MAX123" s="220"/>
      <c r="MAY123" s="220"/>
      <c r="MAZ123" s="220"/>
      <c r="MBA123" s="220"/>
      <c r="MBB123" s="220"/>
      <c r="MBC123" s="220"/>
      <c r="MBD123" s="220"/>
      <c r="MBE123" s="220"/>
      <c r="MBF123" s="220"/>
      <c r="MBG123" s="220"/>
      <c r="MBH123" s="220"/>
      <c r="MBI123" s="220"/>
      <c r="MBJ123" s="220"/>
      <c r="MBK123" s="220"/>
      <c r="MBL123" s="220"/>
      <c r="MBM123" s="220"/>
      <c r="MBN123" s="220"/>
      <c r="MBO123" s="220"/>
      <c r="MBP123" s="220"/>
      <c r="MBQ123" s="220"/>
      <c r="MBR123" s="220"/>
      <c r="MBS123" s="220"/>
      <c r="MBT123" s="220"/>
      <c r="MBU123" s="220"/>
      <c r="MBV123" s="220"/>
      <c r="MBW123" s="220"/>
      <c r="MBX123" s="220"/>
      <c r="MBY123" s="220"/>
      <c r="MBZ123" s="220"/>
      <c r="MCA123" s="220"/>
      <c r="MCB123" s="220"/>
      <c r="MCC123" s="220"/>
      <c r="MCD123" s="220"/>
      <c r="MCE123" s="220"/>
      <c r="MCF123" s="220"/>
      <c r="MCG123" s="220"/>
      <c r="MCH123" s="220"/>
      <c r="MCI123" s="220"/>
      <c r="MCJ123" s="220"/>
      <c r="MCK123" s="220"/>
      <c r="MCL123" s="220"/>
      <c r="MCM123" s="220"/>
      <c r="MCN123" s="220"/>
      <c r="MCO123" s="220"/>
      <c r="MCP123" s="220"/>
      <c r="MCQ123" s="220"/>
      <c r="MCR123" s="220"/>
      <c r="MCS123" s="220"/>
      <c r="MCT123" s="220"/>
      <c r="MCU123" s="220"/>
      <c r="MCV123" s="220"/>
      <c r="MCW123" s="220"/>
      <c r="MCX123" s="220"/>
      <c r="MCY123" s="220"/>
      <c r="MCZ123" s="220"/>
      <c r="MDA123" s="220"/>
      <c r="MDB123" s="220"/>
      <c r="MDC123" s="220"/>
      <c r="MDD123" s="220"/>
      <c r="MDE123" s="220"/>
      <c r="MDF123" s="220"/>
      <c r="MDG123" s="220"/>
      <c r="MDH123" s="220"/>
      <c r="MDI123" s="220"/>
      <c r="MDJ123" s="220"/>
      <c r="MDK123" s="220"/>
      <c r="MDL123" s="220"/>
      <c r="MDM123" s="220"/>
      <c r="MDN123" s="220"/>
      <c r="MDO123" s="220"/>
      <c r="MDP123" s="220"/>
      <c r="MDQ123" s="220"/>
      <c r="MDR123" s="220"/>
      <c r="MDS123" s="220"/>
      <c r="MDT123" s="220"/>
      <c r="MDU123" s="220"/>
      <c r="MDV123" s="220"/>
      <c r="MDW123" s="220"/>
      <c r="MDX123" s="220"/>
      <c r="MDY123" s="220"/>
      <c r="MDZ123" s="220"/>
      <c r="MEA123" s="220"/>
      <c r="MEB123" s="220"/>
      <c r="MEC123" s="220"/>
      <c r="MED123" s="220"/>
      <c r="MEE123" s="220"/>
      <c r="MEF123" s="220"/>
      <c r="MEG123" s="220"/>
      <c r="MEH123" s="220"/>
      <c r="MEI123" s="220"/>
      <c r="MEJ123" s="220"/>
      <c r="MEK123" s="220"/>
      <c r="MEL123" s="220"/>
      <c r="MEM123" s="220"/>
      <c r="MEN123" s="220"/>
      <c r="MEO123" s="220"/>
      <c r="MEP123" s="220"/>
      <c r="MEQ123" s="220"/>
      <c r="MER123" s="220"/>
      <c r="MES123" s="220"/>
      <c r="MET123" s="220"/>
      <c r="MEU123" s="220"/>
      <c r="MEV123" s="220"/>
      <c r="MEW123" s="220"/>
      <c r="MEX123" s="220"/>
      <c r="MEY123" s="220"/>
      <c r="MEZ123" s="220"/>
      <c r="MFA123" s="220"/>
      <c r="MFB123" s="220"/>
      <c r="MFC123" s="220"/>
      <c r="MFD123" s="220"/>
      <c r="MFE123" s="220"/>
      <c r="MFF123" s="220"/>
      <c r="MFG123" s="220"/>
      <c r="MFH123" s="220"/>
      <c r="MFI123" s="220"/>
      <c r="MFJ123" s="220"/>
      <c r="MFK123" s="220"/>
      <c r="MFL123" s="220"/>
      <c r="MFM123" s="220"/>
      <c r="MFN123" s="220"/>
      <c r="MFO123" s="220"/>
      <c r="MFP123" s="220"/>
      <c r="MFQ123" s="220"/>
      <c r="MFR123" s="220"/>
      <c r="MFS123" s="220"/>
      <c r="MFT123" s="220"/>
      <c r="MFU123" s="220"/>
      <c r="MFV123" s="220"/>
      <c r="MFW123" s="220"/>
      <c r="MFX123" s="220"/>
      <c r="MFY123" s="220"/>
      <c r="MFZ123" s="220"/>
      <c r="MGA123" s="220"/>
      <c r="MGB123" s="220"/>
      <c r="MGC123" s="220"/>
      <c r="MGD123" s="220"/>
      <c r="MGE123" s="220"/>
      <c r="MGF123" s="220"/>
      <c r="MGG123" s="220"/>
      <c r="MGH123" s="220"/>
      <c r="MGI123" s="220"/>
      <c r="MGJ123" s="220"/>
      <c r="MGK123" s="220"/>
      <c r="MGL123" s="220"/>
      <c r="MGM123" s="220"/>
      <c r="MGN123" s="220"/>
      <c r="MGO123" s="220"/>
      <c r="MGP123" s="220"/>
      <c r="MGQ123" s="220"/>
      <c r="MGR123" s="220"/>
      <c r="MGS123" s="220"/>
      <c r="MGT123" s="220"/>
      <c r="MGU123" s="220"/>
      <c r="MGV123" s="220"/>
      <c r="MGW123" s="220"/>
      <c r="MGX123" s="220"/>
      <c r="MGY123" s="220"/>
      <c r="MGZ123" s="220"/>
      <c r="MHA123" s="220"/>
      <c r="MHB123" s="220"/>
      <c r="MHC123" s="220"/>
      <c r="MHD123" s="220"/>
      <c r="MHE123" s="220"/>
      <c r="MHF123" s="220"/>
      <c r="MHG123" s="220"/>
      <c r="MHH123" s="220"/>
      <c r="MHI123" s="220"/>
      <c r="MHJ123" s="220"/>
      <c r="MHK123" s="220"/>
      <c r="MHL123" s="220"/>
      <c r="MHM123" s="220"/>
      <c r="MHN123" s="220"/>
      <c r="MHO123" s="220"/>
      <c r="MHP123" s="220"/>
      <c r="MHQ123" s="220"/>
      <c r="MHR123" s="220"/>
      <c r="MHS123" s="220"/>
      <c r="MHT123" s="220"/>
      <c r="MHU123" s="220"/>
      <c r="MHV123" s="220"/>
      <c r="MHW123" s="220"/>
      <c r="MHX123" s="220"/>
      <c r="MHY123" s="220"/>
      <c r="MHZ123" s="220"/>
      <c r="MIA123" s="220"/>
      <c r="MIB123" s="220"/>
      <c r="MIC123" s="220"/>
      <c r="MID123" s="220"/>
      <c r="MIE123" s="220"/>
      <c r="MIF123" s="220"/>
      <c r="MIG123" s="220"/>
      <c r="MIH123" s="220"/>
      <c r="MII123" s="220"/>
      <c r="MIJ123" s="220"/>
      <c r="MIK123" s="220"/>
      <c r="MIL123" s="220"/>
      <c r="MIM123" s="220"/>
      <c r="MIN123" s="220"/>
      <c r="MIO123" s="220"/>
      <c r="MIP123" s="220"/>
      <c r="MIQ123" s="220"/>
      <c r="MIR123" s="220"/>
      <c r="MIS123" s="220"/>
      <c r="MIT123" s="220"/>
      <c r="MIU123" s="220"/>
      <c r="MIV123" s="220"/>
      <c r="MIW123" s="220"/>
      <c r="MIX123" s="220"/>
      <c r="MIY123" s="220"/>
      <c r="MIZ123" s="220"/>
      <c r="MJA123" s="220"/>
      <c r="MJB123" s="220"/>
      <c r="MJC123" s="220"/>
      <c r="MJD123" s="220"/>
      <c r="MJE123" s="220"/>
      <c r="MJF123" s="220"/>
      <c r="MJG123" s="220"/>
      <c r="MJH123" s="220"/>
      <c r="MJI123" s="220"/>
      <c r="MJJ123" s="220"/>
      <c r="MJK123" s="220"/>
      <c r="MJL123" s="220"/>
      <c r="MJM123" s="220"/>
      <c r="MJN123" s="220"/>
      <c r="MJO123" s="220"/>
      <c r="MJP123" s="220"/>
      <c r="MJQ123" s="220"/>
      <c r="MJR123" s="220"/>
      <c r="MJS123" s="220"/>
      <c r="MJT123" s="220"/>
      <c r="MJU123" s="220"/>
      <c r="MJV123" s="220"/>
      <c r="MJW123" s="220"/>
      <c r="MJX123" s="220"/>
      <c r="MJY123" s="220"/>
      <c r="MJZ123" s="220"/>
      <c r="MKA123" s="220"/>
      <c r="MKB123" s="220"/>
      <c r="MKC123" s="220"/>
      <c r="MKD123" s="220"/>
      <c r="MKE123" s="220"/>
      <c r="MKF123" s="220"/>
      <c r="MKG123" s="220"/>
      <c r="MKH123" s="220"/>
      <c r="MKI123" s="220"/>
      <c r="MKJ123" s="220"/>
      <c r="MKK123" s="220"/>
      <c r="MKL123" s="220"/>
      <c r="MKM123" s="220"/>
      <c r="MKN123" s="220"/>
      <c r="MKO123" s="220"/>
      <c r="MKP123" s="220"/>
      <c r="MKQ123" s="220"/>
      <c r="MKR123" s="220"/>
      <c r="MKS123" s="220"/>
      <c r="MKT123" s="220"/>
      <c r="MKU123" s="220"/>
      <c r="MKV123" s="220"/>
      <c r="MKW123" s="220"/>
      <c r="MKX123" s="220"/>
      <c r="MKY123" s="220"/>
      <c r="MKZ123" s="220"/>
      <c r="MLA123" s="220"/>
      <c r="MLB123" s="220"/>
      <c r="MLC123" s="220"/>
      <c r="MLD123" s="220"/>
      <c r="MLE123" s="220"/>
      <c r="MLF123" s="220"/>
      <c r="MLG123" s="220"/>
      <c r="MLH123" s="220"/>
      <c r="MLI123" s="220"/>
      <c r="MLJ123" s="220"/>
      <c r="MLK123" s="220"/>
      <c r="MLL123" s="220"/>
      <c r="MLM123" s="220"/>
      <c r="MLN123" s="220"/>
      <c r="MLO123" s="220"/>
      <c r="MLP123" s="220"/>
      <c r="MLQ123" s="220"/>
      <c r="MLR123" s="220"/>
      <c r="MLS123" s="220"/>
      <c r="MLT123" s="220"/>
      <c r="MLU123" s="220"/>
      <c r="MLV123" s="220"/>
      <c r="MLW123" s="220"/>
      <c r="MLX123" s="220"/>
      <c r="MLY123" s="220"/>
      <c r="MLZ123" s="220"/>
      <c r="MMA123" s="220"/>
      <c r="MMB123" s="220"/>
      <c r="MMC123" s="220"/>
      <c r="MMD123" s="220"/>
      <c r="MME123" s="220"/>
      <c r="MMF123" s="220"/>
      <c r="MMG123" s="220"/>
      <c r="MMH123" s="220"/>
      <c r="MMI123" s="220"/>
      <c r="MMJ123" s="220"/>
      <c r="MMK123" s="220"/>
      <c r="MML123" s="220"/>
      <c r="MMM123" s="220"/>
      <c r="MMN123" s="220"/>
      <c r="MMO123" s="220"/>
      <c r="MMP123" s="220"/>
      <c r="MMQ123" s="220"/>
      <c r="MMR123" s="220"/>
      <c r="MMS123" s="220"/>
      <c r="MMT123" s="220"/>
      <c r="MMU123" s="220"/>
      <c r="MMV123" s="220"/>
      <c r="MMW123" s="220"/>
      <c r="MMX123" s="220"/>
      <c r="MMY123" s="220"/>
      <c r="MMZ123" s="220"/>
      <c r="MNA123" s="220"/>
      <c r="MNB123" s="220"/>
      <c r="MNC123" s="220"/>
      <c r="MND123" s="220"/>
      <c r="MNE123" s="220"/>
      <c r="MNF123" s="220"/>
      <c r="MNG123" s="220"/>
      <c r="MNH123" s="220"/>
      <c r="MNI123" s="220"/>
      <c r="MNJ123" s="220"/>
      <c r="MNK123" s="220"/>
      <c r="MNL123" s="220"/>
      <c r="MNM123" s="220"/>
      <c r="MNN123" s="220"/>
      <c r="MNO123" s="220"/>
      <c r="MNP123" s="220"/>
      <c r="MNQ123" s="220"/>
      <c r="MNR123" s="220"/>
      <c r="MNS123" s="220"/>
      <c r="MNT123" s="220"/>
      <c r="MNU123" s="220"/>
      <c r="MNV123" s="220"/>
      <c r="MNW123" s="220"/>
      <c r="MNX123" s="220"/>
      <c r="MNY123" s="220"/>
      <c r="MNZ123" s="220"/>
      <c r="MOA123" s="220"/>
      <c r="MOB123" s="220"/>
      <c r="MOC123" s="220"/>
      <c r="MOD123" s="220"/>
      <c r="MOE123" s="220"/>
      <c r="MOF123" s="220"/>
      <c r="MOG123" s="220"/>
      <c r="MOH123" s="220"/>
      <c r="MOI123" s="220"/>
      <c r="MOJ123" s="220"/>
      <c r="MOK123" s="220"/>
      <c r="MOL123" s="220"/>
      <c r="MOM123" s="220"/>
      <c r="MON123" s="220"/>
      <c r="MOO123" s="220"/>
      <c r="MOP123" s="220"/>
      <c r="MOQ123" s="220"/>
      <c r="MOR123" s="220"/>
      <c r="MOS123" s="220"/>
      <c r="MOT123" s="220"/>
      <c r="MOU123" s="220"/>
      <c r="MOV123" s="220"/>
      <c r="MOW123" s="220"/>
      <c r="MOX123" s="220"/>
      <c r="MOY123" s="220"/>
      <c r="MOZ123" s="220"/>
      <c r="MPA123" s="220"/>
      <c r="MPB123" s="220"/>
      <c r="MPC123" s="220"/>
      <c r="MPD123" s="220"/>
      <c r="MPE123" s="220"/>
      <c r="MPF123" s="220"/>
      <c r="MPG123" s="220"/>
      <c r="MPH123" s="220"/>
      <c r="MPI123" s="220"/>
      <c r="MPJ123" s="220"/>
      <c r="MPK123" s="220"/>
      <c r="MPL123" s="220"/>
      <c r="MPM123" s="220"/>
      <c r="MPN123" s="220"/>
      <c r="MPO123" s="220"/>
      <c r="MPP123" s="220"/>
      <c r="MPQ123" s="220"/>
      <c r="MPR123" s="220"/>
      <c r="MPS123" s="220"/>
      <c r="MPT123" s="220"/>
      <c r="MPU123" s="220"/>
      <c r="MPV123" s="220"/>
      <c r="MPW123" s="220"/>
      <c r="MPX123" s="220"/>
      <c r="MPY123" s="220"/>
      <c r="MPZ123" s="220"/>
      <c r="MQA123" s="220"/>
      <c r="MQB123" s="220"/>
      <c r="MQC123" s="220"/>
      <c r="MQD123" s="220"/>
      <c r="MQE123" s="220"/>
      <c r="MQF123" s="220"/>
      <c r="MQG123" s="220"/>
      <c r="MQH123" s="220"/>
      <c r="MQI123" s="220"/>
      <c r="MQJ123" s="220"/>
      <c r="MQK123" s="220"/>
      <c r="MQL123" s="220"/>
      <c r="MQM123" s="220"/>
      <c r="MQN123" s="220"/>
      <c r="MQO123" s="220"/>
      <c r="MQP123" s="220"/>
      <c r="MQQ123" s="220"/>
      <c r="MQR123" s="220"/>
      <c r="MQS123" s="220"/>
      <c r="MQT123" s="220"/>
      <c r="MQU123" s="220"/>
      <c r="MQV123" s="220"/>
      <c r="MQW123" s="220"/>
      <c r="MQX123" s="220"/>
      <c r="MQY123" s="220"/>
      <c r="MQZ123" s="220"/>
      <c r="MRA123" s="220"/>
      <c r="MRB123" s="220"/>
      <c r="MRC123" s="220"/>
      <c r="MRD123" s="220"/>
      <c r="MRE123" s="220"/>
      <c r="MRF123" s="220"/>
      <c r="MRG123" s="220"/>
      <c r="MRH123" s="220"/>
      <c r="MRI123" s="220"/>
      <c r="MRJ123" s="220"/>
      <c r="MRK123" s="220"/>
      <c r="MRL123" s="220"/>
      <c r="MRM123" s="220"/>
      <c r="MRN123" s="220"/>
      <c r="MRO123" s="220"/>
      <c r="MRP123" s="220"/>
      <c r="MRQ123" s="220"/>
      <c r="MRR123" s="220"/>
      <c r="MRS123" s="220"/>
      <c r="MRT123" s="220"/>
      <c r="MRU123" s="220"/>
      <c r="MRV123" s="220"/>
      <c r="MRW123" s="220"/>
      <c r="MRX123" s="220"/>
      <c r="MRY123" s="220"/>
      <c r="MRZ123" s="220"/>
      <c r="MSA123" s="220"/>
      <c r="MSB123" s="220"/>
      <c r="MSC123" s="220"/>
      <c r="MSD123" s="220"/>
      <c r="MSE123" s="220"/>
      <c r="MSF123" s="220"/>
      <c r="MSG123" s="220"/>
      <c r="MSH123" s="220"/>
      <c r="MSI123" s="220"/>
      <c r="MSJ123" s="220"/>
      <c r="MSK123" s="220"/>
      <c r="MSL123" s="220"/>
      <c r="MSM123" s="220"/>
      <c r="MSN123" s="220"/>
      <c r="MSO123" s="220"/>
      <c r="MSP123" s="220"/>
      <c r="MSQ123" s="220"/>
      <c r="MSR123" s="220"/>
      <c r="MSS123" s="220"/>
      <c r="MST123" s="220"/>
      <c r="MSU123" s="220"/>
      <c r="MSV123" s="220"/>
      <c r="MSW123" s="220"/>
      <c r="MSX123" s="220"/>
      <c r="MSY123" s="220"/>
      <c r="MSZ123" s="220"/>
      <c r="MTA123" s="220"/>
      <c r="MTB123" s="220"/>
      <c r="MTC123" s="220"/>
      <c r="MTD123" s="220"/>
      <c r="MTE123" s="220"/>
      <c r="MTF123" s="220"/>
      <c r="MTG123" s="220"/>
      <c r="MTH123" s="220"/>
      <c r="MTI123" s="220"/>
      <c r="MTJ123" s="220"/>
      <c r="MTK123" s="220"/>
      <c r="MTL123" s="220"/>
      <c r="MTM123" s="220"/>
      <c r="MTN123" s="220"/>
      <c r="MTO123" s="220"/>
      <c r="MTP123" s="220"/>
      <c r="MTQ123" s="220"/>
      <c r="MTR123" s="220"/>
      <c r="MTS123" s="220"/>
      <c r="MTT123" s="220"/>
      <c r="MTU123" s="220"/>
      <c r="MTV123" s="220"/>
      <c r="MTW123" s="220"/>
      <c r="MTX123" s="220"/>
      <c r="MTY123" s="220"/>
      <c r="MTZ123" s="220"/>
      <c r="MUA123" s="220"/>
      <c r="MUB123" s="220"/>
      <c r="MUC123" s="220"/>
      <c r="MUD123" s="220"/>
      <c r="MUE123" s="220"/>
      <c r="MUF123" s="220"/>
      <c r="MUG123" s="220"/>
      <c r="MUH123" s="220"/>
      <c r="MUI123" s="220"/>
      <c r="MUJ123" s="220"/>
      <c r="MUK123" s="220"/>
      <c r="MUL123" s="220"/>
      <c r="MUM123" s="220"/>
      <c r="MUN123" s="220"/>
      <c r="MUO123" s="220"/>
      <c r="MUP123" s="220"/>
      <c r="MUQ123" s="220"/>
      <c r="MUR123" s="220"/>
      <c r="MUS123" s="220"/>
      <c r="MUT123" s="220"/>
      <c r="MUU123" s="220"/>
      <c r="MUV123" s="220"/>
      <c r="MUW123" s="220"/>
      <c r="MUX123" s="220"/>
      <c r="MUY123" s="220"/>
      <c r="MUZ123" s="220"/>
      <c r="MVA123" s="220"/>
      <c r="MVB123" s="220"/>
      <c r="MVC123" s="220"/>
      <c r="MVD123" s="220"/>
      <c r="MVE123" s="220"/>
      <c r="MVF123" s="220"/>
      <c r="MVG123" s="220"/>
      <c r="MVH123" s="220"/>
      <c r="MVI123" s="220"/>
      <c r="MVJ123" s="220"/>
      <c r="MVK123" s="220"/>
      <c r="MVL123" s="220"/>
      <c r="MVM123" s="220"/>
      <c r="MVN123" s="220"/>
      <c r="MVO123" s="220"/>
      <c r="MVP123" s="220"/>
      <c r="MVQ123" s="220"/>
      <c r="MVR123" s="220"/>
      <c r="MVS123" s="220"/>
      <c r="MVT123" s="220"/>
      <c r="MVU123" s="220"/>
      <c r="MVV123" s="220"/>
      <c r="MVW123" s="220"/>
      <c r="MVX123" s="220"/>
      <c r="MVY123" s="220"/>
      <c r="MVZ123" s="220"/>
      <c r="MWA123" s="220"/>
      <c r="MWB123" s="220"/>
      <c r="MWC123" s="220"/>
      <c r="MWD123" s="220"/>
      <c r="MWE123" s="220"/>
      <c r="MWF123" s="220"/>
      <c r="MWG123" s="220"/>
      <c r="MWH123" s="220"/>
      <c r="MWI123" s="220"/>
      <c r="MWJ123" s="220"/>
      <c r="MWK123" s="220"/>
      <c r="MWL123" s="220"/>
      <c r="MWM123" s="220"/>
      <c r="MWN123" s="220"/>
      <c r="MWO123" s="220"/>
      <c r="MWP123" s="220"/>
      <c r="MWQ123" s="220"/>
      <c r="MWR123" s="220"/>
      <c r="MWS123" s="220"/>
      <c r="MWT123" s="220"/>
      <c r="MWU123" s="220"/>
      <c r="MWV123" s="220"/>
      <c r="MWW123" s="220"/>
      <c r="MWX123" s="220"/>
      <c r="MWY123" s="220"/>
      <c r="MWZ123" s="220"/>
      <c r="MXA123" s="220"/>
      <c r="MXB123" s="220"/>
      <c r="MXC123" s="220"/>
      <c r="MXD123" s="220"/>
      <c r="MXE123" s="220"/>
      <c r="MXF123" s="220"/>
      <c r="MXG123" s="220"/>
      <c r="MXH123" s="220"/>
      <c r="MXI123" s="220"/>
      <c r="MXJ123" s="220"/>
      <c r="MXK123" s="220"/>
      <c r="MXL123" s="220"/>
      <c r="MXM123" s="220"/>
      <c r="MXN123" s="220"/>
      <c r="MXO123" s="220"/>
      <c r="MXP123" s="220"/>
      <c r="MXQ123" s="220"/>
      <c r="MXR123" s="220"/>
      <c r="MXS123" s="220"/>
      <c r="MXT123" s="220"/>
      <c r="MXU123" s="220"/>
      <c r="MXV123" s="220"/>
      <c r="MXW123" s="220"/>
      <c r="MXX123" s="220"/>
      <c r="MXY123" s="220"/>
      <c r="MXZ123" s="220"/>
      <c r="MYA123" s="220"/>
      <c r="MYB123" s="220"/>
      <c r="MYC123" s="220"/>
      <c r="MYD123" s="220"/>
      <c r="MYE123" s="220"/>
      <c r="MYF123" s="220"/>
      <c r="MYG123" s="220"/>
      <c r="MYH123" s="220"/>
      <c r="MYI123" s="220"/>
      <c r="MYJ123" s="220"/>
      <c r="MYK123" s="220"/>
      <c r="MYL123" s="220"/>
      <c r="MYM123" s="220"/>
      <c r="MYN123" s="220"/>
      <c r="MYO123" s="220"/>
      <c r="MYP123" s="220"/>
      <c r="MYQ123" s="220"/>
      <c r="MYR123" s="220"/>
      <c r="MYS123" s="220"/>
      <c r="MYT123" s="220"/>
      <c r="MYU123" s="220"/>
      <c r="MYV123" s="220"/>
      <c r="MYW123" s="220"/>
      <c r="MYX123" s="220"/>
      <c r="MYY123" s="220"/>
      <c r="MYZ123" s="220"/>
      <c r="MZA123" s="220"/>
      <c r="MZB123" s="220"/>
      <c r="MZC123" s="220"/>
      <c r="MZD123" s="220"/>
      <c r="MZE123" s="220"/>
      <c r="MZF123" s="220"/>
      <c r="MZG123" s="220"/>
      <c r="MZH123" s="220"/>
      <c r="MZI123" s="220"/>
      <c r="MZJ123" s="220"/>
      <c r="MZK123" s="220"/>
      <c r="MZL123" s="220"/>
      <c r="MZM123" s="220"/>
      <c r="MZN123" s="220"/>
      <c r="MZO123" s="220"/>
      <c r="MZP123" s="220"/>
      <c r="MZQ123" s="220"/>
      <c r="MZR123" s="220"/>
      <c r="MZS123" s="220"/>
      <c r="MZT123" s="220"/>
      <c r="MZU123" s="220"/>
      <c r="MZV123" s="220"/>
      <c r="MZW123" s="220"/>
      <c r="MZX123" s="220"/>
      <c r="MZY123" s="220"/>
      <c r="MZZ123" s="220"/>
      <c r="NAA123" s="220"/>
      <c r="NAB123" s="220"/>
      <c r="NAC123" s="220"/>
      <c r="NAD123" s="220"/>
      <c r="NAE123" s="220"/>
      <c r="NAF123" s="220"/>
      <c r="NAG123" s="220"/>
      <c r="NAH123" s="220"/>
      <c r="NAI123" s="220"/>
      <c r="NAJ123" s="220"/>
      <c r="NAK123" s="220"/>
      <c r="NAL123" s="220"/>
      <c r="NAM123" s="220"/>
      <c r="NAN123" s="220"/>
      <c r="NAO123" s="220"/>
      <c r="NAP123" s="220"/>
      <c r="NAQ123" s="220"/>
      <c r="NAR123" s="220"/>
      <c r="NAS123" s="220"/>
      <c r="NAT123" s="220"/>
      <c r="NAU123" s="220"/>
      <c r="NAV123" s="220"/>
      <c r="NAW123" s="220"/>
      <c r="NAX123" s="220"/>
      <c r="NAY123" s="220"/>
      <c r="NAZ123" s="220"/>
      <c r="NBA123" s="220"/>
      <c r="NBB123" s="220"/>
      <c r="NBC123" s="220"/>
      <c r="NBD123" s="220"/>
      <c r="NBE123" s="220"/>
      <c r="NBF123" s="220"/>
      <c r="NBG123" s="220"/>
      <c r="NBH123" s="220"/>
      <c r="NBI123" s="220"/>
      <c r="NBJ123" s="220"/>
      <c r="NBK123" s="220"/>
      <c r="NBL123" s="220"/>
      <c r="NBM123" s="220"/>
      <c r="NBN123" s="220"/>
      <c r="NBO123" s="220"/>
      <c r="NBP123" s="220"/>
      <c r="NBQ123" s="220"/>
      <c r="NBR123" s="220"/>
      <c r="NBS123" s="220"/>
      <c r="NBT123" s="220"/>
      <c r="NBU123" s="220"/>
      <c r="NBV123" s="220"/>
      <c r="NBW123" s="220"/>
      <c r="NBX123" s="220"/>
      <c r="NBY123" s="220"/>
      <c r="NBZ123" s="220"/>
      <c r="NCA123" s="220"/>
      <c r="NCB123" s="220"/>
      <c r="NCC123" s="220"/>
      <c r="NCD123" s="220"/>
      <c r="NCE123" s="220"/>
      <c r="NCF123" s="220"/>
      <c r="NCG123" s="220"/>
      <c r="NCH123" s="220"/>
      <c r="NCI123" s="220"/>
      <c r="NCJ123" s="220"/>
      <c r="NCK123" s="220"/>
      <c r="NCL123" s="220"/>
      <c r="NCM123" s="220"/>
      <c r="NCN123" s="220"/>
      <c r="NCO123" s="220"/>
      <c r="NCP123" s="220"/>
      <c r="NCQ123" s="220"/>
      <c r="NCR123" s="220"/>
      <c r="NCS123" s="220"/>
      <c r="NCT123" s="220"/>
      <c r="NCU123" s="220"/>
      <c r="NCV123" s="220"/>
      <c r="NCW123" s="220"/>
      <c r="NCX123" s="220"/>
      <c r="NCY123" s="220"/>
      <c r="NCZ123" s="220"/>
      <c r="NDA123" s="220"/>
      <c r="NDB123" s="220"/>
      <c r="NDC123" s="220"/>
      <c r="NDD123" s="220"/>
      <c r="NDE123" s="220"/>
      <c r="NDF123" s="220"/>
      <c r="NDG123" s="220"/>
      <c r="NDH123" s="220"/>
      <c r="NDI123" s="220"/>
      <c r="NDJ123" s="220"/>
      <c r="NDK123" s="220"/>
      <c r="NDL123" s="220"/>
      <c r="NDM123" s="220"/>
      <c r="NDN123" s="220"/>
      <c r="NDO123" s="220"/>
      <c r="NDP123" s="220"/>
      <c r="NDQ123" s="220"/>
      <c r="NDR123" s="220"/>
      <c r="NDS123" s="220"/>
      <c r="NDT123" s="220"/>
      <c r="NDU123" s="220"/>
      <c r="NDV123" s="220"/>
      <c r="NDW123" s="220"/>
      <c r="NDX123" s="220"/>
      <c r="NDY123" s="220"/>
      <c r="NDZ123" s="220"/>
      <c r="NEA123" s="220"/>
      <c r="NEB123" s="220"/>
      <c r="NEC123" s="220"/>
      <c r="NED123" s="220"/>
      <c r="NEE123" s="220"/>
      <c r="NEF123" s="220"/>
      <c r="NEG123" s="220"/>
      <c r="NEH123" s="220"/>
      <c r="NEI123" s="220"/>
      <c r="NEJ123" s="220"/>
      <c r="NEK123" s="220"/>
      <c r="NEL123" s="220"/>
      <c r="NEM123" s="220"/>
      <c r="NEN123" s="220"/>
      <c r="NEO123" s="220"/>
      <c r="NEP123" s="220"/>
      <c r="NEQ123" s="220"/>
      <c r="NER123" s="220"/>
      <c r="NES123" s="220"/>
      <c r="NET123" s="220"/>
      <c r="NEU123" s="220"/>
      <c r="NEV123" s="220"/>
      <c r="NEW123" s="220"/>
      <c r="NEX123" s="220"/>
      <c r="NEY123" s="220"/>
      <c r="NEZ123" s="220"/>
      <c r="NFA123" s="220"/>
      <c r="NFB123" s="220"/>
      <c r="NFC123" s="220"/>
      <c r="NFD123" s="220"/>
      <c r="NFE123" s="220"/>
      <c r="NFF123" s="220"/>
      <c r="NFG123" s="220"/>
      <c r="NFH123" s="220"/>
      <c r="NFI123" s="220"/>
      <c r="NFJ123" s="220"/>
      <c r="NFK123" s="220"/>
      <c r="NFL123" s="220"/>
      <c r="NFM123" s="220"/>
      <c r="NFN123" s="220"/>
      <c r="NFO123" s="220"/>
      <c r="NFP123" s="220"/>
      <c r="NFQ123" s="220"/>
      <c r="NFR123" s="220"/>
      <c r="NFS123" s="220"/>
      <c r="NFT123" s="220"/>
      <c r="NFU123" s="220"/>
      <c r="NFV123" s="220"/>
      <c r="NFW123" s="220"/>
      <c r="NFX123" s="220"/>
      <c r="NFY123" s="220"/>
      <c r="NFZ123" s="220"/>
      <c r="NGA123" s="220"/>
      <c r="NGB123" s="220"/>
      <c r="NGC123" s="220"/>
      <c r="NGD123" s="220"/>
      <c r="NGE123" s="220"/>
      <c r="NGF123" s="220"/>
      <c r="NGG123" s="220"/>
      <c r="NGH123" s="220"/>
      <c r="NGI123" s="220"/>
      <c r="NGJ123" s="220"/>
      <c r="NGK123" s="220"/>
      <c r="NGL123" s="220"/>
      <c r="NGM123" s="220"/>
      <c r="NGN123" s="220"/>
      <c r="NGO123" s="220"/>
      <c r="NGP123" s="220"/>
      <c r="NGQ123" s="220"/>
      <c r="NGR123" s="220"/>
      <c r="NGS123" s="220"/>
      <c r="NGT123" s="220"/>
      <c r="NGU123" s="220"/>
      <c r="NGV123" s="220"/>
      <c r="NGW123" s="220"/>
      <c r="NGX123" s="220"/>
      <c r="NGY123" s="220"/>
      <c r="NGZ123" s="220"/>
      <c r="NHA123" s="220"/>
      <c r="NHB123" s="220"/>
      <c r="NHC123" s="220"/>
      <c r="NHD123" s="220"/>
      <c r="NHE123" s="220"/>
      <c r="NHF123" s="220"/>
      <c r="NHG123" s="220"/>
      <c r="NHH123" s="220"/>
      <c r="NHI123" s="220"/>
      <c r="NHJ123" s="220"/>
      <c r="NHK123" s="220"/>
      <c r="NHL123" s="220"/>
      <c r="NHM123" s="220"/>
      <c r="NHN123" s="220"/>
      <c r="NHO123" s="220"/>
      <c r="NHP123" s="220"/>
      <c r="NHQ123" s="220"/>
      <c r="NHR123" s="220"/>
      <c r="NHS123" s="220"/>
      <c r="NHT123" s="220"/>
      <c r="NHU123" s="220"/>
      <c r="NHV123" s="220"/>
      <c r="NHW123" s="220"/>
      <c r="NHX123" s="220"/>
      <c r="NHY123" s="220"/>
      <c r="NHZ123" s="220"/>
      <c r="NIA123" s="220"/>
      <c r="NIB123" s="220"/>
      <c r="NIC123" s="220"/>
      <c r="NID123" s="220"/>
      <c r="NIE123" s="220"/>
      <c r="NIF123" s="220"/>
      <c r="NIG123" s="220"/>
      <c r="NIH123" s="220"/>
      <c r="NII123" s="220"/>
      <c r="NIJ123" s="220"/>
      <c r="NIK123" s="220"/>
      <c r="NIL123" s="220"/>
      <c r="NIM123" s="220"/>
      <c r="NIN123" s="220"/>
      <c r="NIO123" s="220"/>
      <c r="NIP123" s="220"/>
      <c r="NIQ123" s="220"/>
      <c r="NIR123" s="220"/>
      <c r="NIS123" s="220"/>
      <c r="NIT123" s="220"/>
      <c r="NIU123" s="220"/>
      <c r="NIV123" s="220"/>
      <c r="NIW123" s="220"/>
      <c r="NIX123" s="220"/>
      <c r="NIY123" s="220"/>
      <c r="NIZ123" s="220"/>
      <c r="NJA123" s="220"/>
      <c r="NJB123" s="220"/>
      <c r="NJC123" s="220"/>
      <c r="NJD123" s="220"/>
      <c r="NJE123" s="220"/>
      <c r="NJF123" s="220"/>
      <c r="NJG123" s="220"/>
      <c r="NJH123" s="220"/>
      <c r="NJI123" s="220"/>
      <c r="NJJ123" s="220"/>
      <c r="NJK123" s="220"/>
      <c r="NJL123" s="220"/>
      <c r="NJM123" s="220"/>
      <c r="NJN123" s="220"/>
      <c r="NJO123" s="220"/>
      <c r="NJP123" s="220"/>
      <c r="NJQ123" s="220"/>
      <c r="NJR123" s="220"/>
      <c r="NJS123" s="220"/>
      <c r="NJT123" s="220"/>
      <c r="NJU123" s="220"/>
      <c r="NJV123" s="220"/>
      <c r="NJW123" s="220"/>
      <c r="NJX123" s="220"/>
      <c r="NJY123" s="220"/>
      <c r="NJZ123" s="220"/>
      <c r="NKA123" s="220"/>
      <c r="NKB123" s="220"/>
      <c r="NKC123" s="220"/>
      <c r="NKD123" s="220"/>
      <c r="NKE123" s="220"/>
      <c r="NKF123" s="220"/>
      <c r="NKG123" s="220"/>
      <c r="NKH123" s="220"/>
      <c r="NKI123" s="220"/>
      <c r="NKJ123" s="220"/>
      <c r="NKK123" s="220"/>
      <c r="NKL123" s="220"/>
      <c r="NKM123" s="220"/>
      <c r="NKN123" s="220"/>
      <c r="NKO123" s="220"/>
      <c r="NKP123" s="220"/>
      <c r="NKQ123" s="220"/>
      <c r="NKR123" s="220"/>
      <c r="NKS123" s="220"/>
      <c r="NKT123" s="220"/>
      <c r="NKU123" s="220"/>
      <c r="NKV123" s="220"/>
      <c r="NKW123" s="220"/>
      <c r="NKX123" s="220"/>
      <c r="NKY123" s="220"/>
      <c r="NKZ123" s="220"/>
      <c r="NLA123" s="220"/>
      <c r="NLB123" s="220"/>
      <c r="NLC123" s="220"/>
      <c r="NLD123" s="220"/>
      <c r="NLE123" s="220"/>
      <c r="NLF123" s="220"/>
      <c r="NLG123" s="220"/>
      <c r="NLH123" s="220"/>
      <c r="NLI123" s="220"/>
      <c r="NLJ123" s="220"/>
      <c r="NLK123" s="220"/>
      <c r="NLL123" s="220"/>
      <c r="NLM123" s="220"/>
      <c r="NLN123" s="220"/>
      <c r="NLO123" s="220"/>
      <c r="NLP123" s="220"/>
      <c r="NLQ123" s="220"/>
      <c r="NLR123" s="220"/>
      <c r="NLS123" s="220"/>
      <c r="NLT123" s="220"/>
      <c r="NLU123" s="220"/>
      <c r="NLV123" s="220"/>
      <c r="NLW123" s="220"/>
      <c r="NLX123" s="220"/>
      <c r="NLY123" s="220"/>
      <c r="NLZ123" s="220"/>
      <c r="NMA123" s="220"/>
      <c r="NMB123" s="220"/>
      <c r="NMC123" s="220"/>
      <c r="NMD123" s="220"/>
      <c r="NME123" s="220"/>
      <c r="NMF123" s="220"/>
      <c r="NMG123" s="220"/>
      <c r="NMH123" s="220"/>
      <c r="NMI123" s="220"/>
      <c r="NMJ123" s="220"/>
      <c r="NMK123" s="220"/>
      <c r="NML123" s="220"/>
      <c r="NMM123" s="220"/>
      <c r="NMN123" s="220"/>
      <c r="NMO123" s="220"/>
      <c r="NMP123" s="220"/>
      <c r="NMQ123" s="220"/>
      <c r="NMR123" s="220"/>
      <c r="NMS123" s="220"/>
      <c r="NMT123" s="220"/>
      <c r="NMU123" s="220"/>
      <c r="NMV123" s="220"/>
      <c r="NMW123" s="220"/>
      <c r="NMX123" s="220"/>
      <c r="NMY123" s="220"/>
      <c r="NMZ123" s="220"/>
      <c r="NNA123" s="220"/>
      <c r="NNB123" s="220"/>
      <c r="NNC123" s="220"/>
      <c r="NND123" s="220"/>
      <c r="NNE123" s="220"/>
      <c r="NNF123" s="220"/>
      <c r="NNG123" s="220"/>
      <c r="NNH123" s="220"/>
      <c r="NNI123" s="220"/>
      <c r="NNJ123" s="220"/>
      <c r="NNK123" s="220"/>
      <c r="NNL123" s="220"/>
      <c r="NNM123" s="220"/>
      <c r="NNN123" s="220"/>
      <c r="NNO123" s="220"/>
      <c r="NNP123" s="220"/>
      <c r="NNQ123" s="220"/>
      <c r="NNR123" s="220"/>
      <c r="NNS123" s="220"/>
      <c r="NNT123" s="220"/>
      <c r="NNU123" s="220"/>
      <c r="NNV123" s="220"/>
      <c r="NNW123" s="220"/>
      <c r="NNX123" s="220"/>
      <c r="NNY123" s="220"/>
      <c r="NNZ123" s="220"/>
      <c r="NOA123" s="220"/>
      <c r="NOB123" s="220"/>
      <c r="NOC123" s="220"/>
      <c r="NOD123" s="220"/>
      <c r="NOE123" s="220"/>
      <c r="NOF123" s="220"/>
      <c r="NOG123" s="220"/>
      <c r="NOH123" s="220"/>
      <c r="NOI123" s="220"/>
      <c r="NOJ123" s="220"/>
      <c r="NOK123" s="220"/>
      <c r="NOL123" s="220"/>
      <c r="NOM123" s="220"/>
      <c r="NON123" s="220"/>
      <c r="NOO123" s="220"/>
      <c r="NOP123" s="220"/>
      <c r="NOQ123" s="220"/>
      <c r="NOR123" s="220"/>
      <c r="NOS123" s="220"/>
      <c r="NOT123" s="220"/>
      <c r="NOU123" s="220"/>
      <c r="NOV123" s="220"/>
      <c r="NOW123" s="220"/>
      <c r="NOX123" s="220"/>
      <c r="NOY123" s="220"/>
      <c r="NOZ123" s="220"/>
      <c r="NPA123" s="220"/>
      <c r="NPB123" s="220"/>
      <c r="NPC123" s="220"/>
      <c r="NPD123" s="220"/>
      <c r="NPE123" s="220"/>
      <c r="NPF123" s="220"/>
      <c r="NPG123" s="220"/>
      <c r="NPH123" s="220"/>
      <c r="NPI123" s="220"/>
      <c r="NPJ123" s="220"/>
      <c r="NPK123" s="220"/>
      <c r="NPL123" s="220"/>
      <c r="NPM123" s="220"/>
      <c r="NPN123" s="220"/>
      <c r="NPO123" s="220"/>
      <c r="NPP123" s="220"/>
      <c r="NPQ123" s="220"/>
      <c r="NPR123" s="220"/>
      <c r="NPS123" s="220"/>
      <c r="NPT123" s="220"/>
      <c r="NPU123" s="220"/>
      <c r="NPV123" s="220"/>
      <c r="NPW123" s="220"/>
      <c r="NPX123" s="220"/>
      <c r="NPY123" s="220"/>
      <c r="NPZ123" s="220"/>
      <c r="NQA123" s="220"/>
      <c r="NQB123" s="220"/>
      <c r="NQC123" s="220"/>
      <c r="NQD123" s="220"/>
      <c r="NQE123" s="220"/>
      <c r="NQF123" s="220"/>
      <c r="NQG123" s="220"/>
      <c r="NQH123" s="220"/>
      <c r="NQI123" s="220"/>
      <c r="NQJ123" s="220"/>
      <c r="NQK123" s="220"/>
      <c r="NQL123" s="220"/>
      <c r="NQM123" s="220"/>
      <c r="NQN123" s="220"/>
      <c r="NQO123" s="220"/>
      <c r="NQP123" s="220"/>
      <c r="NQQ123" s="220"/>
      <c r="NQR123" s="220"/>
      <c r="NQS123" s="220"/>
      <c r="NQT123" s="220"/>
      <c r="NQU123" s="220"/>
      <c r="NQV123" s="220"/>
      <c r="NQW123" s="220"/>
      <c r="NQX123" s="220"/>
      <c r="NQY123" s="220"/>
      <c r="NQZ123" s="220"/>
      <c r="NRA123" s="220"/>
      <c r="NRB123" s="220"/>
      <c r="NRC123" s="220"/>
      <c r="NRD123" s="220"/>
      <c r="NRE123" s="220"/>
      <c r="NRF123" s="220"/>
      <c r="NRG123" s="220"/>
      <c r="NRH123" s="220"/>
      <c r="NRI123" s="220"/>
      <c r="NRJ123" s="220"/>
      <c r="NRK123" s="220"/>
      <c r="NRL123" s="220"/>
      <c r="NRM123" s="220"/>
      <c r="NRN123" s="220"/>
      <c r="NRO123" s="220"/>
      <c r="NRP123" s="220"/>
      <c r="NRQ123" s="220"/>
      <c r="NRR123" s="220"/>
      <c r="NRS123" s="220"/>
      <c r="NRT123" s="220"/>
      <c r="NRU123" s="220"/>
      <c r="NRV123" s="220"/>
      <c r="NRW123" s="220"/>
      <c r="NRX123" s="220"/>
      <c r="NRY123" s="220"/>
      <c r="NRZ123" s="220"/>
      <c r="NSA123" s="220"/>
      <c r="NSB123" s="220"/>
      <c r="NSC123" s="220"/>
      <c r="NSD123" s="220"/>
      <c r="NSE123" s="220"/>
      <c r="NSF123" s="220"/>
      <c r="NSG123" s="220"/>
      <c r="NSH123" s="220"/>
      <c r="NSI123" s="220"/>
      <c r="NSJ123" s="220"/>
      <c r="NSK123" s="220"/>
      <c r="NSL123" s="220"/>
      <c r="NSM123" s="220"/>
      <c r="NSN123" s="220"/>
      <c r="NSO123" s="220"/>
      <c r="NSP123" s="220"/>
      <c r="NSQ123" s="220"/>
      <c r="NSR123" s="220"/>
      <c r="NSS123" s="220"/>
      <c r="NST123" s="220"/>
      <c r="NSU123" s="220"/>
      <c r="NSV123" s="220"/>
      <c r="NSW123" s="220"/>
      <c r="NSX123" s="220"/>
      <c r="NSY123" s="220"/>
      <c r="NSZ123" s="220"/>
      <c r="NTA123" s="220"/>
      <c r="NTB123" s="220"/>
      <c r="NTC123" s="220"/>
      <c r="NTD123" s="220"/>
      <c r="NTE123" s="220"/>
      <c r="NTF123" s="220"/>
      <c r="NTG123" s="220"/>
      <c r="NTH123" s="220"/>
      <c r="NTI123" s="220"/>
      <c r="NTJ123" s="220"/>
      <c r="NTK123" s="220"/>
      <c r="NTL123" s="220"/>
      <c r="NTM123" s="220"/>
      <c r="NTN123" s="220"/>
      <c r="NTO123" s="220"/>
      <c r="NTP123" s="220"/>
      <c r="NTQ123" s="220"/>
      <c r="NTR123" s="220"/>
      <c r="NTS123" s="220"/>
      <c r="NTT123" s="220"/>
      <c r="NTU123" s="220"/>
      <c r="NTV123" s="220"/>
      <c r="NTW123" s="220"/>
      <c r="NTX123" s="220"/>
      <c r="NTY123" s="220"/>
      <c r="NTZ123" s="220"/>
      <c r="NUA123" s="220"/>
      <c r="NUB123" s="220"/>
      <c r="NUC123" s="220"/>
      <c r="NUD123" s="220"/>
      <c r="NUE123" s="220"/>
      <c r="NUF123" s="220"/>
      <c r="NUG123" s="220"/>
      <c r="NUH123" s="220"/>
      <c r="NUI123" s="220"/>
      <c r="NUJ123" s="220"/>
      <c r="NUK123" s="220"/>
      <c r="NUL123" s="220"/>
      <c r="NUM123" s="220"/>
      <c r="NUN123" s="220"/>
      <c r="NUO123" s="220"/>
      <c r="NUP123" s="220"/>
      <c r="NUQ123" s="220"/>
      <c r="NUR123" s="220"/>
      <c r="NUS123" s="220"/>
      <c r="NUT123" s="220"/>
      <c r="NUU123" s="220"/>
      <c r="NUV123" s="220"/>
      <c r="NUW123" s="220"/>
      <c r="NUX123" s="220"/>
      <c r="NUY123" s="220"/>
      <c r="NUZ123" s="220"/>
      <c r="NVA123" s="220"/>
      <c r="NVB123" s="220"/>
      <c r="NVC123" s="220"/>
      <c r="NVD123" s="220"/>
      <c r="NVE123" s="220"/>
      <c r="NVF123" s="220"/>
      <c r="NVG123" s="220"/>
      <c r="NVH123" s="220"/>
      <c r="NVI123" s="220"/>
      <c r="NVJ123" s="220"/>
      <c r="NVK123" s="220"/>
      <c r="NVL123" s="220"/>
      <c r="NVM123" s="220"/>
      <c r="NVN123" s="220"/>
      <c r="NVO123" s="220"/>
      <c r="NVP123" s="220"/>
      <c r="NVQ123" s="220"/>
      <c r="NVR123" s="220"/>
      <c r="NVS123" s="220"/>
      <c r="NVT123" s="220"/>
      <c r="NVU123" s="220"/>
      <c r="NVV123" s="220"/>
      <c r="NVW123" s="220"/>
      <c r="NVX123" s="220"/>
      <c r="NVY123" s="220"/>
      <c r="NVZ123" s="220"/>
      <c r="NWA123" s="220"/>
      <c r="NWB123" s="220"/>
      <c r="NWC123" s="220"/>
      <c r="NWD123" s="220"/>
      <c r="NWE123" s="220"/>
      <c r="NWF123" s="220"/>
      <c r="NWG123" s="220"/>
      <c r="NWH123" s="220"/>
      <c r="NWI123" s="220"/>
      <c r="NWJ123" s="220"/>
      <c r="NWK123" s="220"/>
      <c r="NWL123" s="220"/>
      <c r="NWM123" s="220"/>
      <c r="NWN123" s="220"/>
      <c r="NWO123" s="220"/>
      <c r="NWP123" s="220"/>
      <c r="NWQ123" s="220"/>
      <c r="NWR123" s="220"/>
      <c r="NWS123" s="220"/>
      <c r="NWT123" s="220"/>
      <c r="NWU123" s="220"/>
      <c r="NWV123" s="220"/>
      <c r="NWW123" s="220"/>
      <c r="NWX123" s="220"/>
      <c r="NWY123" s="220"/>
      <c r="NWZ123" s="220"/>
      <c r="NXA123" s="220"/>
      <c r="NXB123" s="220"/>
      <c r="NXC123" s="220"/>
      <c r="NXD123" s="220"/>
      <c r="NXE123" s="220"/>
      <c r="NXF123" s="220"/>
      <c r="NXG123" s="220"/>
      <c r="NXH123" s="220"/>
      <c r="NXI123" s="220"/>
      <c r="NXJ123" s="220"/>
      <c r="NXK123" s="220"/>
      <c r="NXL123" s="220"/>
      <c r="NXM123" s="220"/>
      <c r="NXN123" s="220"/>
      <c r="NXO123" s="220"/>
      <c r="NXP123" s="220"/>
      <c r="NXQ123" s="220"/>
      <c r="NXR123" s="220"/>
      <c r="NXS123" s="220"/>
      <c r="NXT123" s="220"/>
      <c r="NXU123" s="220"/>
      <c r="NXV123" s="220"/>
      <c r="NXW123" s="220"/>
      <c r="NXX123" s="220"/>
      <c r="NXY123" s="220"/>
      <c r="NXZ123" s="220"/>
      <c r="NYA123" s="220"/>
      <c r="NYB123" s="220"/>
      <c r="NYC123" s="220"/>
      <c r="NYD123" s="220"/>
      <c r="NYE123" s="220"/>
      <c r="NYF123" s="220"/>
      <c r="NYG123" s="220"/>
      <c r="NYH123" s="220"/>
      <c r="NYI123" s="220"/>
      <c r="NYJ123" s="220"/>
      <c r="NYK123" s="220"/>
      <c r="NYL123" s="220"/>
      <c r="NYM123" s="220"/>
      <c r="NYN123" s="220"/>
      <c r="NYO123" s="220"/>
      <c r="NYP123" s="220"/>
      <c r="NYQ123" s="220"/>
      <c r="NYR123" s="220"/>
      <c r="NYS123" s="220"/>
      <c r="NYT123" s="220"/>
      <c r="NYU123" s="220"/>
      <c r="NYV123" s="220"/>
      <c r="NYW123" s="220"/>
      <c r="NYX123" s="220"/>
      <c r="NYY123" s="220"/>
      <c r="NYZ123" s="220"/>
      <c r="NZA123" s="220"/>
      <c r="NZB123" s="220"/>
      <c r="NZC123" s="220"/>
      <c r="NZD123" s="220"/>
      <c r="NZE123" s="220"/>
      <c r="NZF123" s="220"/>
      <c r="NZG123" s="220"/>
      <c r="NZH123" s="220"/>
      <c r="NZI123" s="220"/>
      <c r="NZJ123" s="220"/>
      <c r="NZK123" s="220"/>
      <c r="NZL123" s="220"/>
      <c r="NZM123" s="220"/>
      <c r="NZN123" s="220"/>
      <c r="NZO123" s="220"/>
      <c r="NZP123" s="220"/>
      <c r="NZQ123" s="220"/>
      <c r="NZR123" s="220"/>
      <c r="NZS123" s="220"/>
      <c r="NZT123" s="220"/>
      <c r="NZU123" s="220"/>
      <c r="NZV123" s="220"/>
      <c r="NZW123" s="220"/>
      <c r="NZX123" s="220"/>
      <c r="NZY123" s="220"/>
      <c r="NZZ123" s="220"/>
      <c r="OAA123" s="220"/>
      <c r="OAB123" s="220"/>
      <c r="OAC123" s="220"/>
      <c r="OAD123" s="220"/>
      <c r="OAE123" s="220"/>
      <c r="OAF123" s="220"/>
      <c r="OAG123" s="220"/>
      <c r="OAH123" s="220"/>
      <c r="OAI123" s="220"/>
      <c r="OAJ123" s="220"/>
      <c r="OAK123" s="220"/>
      <c r="OAL123" s="220"/>
      <c r="OAM123" s="220"/>
      <c r="OAN123" s="220"/>
      <c r="OAO123" s="220"/>
      <c r="OAP123" s="220"/>
      <c r="OAQ123" s="220"/>
      <c r="OAR123" s="220"/>
      <c r="OAS123" s="220"/>
      <c r="OAT123" s="220"/>
      <c r="OAU123" s="220"/>
      <c r="OAV123" s="220"/>
      <c r="OAW123" s="220"/>
      <c r="OAX123" s="220"/>
      <c r="OAY123" s="220"/>
      <c r="OAZ123" s="220"/>
      <c r="OBA123" s="220"/>
      <c r="OBB123" s="220"/>
      <c r="OBC123" s="220"/>
      <c r="OBD123" s="220"/>
      <c r="OBE123" s="220"/>
      <c r="OBF123" s="220"/>
      <c r="OBG123" s="220"/>
      <c r="OBH123" s="220"/>
      <c r="OBI123" s="220"/>
      <c r="OBJ123" s="220"/>
      <c r="OBK123" s="220"/>
      <c r="OBL123" s="220"/>
      <c r="OBM123" s="220"/>
      <c r="OBN123" s="220"/>
      <c r="OBO123" s="220"/>
      <c r="OBP123" s="220"/>
      <c r="OBQ123" s="220"/>
      <c r="OBR123" s="220"/>
      <c r="OBS123" s="220"/>
      <c r="OBT123" s="220"/>
      <c r="OBU123" s="220"/>
      <c r="OBV123" s="220"/>
      <c r="OBW123" s="220"/>
      <c r="OBX123" s="220"/>
      <c r="OBY123" s="220"/>
      <c r="OBZ123" s="220"/>
      <c r="OCA123" s="220"/>
      <c r="OCB123" s="220"/>
      <c r="OCC123" s="220"/>
      <c r="OCD123" s="220"/>
      <c r="OCE123" s="220"/>
      <c r="OCF123" s="220"/>
      <c r="OCG123" s="220"/>
      <c r="OCH123" s="220"/>
      <c r="OCI123" s="220"/>
      <c r="OCJ123" s="220"/>
      <c r="OCK123" s="220"/>
      <c r="OCL123" s="220"/>
      <c r="OCM123" s="220"/>
      <c r="OCN123" s="220"/>
      <c r="OCO123" s="220"/>
      <c r="OCP123" s="220"/>
      <c r="OCQ123" s="220"/>
      <c r="OCR123" s="220"/>
      <c r="OCS123" s="220"/>
      <c r="OCT123" s="220"/>
      <c r="OCU123" s="220"/>
      <c r="OCV123" s="220"/>
      <c r="OCW123" s="220"/>
      <c r="OCX123" s="220"/>
      <c r="OCY123" s="220"/>
      <c r="OCZ123" s="220"/>
      <c r="ODA123" s="220"/>
      <c r="ODB123" s="220"/>
      <c r="ODC123" s="220"/>
      <c r="ODD123" s="220"/>
      <c r="ODE123" s="220"/>
      <c r="ODF123" s="220"/>
      <c r="ODG123" s="220"/>
      <c r="ODH123" s="220"/>
      <c r="ODI123" s="220"/>
      <c r="ODJ123" s="220"/>
      <c r="ODK123" s="220"/>
      <c r="ODL123" s="220"/>
      <c r="ODM123" s="220"/>
      <c r="ODN123" s="220"/>
      <c r="ODO123" s="220"/>
      <c r="ODP123" s="220"/>
      <c r="ODQ123" s="220"/>
      <c r="ODR123" s="220"/>
      <c r="ODS123" s="220"/>
      <c r="ODT123" s="220"/>
      <c r="ODU123" s="220"/>
      <c r="ODV123" s="220"/>
      <c r="ODW123" s="220"/>
      <c r="ODX123" s="220"/>
      <c r="ODY123" s="220"/>
      <c r="ODZ123" s="220"/>
      <c r="OEA123" s="220"/>
      <c r="OEB123" s="220"/>
      <c r="OEC123" s="220"/>
      <c r="OED123" s="220"/>
      <c r="OEE123" s="220"/>
      <c r="OEF123" s="220"/>
      <c r="OEG123" s="220"/>
      <c r="OEH123" s="220"/>
      <c r="OEI123" s="220"/>
      <c r="OEJ123" s="220"/>
      <c r="OEK123" s="220"/>
      <c r="OEL123" s="220"/>
      <c r="OEM123" s="220"/>
      <c r="OEN123" s="220"/>
      <c r="OEO123" s="220"/>
      <c r="OEP123" s="220"/>
      <c r="OEQ123" s="220"/>
      <c r="OER123" s="220"/>
      <c r="OES123" s="220"/>
      <c r="OET123" s="220"/>
      <c r="OEU123" s="220"/>
      <c r="OEV123" s="220"/>
      <c r="OEW123" s="220"/>
      <c r="OEX123" s="220"/>
      <c r="OEY123" s="220"/>
      <c r="OEZ123" s="220"/>
      <c r="OFA123" s="220"/>
      <c r="OFB123" s="220"/>
      <c r="OFC123" s="220"/>
      <c r="OFD123" s="220"/>
      <c r="OFE123" s="220"/>
      <c r="OFF123" s="220"/>
      <c r="OFG123" s="220"/>
      <c r="OFH123" s="220"/>
      <c r="OFI123" s="220"/>
      <c r="OFJ123" s="220"/>
      <c r="OFK123" s="220"/>
      <c r="OFL123" s="220"/>
      <c r="OFM123" s="220"/>
      <c r="OFN123" s="220"/>
      <c r="OFO123" s="220"/>
      <c r="OFP123" s="220"/>
      <c r="OFQ123" s="220"/>
      <c r="OFR123" s="220"/>
      <c r="OFS123" s="220"/>
      <c r="OFT123" s="220"/>
      <c r="OFU123" s="220"/>
      <c r="OFV123" s="220"/>
      <c r="OFW123" s="220"/>
      <c r="OFX123" s="220"/>
      <c r="OFY123" s="220"/>
      <c r="OFZ123" s="220"/>
      <c r="OGA123" s="220"/>
      <c r="OGB123" s="220"/>
      <c r="OGC123" s="220"/>
      <c r="OGD123" s="220"/>
      <c r="OGE123" s="220"/>
      <c r="OGF123" s="220"/>
      <c r="OGG123" s="220"/>
      <c r="OGH123" s="220"/>
      <c r="OGI123" s="220"/>
      <c r="OGJ123" s="220"/>
      <c r="OGK123" s="220"/>
      <c r="OGL123" s="220"/>
      <c r="OGM123" s="220"/>
      <c r="OGN123" s="220"/>
      <c r="OGO123" s="220"/>
      <c r="OGP123" s="220"/>
      <c r="OGQ123" s="220"/>
      <c r="OGR123" s="220"/>
      <c r="OGS123" s="220"/>
      <c r="OGT123" s="220"/>
      <c r="OGU123" s="220"/>
      <c r="OGV123" s="220"/>
      <c r="OGW123" s="220"/>
      <c r="OGX123" s="220"/>
      <c r="OGY123" s="220"/>
      <c r="OGZ123" s="220"/>
      <c r="OHA123" s="220"/>
      <c r="OHB123" s="220"/>
      <c r="OHC123" s="220"/>
      <c r="OHD123" s="220"/>
      <c r="OHE123" s="220"/>
      <c r="OHF123" s="220"/>
      <c r="OHG123" s="220"/>
      <c r="OHH123" s="220"/>
      <c r="OHI123" s="220"/>
      <c r="OHJ123" s="220"/>
      <c r="OHK123" s="220"/>
      <c r="OHL123" s="220"/>
      <c r="OHM123" s="220"/>
      <c r="OHN123" s="220"/>
      <c r="OHO123" s="220"/>
      <c r="OHP123" s="220"/>
      <c r="OHQ123" s="220"/>
      <c r="OHR123" s="220"/>
      <c r="OHS123" s="220"/>
      <c r="OHT123" s="220"/>
      <c r="OHU123" s="220"/>
      <c r="OHV123" s="220"/>
      <c r="OHW123" s="220"/>
      <c r="OHX123" s="220"/>
      <c r="OHY123" s="220"/>
      <c r="OHZ123" s="220"/>
      <c r="OIA123" s="220"/>
      <c r="OIB123" s="220"/>
      <c r="OIC123" s="220"/>
      <c r="OID123" s="220"/>
      <c r="OIE123" s="220"/>
      <c r="OIF123" s="220"/>
      <c r="OIG123" s="220"/>
      <c r="OIH123" s="220"/>
      <c r="OII123" s="220"/>
      <c r="OIJ123" s="220"/>
      <c r="OIK123" s="220"/>
      <c r="OIL123" s="220"/>
      <c r="OIM123" s="220"/>
      <c r="OIN123" s="220"/>
      <c r="OIO123" s="220"/>
      <c r="OIP123" s="220"/>
      <c r="OIQ123" s="220"/>
      <c r="OIR123" s="220"/>
      <c r="OIS123" s="220"/>
      <c r="OIT123" s="220"/>
      <c r="OIU123" s="220"/>
      <c r="OIV123" s="220"/>
      <c r="OIW123" s="220"/>
      <c r="OIX123" s="220"/>
      <c r="OIY123" s="220"/>
      <c r="OIZ123" s="220"/>
      <c r="OJA123" s="220"/>
      <c r="OJB123" s="220"/>
      <c r="OJC123" s="220"/>
      <c r="OJD123" s="220"/>
      <c r="OJE123" s="220"/>
      <c r="OJF123" s="220"/>
      <c r="OJG123" s="220"/>
      <c r="OJH123" s="220"/>
      <c r="OJI123" s="220"/>
      <c r="OJJ123" s="220"/>
      <c r="OJK123" s="220"/>
      <c r="OJL123" s="220"/>
      <c r="OJM123" s="220"/>
      <c r="OJN123" s="220"/>
      <c r="OJO123" s="220"/>
      <c r="OJP123" s="220"/>
      <c r="OJQ123" s="220"/>
      <c r="OJR123" s="220"/>
      <c r="OJS123" s="220"/>
      <c r="OJT123" s="220"/>
      <c r="OJU123" s="220"/>
      <c r="OJV123" s="220"/>
      <c r="OJW123" s="220"/>
      <c r="OJX123" s="220"/>
      <c r="OJY123" s="220"/>
      <c r="OJZ123" s="220"/>
      <c r="OKA123" s="220"/>
      <c r="OKB123" s="220"/>
      <c r="OKC123" s="220"/>
      <c r="OKD123" s="220"/>
      <c r="OKE123" s="220"/>
      <c r="OKF123" s="220"/>
      <c r="OKG123" s="220"/>
      <c r="OKH123" s="220"/>
      <c r="OKI123" s="220"/>
      <c r="OKJ123" s="220"/>
      <c r="OKK123" s="220"/>
      <c r="OKL123" s="220"/>
      <c r="OKM123" s="220"/>
      <c r="OKN123" s="220"/>
      <c r="OKO123" s="220"/>
      <c r="OKP123" s="220"/>
      <c r="OKQ123" s="220"/>
      <c r="OKR123" s="220"/>
      <c r="OKS123" s="220"/>
      <c r="OKT123" s="220"/>
      <c r="OKU123" s="220"/>
      <c r="OKV123" s="220"/>
      <c r="OKW123" s="220"/>
      <c r="OKX123" s="220"/>
      <c r="OKY123" s="220"/>
      <c r="OKZ123" s="220"/>
      <c r="OLA123" s="220"/>
      <c r="OLB123" s="220"/>
      <c r="OLC123" s="220"/>
      <c r="OLD123" s="220"/>
      <c r="OLE123" s="220"/>
      <c r="OLF123" s="220"/>
      <c r="OLG123" s="220"/>
      <c r="OLH123" s="220"/>
      <c r="OLI123" s="220"/>
      <c r="OLJ123" s="220"/>
      <c r="OLK123" s="220"/>
      <c r="OLL123" s="220"/>
      <c r="OLM123" s="220"/>
      <c r="OLN123" s="220"/>
      <c r="OLO123" s="220"/>
      <c r="OLP123" s="220"/>
      <c r="OLQ123" s="220"/>
      <c r="OLR123" s="220"/>
      <c r="OLS123" s="220"/>
      <c r="OLT123" s="220"/>
      <c r="OLU123" s="220"/>
      <c r="OLV123" s="220"/>
      <c r="OLW123" s="220"/>
      <c r="OLX123" s="220"/>
      <c r="OLY123" s="220"/>
      <c r="OLZ123" s="220"/>
      <c r="OMA123" s="220"/>
      <c r="OMB123" s="220"/>
      <c r="OMC123" s="220"/>
      <c r="OMD123" s="220"/>
      <c r="OME123" s="220"/>
      <c r="OMF123" s="220"/>
      <c r="OMG123" s="220"/>
      <c r="OMH123" s="220"/>
      <c r="OMI123" s="220"/>
      <c r="OMJ123" s="220"/>
      <c r="OMK123" s="220"/>
      <c r="OML123" s="220"/>
      <c r="OMM123" s="220"/>
      <c r="OMN123" s="220"/>
      <c r="OMO123" s="220"/>
      <c r="OMP123" s="220"/>
      <c r="OMQ123" s="220"/>
      <c r="OMR123" s="220"/>
      <c r="OMS123" s="220"/>
      <c r="OMT123" s="220"/>
      <c r="OMU123" s="220"/>
      <c r="OMV123" s="220"/>
      <c r="OMW123" s="220"/>
      <c r="OMX123" s="220"/>
      <c r="OMY123" s="220"/>
      <c r="OMZ123" s="220"/>
      <c r="ONA123" s="220"/>
      <c r="ONB123" s="220"/>
      <c r="ONC123" s="220"/>
      <c r="OND123" s="220"/>
      <c r="ONE123" s="220"/>
      <c r="ONF123" s="220"/>
      <c r="ONG123" s="220"/>
      <c r="ONH123" s="220"/>
      <c r="ONI123" s="220"/>
      <c r="ONJ123" s="220"/>
      <c r="ONK123" s="220"/>
      <c r="ONL123" s="220"/>
      <c r="ONM123" s="220"/>
      <c r="ONN123" s="220"/>
      <c r="ONO123" s="220"/>
      <c r="ONP123" s="220"/>
      <c r="ONQ123" s="220"/>
      <c r="ONR123" s="220"/>
      <c r="ONS123" s="220"/>
      <c r="ONT123" s="220"/>
      <c r="ONU123" s="220"/>
      <c r="ONV123" s="220"/>
      <c r="ONW123" s="220"/>
      <c r="ONX123" s="220"/>
      <c r="ONY123" s="220"/>
      <c r="ONZ123" s="220"/>
      <c r="OOA123" s="220"/>
      <c r="OOB123" s="220"/>
      <c r="OOC123" s="220"/>
      <c r="OOD123" s="220"/>
      <c r="OOE123" s="220"/>
      <c r="OOF123" s="220"/>
      <c r="OOG123" s="220"/>
      <c r="OOH123" s="220"/>
      <c r="OOI123" s="220"/>
      <c r="OOJ123" s="220"/>
      <c r="OOK123" s="220"/>
      <c r="OOL123" s="220"/>
      <c r="OOM123" s="220"/>
      <c r="OON123" s="220"/>
      <c r="OOO123" s="220"/>
      <c r="OOP123" s="220"/>
      <c r="OOQ123" s="220"/>
      <c r="OOR123" s="220"/>
      <c r="OOS123" s="220"/>
      <c r="OOT123" s="220"/>
      <c r="OOU123" s="220"/>
      <c r="OOV123" s="220"/>
      <c r="OOW123" s="220"/>
      <c r="OOX123" s="220"/>
      <c r="OOY123" s="220"/>
      <c r="OOZ123" s="220"/>
      <c r="OPA123" s="220"/>
      <c r="OPB123" s="220"/>
      <c r="OPC123" s="220"/>
      <c r="OPD123" s="220"/>
      <c r="OPE123" s="220"/>
      <c r="OPF123" s="220"/>
      <c r="OPG123" s="220"/>
      <c r="OPH123" s="220"/>
      <c r="OPI123" s="220"/>
      <c r="OPJ123" s="220"/>
      <c r="OPK123" s="220"/>
      <c r="OPL123" s="220"/>
      <c r="OPM123" s="220"/>
      <c r="OPN123" s="220"/>
      <c r="OPO123" s="220"/>
      <c r="OPP123" s="220"/>
      <c r="OPQ123" s="220"/>
      <c r="OPR123" s="220"/>
      <c r="OPS123" s="220"/>
      <c r="OPT123" s="220"/>
      <c r="OPU123" s="220"/>
      <c r="OPV123" s="220"/>
      <c r="OPW123" s="220"/>
      <c r="OPX123" s="220"/>
      <c r="OPY123" s="220"/>
      <c r="OPZ123" s="220"/>
      <c r="OQA123" s="220"/>
      <c r="OQB123" s="220"/>
      <c r="OQC123" s="220"/>
      <c r="OQD123" s="220"/>
      <c r="OQE123" s="220"/>
      <c r="OQF123" s="220"/>
      <c r="OQG123" s="220"/>
      <c r="OQH123" s="220"/>
      <c r="OQI123" s="220"/>
      <c r="OQJ123" s="220"/>
      <c r="OQK123" s="220"/>
      <c r="OQL123" s="220"/>
      <c r="OQM123" s="220"/>
      <c r="OQN123" s="220"/>
      <c r="OQO123" s="220"/>
      <c r="OQP123" s="220"/>
      <c r="OQQ123" s="220"/>
      <c r="OQR123" s="220"/>
      <c r="OQS123" s="220"/>
      <c r="OQT123" s="220"/>
      <c r="OQU123" s="220"/>
      <c r="OQV123" s="220"/>
      <c r="OQW123" s="220"/>
      <c r="OQX123" s="220"/>
      <c r="OQY123" s="220"/>
      <c r="OQZ123" s="220"/>
      <c r="ORA123" s="220"/>
      <c r="ORB123" s="220"/>
      <c r="ORC123" s="220"/>
      <c r="ORD123" s="220"/>
      <c r="ORE123" s="220"/>
      <c r="ORF123" s="220"/>
      <c r="ORG123" s="220"/>
      <c r="ORH123" s="220"/>
      <c r="ORI123" s="220"/>
      <c r="ORJ123" s="220"/>
      <c r="ORK123" s="220"/>
      <c r="ORL123" s="220"/>
      <c r="ORM123" s="220"/>
      <c r="ORN123" s="220"/>
      <c r="ORO123" s="220"/>
      <c r="ORP123" s="220"/>
      <c r="ORQ123" s="220"/>
      <c r="ORR123" s="220"/>
      <c r="ORS123" s="220"/>
      <c r="ORT123" s="220"/>
      <c r="ORU123" s="220"/>
      <c r="ORV123" s="220"/>
      <c r="ORW123" s="220"/>
      <c r="ORX123" s="220"/>
      <c r="ORY123" s="220"/>
      <c r="ORZ123" s="220"/>
      <c r="OSA123" s="220"/>
      <c r="OSB123" s="220"/>
      <c r="OSC123" s="220"/>
      <c r="OSD123" s="220"/>
      <c r="OSE123" s="220"/>
      <c r="OSF123" s="220"/>
      <c r="OSG123" s="220"/>
      <c r="OSH123" s="220"/>
      <c r="OSI123" s="220"/>
      <c r="OSJ123" s="220"/>
      <c r="OSK123" s="220"/>
      <c r="OSL123" s="220"/>
      <c r="OSM123" s="220"/>
      <c r="OSN123" s="220"/>
      <c r="OSO123" s="220"/>
      <c r="OSP123" s="220"/>
      <c r="OSQ123" s="220"/>
      <c r="OSR123" s="220"/>
      <c r="OSS123" s="220"/>
      <c r="OST123" s="220"/>
      <c r="OSU123" s="220"/>
      <c r="OSV123" s="220"/>
      <c r="OSW123" s="220"/>
      <c r="OSX123" s="220"/>
      <c r="OSY123" s="220"/>
      <c r="OSZ123" s="220"/>
      <c r="OTA123" s="220"/>
      <c r="OTB123" s="220"/>
      <c r="OTC123" s="220"/>
      <c r="OTD123" s="220"/>
      <c r="OTE123" s="220"/>
      <c r="OTF123" s="220"/>
      <c r="OTG123" s="220"/>
      <c r="OTH123" s="220"/>
      <c r="OTI123" s="220"/>
      <c r="OTJ123" s="220"/>
      <c r="OTK123" s="220"/>
      <c r="OTL123" s="220"/>
      <c r="OTM123" s="220"/>
      <c r="OTN123" s="220"/>
      <c r="OTO123" s="220"/>
      <c r="OTP123" s="220"/>
      <c r="OTQ123" s="220"/>
      <c r="OTR123" s="220"/>
      <c r="OTS123" s="220"/>
      <c r="OTT123" s="220"/>
      <c r="OTU123" s="220"/>
      <c r="OTV123" s="220"/>
      <c r="OTW123" s="220"/>
      <c r="OTX123" s="220"/>
      <c r="OTY123" s="220"/>
      <c r="OTZ123" s="220"/>
      <c r="OUA123" s="220"/>
      <c r="OUB123" s="220"/>
      <c r="OUC123" s="220"/>
      <c r="OUD123" s="220"/>
      <c r="OUE123" s="220"/>
      <c r="OUF123" s="220"/>
      <c r="OUG123" s="220"/>
      <c r="OUH123" s="220"/>
      <c r="OUI123" s="220"/>
      <c r="OUJ123" s="220"/>
      <c r="OUK123" s="220"/>
      <c r="OUL123" s="220"/>
      <c r="OUM123" s="220"/>
      <c r="OUN123" s="220"/>
      <c r="OUO123" s="220"/>
      <c r="OUP123" s="220"/>
      <c r="OUQ123" s="220"/>
      <c r="OUR123" s="220"/>
      <c r="OUS123" s="220"/>
      <c r="OUT123" s="220"/>
      <c r="OUU123" s="220"/>
      <c r="OUV123" s="220"/>
      <c r="OUW123" s="220"/>
      <c r="OUX123" s="220"/>
      <c r="OUY123" s="220"/>
      <c r="OUZ123" s="220"/>
      <c r="OVA123" s="220"/>
      <c r="OVB123" s="220"/>
      <c r="OVC123" s="220"/>
      <c r="OVD123" s="220"/>
      <c r="OVE123" s="220"/>
      <c r="OVF123" s="220"/>
      <c r="OVG123" s="220"/>
      <c r="OVH123" s="220"/>
      <c r="OVI123" s="220"/>
      <c r="OVJ123" s="220"/>
      <c r="OVK123" s="220"/>
      <c r="OVL123" s="220"/>
      <c r="OVM123" s="220"/>
      <c r="OVN123" s="220"/>
      <c r="OVO123" s="220"/>
      <c r="OVP123" s="220"/>
      <c r="OVQ123" s="220"/>
      <c r="OVR123" s="220"/>
      <c r="OVS123" s="220"/>
      <c r="OVT123" s="220"/>
      <c r="OVU123" s="220"/>
      <c r="OVV123" s="220"/>
      <c r="OVW123" s="220"/>
      <c r="OVX123" s="220"/>
      <c r="OVY123" s="220"/>
      <c r="OVZ123" s="220"/>
      <c r="OWA123" s="220"/>
      <c r="OWB123" s="220"/>
      <c r="OWC123" s="220"/>
      <c r="OWD123" s="220"/>
      <c r="OWE123" s="220"/>
      <c r="OWF123" s="220"/>
      <c r="OWG123" s="220"/>
      <c r="OWH123" s="220"/>
      <c r="OWI123" s="220"/>
      <c r="OWJ123" s="220"/>
      <c r="OWK123" s="220"/>
      <c r="OWL123" s="220"/>
      <c r="OWM123" s="220"/>
      <c r="OWN123" s="220"/>
      <c r="OWO123" s="220"/>
      <c r="OWP123" s="220"/>
      <c r="OWQ123" s="220"/>
      <c r="OWR123" s="220"/>
      <c r="OWS123" s="220"/>
      <c r="OWT123" s="220"/>
      <c r="OWU123" s="220"/>
      <c r="OWV123" s="220"/>
      <c r="OWW123" s="220"/>
      <c r="OWX123" s="220"/>
      <c r="OWY123" s="220"/>
      <c r="OWZ123" s="220"/>
      <c r="OXA123" s="220"/>
      <c r="OXB123" s="220"/>
      <c r="OXC123" s="220"/>
      <c r="OXD123" s="220"/>
      <c r="OXE123" s="220"/>
      <c r="OXF123" s="220"/>
      <c r="OXG123" s="220"/>
      <c r="OXH123" s="220"/>
      <c r="OXI123" s="220"/>
      <c r="OXJ123" s="220"/>
      <c r="OXK123" s="220"/>
      <c r="OXL123" s="220"/>
      <c r="OXM123" s="220"/>
      <c r="OXN123" s="220"/>
      <c r="OXO123" s="220"/>
      <c r="OXP123" s="220"/>
      <c r="OXQ123" s="220"/>
      <c r="OXR123" s="220"/>
      <c r="OXS123" s="220"/>
      <c r="OXT123" s="220"/>
      <c r="OXU123" s="220"/>
      <c r="OXV123" s="220"/>
      <c r="OXW123" s="220"/>
      <c r="OXX123" s="220"/>
      <c r="OXY123" s="220"/>
      <c r="OXZ123" s="220"/>
      <c r="OYA123" s="220"/>
      <c r="OYB123" s="220"/>
      <c r="OYC123" s="220"/>
      <c r="OYD123" s="220"/>
      <c r="OYE123" s="220"/>
      <c r="OYF123" s="220"/>
      <c r="OYG123" s="220"/>
      <c r="OYH123" s="220"/>
      <c r="OYI123" s="220"/>
      <c r="OYJ123" s="220"/>
      <c r="OYK123" s="220"/>
      <c r="OYL123" s="220"/>
      <c r="OYM123" s="220"/>
      <c r="OYN123" s="220"/>
      <c r="OYO123" s="220"/>
      <c r="OYP123" s="220"/>
      <c r="OYQ123" s="220"/>
      <c r="OYR123" s="220"/>
      <c r="OYS123" s="220"/>
      <c r="OYT123" s="220"/>
      <c r="OYU123" s="220"/>
      <c r="OYV123" s="220"/>
      <c r="OYW123" s="220"/>
      <c r="OYX123" s="220"/>
      <c r="OYY123" s="220"/>
      <c r="OYZ123" s="220"/>
      <c r="OZA123" s="220"/>
      <c r="OZB123" s="220"/>
      <c r="OZC123" s="220"/>
      <c r="OZD123" s="220"/>
      <c r="OZE123" s="220"/>
      <c r="OZF123" s="220"/>
      <c r="OZG123" s="220"/>
      <c r="OZH123" s="220"/>
      <c r="OZI123" s="220"/>
      <c r="OZJ123" s="220"/>
      <c r="OZK123" s="220"/>
      <c r="OZL123" s="220"/>
      <c r="OZM123" s="220"/>
      <c r="OZN123" s="220"/>
      <c r="OZO123" s="220"/>
      <c r="OZP123" s="220"/>
      <c r="OZQ123" s="220"/>
      <c r="OZR123" s="220"/>
      <c r="OZS123" s="220"/>
      <c r="OZT123" s="220"/>
      <c r="OZU123" s="220"/>
      <c r="OZV123" s="220"/>
      <c r="OZW123" s="220"/>
      <c r="OZX123" s="220"/>
      <c r="OZY123" s="220"/>
      <c r="OZZ123" s="220"/>
      <c r="PAA123" s="220"/>
      <c r="PAB123" s="220"/>
      <c r="PAC123" s="220"/>
      <c r="PAD123" s="220"/>
      <c r="PAE123" s="220"/>
      <c r="PAF123" s="220"/>
      <c r="PAG123" s="220"/>
      <c r="PAH123" s="220"/>
      <c r="PAI123" s="220"/>
      <c r="PAJ123" s="220"/>
      <c r="PAK123" s="220"/>
      <c r="PAL123" s="220"/>
      <c r="PAM123" s="220"/>
      <c r="PAN123" s="220"/>
      <c r="PAO123" s="220"/>
      <c r="PAP123" s="220"/>
      <c r="PAQ123" s="220"/>
      <c r="PAR123" s="220"/>
      <c r="PAS123" s="220"/>
      <c r="PAT123" s="220"/>
      <c r="PAU123" s="220"/>
      <c r="PAV123" s="220"/>
      <c r="PAW123" s="220"/>
      <c r="PAX123" s="220"/>
      <c r="PAY123" s="220"/>
      <c r="PAZ123" s="220"/>
      <c r="PBA123" s="220"/>
      <c r="PBB123" s="220"/>
      <c r="PBC123" s="220"/>
      <c r="PBD123" s="220"/>
      <c r="PBE123" s="220"/>
      <c r="PBF123" s="220"/>
      <c r="PBG123" s="220"/>
      <c r="PBH123" s="220"/>
      <c r="PBI123" s="220"/>
      <c r="PBJ123" s="220"/>
      <c r="PBK123" s="220"/>
      <c r="PBL123" s="220"/>
      <c r="PBM123" s="220"/>
      <c r="PBN123" s="220"/>
      <c r="PBO123" s="220"/>
      <c r="PBP123" s="220"/>
      <c r="PBQ123" s="220"/>
      <c r="PBR123" s="220"/>
      <c r="PBS123" s="220"/>
      <c r="PBT123" s="220"/>
      <c r="PBU123" s="220"/>
      <c r="PBV123" s="220"/>
      <c r="PBW123" s="220"/>
      <c r="PBX123" s="220"/>
      <c r="PBY123" s="220"/>
      <c r="PBZ123" s="220"/>
      <c r="PCA123" s="220"/>
      <c r="PCB123" s="220"/>
      <c r="PCC123" s="220"/>
      <c r="PCD123" s="220"/>
      <c r="PCE123" s="220"/>
      <c r="PCF123" s="220"/>
      <c r="PCG123" s="220"/>
      <c r="PCH123" s="220"/>
      <c r="PCI123" s="220"/>
      <c r="PCJ123" s="220"/>
      <c r="PCK123" s="220"/>
      <c r="PCL123" s="220"/>
      <c r="PCM123" s="220"/>
      <c r="PCN123" s="220"/>
      <c r="PCO123" s="220"/>
      <c r="PCP123" s="220"/>
      <c r="PCQ123" s="220"/>
      <c r="PCR123" s="220"/>
      <c r="PCS123" s="220"/>
      <c r="PCT123" s="220"/>
      <c r="PCU123" s="220"/>
      <c r="PCV123" s="220"/>
      <c r="PCW123" s="220"/>
      <c r="PCX123" s="220"/>
      <c r="PCY123" s="220"/>
      <c r="PCZ123" s="220"/>
      <c r="PDA123" s="220"/>
      <c r="PDB123" s="220"/>
      <c r="PDC123" s="220"/>
      <c r="PDD123" s="220"/>
      <c r="PDE123" s="220"/>
      <c r="PDF123" s="220"/>
      <c r="PDG123" s="220"/>
      <c r="PDH123" s="220"/>
      <c r="PDI123" s="220"/>
      <c r="PDJ123" s="220"/>
      <c r="PDK123" s="220"/>
      <c r="PDL123" s="220"/>
      <c r="PDM123" s="220"/>
      <c r="PDN123" s="220"/>
      <c r="PDO123" s="220"/>
      <c r="PDP123" s="220"/>
      <c r="PDQ123" s="220"/>
      <c r="PDR123" s="220"/>
      <c r="PDS123" s="220"/>
      <c r="PDT123" s="220"/>
      <c r="PDU123" s="220"/>
      <c r="PDV123" s="220"/>
      <c r="PDW123" s="220"/>
      <c r="PDX123" s="220"/>
      <c r="PDY123" s="220"/>
      <c r="PDZ123" s="220"/>
      <c r="PEA123" s="220"/>
      <c r="PEB123" s="220"/>
      <c r="PEC123" s="220"/>
      <c r="PED123" s="220"/>
      <c r="PEE123" s="220"/>
      <c r="PEF123" s="220"/>
      <c r="PEG123" s="220"/>
      <c r="PEH123" s="220"/>
      <c r="PEI123" s="220"/>
      <c r="PEJ123" s="220"/>
      <c r="PEK123" s="220"/>
      <c r="PEL123" s="220"/>
      <c r="PEM123" s="220"/>
      <c r="PEN123" s="220"/>
      <c r="PEO123" s="220"/>
      <c r="PEP123" s="220"/>
      <c r="PEQ123" s="220"/>
      <c r="PER123" s="220"/>
      <c r="PES123" s="220"/>
      <c r="PET123" s="220"/>
      <c r="PEU123" s="220"/>
      <c r="PEV123" s="220"/>
      <c r="PEW123" s="220"/>
      <c r="PEX123" s="220"/>
      <c r="PEY123" s="220"/>
      <c r="PEZ123" s="220"/>
      <c r="PFA123" s="220"/>
      <c r="PFB123" s="220"/>
      <c r="PFC123" s="220"/>
      <c r="PFD123" s="220"/>
      <c r="PFE123" s="220"/>
      <c r="PFF123" s="220"/>
      <c r="PFG123" s="220"/>
      <c r="PFH123" s="220"/>
      <c r="PFI123" s="220"/>
      <c r="PFJ123" s="220"/>
      <c r="PFK123" s="220"/>
      <c r="PFL123" s="220"/>
      <c r="PFM123" s="220"/>
      <c r="PFN123" s="220"/>
      <c r="PFO123" s="220"/>
      <c r="PFP123" s="220"/>
      <c r="PFQ123" s="220"/>
      <c r="PFR123" s="220"/>
      <c r="PFS123" s="220"/>
      <c r="PFT123" s="220"/>
      <c r="PFU123" s="220"/>
      <c r="PFV123" s="220"/>
      <c r="PFW123" s="220"/>
      <c r="PFX123" s="220"/>
      <c r="PFY123" s="220"/>
      <c r="PFZ123" s="220"/>
      <c r="PGA123" s="220"/>
      <c r="PGB123" s="220"/>
      <c r="PGC123" s="220"/>
      <c r="PGD123" s="220"/>
      <c r="PGE123" s="220"/>
      <c r="PGF123" s="220"/>
      <c r="PGG123" s="220"/>
      <c r="PGH123" s="220"/>
      <c r="PGI123" s="220"/>
      <c r="PGJ123" s="220"/>
      <c r="PGK123" s="220"/>
      <c r="PGL123" s="220"/>
      <c r="PGM123" s="220"/>
      <c r="PGN123" s="220"/>
      <c r="PGO123" s="220"/>
      <c r="PGP123" s="220"/>
      <c r="PGQ123" s="220"/>
      <c r="PGR123" s="220"/>
      <c r="PGS123" s="220"/>
      <c r="PGT123" s="220"/>
      <c r="PGU123" s="220"/>
      <c r="PGV123" s="220"/>
      <c r="PGW123" s="220"/>
      <c r="PGX123" s="220"/>
      <c r="PGY123" s="220"/>
      <c r="PGZ123" s="220"/>
      <c r="PHA123" s="220"/>
      <c r="PHB123" s="220"/>
      <c r="PHC123" s="220"/>
      <c r="PHD123" s="220"/>
      <c r="PHE123" s="220"/>
      <c r="PHF123" s="220"/>
      <c r="PHG123" s="220"/>
      <c r="PHH123" s="220"/>
      <c r="PHI123" s="220"/>
      <c r="PHJ123" s="220"/>
      <c r="PHK123" s="220"/>
      <c r="PHL123" s="220"/>
      <c r="PHM123" s="220"/>
      <c r="PHN123" s="220"/>
      <c r="PHO123" s="220"/>
      <c r="PHP123" s="220"/>
      <c r="PHQ123" s="220"/>
      <c r="PHR123" s="220"/>
      <c r="PHS123" s="220"/>
      <c r="PHT123" s="220"/>
      <c r="PHU123" s="220"/>
      <c r="PHV123" s="220"/>
      <c r="PHW123" s="220"/>
      <c r="PHX123" s="220"/>
      <c r="PHY123" s="220"/>
      <c r="PHZ123" s="220"/>
      <c r="PIA123" s="220"/>
      <c r="PIB123" s="220"/>
      <c r="PIC123" s="220"/>
      <c r="PID123" s="220"/>
      <c r="PIE123" s="220"/>
      <c r="PIF123" s="220"/>
      <c r="PIG123" s="220"/>
      <c r="PIH123" s="220"/>
      <c r="PII123" s="220"/>
      <c r="PIJ123" s="220"/>
      <c r="PIK123" s="220"/>
      <c r="PIL123" s="220"/>
      <c r="PIM123" s="220"/>
      <c r="PIN123" s="220"/>
      <c r="PIO123" s="220"/>
      <c r="PIP123" s="220"/>
      <c r="PIQ123" s="220"/>
      <c r="PIR123" s="220"/>
      <c r="PIS123" s="220"/>
      <c r="PIT123" s="220"/>
      <c r="PIU123" s="220"/>
      <c r="PIV123" s="220"/>
      <c r="PIW123" s="220"/>
      <c r="PIX123" s="220"/>
      <c r="PIY123" s="220"/>
      <c r="PIZ123" s="220"/>
      <c r="PJA123" s="220"/>
      <c r="PJB123" s="220"/>
      <c r="PJC123" s="220"/>
      <c r="PJD123" s="220"/>
      <c r="PJE123" s="220"/>
      <c r="PJF123" s="220"/>
      <c r="PJG123" s="220"/>
      <c r="PJH123" s="220"/>
      <c r="PJI123" s="220"/>
      <c r="PJJ123" s="220"/>
      <c r="PJK123" s="220"/>
      <c r="PJL123" s="220"/>
      <c r="PJM123" s="220"/>
      <c r="PJN123" s="220"/>
      <c r="PJO123" s="220"/>
      <c r="PJP123" s="220"/>
      <c r="PJQ123" s="220"/>
      <c r="PJR123" s="220"/>
      <c r="PJS123" s="220"/>
      <c r="PJT123" s="220"/>
      <c r="PJU123" s="220"/>
      <c r="PJV123" s="220"/>
      <c r="PJW123" s="220"/>
      <c r="PJX123" s="220"/>
      <c r="PJY123" s="220"/>
      <c r="PJZ123" s="220"/>
      <c r="PKA123" s="220"/>
      <c r="PKB123" s="220"/>
      <c r="PKC123" s="220"/>
      <c r="PKD123" s="220"/>
      <c r="PKE123" s="220"/>
      <c r="PKF123" s="220"/>
      <c r="PKG123" s="220"/>
      <c r="PKH123" s="220"/>
      <c r="PKI123" s="220"/>
      <c r="PKJ123" s="220"/>
      <c r="PKK123" s="220"/>
      <c r="PKL123" s="220"/>
      <c r="PKM123" s="220"/>
      <c r="PKN123" s="220"/>
      <c r="PKO123" s="220"/>
      <c r="PKP123" s="220"/>
      <c r="PKQ123" s="220"/>
      <c r="PKR123" s="220"/>
      <c r="PKS123" s="220"/>
      <c r="PKT123" s="220"/>
      <c r="PKU123" s="220"/>
      <c r="PKV123" s="220"/>
      <c r="PKW123" s="220"/>
      <c r="PKX123" s="220"/>
      <c r="PKY123" s="220"/>
      <c r="PKZ123" s="220"/>
      <c r="PLA123" s="220"/>
      <c r="PLB123" s="220"/>
      <c r="PLC123" s="220"/>
      <c r="PLD123" s="220"/>
      <c r="PLE123" s="220"/>
      <c r="PLF123" s="220"/>
      <c r="PLG123" s="220"/>
      <c r="PLH123" s="220"/>
      <c r="PLI123" s="220"/>
      <c r="PLJ123" s="220"/>
      <c r="PLK123" s="220"/>
      <c r="PLL123" s="220"/>
      <c r="PLM123" s="220"/>
      <c r="PLN123" s="220"/>
      <c r="PLO123" s="220"/>
      <c r="PLP123" s="220"/>
      <c r="PLQ123" s="220"/>
      <c r="PLR123" s="220"/>
      <c r="PLS123" s="220"/>
      <c r="PLT123" s="220"/>
      <c r="PLU123" s="220"/>
      <c r="PLV123" s="220"/>
      <c r="PLW123" s="220"/>
      <c r="PLX123" s="220"/>
      <c r="PLY123" s="220"/>
      <c r="PLZ123" s="220"/>
      <c r="PMA123" s="220"/>
      <c r="PMB123" s="220"/>
      <c r="PMC123" s="220"/>
      <c r="PMD123" s="220"/>
      <c r="PME123" s="220"/>
      <c r="PMF123" s="220"/>
      <c r="PMG123" s="220"/>
      <c r="PMH123" s="220"/>
      <c r="PMI123" s="220"/>
      <c r="PMJ123" s="220"/>
      <c r="PMK123" s="220"/>
      <c r="PML123" s="220"/>
      <c r="PMM123" s="220"/>
      <c r="PMN123" s="220"/>
      <c r="PMO123" s="220"/>
      <c r="PMP123" s="220"/>
      <c r="PMQ123" s="220"/>
      <c r="PMR123" s="220"/>
      <c r="PMS123" s="220"/>
      <c r="PMT123" s="220"/>
      <c r="PMU123" s="220"/>
      <c r="PMV123" s="220"/>
      <c r="PMW123" s="220"/>
      <c r="PMX123" s="220"/>
      <c r="PMY123" s="220"/>
      <c r="PMZ123" s="220"/>
      <c r="PNA123" s="220"/>
      <c r="PNB123" s="220"/>
      <c r="PNC123" s="220"/>
      <c r="PND123" s="220"/>
      <c r="PNE123" s="220"/>
      <c r="PNF123" s="220"/>
      <c r="PNG123" s="220"/>
      <c r="PNH123" s="220"/>
      <c r="PNI123" s="220"/>
      <c r="PNJ123" s="220"/>
      <c r="PNK123" s="220"/>
      <c r="PNL123" s="220"/>
      <c r="PNM123" s="220"/>
      <c r="PNN123" s="220"/>
      <c r="PNO123" s="220"/>
      <c r="PNP123" s="220"/>
      <c r="PNQ123" s="220"/>
      <c r="PNR123" s="220"/>
      <c r="PNS123" s="220"/>
      <c r="PNT123" s="220"/>
      <c r="PNU123" s="220"/>
      <c r="PNV123" s="220"/>
      <c r="PNW123" s="220"/>
      <c r="PNX123" s="220"/>
      <c r="PNY123" s="220"/>
      <c r="PNZ123" s="220"/>
      <c r="POA123" s="220"/>
      <c r="POB123" s="220"/>
      <c r="POC123" s="220"/>
      <c r="POD123" s="220"/>
      <c r="POE123" s="220"/>
      <c r="POF123" s="220"/>
      <c r="POG123" s="220"/>
      <c r="POH123" s="220"/>
      <c r="POI123" s="220"/>
      <c r="POJ123" s="220"/>
      <c r="POK123" s="220"/>
      <c r="POL123" s="220"/>
      <c r="POM123" s="220"/>
      <c r="PON123" s="220"/>
      <c r="POO123" s="220"/>
      <c r="POP123" s="220"/>
      <c r="POQ123" s="220"/>
      <c r="POR123" s="220"/>
      <c r="POS123" s="220"/>
      <c r="POT123" s="220"/>
      <c r="POU123" s="220"/>
      <c r="POV123" s="220"/>
      <c r="POW123" s="220"/>
      <c r="POX123" s="220"/>
      <c r="POY123" s="220"/>
      <c r="POZ123" s="220"/>
      <c r="PPA123" s="220"/>
      <c r="PPB123" s="220"/>
      <c r="PPC123" s="220"/>
      <c r="PPD123" s="220"/>
      <c r="PPE123" s="220"/>
      <c r="PPF123" s="220"/>
      <c r="PPG123" s="220"/>
      <c r="PPH123" s="220"/>
      <c r="PPI123" s="220"/>
      <c r="PPJ123" s="220"/>
      <c r="PPK123" s="220"/>
      <c r="PPL123" s="220"/>
      <c r="PPM123" s="220"/>
      <c r="PPN123" s="220"/>
      <c r="PPO123" s="220"/>
      <c r="PPP123" s="220"/>
      <c r="PPQ123" s="220"/>
      <c r="PPR123" s="220"/>
      <c r="PPS123" s="220"/>
      <c r="PPT123" s="220"/>
      <c r="PPU123" s="220"/>
      <c r="PPV123" s="220"/>
      <c r="PPW123" s="220"/>
      <c r="PPX123" s="220"/>
      <c r="PPY123" s="220"/>
      <c r="PPZ123" s="220"/>
      <c r="PQA123" s="220"/>
      <c r="PQB123" s="220"/>
      <c r="PQC123" s="220"/>
      <c r="PQD123" s="220"/>
      <c r="PQE123" s="220"/>
      <c r="PQF123" s="220"/>
      <c r="PQG123" s="220"/>
      <c r="PQH123" s="220"/>
      <c r="PQI123" s="220"/>
      <c r="PQJ123" s="220"/>
      <c r="PQK123" s="220"/>
      <c r="PQL123" s="220"/>
      <c r="PQM123" s="220"/>
      <c r="PQN123" s="220"/>
      <c r="PQO123" s="220"/>
      <c r="PQP123" s="220"/>
      <c r="PQQ123" s="220"/>
      <c r="PQR123" s="220"/>
      <c r="PQS123" s="220"/>
      <c r="PQT123" s="220"/>
      <c r="PQU123" s="220"/>
      <c r="PQV123" s="220"/>
      <c r="PQW123" s="220"/>
      <c r="PQX123" s="220"/>
      <c r="PQY123" s="220"/>
      <c r="PQZ123" s="220"/>
      <c r="PRA123" s="220"/>
      <c r="PRB123" s="220"/>
      <c r="PRC123" s="220"/>
      <c r="PRD123" s="220"/>
      <c r="PRE123" s="220"/>
      <c r="PRF123" s="220"/>
      <c r="PRG123" s="220"/>
      <c r="PRH123" s="220"/>
      <c r="PRI123" s="220"/>
      <c r="PRJ123" s="220"/>
      <c r="PRK123" s="220"/>
      <c r="PRL123" s="220"/>
      <c r="PRM123" s="220"/>
      <c r="PRN123" s="220"/>
      <c r="PRO123" s="220"/>
      <c r="PRP123" s="220"/>
      <c r="PRQ123" s="220"/>
      <c r="PRR123" s="220"/>
      <c r="PRS123" s="220"/>
      <c r="PRT123" s="220"/>
      <c r="PRU123" s="220"/>
      <c r="PRV123" s="220"/>
      <c r="PRW123" s="220"/>
      <c r="PRX123" s="220"/>
      <c r="PRY123" s="220"/>
      <c r="PRZ123" s="220"/>
      <c r="PSA123" s="220"/>
      <c r="PSB123" s="220"/>
      <c r="PSC123" s="220"/>
      <c r="PSD123" s="220"/>
      <c r="PSE123" s="220"/>
      <c r="PSF123" s="220"/>
      <c r="PSG123" s="220"/>
      <c r="PSH123" s="220"/>
      <c r="PSI123" s="220"/>
      <c r="PSJ123" s="220"/>
      <c r="PSK123" s="220"/>
      <c r="PSL123" s="220"/>
      <c r="PSM123" s="220"/>
      <c r="PSN123" s="220"/>
      <c r="PSO123" s="220"/>
      <c r="PSP123" s="220"/>
      <c r="PSQ123" s="220"/>
      <c r="PSR123" s="220"/>
      <c r="PSS123" s="220"/>
      <c r="PST123" s="220"/>
      <c r="PSU123" s="220"/>
      <c r="PSV123" s="220"/>
      <c r="PSW123" s="220"/>
      <c r="PSX123" s="220"/>
      <c r="PSY123" s="220"/>
      <c r="PSZ123" s="220"/>
      <c r="PTA123" s="220"/>
      <c r="PTB123" s="220"/>
      <c r="PTC123" s="220"/>
      <c r="PTD123" s="220"/>
      <c r="PTE123" s="220"/>
      <c r="PTF123" s="220"/>
      <c r="PTG123" s="220"/>
      <c r="PTH123" s="220"/>
      <c r="PTI123" s="220"/>
      <c r="PTJ123" s="220"/>
      <c r="PTK123" s="220"/>
      <c r="PTL123" s="220"/>
      <c r="PTM123" s="220"/>
      <c r="PTN123" s="220"/>
      <c r="PTO123" s="220"/>
      <c r="PTP123" s="220"/>
      <c r="PTQ123" s="220"/>
      <c r="PTR123" s="220"/>
      <c r="PTS123" s="220"/>
      <c r="PTT123" s="220"/>
      <c r="PTU123" s="220"/>
      <c r="PTV123" s="220"/>
      <c r="PTW123" s="220"/>
      <c r="PTX123" s="220"/>
      <c r="PTY123" s="220"/>
      <c r="PTZ123" s="220"/>
      <c r="PUA123" s="220"/>
      <c r="PUB123" s="220"/>
      <c r="PUC123" s="220"/>
      <c r="PUD123" s="220"/>
      <c r="PUE123" s="220"/>
      <c r="PUF123" s="220"/>
      <c r="PUG123" s="220"/>
      <c r="PUH123" s="220"/>
      <c r="PUI123" s="220"/>
      <c r="PUJ123" s="220"/>
      <c r="PUK123" s="220"/>
      <c r="PUL123" s="220"/>
      <c r="PUM123" s="220"/>
      <c r="PUN123" s="220"/>
      <c r="PUO123" s="220"/>
      <c r="PUP123" s="220"/>
      <c r="PUQ123" s="220"/>
      <c r="PUR123" s="220"/>
      <c r="PUS123" s="220"/>
      <c r="PUT123" s="220"/>
      <c r="PUU123" s="220"/>
      <c r="PUV123" s="220"/>
      <c r="PUW123" s="220"/>
      <c r="PUX123" s="220"/>
      <c r="PUY123" s="220"/>
      <c r="PUZ123" s="220"/>
      <c r="PVA123" s="220"/>
      <c r="PVB123" s="220"/>
      <c r="PVC123" s="220"/>
      <c r="PVD123" s="220"/>
      <c r="PVE123" s="220"/>
      <c r="PVF123" s="220"/>
      <c r="PVG123" s="220"/>
      <c r="PVH123" s="220"/>
      <c r="PVI123" s="220"/>
      <c r="PVJ123" s="220"/>
      <c r="PVK123" s="220"/>
      <c r="PVL123" s="220"/>
      <c r="PVM123" s="220"/>
      <c r="PVN123" s="220"/>
      <c r="PVO123" s="220"/>
      <c r="PVP123" s="220"/>
      <c r="PVQ123" s="220"/>
      <c r="PVR123" s="220"/>
      <c r="PVS123" s="220"/>
      <c r="PVT123" s="220"/>
      <c r="PVU123" s="220"/>
      <c r="PVV123" s="220"/>
      <c r="PVW123" s="220"/>
      <c r="PVX123" s="220"/>
      <c r="PVY123" s="220"/>
      <c r="PVZ123" s="220"/>
      <c r="PWA123" s="220"/>
      <c r="PWB123" s="220"/>
      <c r="PWC123" s="220"/>
      <c r="PWD123" s="220"/>
      <c r="PWE123" s="220"/>
      <c r="PWF123" s="220"/>
      <c r="PWG123" s="220"/>
      <c r="PWH123" s="220"/>
      <c r="PWI123" s="220"/>
      <c r="PWJ123" s="220"/>
      <c r="PWK123" s="220"/>
      <c r="PWL123" s="220"/>
      <c r="PWM123" s="220"/>
      <c r="PWN123" s="220"/>
      <c r="PWO123" s="220"/>
      <c r="PWP123" s="220"/>
      <c r="PWQ123" s="220"/>
      <c r="PWR123" s="220"/>
      <c r="PWS123" s="220"/>
      <c r="PWT123" s="220"/>
      <c r="PWU123" s="220"/>
      <c r="PWV123" s="220"/>
      <c r="PWW123" s="220"/>
      <c r="PWX123" s="220"/>
      <c r="PWY123" s="220"/>
      <c r="PWZ123" s="220"/>
      <c r="PXA123" s="220"/>
      <c r="PXB123" s="220"/>
      <c r="PXC123" s="220"/>
      <c r="PXD123" s="220"/>
      <c r="PXE123" s="220"/>
      <c r="PXF123" s="220"/>
      <c r="PXG123" s="220"/>
      <c r="PXH123" s="220"/>
      <c r="PXI123" s="220"/>
      <c r="PXJ123" s="220"/>
      <c r="PXK123" s="220"/>
      <c r="PXL123" s="220"/>
      <c r="PXM123" s="220"/>
      <c r="PXN123" s="220"/>
      <c r="PXO123" s="220"/>
      <c r="PXP123" s="220"/>
      <c r="PXQ123" s="220"/>
      <c r="PXR123" s="220"/>
      <c r="PXS123" s="220"/>
      <c r="PXT123" s="220"/>
      <c r="PXU123" s="220"/>
      <c r="PXV123" s="220"/>
      <c r="PXW123" s="220"/>
      <c r="PXX123" s="220"/>
      <c r="PXY123" s="220"/>
      <c r="PXZ123" s="220"/>
      <c r="PYA123" s="220"/>
      <c r="PYB123" s="220"/>
      <c r="PYC123" s="220"/>
      <c r="PYD123" s="220"/>
      <c r="PYE123" s="220"/>
      <c r="PYF123" s="220"/>
      <c r="PYG123" s="220"/>
      <c r="PYH123" s="220"/>
      <c r="PYI123" s="220"/>
      <c r="PYJ123" s="220"/>
      <c r="PYK123" s="220"/>
      <c r="PYL123" s="220"/>
      <c r="PYM123" s="220"/>
      <c r="PYN123" s="220"/>
      <c r="PYO123" s="220"/>
      <c r="PYP123" s="220"/>
      <c r="PYQ123" s="220"/>
      <c r="PYR123" s="220"/>
      <c r="PYS123" s="220"/>
      <c r="PYT123" s="220"/>
      <c r="PYU123" s="220"/>
      <c r="PYV123" s="220"/>
      <c r="PYW123" s="220"/>
      <c r="PYX123" s="220"/>
      <c r="PYY123" s="220"/>
      <c r="PYZ123" s="220"/>
      <c r="PZA123" s="220"/>
      <c r="PZB123" s="220"/>
      <c r="PZC123" s="220"/>
      <c r="PZD123" s="220"/>
      <c r="PZE123" s="220"/>
      <c r="PZF123" s="220"/>
      <c r="PZG123" s="220"/>
      <c r="PZH123" s="220"/>
      <c r="PZI123" s="220"/>
      <c r="PZJ123" s="220"/>
      <c r="PZK123" s="220"/>
      <c r="PZL123" s="220"/>
      <c r="PZM123" s="220"/>
      <c r="PZN123" s="220"/>
      <c r="PZO123" s="220"/>
      <c r="PZP123" s="220"/>
      <c r="PZQ123" s="220"/>
      <c r="PZR123" s="220"/>
      <c r="PZS123" s="220"/>
      <c r="PZT123" s="220"/>
      <c r="PZU123" s="220"/>
      <c r="PZV123" s="220"/>
      <c r="PZW123" s="220"/>
      <c r="PZX123" s="220"/>
      <c r="PZY123" s="220"/>
      <c r="PZZ123" s="220"/>
      <c r="QAA123" s="220"/>
      <c r="QAB123" s="220"/>
      <c r="QAC123" s="220"/>
      <c r="QAD123" s="220"/>
      <c r="QAE123" s="220"/>
      <c r="QAF123" s="220"/>
      <c r="QAG123" s="220"/>
      <c r="QAH123" s="220"/>
      <c r="QAI123" s="220"/>
      <c r="QAJ123" s="220"/>
      <c r="QAK123" s="220"/>
      <c r="QAL123" s="220"/>
      <c r="QAM123" s="220"/>
      <c r="QAN123" s="220"/>
      <c r="QAO123" s="220"/>
      <c r="QAP123" s="220"/>
      <c r="QAQ123" s="220"/>
      <c r="QAR123" s="220"/>
      <c r="QAS123" s="220"/>
      <c r="QAT123" s="220"/>
      <c r="QAU123" s="220"/>
      <c r="QAV123" s="220"/>
      <c r="QAW123" s="220"/>
      <c r="QAX123" s="220"/>
      <c r="QAY123" s="220"/>
      <c r="QAZ123" s="220"/>
      <c r="QBA123" s="220"/>
      <c r="QBB123" s="220"/>
      <c r="QBC123" s="220"/>
      <c r="QBD123" s="220"/>
      <c r="QBE123" s="220"/>
      <c r="QBF123" s="220"/>
      <c r="QBG123" s="220"/>
      <c r="QBH123" s="220"/>
      <c r="QBI123" s="220"/>
      <c r="QBJ123" s="220"/>
      <c r="QBK123" s="220"/>
      <c r="QBL123" s="220"/>
      <c r="QBM123" s="220"/>
      <c r="QBN123" s="220"/>
      <c r="QBO123" s="220"/>
      <c r="QBP123" s="220"/>
      <c r="QBQ123" s="220"/>
      <c r="QBR123" s="220"/>
      <c r="QBS123" s="220"/>
      <c r="QBT123" s="220"/>
      <c r="QBU123" s="220"/>
      <c r="QBV123" s="220"/>
      <c r="QBW123" s="220"/>
      <c r="QBX123" s="220"/>
      <c r="QBY123" s="220"/>
      <c r="QBZ123" s="220"/>
      <c r="QCA123" s="220"/>
      <c r="QCB123" s="220"/>
      <c r="QCC123" s="220"/>
      <c r="QCD123" s="220"/>
      <c r="QCE123" s="220"/>
      <c r="QCF123" s="220"/>
      <c r="QCG123" s="220"/>
      <c r="QCH123" s="220"/>
      <c r="QCI123" s="220"/>
      <c r="QCJ123" s="220"/>
      <c r="QCK123" s="220"/>
      <c r="QCL123" s="220"/>
      <c r="QCM123" s="220"/>
      <c r="QCN123" s="220"/>
      <c r="QCO123" s="220"/>
      <c r="QCP123" s="220"/>
      <c r="QCQ123" s="220"/>
      <c r="QCR123" s="220"/>
      <c r="QCS123" s="220"/>
      <c r="QCT123" s="220"/>
      <c r="QCU123" s="220"/>
      <c r="QCV123" s="220"/>
      <c r="QCW123" s="220"/>
      <c r="QCX123" s="220"/>
      <c r="QCY123" s="220"/>
      <c r="QCZ123" s="220"/>
      <c r="QDA123" s="220"/>
      <c r="QDB123" s="220"/>
      <c r="QDC123" s="220"/>
      <c r="QDD123" s="220"/>
      <c r="QDE123" s="220"/>
      <c r="QDF123" s="220"/>
      <c r="QDG123" s="220"/>
      <c r="QDH123" s="220"/>
      <c r="QDI123" s="220"/>
      <c r="QDJ123" s="220"/>
      <c r="QDK123" s="220"/>
      <c r="QDL123" s="220"/>
      <c r="QDM123" s="220"/>
      <c r="QDN123" s="220"/>
      <c r="QDO123" s="220"/>
      <c r="QDP123" s="220"/>
      <c r="QDQ123" s="220"/>
      <c r="QDR123" s="220"/>
      <c r="QDS123" s="220"/>
      <c r="QDT123" s="220"/>
      <c r="QDU123" s="220"/>
      <c r="QDV123" s="220"/>
      <c r="QDW123" s="220"/>
      <c r="QDX123" s="220"/>
      <c r="QDY123" s="220"/>
      <c r="QDZ123" s="220"/>
      <c r="QEA123" s="220"/>
      <c r="QEB123" s="220"/>
      <c r="QEC123" s="220"/>
      <c r="QED123" s="220"/>
      <c r="QEE123" s="220"/>
      <c r="QEF123" s="220"/>
      <c r="QEG123" s="220"/>
      <c r="QEH123" s="220"/>
      <c r="QEI123" s="220"/>
      <c r="QEJ123" s="220"/>
      <c r="QEK123" s="220"/>
      <c r="QEL123" s="220"/>
      <c r="QEM123" s="220"/>
      <c r="QEN123" s="220"/>
      <c r="QEO123" s="220"/>
      <c r="QEP123" s="220"/>
      <c r="QEQ123" s="220"/>
      <c r="QER123" s="220"/>
      <c r="QES123" s="220"/>
      <c r="QET123" s="220"/>
      <c r="QEU123" s="220"/>
      <c r="QEV123" s="220"/>
      <c r="QEW123" s="220"/>
      <c r="QEX123" s="220"/>
      <c r="QEY123" s="220"/>
      <c r="QEZ123" s="220"/>
      <c r="QFA123" s="220"/>
      <c r="QFB123" s="220"/>
      <c r="QFC123" s="220"/>
      <c r="QFD123" s="220"/>
      <c r="QFE123" s="220"/>
      <c r="QFF123" s="220"/>
      <c r="QFG123" s="220"/>
      <c r="QFH123" s="220"/>
      <c r="QFI123" s="220"/>
      <c r="QFJ123" s="220"/>
      <c r="QFK123" s="220"/>
      <c r="QFL123" s="220"/>
      <c r="QFM123" s="220"/>
      <c r="QFN123" s="220"/>
      <c r="QFO123" s="220"/>
      <c r="QFP123" s="220"/>
      <c r="QFQ123" s="220"/>
      <c r="QFR123" s="220"/>
      <c r="QFS123" s="220"/>
      <c r="QFT123" s="220"/>
      <c r="QFU123" s="220"/>
      <c r="QFV123" s="220"/>
      <c r="QFW123" s="220"/>
      <c r="QFX123" s="220"/>
      <c r="QFY123" s="220"/>
      <c r="QFZ123" s="220"/>
      <c r="QGA123" s="220"/>
      <c r="QGB123" s="220"/>
      <c r="QGC123" s="220"/>
      <c r="QGD123" s="220"/>
      <c r="QGE123" s="220"/>
      <c r="QGF123" s="220"/>
      <c r="QGG123" s="220"/>
      <c r="QGH123" s="220"/>
      <c r="QGI123" s="220"/>
      <c r="QGJ123" s="220"/>
      <c r="QGK123" s="220"/>
      <c r="QGL123" s="220"/>
      <c r="QGM123" s="220"/>
      <c r="QGN123" s="220"/>
      <c r="QGO123" s="220"/>
      <c r="QGP123" s="220"/>
      <c r="QGQ123" s="220"/>
      <c r="QGR123" s="220"/>
      <c r="QGS123" s="220"/>
      <c r="QGT123" s="220"/>
      <c r="QGU123" s="220"/>
      <c r="QGV123" s="220"/>
      <c r="QGW123" s="220"/>
      <c r="QGX123" s="220"/>
      <c r="QGY123" s="220"/>
      <c r="QGZ123" s="220"/>
      <c r="QHA123" s="220"/>
      <c r="QHB123" s="220"/>
      <c r="QHC123" s="220"/>
      <c r="QHD123" s="220"/>
      <c r="QHE123" s="220"/>
      <c r="QHF123" s="220"/>
      <c r="QHG123" s="220"/>
      <c r="QHH123" s="220"/>
      <c r="QHI123" s="220"/>
      <c r="QHJ123" s="220"/>
      <c r="QHK123" s="220"/>
      <c r="QHL123" s="220"/>
      <c r="QHM123" s="220"/>
      <c r="QHN123" s="220"/>
      <c r="QHO123" s="220"/>
      <c r="QHP123" s="220"/>
      <c r="QHQ123" s="220"/>
      <c r="QHR123" s="220"/>
      <c r="QHS123" s="220"/>
      <c r="QHT123" s="220"/>
      <c r="QHU123" s="220"/>
      <c r="QHV123" s="220"/>
      <c r="QHW123" s="220"/>
      <c r="QHX123" s="220"/>
      <c r="QHY123" s="220"/>
      <c r="QHZ123" s="220"/>
      <c r="QIA123" s="220"/>
      <c r="QIB123" s="220"/>
      <c r="QIC123" s="220"/>
      <c r="QID123" s="220"/>
      <c r="QIE123" s="220"/>
      <c r="QIF123" s="220"/>
      <c r="QIG123" s="220"/>
      <c r="QIH123" s="220"/>
      <c r="QII123" s="220"/>
      <c r="QIJ123" s="220"/>
      <c r="QIK123" s="220"/>
      <c r="QIL123" s="220"/>
      <c r="QIM123" s="220"/>
      <c r="QIN123" s="220"/>
      <c r="QIO123" s="220"/>
      <c r="QIP123" s="220"/>
      <c r="QIQ123" s="220"/>
      <c r="QIR123" s="220"/>
      <c r="QIS123" s="220"/>
      <c r="QIT123" s="220"/>
      <c r="QIU123" s="220"/>
      <c r="QIV123" s="220"/>
      <c r="QIW123" s="220"/>
      <c r="QIX123" s="220"/>
      <c r="QIY123" s="220"/>
      <c r="QIZ123" s="220"/>
      <c r="QJA123" s="220"/>
      <c r="QJB123" s="220"/>
      <c r="QJC123" s="220"/>
      <c r="QJD123" s="220"/>
      <c r="QJE123" s="220"/>
      <c r="QJF123" s="220"/>
      <c r="QJG123" s="220"/>
      <c r="QJH123" s="220"/>
      <c r="QJI123" s="220"/>
      <c r="QJJ123" s="220"/>
      <c r="QJK123" s="220"/>
      <c r="QJL123" s="220"/>
      <c r="QJM123" s="220"/>
      <c r="QJN123" s="220"/>
      <c r="QJO123" s="220"/>
      <c r="QJP123" s="220"/>
      <c r="QJQ123" s="220"/>
      <c r="QJR123" s="220"/>
      <c r="QJS123" s="220"/>
      <c r="QJT123" s="220"/>
      <c r="QJU123" s="220"/>
      <c r="QJV123" s="220"/>
      <c r="QJW123" s="220"/>
      <c r="QJX123" s="220"/>
      <c r="QJY123" s="220"/>
      <c r="QJZ123" s="220"/>
      <c r="QKA123" s="220"/>
      <c r="QKB123" s="220"/>
      <c r="QKC123" s="220"/>
      <c r="QKD123" s="220"/>
      <c r="QKE123" s="220"/>
      <c r="QKF123" s="220"/>
      <c r="QKG123" s="220"/>
      <c r="QKH123" s="220"/>
      <c r="QKI123" s="220"/>
      <c r="QKJ123" s="220"/>
      <c r="QKK123" s="220"/>
      <c r="QKL123" s="220"/>
      <c r="QKM123" s="220"/>
      <c r="QKN123" s="220"/>
      <c r="QKO123" s="220"/>
      <c r="QKP123" s="220"/>
      <c r="QKQ123" s="220"/>
      <c r="QKR123" s="220"/>
      <c r="QKS123" s="220"/>
      <c r="QKT123" s="220"/>
      <c r="QKU123" s="220"/>
      <c r="QKV123" s="220"/>
      <c r="QKW123" s="220"/>
      <c r="QKX123" s="220"/>
      <c r="QKY123" s="220"/>
      <c r="QKZ123" s="220"/>
      <c r="QLA123" s="220"/>
      <c r="QLB123" s="220"/>
      <c r="QLC123" s="220"/>
      <c r="QLD123" s="220"/>
      <c r="QLE123" s="220"/>
      <c r="QLF123" s="220"/>
      <c r="QLG123" s="220"/>
      <c r="QLH123" s="220"/>
      <c r="QLI123" s="220"/>
      <c r="QLJ123" s="220"/>
      <c r="QLK123" s="220"/>
      <c r="QLL123" s="220"/>
      <c r="QLM123" s="220"/>
      <c r="QLN123" s="220"/>
      <c r="QLO123" s="220"/>
      <c r="QLP123" s="220"/>
      <c r="QLQ123" s="220"/>
      <c r="QLR123" s="220"/>
      <c r="QLS123" s="220"/>
      <c r="QLT123" s="220"/>
      <c r="QLU123" s="220"/>
      <c r="QLV123" s="220"/>
      <c r="QLW123" s="220"/>
      <c r="QLX123" s="220"/>
      <c r="QLY123" s="220"/>
      <c r="QLZ123" s="220"/>
      <c r="QMA123" s="220"/>
      <c r="QMB123" s="220"/>
      <c r="QMC123" s="220"/>
      <c r="QMD123" s="220"/>
      <c r="QME123" s="220"/>
      <c r="QMF123" s="220"/>
      <c r="QMG123" s="220"/>
      <c r="QMH123" s="220"/>
      <c r="QMI123" s="220"/>
      <c r="QMJ123" s="220"/>
      <c r="QMK123" s="220"/>
      <c r="QML123" s="220"/>
      <c r="QMM123" s="220"/>
      <c r="QMN123" s="220"/>
      <c r="QMO123" s="220"/>
      <c r="QMP123" s="220"/>
      <c r="QMQ123" s="220"/>
      <c r="QMR123" s="220"/>
      <c r="QMS123" s="220"/>
      <c r="QMT123" s="220"/>
      <c r="QMU123" s="220"/>
      <c r="QMV123" s="220"/>
      <c r="QMW123" s="220"/>
      <c r="QMX123" s="220"/>
      <c r="QMY123" s="220"/>
      <c r="QMZ123" s="220"/>
      <c r="QNA123" s="220"/>
      <c r="QNB123" s="220"/>
      <c r="QNC123" s="220"/>
      <c r="QND123" s="220"/>
      <c r="QNE123" s="220"/>
      <c r="QNF123" s="220"/>
      <c r="QNG123" s="220"/>
      <c r="QNH123" s="220"/>
      <c r="QNI123" s="220"/>
      <c r="QNJ123" s="220"/>
      <c r="QNK123" s="220"/>
      <c r="QNL123" s="220"/>
      <c r="QNM123" s="220"/>
      <c r="QNN123" s="220"/>
      <c r="QNO123" s="220"/>
      <c r="QNP123" s="220"/>
      <c r="QNQ123" s="220"/>
      <c r="QNR123" s="220"/>
      <c r="QNS123" s="220"/>
      <c r="QNT123" s="220"/>
      <c r="QNU123" s="220"/>
      <c r="QNV123" s="220"/>
      <c r="QNW123" s="220"/>
      <c r="QNX123" s="220"/>
      <c r="QNY123" s="220"/>
      <c r="QNZ123" s="220"/>
      <c r="QOA123" s="220"/>
      <c r="QOB123" s="220"/>
      <c r="QOC123" s="220"/>
      <c r="QOD123" s="220"/>
      <c r="QOE123" s="220"/>
      <c r="QOF123" s="220"/>
      <c r="QOG123" s="220"/>
      <c r="QOH123" s="220"/>
      <c r="QOI123" s="220"/>
      <c r="QOJ123" s="220"/>
      <c r="QOK123" s="220"/>
      <c r="QOL123" s="220"/>
      <c r="QOM123" s="220"/>
      <c r="QON123" s="220"/>
      <c r="QOO123" s="220"/>
      <c r="QOP123" s="220"/>
      <c r="QOQ123" s="220"/>
      <c r="QOR123" s="220"/>
      <c r="QOS123" s="220"/>
      <c r="QOT123" s="220"/>
      <c r="QOU123" s="220"/>
      <c r="QOV123" s="220"/>
      <c r="QOW123" s="220"/>
      <c r="QOX123" s="220"/>
      <c r="QOY123" s="220"/>
      <c r="QOZ123" s="220"/>
      <c r="QPA123" s="220"/>
      <c r="QPB123" s="220"/>
      <c r="QPC123" s="220"/>
      <c r="QPD123" s="220"/>
      <c r="QPE123" s="220"/>
      <c r="QPF123" s="220"/>
      <c r="QPG123" s="220"/>
      <c r="QPH123" s="220"/>
      <c r="QPI123" s="220"/>
      <c r="QPJ123" s="220"/>
      <c r="QPK123" s="220"/>
      <c r="QPL123" s="220"/>
      <c r="QPM123" s="220"/>
      <c r="QPN123" s="220"/>
      <c r="QPO123" s="220"/>
      <c r="QPP123" s="220"/>
      <c r="QPQ123" s="220"/>
      <c r="QPR123" s="220"/>
      <c r="QPS123" s="220"/>
      <c r="QPT123" s="220"/>
      <c r="QPU123" s="220"/>
      <c r="QPV123" s="220"/>
      <c r="QPW123" s="220"/>
      <c r="QPX123" s="220"/>
      <c r="QPY123" s="220"/>
      <c r="QPZ123" s="220"/>
      <c r="QQA123" s="220"/>
      <c r="QQB123" s="220"/>
      <c r="QQC123" s="220"/>
      <c r="QQD123" s="220"/>
      <c r="QQE123" s="220"/>
      <c r="QQF123" s="220"/>
      <c r="QQG123" s="220"/>
      <c r="QQH123" s="220"/>
      <c r="QQI123" s="220"/>
      <c r="QQJ123" s="220"/>
      <c r="QQK123" s="220"/>
      <c r="QQL123" s="220"/>
      <c r="QQM123" s="220"/>
      <c r="QQN123" s="220"/>
      <c r="QQO123" s="220"/>
      <c r="QQP123" s="220"/>
      <c r="QQQ123" s="220"/>
      <c r="QQR123" s="220"/>
      <c r="QQS123" s="220"/>
      <c r="QQT123" s="220"/>
      <c r="QQU123" s="220"/>
      <c r="QQV123" s="220"/>
      <c r="QQW123" s="220"/>
      <c r="QQX123" s="220"/>
      <c r="QQY123" s="220"/>
      <c r="QQZ123" s="220"/>
      <c r="QRA123" s="220"/>
      <c r="QRB123" s="220"/>
      <c r="QRC123" s="220"/>
      <c r="QRD123" s="220"/>
      <c r="QRE123" s="220"/>
      <c r="QRF123" s="220"/>
      <c r="QRG123" s="220"/>
      <c r="QRH123" s="220"/>
      <c r="QRI123" s="220"/>
      <c r="QRJ123" s="220"/>
      <c r="QRK123" s="220"/>
      <c r="QRL123" s="220"/>
      <c r="QRM123" s="220"/>
      <c r="QRN123" s="220"/>
      <c r="QRO123" s="220"/>
      <c r="QRP123" s="220"/>
      <c r="QRQ123" s="220"/>
      <c r="QRR123" s="220"/>
      <c r="QRS123" s="220"/>
      <c r="QRT123" s="220"/>
      <c r="QRU123" s="220"/>
      <c r="QRV123" s="220"/>
      <c r="QRW123" s="220"/>
      <c r="QRX123" s="220"/>
      <c r="QRY123" s="220"/>
      <c r="QRZ123" s="220"/>
      <c r="QSA123" s="220"/>
      <c r="QSB123" s="220"/>
      <c r="QSC123" s="220"/>
      <c r="QSD123" s="220"/>
      <c r="QSE123" s="220"/>
      <c r="QSF123" s="220"/>
      <c r="QSG123" s="220"/>
      <c r="QSH123" s="220"/>
      <c r="QSI123" s="220"/>
      <c r="QSJ123" s="220"/>
      <c r="QSK123" s="220"/>
      <c r="QSL123" s="220"/>
      <c r="QSM123" s="220"/>
      <c r="QSN123" s="220"/>
      <c r="QSO123" s="220"/>
      <c r="QSP123" s="220"/>
      <c r="QSQ123" s="220"/>
      <c r="QSR123" s="220"/>
      <c r="QSS123" s="220"/>
      <c r="QST123" s="220"/>
      <c r="QSU123" s="220"/>
      <c r="QSV123" s="220"/>
      <c r="QSW123" s="220"/>
      <c r="QSX123" s="220"/>
      <c r="QSY123" s="220"/>
      <c r="QSZ123" s="220"/>
      <c r="QTA123" s="220"/>
      <c r="QTB123" s="220"/>
      <c r="QTC123" s="220"/>
      <c r="QTD123" s="220"/>
      <c r="QTE123" s="220"/>
      <c r="QTF123" s="220"/>
      <c r="QTG123" s="220"/>
      <c r="QTH123" s="220"/>
      <c r="QTI123" s="220"/>
      <c r="QTJ123" s="220"/>
      <c r="QTK123" s="220"/>
      <c r="QTL123" s="220"/>
      <c r="QTM123" s="220"/>
      <c r="QTN123" s="220"/>
      <c r="QTO123" s="220"/>
      <c r="QTP123" s="220"/>
      <c r="QTQ123" s="220"/>
      <c r="QTR123" s="220"/>
      <c r="QTS123" s="220"/>
      <c r="QTT123" s="220"/>
      <c r="QTU123" s="220"/>
      <c r="QTV123" s="220"/>
      <c r="QTW123" s="220"/>
      <c r="QTX123" s="220"/>
      <c r="QTY123" s="220"/>
      <c r="QTZ123" s="220"/>
      <c r="QUA123" s="220"/>
      <c r="QUB123" s="220"/>
      <c r="QUC123" s="220"/>
      <c r="QUD123" s="220"/>
      <c r="QUE123" s="220"/>
      <c r="QUF123" s="220"/>
      <c r="QUG123" s="220"/>
      <c r="QUH123" s="220"/>
      <c r="QUI123" s="220"/>
      <c r="QUJ123" s="220"/>
      <c r="QUK123" s="220"/>
      <c r="QUL123" s="220"/>
      <c r="QUM123" s="220"/>
      <c r="QUN123" s="220"/>
      <c r="QUO123" s="220"/>
      <c r="QUP123" s="220"/>
      <c r="QUQ123" s="220"/>
      <c r="QUR123" s="220"/>
      <c r="QUS123" s="220"/>
      <c r="QUT123" s="220"/>
      <c r="QUU123" s="220"/>
      <c r="QUV123" s="220"/>
      <c r="QUW123" s="220"/>
      <c r="QUX123" s="220"/>
      <c r="QUY123" s="220"/>
      <c r="QUZ123" s="220"/>
      <c r="QVA123" s="220"/>
      <c r="QVB123" s="220"/>
      <c r="QVC123" s="220"/>
      <c r="QVD123" s="220"/>
      <c r="QVE123" s="220"/>
      <c r="QVF123" s="220"/>
      <c r="QVG123" s="220"/>
      <c r="QVH123" s="220"/>
      <c r="QVI123" s="220"/>
      <c r="QVJ123" s="220"/>
      <c r="QVK123" s="220"/>
      <c r="QVL123" s="220"/>
      <c r="QVM123" s="220"/>
      <c r="QVN123" s="220"/>
      <c r="QVO123" s="220"/>
      <c r="QVP123" s="220"/>
      <c r="QVQ123" s="220"/>
      <c r="QVR123" s="220"/>
      <c r="QVS123" s="220"/>
      <c r="QVT123" s="220"/>
      <c r="QVU123" s="220"/>
      <c r="QVV123" s="220"/>
      <c r="QVW123" s="220"/>
      <c r="QVX123" s="220"/>
      <c r="QVY123" s="220"/>
      <c r="QVZ123" s="220"/>
      <c r="QWA123" s="220"/>
      <c r="QWB123" s="220"/>
      <c r="QWC123" s="220"/>
      <c r="QWD123" s="220"/>
      <c r="QWE123" s="220"/>
      <c r="QWF123" s="220"/>
      <c r="QWG123" s="220"/>
      <c r="QWH123" s="220"/>
      <c r="QWI123" s="220"/>
      <c r="QWJ123" s="220"/>
      <c r="QWK123" s="220"/>
      <c r="QWL123" s="220"/>
      <c r="QWM123" s="220"/>
      <c r="QWN123" s="220"/>
      <c r="QWO123" s="220"/>
      <c r="QWP123" s="220"/>
      <c r="QWQ123" s="220"/>
      <c r="QWR123" s="220"/>
      <c r="QWS123" s="220"/>
      <c r="QWT123" s="220"/>
      <c r="QWU123" s="220"/>
      <c r="QWV123" s="220"/>
      <c r="QWW123" s="220"/>
      <c r="QWX123" s="220"/>
      <c r="QWY123" s="220"/>
      <c r="QWZ123" s="220"/>
      <c r="QXA123" s="220"/>
      <c r="QXB123" s="220"/>
      <c r="QXC123" s="220"/>
      <c r="QXD123" s="220"/>
      <c r="QXE123" s="220"/>
      <c r="QXF123" s="220"/>
      <c r="QXG123" s="220"/>
      <c r="QXH123" s="220"/>
      <c r="QXI123" s="220"/>
      <c r="QXJ123" s="220"/>
      <c r="QXK123" s="220"/>
      <c r="QXL123" s="220"/>
      <c r="QXM123" s="220"/>
      <c r="QXN123" s="220"/>
      <c r="QXO123" s="220"/>
      <c r="QXP123" s="220"/>
      <c r="QXQ123" s="220"/>
      <c r="QXR123" s="220"/>
      <c r="QXS123" s="220"/>
      <c r="QXT123" s="220"/>
      <c r="QXU123" s="220"/>
      <c r="QXV123" s="220"/>
      <c r="QXW123" s="220"/>
      <c r="QXX123" s="220"/>
      <c r="QXY123" s="220"/>
      <c r="QXZ123" s="220"/>
      <c r="QYA123" s="220"/>
      <c r="QYB123" s="220"/>
      <c r="QYC123" s="220"/>
      <c r="QYD123" s="220"/>
      <c r="QYE123" s="220"/>
      <c r="QYF123" s="220"/>
      <c r="QYG123" s="220"/>
      <c r="QYH123" s="220"/>
      <c r="QYI123" s="220"/>
      <c r="QYJ123" s="220"/>
      <c r="QYK123" s="220"/>
      <c r="QYL123" s="220"/>
      <c r="QYM123" s="220"/>
      <c r="QYN123" s="220"/>
      <c r="QYO123" s="220"/>
      <c r="QYP123" s="220"/>
      <c r="QYQ123" s="220"/>
      <c r="QYR123" s="220"/>
      <c r="QYS123" s="220"/>
      <c r="QYT123" s="220"/>
      <c r="QYU123" s="220"/>
      <c r="QYV123" s="220"/>
      <c r="QYW123" s="220"/>
      <c r="QYX123" s="220"/>
      <c r="QYY123" s="220"/>
      <c r="QYZ123" s="220"/>
      <c r="QZA123" s="220"/>
      <c r="QZB123" s="220"/>
      <c r="QZC123" s="220"/>
      <c r="QZD123" s="220"/>
      <c r="QZE123" s="220"/>
      <c r="QZF123" s="220"/>
      <c r="QZG123" s="220"/>
      <c r="QZH123" s="220"/>
      <c r="QZI123" s="220"/>
      <c r="QZJ123" s="220"/>
      <c r="QZK123" s="220"/>
      <c r="QZL123" s="220"/>
      <c r="QZM123" s="220"/>
      <c r="QZN123" s="220"/>
      <c r="QZO123" s="220"/>
      <c r="QZP123" s="220"/>
      <c r="QZQ123" s="220"/>
      <c r="QZR123" s="220"/>
      <c r="QZS123" s="220"/>
      <c r="QZT123" s="220"/>
      <c r="QZU123" s="220"/>
      <c r="QZV123" s="220"/>
      <c r="QZW123" s="220"/>
      <c r="QZX123" s="220"/>
      <c r="QZY123" s="220"/>
      <c r="QZZ123" s="220"/>
      <c r="RAA123" s="220"/>
      <c r="RAB123" s="220"/>
      <c r="RAC123" s="220"/>
      <c r="RAD123" s="220"/>
      <c r="RAE123" s="220"/>
      <c r="RAF123" s="220"/>
      <c r="RAG123" s="220"/>
      <c r="RAH123" s="220"/>
      <c r="RAI123" s="220"/>
      <c r="RAJ123" s="220"/>
      <c r="RAK123" s="220"/>
      <c r="RAL123" s="220"/>
      <c r="RAM123" s="220"/>
      <c r="RAN123" s="220"/>
      <c r="RAO123" s="220"/>
      <c r="RAP123" s="220"/>
      <c r="RAQ123" s="220"/>
      <c r="RAR123" s="220"/>
      <c r="RAS123" s="220"/>
      <c r="RAT123" s="220"/>
      <c r="RAU123" s="220"/>
      <c r="RAV123" s="220"/>
      <c r="RAW123" s="220"/>
      <c r="RAX123" s="220"/>
      <c r="RAY123" s="220"/>
      <c r="RAZ123" s="220"/>
      <c r="RBA123" s="220"/>
      <c r="RBB123" s="220"/>
      <c r="RBC123" s="220"/>
      <c r="RBD123" s="220"/>
      <c r="RBE123" s="220"/>
      <c r="RBF123" s="220"/>
      <c r="RBG123" s="220"/>
      <c r="RBH123" s="220"/>
      <c r="RBI123" s="220"/>
      <c r="RBJ123" s="220"/>
      <c r="RBK123" s="220"/>
      <c r="RBL123" s="220"/>
      <c r="RBM123" s="220"/>
      <c r="RBN123" s="220"/>
      <c r="RBO123" s="220"/>
      <c r="RBP123" s="220"/>
      <c r="RBQ123" s="220"/>
      <c r="RBR123" s="220"/>
      <c r="RBS123" s="220"/>
      <c r="RBT123" s="220"/>
      <c r="RBU123" s="220"/>
      <c r="RBV123" s="220"/>
      <c r="RBW123" s="220"/>
      <c r="RBX123" s="220"/>
      <c r="RBY123" s="220"/>
      <c r="RBZ123" s="220"/>
      <c r="RCA123" s="220"/>
      <c r="RCB123" s="220"/>
      <c r="RCC123" s="220"/>
      <c r="RCD123" s="220"/>
      <c r="RCE123" s="220"/>
      <c r="RCF123" s="220"/>
      <c r="RCG123" s="220"/>
      <c r="RCH123" s="220"/>
      <c r="RCI123" s="220"/>
      <c r="RCJ123" s="220"/>
      <c r="RCK123" s="220"/>
      <c r="RCL123" s="220"/>
      <c r="RCM123" s="220"/>
      <c r="RCN123" s="220"/>
      <c r="RCO123" s="220"/>
      <c r="RCP123" s="220"/>
      <c r="RCQ123" s="220"/>
      <c r="RCR123" s="220"/>
      <c r="RCS123" s="220"/>
      <c r="RCT123" s="220"/>
      <c r="RCU123" s="220"/>
      <c r="RCV123" s="220"/>
      <c r="RCW123" s="220"/>
      <c r="RCX123" s="220"/>
      <c r="RCY123" s="220"/>
      <c r="RCZ123" s="220"/>
      <c r="RDA123" s="220"/>
      <c r="RDB123" s="220"/>
      <c r="RDC123" s="220"/>
      <c r="RDD123" s="220"/>
      <c r="RDE123" s="220"/>
      <c r="RDF123" s="220"/>
      <c r="RDG123" s="220"/>
      <c r="RDH123" s="220"/>
      <c r="RDI123" s="220"/>
      <c r="RDJ123" s="220"/>
      <c r="RDK123" s="220"/>
      <c r="RDL123" s="220"/>
      <c r="RDM123" s="220"/>
      <c r="RDN123" s="220"/>
      <c r="RDO123" s="220"/>
      <c r="RDP123" s="220"/>
      <c r="RDQ123" s="220"/>
      <c r="RDR123" s="220"/>
      <c r="RDS123" s="220"/>
      <c r="RDT123" s="220"/>
      <c r="RDU123" s="220"/>
      <c r="RDV123" s="220"/>
      <c r="RDW123" s="220"/>
      <c r="RDX123" s="220"/>
      <c r="RDY123" s="220"/>
      <c r="RDZ123" s="220"/>
      <c r="REA123" s="220"/>
      <c r="REB123" s="220"/>
      <c r="REC123" s="220"/>
      <c r="RED123" s="220"/>
      <c r="REE123" s="220"/>
      <c r="REF123" s="220"/>
      <c r="REG123" s="220"/>
      <c r="REH123" s="220"/>
      <c r="REI123" s="220"/>
      <c r="REJ123" s="220"/>
      <c r="REK123" s="220"/>
      <c r="REL123" s="220"/>
      <c r="REM123" s="220"/>
      <c r="REN123" s="220"/>
      <c r="REO123" s="220"/>
      <c r="REP123" s="220"/>
      <c r="REQ123" s="220"/>
      <c r="RER123" s="220"/>
      <c r="RES123" s="220"/>
      <c r="RET123" s="220"/>
      <c r="REU123" s="220"/>
      <c r="REV123" s="220"/>
      <c r="REW123" s="220"/>
      <c r="REX123" s="220"/>
      <c r="REY123" s="220"/>
      <c r="REZ123" s="220"/>
      <c r="RFA123" s="220"/>
      <c r="RFB123" s="220"/>
      <c r="RFC123" s="220"/>
      <c r="RFD123" s="220"/>
      <c r="RFE123" s="220"/>
      <c r="RFF123" s="220"/>
      <c r="RFG123" s="220"/>
      <c r="RFH123" s="220"/>
      <c r="RFI123" s="220"/>
      <c r="RFJ123" s="220"/>
      <c r="RFK123" s="220"/>
      <c r="RFL123" s="220"/>
      <c r="RFM123" s="220"/>
      <c r="RFN123" s="220"/>
      <c r="RFO123" s="220"/>
      <c r="RFP123" s="220"/>
      <c r="RFQ123" s="220"/>
      <c r="RFR123" s="220"/>
      <c r="RFS123" s="220"/>
      <c r="RFT123" s="220"/>
      <c r="RFU123" s="220"/>
      <c r="RFV123" s="220"/>
      <c r="RFW123" s="220"/>
      <c r="RFX123" s="220"/>
      <c r="RFY123" s="220"/>
      <c r="RFZ123" s="220"/>
      <c r="RGA123" s="220"/>
      <c r="RGB123" s="220"/>
      <c r="RGC123" s="220"/>
      <c r="RGD123" s="220"/>
      <c r="RGE123" s="220"/>
      <c r="RGF123" s="220"/>
      <c r="RGG123" s="220"/>
      <c r="RGH123" s="220"/>
      <c r="RGI123" s="220"/>
      <c r="RGJ123" s="220"/>
      <c r="RGK123" s="220"/>
      <c r="RGL123" s="220"/>
      <c r="RGM123" s="220"/>
      <c r="RGN123" s="220"/>
      <c r="RGO123" s="220"/>
      <c r="RGP123" s="220"/>
      <c r="RGQ123" s="220"/>
      <c r="RGR123" s="220"/>
      <c r="RGS123" s="220"/>
      <c r="RGT123" s="220"/>
      <c r="RGU123" s="220"/>
      <c r="RGV123" s="220"/>
      <c r="RGW123" s="220"/>
      <c r="RGX123" s="220"/>
      <c r="RGY123" s="220"/>
      <c r="RGZ123" s="220"/>
      <c r="RHA123" s="220"/>
      <c r="RHB123" s="220"/>
      <c r="RHC123" s="220"/>
      <c r="RHD123" s="220"/>
      <c r="RHE123" s="220"/>
      <c r="RHF123" s="220"/>
      <c r="RHG123" s="220"/>
      <c r="RHH123" s="220"/>
      <c r="RHI123" s="220"/>
      <c r="RHJ123" s="220"/>
      <c r="RHK123" s="220"/>
      <c r="RHL123" s="220"/>
      <c r="RHM123" s="220"/>
      <c r="RHN123" s="220"/>
      <c r="RHO123" s="220"/>
      <c r="RHP123" s="220"/>
      <c r="RHQ123" s="220"/>
      <c r="RHR123" s="220"/>
      <c r="RHS123" s="220"/>
      <c r="RHT123" s="220"/>
      <c r="RHU123" s="220"/>
      <c r="RHV123" s="220"/>
      <c r="RHW123" s="220"/>
      <c r="RHX123" s="220"/>
      <c r="RHY123" s="220"/>
      <c r="RHZ123" s="220"/>
      <c r="RIA123" s="220"/>
      <c r="RIB123" s="220"/>
      <c r="RIC123" s="220"/>
      <c r="RID123" s="220"/>
      <c r="RIE123" s="220"/>
      <c r="RIF123" s="220"/>
      <c r="RIG123" s="220"/>
      <c r="RIH123" s="220"/>
      <c r="RII123" s="220"/>
      <c r="RIJ123" s="220"/>
      <c r="RIK123" s="220"/>
      <c r="RIL123" s="220"/>
      <c r="RIM123" s="220"/>
      <c r="RIN123" s="220"/>
      <c r="RIO123" s="220"/>
      <c r="RIP123" s="220"/>
      <c r="RIQ123" s="220"/>
      <c r="RIR123" s="220"/>
      <c r="RIS123" s="220"/>
      <c r="RIT123" s="220"/>
      <c r="RIU123" s="220"/>
      <c r="RIV123" s="220"/>
      <c r="RIW123" s="220"/>
      <c r="RIX123" s="220"/>
      <c r="RIY123" s="220"/>
      <c r="RIZ123" s="220"/>
      <c r="RJA123" s="220"/>
      <c r="RJB123" s="220"/>
      <c r="RJC123" s="220"/>
      <c r="RJD123" s="220"/>
      <c r="RJE123" s="220"/>
      <c r="RJF123" s="220"/>
      <c r="RJG123" s="220"/>
      <c r="RJH123" s="220"/>
      <c r="RJI123" s="220"/>
      <c r="RJJ123" s="220"/>
      <c r="RJK123" s="220"/>
      <c r="RJL123" s="220"/>
      <c r="RJM123" s="220"/>
      <c r="RJN123" s="220"/>
      <c r="RJO123" s="220"/>
      <c r="RJP123" s="220"/>
      <c r="RJQ123" s="220"/>
      <c r="RJR123" s="220"/>
      <c r="RJS123" s="220"/>
      <c r="RJT123" s="220"/>
      <c r="RJU123" s="220"/>
      <c r="RJV123" s="220"/>
      <c r="RJW123" s="220"/>
      <c r="RJX123" s="220"/>
      <c r="RJY123" s="220"/>
      <c r="RJZ123" s="220"/>
      <c r="RKA123" s="220"/>
      <c r="RKB123" s="220"/>
      <c r="RKC123" s="220"/>
      <c r="RKD123" s="220"/>
      <c r="RKE123" s="220"/>
      <c r="RKF123" s="220"/>
      <c r="RKG123" s="220"/>
      <c r="RKH123" s="220"/>
      <c r="RKI123" s="220"/>
      <c r="RKJ123" s="220"/>
      <c r="RKK123" s="220"/>
      <c r="RKL123" s="220"/>
      <c r="RKM123" s="220"/>
      <c r="RKN123" s="220"/>
      <c r="RKO123" s="220"/>
      <c r="RKP123" s="220"/>
      <c r="RKQ123" s="220"/>
      <c r="RKR123" s="220"/>
      <c r="RKS123" s="220"/>
      <c r="RKT123" s="220"/>
      <c r="RKU123" s="220"/>
      <c r="RKV123" s="220"/>
      <c r="RKW123" s="220"/>
      <c r="RKX123" s="220"/>
      <c r="RKY123" s="220"/>
      <c r="RKZ123" s="220"/>
      <c r="RLA123" s="220"/>
      <c r="RLB123" s="220"/>
      <c r="RLC123" s="220"/>
      <c r="RLD123" s="220"/>
      <c r="RLE123" s="220"/>
      <c r="RLF123" s="220"/>
      <c r="RLG123" s="220"/>
      <c r="RLH123" s="220"/>
      <c r="RLI123" s="220"/>
      <c r="RLJ123" s="220"/>
      <c r="RLK123" s="220"/>
      <c r="RLL123" s="220"/>
      <c r="RLM123" s="220"/>
      <c r="RLN123" s="220"/>
      <c r="RLO123" s="220"/>
      <c r="RLP123" s="220"/>
      <c r="RLQ123" s="220"/>
      <c r="RLR123" s="220"/>
      <c r="RLS123" s="220"/>
      <c r="RLT123" s="220"/>
      <c r="RLU123" s="220"/>
      <c r="RLV123" s="220"/>
      <c r="RLW123" s="220"/>
      <c r="RLX123" s="220"/>
      <c r="RLY123" s="220"/>
      <c r="RLZ123" s="220"/>
      <c r="RMA123" s="220"/>
      <c r="RMB123" s="220"/>
      <c r="RMC123" s="220"/>
      <c r="RMD123" s="220"/>
      <c r="RME123" s="220"/>
      <c r="RMF123" s="220"/>
      <c r="RMG123" s="220"/>
      <c r="RMH123" s="220"/>
      <c r="RMI123" s="220"/>
      <c r="RMJ123" s="220"/>
      <c r="RMK123" s="220"/>
      <c r="RML123" s="220"/>
      <c r="RMM123" s="220"/>
      <c r="RMN123" s="220"/>
      <c r="RMO123" s="220"/>
      <c r="RMP123" s="220"/>
      <c r="RMQ123" s="220"/>
      <c r="RMR123" s="220"/>
      <c r="RMS123" s="220"/>
      <c r="RMT123" s="220"/>
      <c r="RMU123" s="220"/>
      <c r="RMV123" s="220"/>
      <c r="RMW123" s="220"/>
      <c r="RMX123" s="220"/>
      <c r="RMY123" s="220"/>
      <c r="RMZ123" s="220"/>
      <c r="RNA123" s="220"/>
      <c r="RNB123" s="220"/>
      <c r="RNC123" s="220"/>
      <c r="RND123" s="220"/>
      <c r="RNE123" s="220"/>
      <c r="RNF123" s="220"/>
      <c r="RNG123" s="220"/>
      <c r="RNH123" s="220"/>
      <c r="RNI123" s="220"/>
      <c r="RNJ123" s="220"/>
      <c r="RNK123" s="220"/>
      <c r="RNL123" s="220"/>
      <c r="RNM123" s="220"/>
      <c r="RNN123" s="220"/>
      <c r="RNO123" s="220"/>
      <c r="RNP123" s="220"/>
      <c r="RNQ123" s="220"/>
      <c r="RNR123" s="220"/>
      <c r="RNS123" s="220"/>
      <c r="RNT123" s="220"/>
      <c r="RNU123" s="220"/>
      <c r="RNV123" s="220"/>
      <c r="RNW123" s="220"/>
      <c r="RNX123" s="220"/>
      <c r="RNY123" s="220"/>
      <c r="RNZ123" s="220"/>
      <c r="ROA123" s="220"/>
      <c r="ROB123" s="220"/>
      <c r="ROC123" s="220"/>
      <c r="ROD123" s="220"/>
      <c r="ROE123" s="220"/>
      <c r="ROF123" s="220"/>
      <c r="ROG123" s="220"/>
      <c r="ROH123" s="220"/>
      <c r="ROI123" s="220"/>
      <c r="ROJ123" s="220"/>
      <c r="ROK123" s="220"/>
      <c r="ROL123" s="220"/>
      <c r="ROM123" s="220"/>
      <c r="RON123" s="220"/>
      <c r="ROO123" s="220"/>
      <c r="ROP123" s="220"/>
      <c r="ROQ123" s="220"/>
      <c r="ROR123" s="220"/>
      <c r="ROS123" s="220"/>
      <c r="ROT123" s="220"/>
      <c r="ROU123" s="220"/>
      <c r="ROV123" s="220"/>
      <c r="ROW123" s="220"/>
      <c r="ROX123" s="220"/>
      <c r="ROY123" s="220"/>
      <c r="ROZ123" s="220"/>
      <c r="RPA123" s="220"/>
      <c r="RPB123" s="220"/>
      <c r="RPC123" s="220"/>
      <c r="RPD123" s="220"/>
      <c r="RPE123" s="220"/>
      <c r="RPF123" s="220"/>
      <c r="RPG123" s="220"/>
      <c r="RPH123" s="220"/>
      <c r="RPI123" s="220"/>
      <c r="RPJ123" s="220"/>
      <c r="RPK123" s="220"/>
      <c r="RPL123" s="220"/>
      <c r="RPM123" s="220"/>
      <c r="RPN123" s="220"/>
      <c r="RPO123" s="220"/>
      <c r="RPP123" s="220"/>
      <c r="RPQ123" s="220"/>
      <c r="RPR123" s="220"/>
      <c r="RPS123" s="220"/>
      <c r="RPT123" s="220"/>
      <c r="RPU123" s="220"/>
      <c r="RPV123" s="220"/>
      <c r="RPW123" s="220"/>
      <c r="RPX123" s="220"/>
      <c r="RPY123" s="220"/>
      <c r="RPZ123" s="220"/>
      <c r="RQA123" s="220"/>
      <c r="RQB123" s="220"/>
      <c r="RQC123" s="220"/>
      <c r="RQD123" s="220"/>
      <c r="RQE123" s="220"/>
      <c r="RQF123" s="220"/>
      <c r="RQG123" s="220"/>
      <c r="RQH123" s="220"/>
      <c r="RQI123" s="220"/>
      <c r="RQJ123" s="220"/>
      <c r="RQK123" s="220"/>
      <c r="RQL123" s="220"/>
      <c r="RQM123" s="220"/>
      <c r="RQN123" s="220"/>
      <c r="RQO123" s="220"/>
      <c r="RQP123" s="220"/>
      <c r="RQQ123" s="220"/>
      <c r="RQR123" s="220"/>
      <c r="RQS123" s="220"/>
      <c r="RQT123" s="220"/>
      <c r="RQU123" s="220"/>
      <c r="RQV123" s="220"/>
      <c r="RQW123" s="220"/>
      <c r="RQX123" s="220"/>
      <c r="RQY123" s="220"/>
      <c r="RQZ123" s="220"/>
      <c r="RRA123" s="220"/>
      <c r="RRB123" s="220"/>
      <c r="RRC123" s="220"/>
      <c r="RRD123" s="220"/>
      <c r="RRE123" s="220"/>
      <c r="RRF123" s="220"/>
      <c r="RRG123" s="220"/>
      <c r="RRH123" s="220"/>
      <c r="RRI123" s="220"/>
      <c r="RRJ123" s="220"/>
      <c r="RRK123" s="220"/>
      <c r="RRL123" s="220"/>
      <c r="RRM123" s="220"/>
      <c r="RRN123" s="220"/>
      <c r="RRO123" s="220"/>
      <c r="RRP123" s="220"/>
      <c r="RRQ123" s="220"/>
      <c r="RRR123" s="220"/>
      <c r="RRS123" s="220"/>
      <c r="RRT123" s="220"/>
      <c r="RRU123" s="220"/>
      <c r="RRV123" s="220"/>
      <c r="RRW123" s="220"/>
      <c r="RRX123" s="220"/>
      <c r="RRY123" s="220"/>
      <c r="RRZ123" s="220"/>
      <c r="RSA123" s="220"/>
      <c r="RSB123" s="220"/>
      <c r="RSC123" s="220"/>
      <c r="RSD123" s="220"/>
      <c r="RSE123" s="220"/>
      <c r="RSF123" s="220"/>
      <c r="RSG123" s="220"/>
      <c r="RSH123" s="220"/>
      <c r="RSI123" s="220"/>
      <c r="RSJ123" s="220"/>
      <c r="RSK123" s="220"/>
      <c r="RSL123" s="220"/>
      <c r="RSM123" s="220"/>
      <c r="RSN123" s="220"/>
      <c r="RSO123" s="220"/>
      <c r="RSP123" s="220"/>
      <c r="RSQ123" s="220"/>
      <c r="RSR123" s="220"/>
      <c r="RSS123" s="220"/>
      <c r="RST123" s="220"/>
      <c r="RSU123" s="220"/>
      <c r="RSV123" s="220"/>
      <c r="RSW123" s="220"/>
      <c r="RSX123" s="220"/>
      <c r="RSY123" s="220"/>
      <c r="RSZ123" s="220"/>
      <c r="RTA123" s="220"/>
      <c r="RTB123" s="220"/>
      <c r="RTC123" s="220"/>
      <c r="RTD123" s="220"/>
      <c r="RTE123" s="220"/>
      <c r="RTF123" s="220"/>
      <c r="RTG123" s="220"/>
      <c r="RTH123" s="220"/>
      <c r="RTI123" s="220"/>
      <c r="RTJ123" s="220"/>
      <c r="RTK123" s="220"/>
      <c r="RTL123" s="220"/>
      <c r="RTM123" s="220"/>
      <c r="RTN123" s="220"/>
      <c r="RTO123" s="220"/>
      <c r="RTP123" s="220"/>
      <c r="RTQ123" s="220"/>
      <c r="RTR123" s="220"/>
      <c r="RTS123" s="220"/>
      <c r="RTT123" s="220"/>
      <c r="RTU123" s="220"/>
      <c r="RTV123" s="220"/>
      <c r="RTW123" s="220"/>
      <c r="RTX123" s="220"/>
      <c r="RTY123" s="220"/>
      <c r="RTZ123" s="220"/>
      <c r="RUA123" s="220"/>
      <c r="RUB123" s="220"/>
      <c r="RUC123" s="220"/>
      <c r="RUD123" s="220"/>
      <c r="RUE123" s="220"/>
      <c r="RUF123" s="220"/>
      <c r="RUG123" s="220"/>
      <c r="RUH123" s="220"/>
      <c r="RUI123" s="220"/>
      <c r="RUJ123" s="220"/>
      <c r="RUK123" s="220"/>
      <c r="RUL123" s="220"/>
      <c r="RUM123" s="220"/>
      <c r="RUN123" s="220"/>
      <c r="RUO123" s="220"/>
      <c r="RUP123" s="220"/>
      <c r="RUQ123" s="220"/>
      <c r="RUR123" s="220"/>
      <c r="RUS123" s="220"/>
      <c r="RUT123" s="220"/>
      <c r="RUU123" s="220"/>
      <c r="RUV123" s="220"/>
      <c r="RUW123" s="220"/>
      <c r="RUX123" s="220"/>
      <c r="RUY123" s="220"/>
      <c r="RUZ123" s="220"/>
      <c r="RVA123" s="220"/>
      <c r="RVB123" s="220"/>
      <c r="RVC123" s="220"/>
      <c r="RVD123" s="220"/>
      <c r="RVE123" s="220"/>
      <c r="RVF123" s="220"/>
      <c r="RVG123" s="220"/>
      <c r="RVH123" s="220"/>
      <c r="RVI123" s="220"/>
      <c r="RVJ123" s="220"/>
      <c r="RVK123" s="220"/>
      <c r="RVL123" s="220"/>
      <c r="RVM123" s="220"/>
      <c r="RVN123" s="220"/>
      <c r="RVO123" s="220"/>
      <c r="RVP123" s="220"/>
      <c r="RVQ123" s="220"/>
      <c r="RVR123" s="220"/>
      <c r="RVS123" s="220"/>
      <c r="RVT123" s="220"/>
      <c r="RVU123" s="220"/>
      <c r="RVV123" s="220"/>
      <c r="RVW123" s="220"/>
      <c r="RVX123" s="220"/>
      <c r="RVY123" s="220"/>
      <c r="RVZ123" s="220"/>
      <c r="RWA123" s="220"/>
      <c r="RWB123" s="220"/>
      <c r="RWC123" s="220"/>
      <c r="RWD123" s="220"/>
      <c r="RWE123" s="220"/>
      <c r="RWF123" s="220"/>
      <c r="RWG123" s="220"/>
      <c r="RWH123" s="220"/>
      <c r="RWI123" s="220"/>
      <c r="RWJ123" s="220"/>
      <c r="RWK123" s="220"/>
      <c r="RWL123" s="220"/>
      <c r="RWM123" s="220"/>
      <c r="RWN123" s="220"/>
      <c r="RWO123" s="220"/>
      <c r="RWP123" s="220"/>
      <c r="RWQ123" s="220"/>
      <c r="RWR123" s="220"/>
      <c r="RWS123" s="220"/>
      <c r="RWT123" s="220"/>
      <c r="RWU123" s="220"/>
      <c r="RWV123" s="220"/>
      <c r="RWW123" s="220"/>
      <c r="RWX123" s="220"/>
      <c r="RWY123" s="220"/>
      <c r="RWZ123" s="220"/>
      <c r="RXA123" s="220"/>
      <c r="RXB123" s="220"/>
      <c r="RXC123" s="220"/>
      <c r="RXD123" s="220"/>
      <c r="RXE123" s="220"/>
      <c r="RXF123" s="220"/>
      <c r="RXG123" s="220"/>
      <c r="RXH123" s="220"/>
      <c r="RXI123" s="220"/>
      <c r="RXJ123" s="220"/>
      <c r="RXK123" s="220"/>
      <c r="RXL123" s="220"/>
      <c r="RXM123" s="220"/>
      <c r="RXN123" s="220"/>
      <c r="RXO123" s="220"/>
      <c r="RXP123" s="220"/>
      <c r="RXQ123" s="220"/>
      <c r="RXR123" s="220"/>
      <c r="RXS123" s="220"/>
      <c r="RXT123" s="220"/>
      <c r="RXU123" s="220"/>
      <c r="RXV123" s="220"/>
      <c r="RXW123" s="220"/>
      <c r="RXX123" s="220"/>
      <c r="RXY123" s="220"/>
      <c r="RXZ123" s="220"/>
      <c r="RYA123" s="220"/>
      <c r="RYB123" s="220"/>
      <c r="RYC123" s="220"/>
      <c r="RYD123" s="220"/>
      <c r="RYE123" s="220"/>
      <c r="RYF123" s="220"/>
      <c r="RYG123" s="220"/>
      <c r="RYH123" s="220"/>
      <c r="RYI123" s="220"/>
      <c r="RYJ123" s="220"/>
      <c r="RYK123" s="220"/>
      <c r="RYL123" s="220"/>
      <c r="RYM123" s="220"/>
      <c r="RYN123" s="220"/>
      <c r="RYO123" s="220"/>
      <c r="RYP123" s="220"/>
      <c r="RYQ123" s="220"/>
      <c r="RYR123" s="220"/>
      <c r="RYS123" s="220"/>
      <c r="RYT123" s="220"/>
      <c r="RYU123" s="220"/>
      <c r="RYV123" s="220"/>
      <c r="RYW123" s="220"/>
      <c r="RYX123" s="220"/>
      <c r="RYY123" s="220"/>
      <c r="RYZ123" s="220"/>
      <c r="RZA123" s="220"/>
      <c r="RZB123" s="220"/>
      <c r="RZC123" s="220"/>
      <c r="RZD123" s="220"/>
      <c r="RZE123" s="220"/>
      <c r="RZF123" s="220"/>
      <c r="RZG123" s="220"/>
      <c r="RZH123" s="220"/>
      <c r="RZI123" s="220"/>
      <c r="RZJ123" s="220"/>
      <c r="RZK123" s="220"/>
      <c r="RZL123" s="220"/>
      <c r="RZM123" s="220"/>
      <c r="RZN123" s="220"/>
      <c r="RZO123" s="220"/>
      <c r="RZP123" s="220"/>
      <c r="RZQ123" s="220"/>
      <c r="RZR123" s="220"/>
      <c r="RZS123" s="220"/>
      <c r="RZT123" s="220"/>
      <c r="RZU123" s="220"/>
      <c r="RZV123" s="220"/>
      <c r="RZW123" s="220"/>
      <c r="RZX123" s="220"/>
      <c r="RZY123" s="220"/>
      <c r="RZZ123" s="220"/>
      <c r="SAA123" s="220"/>
      <c r="SAB123" s="220"/>
      <c r="SAC123" s="220"/>
      <c r="SAD123" s="220"/>
      <c r="SAE123" s="220"/>
      <c r="SAF123" s="220"/>
      <c r="SAG123" s="220"/>
      <c r="SAH123" s="220"/>
      <c r="SAI123" s="220"/>
      <c r="SAJ123" s="220"/>
      <c r="SAK123" s="220"/>
      <c r="SAL123" s="220"/>
      <c r="SAM123" s="220"/>
      <c r="SAN123" s="220"/>
      <c r="SAO123" s="220"/>
      <c r="SAP123" s="220"/>
      <c r="SAQ123" s="220"/>
      <c r="SAR123" s="220"/>
      <c r="SAS123" s="220"/>
      <c r="SAT123" s="220"/>
      <c r="SAU123" s="220"/>
      <c r="SAV123" s="220"/>
      <c r="SAW123" s="220"/>
      <c r="SAX123" s="220"/>
      <c r="SAY123" s="220"/>
      <c r="SAZ123" s="220"/>
      <c r="SBA123" s="220"/>
      <c r="SBB123" s="220"/>
      <c r="SBC123" s="220"/>
      <c r="SBD123" s="220"/>
      <c r="SBE123" s="220"/>
      <c r="SBF123" s="220"/>
      <c r="SBG123" s="220"/>
      <c r="SBH123" s="220"/>
      <c r="SBI123" s="220"/>
      <c r="SBJ123" s="220"/>
      <c r="SBK123" s="220"/>
      <c r="SBL123" s="220"/>
      <c r="SBM123" s="220"/>
      <c r="SBN123" s="220"/>
      <c r="SBO123" s="220"/>
      <c r="SBP123" s="220"/>
      <c r="SBQ123" s="220"/>
      <c r="SBR123" s="220"/>
      <c r="SBS123" s="220"/>
      <c r="SBT123" s="220"/>
      <c r="SBU123" s="220"/>
      <c r="SBV123" s="220"/>
      <c r="SBW123" s="220"/>
      <c r="SBX123" s="220"/>
      <c r="SBY123" s="220"/>
      <c r="SBZ123" s="220"/>
      <c r="SCA123" s="220"/>
      <c r="SCB123" s="220"/>
      <c r="SCC123" s="220"/>
      <c r="SCD123" s="220"/>
      <c r="SCE123" s="220"/>
      <c r="SCF123" s="220"/>
      <c r="SCG123" s="220"/>
      <c r="SCH123" s="220"/>
      <c r="SCI123" s="220"/>
      <c r="SCJ123" s="220"/>
      <c r="SCK123" s="220"/>
      <c r="SCL123" s="220"/>
      <c r="SCM123" s="220"/>
      <c r="SCN123" s="220"/>
      <c r="SCO123" s="220"/>
      <c r="SCP123" s="220"/>
      <c r="SCQ123" s="220"/>
      <c r="SCR123" s="220"/>
      <c r="SCS123" s="220"/>
      <c r="SCT123" s="220"/>
      <c r="SCU123" s="220"/>
      <c r="SCV123" s="220"/>
      <c r="SCW123" s="220"/>
      <c r="SCX123" s="220"/>
      <c r="SCY123" s="220"/>
      <c r="SCZ123" s="220"/>
      <c r="SDA123" s="220"/>
      <c r="SDB123" s="220"/>
      <c r="SDC123" s="220"/>
      <c r="SDD123" s="220"/>
      <c r="SDE123" s="220"/>
      <c r="SDF123" s="220"/>
      <c r="SDG123" s="220"/>
      <c r="SDH123" s="220"/>
      <c r="SDI123" s="220"/>
      <c r="SDJ123" s="220"/>
      <c r="SDK123" s="220"/>
      <c r="SDL123" s="220"/>
      <c r="SDM123" s="220"/>
      <c r="SDN123" s="220"/>
      <c r="SDO123" s="220"/>
      <c r="SDP123" s="220"/>
      <c r="SDQ123" s="220"/>
      <c r="SDR123" s="220"/>
      <c r="SDS123" s="220"/>
      <c r="SDT123" s="220"/>
      <c r="SDU123" s="220"/>
      <c r="SDV123" s="220"/>
      <c r="SDW123" s="220"/>
      <c r="SDX123" s="220"/>
      <c r="SDY123" s="220"/>
      <c r="SDZ123" s="220"/>
      <c r="SEA123" s="220"/>
      <c r="SEB123" s="220"/>
      <c r="SEC123" s="220"/>
      <c r="SED123" s="220"/>
      <c r="SEE123" s="220"/>
      <c r="SEF123" s="220"/>
      <c r="SEG123" s="220"/>
      <c r="SEH123" s="220"/>
      <c r="SEI123" s="220"/>
      <c r="SEJ123" s="220"/>
      <c r="SEK123" s="220"/>
      <c r="SEL123" s="220"/>
      <c r="SEM123" s="220"/>
      <c r="SEN123" s="220"/>
      <c r="SEO123" s="220"/>
      <c r="SEP123" s="220"/>
      <c r="SEQ123" s="220"/>
      <c r="SER123" s="220"/>
      <c r="SES123" s="220"/>
      <c r="SET123" s="220"/>
      <c r="SEU123" s="220"/>
      <c r="SEV123" s="220"/>
      <c r="SEW123" s="220"/>
      <c r="SEX123" s="220"/>
      <c r="SEY123" s="220"/>
      <c r="SEZ123" s="220"/>
      <c r="SFA123" s="220"/>
      <c r="SFB123" s="220"/>
      <c r="SFC123" s="220"/>
      <c r="SFD123" s="220"/>
      <c r="SFE123" s="220"/>
      <c r="SFF123" s="220"/>
      <c r="SFG123" s="220"/>
      <c r="SFH123" s="220"/>
      <c r="SFI123" s="220"/>
      <c r="SFJ123" s="220"/>
      <c r="SFK123" s="220"/>
      <c r="SFL123" s="220"/>
      <c r="SFM123" s="220"/>
      <c r="SFN123" s="220"/>
      <c r="SFO123" s="220"/>
      <c r="SFP123" s="220"/>
      <c r="SFQ123" s="220"/>
      <c r="SFR123" s="220"/>
      <c r="SFS123" s="220"/>
      <c r="SFT123" s="220"/>
      <c r="SFU123" s="220"/>
      <c r="SFV123" s="220"/>
      <c r="SFW123" s="220"/>
      <c r="SFX123" s="220"/>
      <c r="SFY123" s="220"/>
      <c r="SFZ123" s="220"/>
      <c r="SGA123" s="220"/>
      <c r="SGB123" s="220"/>
      <c r="SGC123" s="220"/>
      <c r="SGD123" s="220"/>
      <c r="SGE123" s="220"/>
      <c r="SGF123" s="220"/>
      <c r="SGG123" s="220"/>
      <c r="SGH123" s="220"/>
      <c r="SGI123" s="220"/>
      <c r="SGJ123" s="220"/>
      <c r="SGK123" s="220"/>
      <c r="SGL123" s="220"/>
      <c r="SGM123" s="220"/>
      <c r="SGN123" s="220"/>
      <c r="SGO123" s="220"/>
      <c r="SGP123" s="220"/>
      <c r="SGQ123" s="220"/>
      <c r="SGR123" s="220"/>
      <c r="SGS123" s="220"/>
      <c r="SGT123" s="220"/>
      <c r="SGU123" s="220"/>
      <c r="SGV123" s="220"/>
      <c r="SGW123" s="220"/>
      <c r="SGX123" s="220"/>
      <c r="SGY123" s="220"/>
      <c r="SGZ123" s="220"/>
      <c r="SHA123" s="220"/>
      <c r="SHB123" s="220"/>
      <c r="SHC123" s="220"/>
      <c r="SHD123" s="220"/>
      <c r="SHE123" s="220"/>
      <c r="SHF123" s="220"/>
      <c r="SHG123" s="220"/>
      <c r="SHH123" s="220"/>
      <c r="SHI123" s="220"/>
      <c r="SHJ123" s="220"/>
      <c r="SHK123" s="220"/>
      <c r="SHL123" s="220"/>
      <c r="SHM123" s="220"/>
      <c r="SHN123" s="220"/>
      <c r="SHO123" s="220"/>
      <c r="SHP123" s="220"/>
      <c r="SHQ123" s="220"/>
      <c r="SHR123" s="220"/>
      <c r="SHS123" s="220"/>
      <c r="SHT123" s="220"/>
      <c r="SHU123" s="220"/>
      <c r="SHV123" s="220"/>
      <c r="SHW123" s="220"/>
      <c r="SHX123" s="220"/>
      <c r="SHY123" s="220"/>
      <c r="SHZ123" s="220"/>
      <c r="SIA123" s="220"/>
      <c r="SIB123" s="220"/>
      <c r="SIC123" s="220"/>
      <c r="SID123" s="220"/>
      <c r="SIE123" s="220"/>
      <c r="SIF123" s="220"/>
      <c r="SIG123" s="220"/>
      <c r="SIH123" s="220"/>
      <c r="SII123" s="220"/>
      <c r="SIJ123" s="220"/>
      <c r="SIK123" s="220"/>
      <c r="SIL123" s="220"/>
      <c r="SIM123" s="220"/>
      <c r="SIN123" s="220"/>
      <c r="SIO123" s="220"/>
      <c r="SIP123" s="220"/>
      <c r="SIQ123" s="220"/>
      <c r="SIR123" s="220"/>
      <c r="SIS123" s="220"/>
      <c r="SIT123" s="220"/>
      <c r="SIU123" s="220"/>
      <c r="SIV123" s="220"/>
      <c r="SIW123" s="220"/>
      <c r="SIX123" s="220"/>
      <c r="SIY123" s="220"/>
      <c r="SIZ123" s="220"/>
      <c r="SJA123" s="220"/>
      <c r="SJB123" s="220"/>
      <c r="SJC123" s="220"/>
      <c r="SJD123" s="220"/>
      <c r="SJE123" s="220"/>
      <c r="SJF123" s="220"/>
      <c r="SJG123" s="220"/>
      <c r="SJH123" s="220"/>
      <c r="SJI123" s="220"/>
      <c r="SJJ123" s="220"/>
      <c r="SJK123" s="220"/>
      <c r="SJL123" s="220"/>
      <c r="SJM123" s="220"/>
      <c r="SJN123" s="220"/>
      <c r="SJO123" s="220"/>
      <c r="SJP123" s="220"/>
      <c r="SJQ123" s="220"/>
      <c r="SJR123" s="220"/>
      <c r="SJS123" s="220"/>
      <c r="SJT123" s="220"/>
      <c r="SJU123" s="220"/>
      <c r="SJV123" s="220"/>
      <c r="SJW123" s="220"/>
      <c r="SJX123" s="220"/>
      <c r="SJY123" s="220"/>
      <c r="SJZ123" s="220"/>
      <c r="SKA123" s="220"/>
      <c r="SKB123" s="220"/>
      <c r="SKC123" s="220"/>
      <c r="SKD123" s="220"/>
      <c r="SKE123" s="220"/>
      <c r="SKF123" s="220"/>
      <c r="SKG123" s="220"/>
      <c r="SKH123" s="220"/>
      <c r="SKI123" s="220"/>
      <c r="SKJ123" s="220"/>
      <c r="SKK123" s="220"/>
      <c r="SKL123" s="220"/>
      <c r="SKM123" s="220"/>
      <c r="SKN123" s="220"/>
      <c r="SKO123" s="220"/>
      <c r="SKP123" s="220"/>
      <c r="SKQ123" s="220"/>
      <c r="SKR123" s="220"/>
      <c r="SKS123" s="220"/>
      <c r="SKT123" s="220"/>
      <c r="SKU123" s="220"/>
      <c r="SKV123" s="220"/>
      <c r="SKW123" s="220"/>
      <c r="SKX123" s="220"/>
      <c r="SKY123" s="220"/>
      <c r="SKZ123" s="220"/>
      <c r="SLA123" s="220"/>
      <c r="SLB123" s="220"/>
      <c r="SLC123" s="220"/>
      <c r="SLD123" s="220"/>
      <c r="SLE123" s="220"/>
      <c r="SLF123" s="220"/>
      <c r="SLG123" s="220"/>
      <c r="SLH123" s="220"/>
      <c r="SLI123" s="220"/>
      <c r="SLJ123" s="220"/>
      <c r="SLK123" s="220"/>
      <c r="SLL123" s="220"/>
      <c r="SLM123" s="220"/>
      <c r="SLN123" s="220"/>
      <c r="SLO123" s="220"/>
      <c r="SLP123" s="220"/>
      <c r="SLQ123" s="220"/>
      <c r="SLR123" s="220"/>
      <c r="SLS123" s="220"/>
      <c r="SLT123" s="220"/>
      <c r="SLU123" s="220"/>
      <c r="SLV123" s="220"/>
      <c r="SLW123" s="220"/>
      <c r="SLX123" s="220"/>
      <c r="SLY123" s="220"/>
      <c r="SLZ123" s="220"/>
      <c r="SMA123" s="220"/>
      <c r="SMB123" s="220"/>
      <c r="SMC123" s="220"/>
      <c r="SMD123" s="220"/>
      <c r="SME123" s="220"/>
      <c r="SMF123" s="220"/>
      <c r="SMG123" s="220"/>
      <c r="SMH123" s="220"/>
      <c r="SMI123" s="220"/>
      <c r="SMJ123" s="220"/>
      <c r="SMK123" s="220"/>
      <c r="SML123" s="220"/>
      <c r="SMM123" s="220"/>
      <c r="SMN123" s="220"/>
      <c r="SMO123" s="220"/>
      <c r="SMP123" s="220"/>
      <c r="SMQ123" s="220"/>
      <c r="SMR123" s="220"/>
      <c r="SMS123" s="220"/>
      <c r="SMT123" s="220"/>
      <c r="SMU123" s="220"/>
      <c r="SMV123" s="220"/>
      <c r="SMW123" s="220"/>
      <c r="SMX123" s="220"/>
      <c r="SMY123" s="220"/>
      <c r="SMZ123" s="220"/>
      <c r="SNA123" s="220"/>
      <c r="SNB123" s="220"/>
      <c r="SNC123" s="220"/>
      <c r="SND123" s="220"/>
      <c r="SNE123" s="220"/>
      <c r="SNF123" s="220"/>
      <c r="SNG123" s="220"/>
      <c r="SNH123" s="220"/>
      <c r="SNI123" s="220"/>
      <c r="SNJ123" s="220"/>
      <c r="SNK123" s="220"/>
      <c r="SNL123" s="220"/>
      <c r="SNM123" s="220"/>
      <c r="SNN123" s="220"/>
      <c r="SNO123" s="220"/>
      <c r="SNP123" s="220"/>
      <c r="SNQ123" s="220"/>
      <c r="SNR123" s="220"/>
      <c r="SNS123" s="220"/>
      <c r="SNT123" s="220"/>
      <c r="SNU123" s="220"/>
      <c r="SNV123" s="220"/>
      <c r="SNW123" s="220"/>
      <c r="SNX123" s="220"/>
      <c r="SNY123" s="220"/>
      <c r="SNZ123" s="220"/>
      <c r="SOA123" s="220"/>
      <c r="SOB123" s="220"/>
      <c r="SOC123" s="220"/>
      <c r="SOD123" s="220"/>
      <c r="SOE123" s="220"/>
      <c r="SOF123" s="220"/>
      <c r="SOG123" s="220"/>
      <c r="SOH123" s="220"/>
      <c r="SOI123" s="220"/>
      <c r="SOJ123" s="220"/>
      <c r="SOK123" s="220"/>
      <c r="SOL123" s="220"/>
      <c r="SOM123" s="220"/>
      <c r="SON123" s="220"/>
      <c r="SOO123" s="220"/>
      <c r="SOP123" s="220"/>
      <c r="SOQ123" s="220"/>
      <c r="SOR123" s="220"/>
      <c r="SOS123" s="220"/>
      <c r="SOT123" s="220"/>
      <c r="SOU123" s="220"/>
      <c r="SOV123" s="220"/>
      <c r="SOW123" s="220"/>
      <c r="SOX123" s="220"/>
      <c r="SOY123" s="220"/>
      <c r="SOZ123" s="220"/>
      <c r="SPA123" s="220"/>
      <c r="SPB123" s="220"/>
      <c r="SPC123" s="220"/>
      <c r="SPD123" s="220"/>
      <c r="SPE123" s="220"/>
      <c r="SPF123" s="220"/>
      <c r="SPG123" s="220"/>
      <c r="SPH123" s="220"/>
      <c r="SPI123" s="220"/>
      <c r="SPJ123" s="220"/>
      <c r="SPK123" s="220"/>
      <c r="SPL123" s="220"/>
      <c r="SPM123" s="220"/>
      <c r="SPN123" s="220"/>
      <c r="SPO123" s="220"/>
      <c r="SPP123" s="220"/>
      <c r="SPQ123" s="220"/>
      <c r="SPR123" s="220"/>
      <c r="SPS123" s="220"/>
      <c r="SPT123" s="220"/>
      <c r="SPU123" s="220"/>
      <c r="SPV123" s="220"/>
      <c r="SPW123" s="220"/>
      <c r="SPX123" s="220"/>
      <c r="SPY123" s="220"/>
      <c r="SPZ123" s="220"/>
      <c r="SQA123" s="220"/>
      <c r="SQB123" s="220"/>
      <c r="SQC123" s="220"/>
      <c r="SQD123" s="220"/>
      <c r="SQE123" s="220"/>
      <c r="SQF123" s="220"/>
      <c r="SQG123" s="220"/>
      <c r="SQH123" s="220"/>
      <c r="SQI123" s="220"/>
      <c r="SQJ123" s="220"/>
      <c r="SQK123" s="220"/>
      <c r="SQL123" s="220"/>
      <c r="SQM123" s="220"/>
      <c r="SQN123" s="220"/>
      <c r="SQO123" s="220"/>
      <c r="SQP123" s="220"/>
      <c r="SQQ123" s="220"/>
      <c r="SQR123" s="220"/>
      <c r="SQS123" s="220"/>
      <c r="SQT123" s="220"/>
      <c r="SQU123" s="220"/>
      <c r="SQV123" s="220"/>
      <c r="SQW123" s="220"/>
      <c r="SQX123" s="220"/>
      <c r="SQY123" s="220"/>
      <c r="SQZ123" s="220"/>
      <c r="SRA123" s="220"/>
      <c r="SRB123" s="220"/>
      <c r="SRC123" s="220"/>
      <c r="SRD123" s="220"/>
      <c r="SRE123" s="220"/>
      <c r="SRF123" s="220"/>
      <c r="SRG123" s="220"/>
      <c r="SRH123" s="220"/>
      <c r="SRI123" s="220"/>
      <c r="SRJ123" s="220"/>
      <c r="SRK123" s="220"/>
      <c r="SRL123" s="220"/>
      <c r="SRM123" s="220"/>
      <c r="SRN123" s="220"/>
      <c r="SRO123" s="220"/>
      <c r="SRP123" s="220"/>
      <c r="SRQ123" s="220"/>
      <c r="SRR123" s="220"/>
      <c r="SRS123" s="220"/>
      <c r="SRT123" s="220"/>
      <c r="SRU123" s="220"/>
      <c r="SRV123" s="220"/>
      <c r="SRW123" s="220"/>
      <c r="SRX123" s="220"/>
      <c r="SRY123" s="220"/>
      <c r="SRZ123" s="220"/>
      <c r="SSA123" s="220"/>
      <c r="SSB123" s="220"/>
      <c r="SSC123" s="220"/>
      <c r="SSD123" s="220"/>
      <c r="SSE123" s="220"/>
      <c r="SSF123" s="220"/>
      <c r="SSG123" s="220"/>
      <c r="SSH123" s="220"/>
      <c r="SSI123" s="220"/>
      <c r="SSJ123" s="220"/>
      <c r="SSK123" s="220"/>
      <c r="SSL123" s="220"/>
      <c r="SSM123" s="220"/>
      <c r="SSN123" s="220"/>
      <c r="SSO123" s="220"/>
      <c r="SSP123" s="220"/>
      <c r="SSQ123" s="220"/>
      <c r="SSR123" s="220"/>
      <c r="SSS123" s="220"/>
      <c r="SST123" s="220"/>
      <c r="SSU123" s="220"/>
      <c r="SSV123" s="220"/>
      <c r="SSW123" s="220"/>
      <c r="SSX123" s="220"/>
      <c r="SSY123" s="220"/>
      <c r="SSZ123" s="220"/>
      <c r="STA123" s="220"/>
      <c r="STB123" s="220"/>
      <c r="STC123" s="220"/>
      <c r="STD123" s="220"/>
      <c r="STE123" s="220"/>
      <c r="STF123" s="220"/>
      <c r="STG123" s="220"/>
      <c r="STH123" s="220"/>
      <c r="STI123" s="220"/>
      <c r="STJ123" s="220"/>
      <c r="STK123" s="220"/>
      <c r="STL123" s="220"/>
      <c r="STM123" s="220"/>
      <c r="STN123" s="220"/>
      <c r="STO123" s="220"/>
      <c r="STP123" s="220"/>
      <c r="STQ123" s="220"/>
      <c r="STR123" s="220"/>
      <c r="STS123" s="220"/>
      <c r="STT123" s="220"/>
      <c r="STU123" s="220"/>
      <c r="STV123" s="220"/>
      <c r="STW123" s="220"/>
      <c r="STX123" s="220"/>
      <c r="STY123" s="220"/>
      <c r="STZ123" s="220"/>
      <c r="SUA123" s="220"/>
      <c r="SUB123" s="220"/>
      <c r="SUC123" s="220"/>
      <c r="SUD123" s="220"/>
      <c r="SUE123" s="220"/>
      <c r="SUF123" s="220"/>
      <c r="SUG123" s="220"/>
      <c r="SUH123" s="220"/>
      <c r="SUI123" s="220"/>
      <c r="SUJ123" s="220"/>
      <c r="SUK123" s="220"/>
      <c r="SUL123" s="220"/>
      <c r="SUM123" s="220"/>
      <c r="SUN123" s="220"/>
      <c r="SUO123" s="220"/>
      <c r="SUP123" s="220"/>
      <c r="SUQ123" s="220"/>
      <c r="SUR123" s="220"/>
      <c r="SUS123" s="220"/>
      <c r="SUT123" s="220"/>
      <c r="SUU123" s="220"/>
      <c r="SUV123" s="220"/>
      <c r="SUW123" s="220"/>
      <c r="SUX123" s="220"/>
      <c r="SUY123" s="220"/>
      <c r="SUZ123" s="220"/>
      <c r="SVA123" s="220"/>
      <c r="SVB123" s="220"/>
      <c r="SVC123" s="220"/>
      <c r="SVD123" s="220"/>
      <c r="SVE123" s="220"/>
      <c r="SVF123" s="220"/>
      <c r="SVG123" s="220"/>
      <c r="SVH123" s="220"/>
      <c r="SVI123" s="220"/>
      <c r="SVJ123" s="220"/>
      <c r="SVK123" s="220"/>
      <c r="SVL123" s="220"/>
      <c r="SVM123" s="220"/>
      <c r="SVN123" s="220"/>
      <c r="SVO123" s="220"/>
      <c r="SVP123" s="220"/>
      <c r="SVQ123" s="220"/>
      <c r="SVR123" s="220"/>
      <c r="SVS123" s="220"/>
      <c r="SVT123" s="220"/>
      <c r="SVU123" s="220"/>
      <c r="SVV123" s="220"/>
      <c r="SVW123" s="220"/>
      <c r="SVX123" s="220"/>
      <c r="SVY123" s="220"/>
      <c r="SVZ123" s="220"/>
      <c r="SWA123" s="220"/>
      <c r="SWB123" s="220"/>
      <c r="SWC123" s="220"/>
      <c r="SWD123" s="220"/>
      <c r="SWE123" s="220"/>
      <c r="SWF123" s="220"/>
      <c r="SWG123" s="220"/>
      <c r="SWH123" s="220"/>
      <c r="SWI123" s="220"/>
      <c r="SWJ123" s="220"/>
      <c r="SWK123" s="220"/>
      <c r="SWL123" s="220"/>
      <c r="SWM123" s="220"/>
      <c r="SWN123" s="220"/>
      <c r="SWO123" s="220"/>
      <c r="SWP123" s="220"/>
      <c r="SWQ123" s="220"/>
      <c r="SWR123" s="220"/>
      <c r="SWS123" s="220"/>
      <c r="SWT123" s="220"/>
      <c r="SWU123" s="220"/>
      <c r="SWV123" s="220"/>
      <c r="SWW123" s="220"/>
      <c r="SWX123" s="220"/>
      <c r="SWY123" s="220"/>
      <c r="SWZ123" s="220"/>
      <c r="SXA123" s="220"/>
      <c r="SXB123" s="220"/>
      <c r="SXC123" s="220"/>
      <c r="SXD123" s="220"/>
      <c r="SXE123" s="220"/>
      <c r="SXF123" s="220"/>
      <c r="SXG123" s="220"/>
      <c r="SXH123" s="220"/>
      <c r="SXI123" s="220"/>
      <c r="SXJ123" s="220"/>
      <c r="SXK123" s="220"/>
      <c r="SXL123" s="220"/>
      <c r="SXM123" s="220"/>
      <c r="SXN123" s="220"/>
      <c r="SXO123" s="220"/>
      <c r="SXP123" s="220"/>
      <c r="SXQ123" s="220"/>
      <c r="SXR123" s="220"/>
      <c r="SXS123" s="220"/>
      <c r="SXT123" s="220"/>
      <c r="SXU123" s="220"/>
      <c r="SXV123" s="220"/>
      <c r="SXW123" s="220"/>
      <c r="SXX123" s="220"/>
      <c r="SXY123" s="220"/>
      <c r="SXZ123" s="220"/>
      <c r="SYA123" s="220"/>
      <c r="SYB123" s="220"/>
      <c r="SYC123" s="220"/>
      <c r="SYD123" s="220"/>
      <c r="SYE123" s="220"/>
      <c r="SYF123" s="220"/>
      <c r="SYG123" s="220"/>
      <c r="SYH123" s="220"/>
      <c r="SYI123" s="220"/>
      <c r="SYJ123" s="220"/>
      <c r="SYK123" s="220"/>
      <c r="SYL123" s="220"/>
      <c r="SYM123" s="220"/>
      <c r="SYN123" s="220"/>
      <c r="SYO123" s="220"/>
      <c r="SYP123" s="220"/>
      <c r="SYQ123" s="220"/>
      <c r="SYR123" s="220"/>
      <c r="SYS123" s="220"/>
      <c r="SYT123" s="220"/>
      <c r="SYU123" s="220"/>
      <c r="SYV123" s="220"/>
      <c r="SYW123" s="220"/>
      <c r="SYX123" s="220"/>
      <c r="SYY123" s="220"/>
      <c r="SYZ123" s="220"/>
      <c r="SZA123" s="220"/>
      <c r="SZB123" s="220"/>
      <c r="SZC123" s="220"/>
      <c r="SZD123" s="220"/>
      <c r="SZE123" s="220"/>
      <c r="SZF123" s="220"/>
      <c r="SZG123" s="220"/>
      <c r="SZH123" s="220"/>
      <c r="SZI123" s="220"/>
      <c r="SZJ123" s="220"/>
      <c r="SZK123" s="220"/>
      <c r="SZL123" s="220"/>
      <c r="SZM123" s="220"/>
      <c r="SZN123" s="220"/>
      <c r="SZO123" s="220"/>
      <c r="SZP123" s="220"/>
      <c r="SZQ123" s="220"/>
      <c r="SZR123" s="220"/>
      <c r="SZS123" s="220"/>
      <c r="SZT123" s="220"/>
      <c r="SZU123" s="220"/>
      <c r="SZV123" s="220"/>
      <c r="SZW123" s="220"/>
      <c r="SZX123" s="220"/>
      <c r="SZY123" s="220"/>
      <c r="SZZ123" s="220"/>
      <c r="TAA123" s="220"/>
      <c r="TAB123" s="220"/>
      <c r="TAC123" s="220"/>
      <c r="TAD123" s="220"/>
      <c r="TAE123" s="220"/>
      <c r="TAF123" s="220"/>
      <c r="TAG123" s="220"/>
      <c r="TAH123" s="220"/>
      <c r="TAI123" s="220"/>
      <c r="TAJ123" s="220"/>
      <c r="TAK123" s="220"/>
      <c r="TAL123" s="220"/>
      <c r="TAM123" s="220"/>
      <c r="TAN123" s="220"/>
      <c r="TAO123" s="220"/>
      <c r="TAP123" s="220"/>
      <c r="TAQ123" s="220"/>
      <c r="TAR123" s="220"/>
      <c r="TAS123" s="220"/>
      <c r="TAT123" s="220"/>
      <c r="TAU123" s="220"/>
      <c r="TAV123" s="220"/>
      <c r="TAW123" s="220"/>
      <c r="TAX123" s="220"/>
      <c r="TAY123" s="220"/>
      <c r="TAZ123" s="220"/>
      <c r="TBA123" s="220"/>
      <c r="TBB123" s="220"/>
      <c r="TBC123" s="220"/>
      <c r="TBD123" s="220"/>
      <c r="TBE123" s="220"/>
      <c r="TBF123" s="220"/>
      <c r="TBG123" s="220"/>
      <c r="TBH123" s="220"/>
      <c r="TBI123" s="220"/>
      <c r="TBJ123" s="220"/>
      <c r="TBK123" s="220"/>
      <c r="TBL123" s="220"/>
      <c r="TBM123" s="220"/>
      <c r="TBN123" s="220"/>
      <c r="TBO123" s="220"/>
      <c r="TBP123" s="220"/>
      <c r="TBQ123" s="220"/>
      <c r="TBR123" s="220"/>
      <c r="TBS123" s="220"/>
      <c r="TBT123" s="220"/>
      <c r="TBU123" s="220"/>
      <c r="TBV123" s="220"/>
      <c r="TBW123" s="220"/>
      <c r="TBX123" s="220"/>
      <c r="TBY123" s="220"/>
      <c r="TBZ123" s="220"/>
      <c r="TCA123" s="220"/>
      <c r="TCB123" s="220"/>
      <c r="TCC123" s="220"/>
      <c r="TCD123" s="220"/>
      <c r="TCE123" s="220"/>
      <c r="TCF123" s="220"/>
      <c r="TCG123" s="220"/>
      <c r="TCH123" s="220"/>
      <c r="TCI123" s="220"/>
      <c r="TCJ123" s="220"/>
      <c r="TCK123" s="220"/>
      <c r="TCL123" s="220"/>
      <c r="TCM123" s="220"/>
      <c r="TCN123" s="220"/>
      <c r="TCO123" s="220"/>
      <c r="TCP123" s="220"/>
      <c r="TCQ123" s="220"/>
      <c r="TCR123" s="220"/>
      <c r="TCS123" s="220"/>
      <c r="TCT123" s="220"/>
      <c r="TCU123" s="220"/>
      <c r="TCV123" s="220"/>
      <c r="TCW123" s="220"/>
      <c r="TCX123" s="220"/>
      <c r="TCY123" s="220"/>
      <c r="TCZ123" s="220"/>
      <c r="TDA123" s="220"/>
      <c r="TDB123" s="220"/>
      <c r="TDC123" s="220"/>
      <c r="TDD123" s="220"/>
      <c r="TDE123" s="220"/>
      <c r="TDF123" s="220"/>
      <c r="TDG123" s="220"/>
      <c r="TDH123" s="220"/>
      <c r="TDI123" s="220"/>
      <c r="TDJ123" s="220"/>
      <c r="TDK123" s="220"/>
      <c r="TDL123" s="220"/>
      <c r="TDM123" s="220"/>
      <c r="TDN123" s="220"/>
      <c r="TDO123" s="220"/>
      <c r="TDP123" s="220"/>
      <c r="TDQ123" s="220"/>
      <c r="TDR123" s="220"/>
      <c r="TDS123" s="220"/>
      <c r="TDT123" s="220"/>
      <c r="TDU123" s="220"/>
      <c r="TDV123" s="220"/>
      <c r="TDW123" s="220"/>
      <c r="TDX123" s="220"/>
      <c r="TDY123" s="220"/>
      <c r="TDZ123" s="220"/>
      <c r="TEA123" s="220"/>
      <c r="TEB123" s="220"/>
      <c r="TEC123" s="220"/>
      <c r="TED123" s="220"/>
      <c r="TEE123" s="220"/>
      <c r="TEF123" s="220"/>
      <c r="TEG123" s="220"/>
      <c r="TEH123" s="220"/>
      <c r="TEI123" s="220"/>
      <c r="TEJ123" s="220"/>
      <c r="TEK123" s="220"/>
      <c r="TEL123" s="220"/>
      <c r="TEM123" s="220"/>
      <c r="TEN123" s="220"/>
      <c r="TEO123" s="220"/>
      <c r="TEP123" s="220"/>
      <c r="TEQ123" s="220"/>
      <c r="TER123" s="220"/>
      <c r="TES123" s="220"/>
      <c r="TET123" s="220"/>
      <c r="TEU123" s="220"/>
      <c r="TEV123" s="220"/>
      <c r="TEW123" s="220"/>
      <c r="TEX123" s="220"/>
      <c r="TEY123" s="220"/>
      <c r="TEZ123" s="220"/>
      <c r="TFA123" s="220"/>
      <c r="TFB123" s="220"/>
      <c r="TFC123" s="220"/>
      <c r="TFD123" s="220"/>
      <c r="TFE123" s="220"/>
      <c r="TFF123" s="220"/>
      <c r="TFG123" s="220"/>
      <c r="TFH123" s="220"/>
      <c r="TFI123" s="220"/>
      <c r="TFJ123" s="220"/>
      <c r="TFK123" s="220"/>
      <c r="TFL123" s="220"/>
      <c r="TFM123" s="220"/>
      <c r="TFN123" s="220"/>
      <c r="TFO123" s="220"/>
      <c r="TFP123" s="220"/>
      <c r="TFQ123" s="220"/>
      <c r="TFR123" s="220"/>
      <c r="TFS123" s="220"/>
      <c r="TFT123" s="220"/>
      <c r="TFU123" s="220"/>
      <c r="TFV123" s="220"/>
      <c r="TFW123" s="220"/>
      <c r="TFX123" s="220"/>
      <c r="TFY123" s="220"/>
      <c r="TFZ123" s="220"/>
      <c r="TGA123" s="220"/>
      <c r="TGB123" s="220"/>
      <c r="TGC123" s="220"/>
      <c r="TGD123" s="220"/>
      <c r="TGE123" s="220"/>
      <c r="TGF123" s="220"/>
      <c r="TGG123" s="220"/>
      <c r="TGH123" s="220"/>
      <c r="TGI123" s="220"/>
      <c r="TGJ123" s="220"/>
      <c r="TGK123" s="220"/>
      <c r="TGL123" s="220"/>
      <c r="TGM123" s="220"/>
      <c r="TGN123" s="220"/>
      <c r="TGO123" s="220"/>
      <c r="TGP123" s="220"/>
      <c r="TGQ123" s="220"/>
      <c r="TGR123" s="220"/>
      <c r="TGS123" s="220"/>
      <c r="TGT123" s="220"/>
      <c r="TGU123" s="220"/>
      <c r="TGV123" s="220"/>
      <c r="TGW123" s="220"/>
      <c r="TGX123" s="220"/>
      <c r="TGY123" s="220"/>
      <c r="TGZ123" s="220"/>
      <c r="THA123" s="220"/>
      <c r="THB123" s="220"/>
      <c r="THC123" s="220"/>
      <c r="THD123" s="220"/>
      <c r="THE123" s="220"/>
      <c r="THF123" s="220"/>
      <c r="THG123" s="220"/>
      <c r="THH123" s="220"/>
      <c r="THI123" s="220"/>
      <c r="THJ123" s="220"/>
      <c r="THK123" s="220"/>
      <c r="THL123" s="220"/>
      <c r="THM123" s="220"/>
      <c r="THN123" s="220"/>
      <c r="THO123" s="220"/>
      <c r="THP123" s="220"/>
      <c r="THQ123" s="220"/>
      <c r="THR123" s="220"/>
      <c r="THS123" s="220"/>
      <c r="THT123" s="220"/>
      <c r="THU123" s="220"/>
      <c r="THV123" s="220"/>
      <c r="THW123" s="220"/>
      <c r="THX123" s="220"/>
      <c r="THY123" s="220"/>
      <c r="THZ123" s="220"/>
      <c r="TIA123" s="220"/>
      <c r="TIB123" s="220"/>
      <c r="TIC123" s="220"/>
      <c r="TID123" s="220"/>
      <c r="TIE123" s="220"/>
      <c r="TIF123" s="220"/>
      <c r="TIG123" s="220"/>
      <c r="TIH123" s="220"/>
      <c r="TII123" s="220"/>
      <c r="TIJ123" s="220"/>
      <c r="TIK123" s="220"/>
      <c r="TIL123" s="220"/>
      <c r="TIM123" s="220"/>
      <c r="TIN123" s="220"/>
      <c r="TIO123" s="220"/>
      <c r="TIP123" s="220"/>
      <c r="TIQ123" s="220"/>
      <c r="TIR123" s="220"/>
      <c r="TIS123" s="220"/>
      <c r="TIT123" s="220"/>
      <c r="TIU123" s="220"/>
      <c r="TIV123" s="220"/>
      <c r="TIW123" s="220"/>
      <c r="TIX123" s="220"/>
      <c r="TIY123" s="220"/>
      <c r="TIZ123" s="220"/>
      <c r="TJA123" s="220"/>
      <c r="TJB123" s="220"/>
      <c r="TJC123" s="220"/>
      <c r="TJD123" s="220"/>
      <c r="TJE123" s="220"/>
      <c r="TJF123" s="220"/>
      <c r="TJG123" s="220"/>
      <c r="TJH123" s="220"/>
      <c r="TJI123" s="220"/>
      <c r="TJJ123" s="220"/>
      <c r="TJK123" s="220"/>
      <c r="TJL123" s="220"/>
      <c r="TJM123" s="220"/>
      <c r="TJN123" s="220"/>
      <c r="TJO123" s="220"/>
      <c r="TJP123" s="220"/>
      <c r="TJQ123" s="220"/>
      <c r="TJR123" s="220"/>
      <c r="TJS123" s="220"/>
      <c r="TJT123" s="220"/>
      <c r="TJU123" s="220"/>
      <c r="TJV123" s="220"/>
      <c r="TJW123" s="220"/>
      <c r="TJX123" s="220"/>
      <c r="TJY123" s="220"/>
      <c r="TJZ123" s="220"/>
      <c r="TKA123" s="220"/>
      <c r="TKB123" s="220"/>
      <c r="TKC123" s="220"/>
      <c r="TKD123" s="220"/>
      <c r="TKE123" s="220"/>
      <c r="TKF123" s="220"/>
      <c r="TKG123" s="220"/>
      <c r="TKH123" s="220"/>
      <c r="TKI123" s="220"/>
      <c r="TKJ123" s="220"/>
      <c r="TKK123" s="220"/>
      <c r="TKL123" s="220"/>
      <c r="TKM123" s="220"/>
      <c r="TKN123" s="220"/>
      <c r="TKO123" s="220"/>
      <c r="TKP123" s="220"/>
      <c r="TKQ123" s="220"/>
      <c r="TKR123" s="220"/>
      <c r="TKS123" s="220"/>
      <c r="TKT123" s="220"/>
      <c r="TKU123" s="220"/>
      <c r="TKV123" s="220"/>
      <c r="TKW123" s="220"/>
      <c r="TKX123" s="220"/>
      <c r="TKY123" s="220"/>
      <c r="TKZ123" s="220"/>
      <c r="TLA123" s="220"/>
      <c r="TLB123" s="220"/>
      <c r="TLC123" s="220"/>
      <c r="TLD123" s="220"/>
      <c r="TLE123" s="220"/>
      <c r="TLF123" s="220"/>
      <c r="TLG123" s="220"/>
      <c r="TLH123" s="220"/>
      <c r="TLI123" s="220"/>
      <c r="TLJ123" s="220"/>
      <c r="TLK123" s="220"/>
      <c r="TLL123" s="220"/>
      <c r="TLM123" s="220"/>
      <c r="TLN123" s="220"/>
      <c r="TLO123" s="220"/>
      <c r="TLP123" s="220"/>
      <c r="TLQ123" s="220"/>
      <c r="TLR123" s="220"/>
      <c r="TLS123" s="220"/>
      <c r="TLT123" s="220"/>
      <c r="TLU123" s="220"/>
      <c r="TLV123" s="220"/>
      <c r="TLW123" s="220"/>
      <c r="TLX123" s="220"/>
      <c r="TLY123" s="220"/>
      <c r="TLZ123" s="220"/>
      <c r="TMA123" s="220"/>
      <c r="TMB123" s="220"/>
      <c r="TMC123" s="220"/>
      <c r="TMD123" s="220"/>
      <c r="TME123" s="220"/>
      <c r="TMF123" s="220"/>
      <c r="TMG123" s="220"/>
      <c r="TMH123" s="220"/>
      <c r="TMI123" s="220"/>
      <c r="TMJ123" s="220"/>
      <c r="TMK123" s="220"/>
      <c r="TML123" s="220"/>
      <c r="TMM123" s="220"/>
      <c r="TMN123" s="220"/>
      <c r="TMO123" s="220"/>
      <c r="TMP123" s="220"/>
      <c r="TMQ123" s="220"/>
      <c r="TMR123" s="220"/>
      <c r="TMS123" s="220"/>
      <c r="TMT123" s="220"/>
      <c r="TMU123" s="220"/>
      <c r="TMV123" s="220"/>
      <c r="TMW123" s="220"/>
      <c r="TMX123" s="220"/>
      <c r="TMY123" s="220"/>
      <c r="TMZ123" s="220"/>
      <c r="TNA123" s="220"/>
      <c r="TNB123" s="220"/>
      <c r="TNC123" s="220"/>
      <c r="TND123" s="220"/>
      <c r="TNE123" s="220"/>
      <c r="TNF123" s="220"/>
      <c r="TNG123" s="220"/>
      <c r="TNH123" s="220"/>
      <c r="TNI123" s="220"/>
      <c r="TNJ123" s="220"/>
      <c r="TNK123" s="220"/>
      <c r="TNL123" s="220"/>
      <c r="TNM123" s="220"/>
      <c r="TNN123" s="220"/>
      <c r="TNO123" s="220"/>
      <c r="TNP123" s="220"/>
      <c r="TNQ123" s="220"/>
      <c r="TNR123" s="220"/>
      <c r="TNS123" s="220"/>
      <c r="TNT123" s="220"/>
      <c r="TNU123" s="220"/>
      <c r="TNV123" s="220"/>
      <c r="TNW123" s="220"/>
      <c r="TNX123" s="220"/>
      <c r="TNY123" s="220"/>
      <c r="TNZ123" s="220"/>
      <c r="TOA123" s="220"/>
      <c r="TOB123" s="220"/>
      <c r="TOC123" s="220"/>
      <c r="TOD123" s="220"/>
      <c r="TOE123" s="220"/>
      <c r="TOF123" s="220"/>
      <c r="TOG123" s="220"/>
      <c r="TOH123" s="220"/>
      <c r="TOI123" s="220"/>
      <c r="TOJ123" s="220"/>
      <c r="TOK123" s="220"/>
      <c r="TOL123" s="220"/>
      <c r="TOM123" s="220"/>
      <c r="TON123" s="220"/>
      <c r="TOO123" s="220"/>
      <c r="TOP123" s="220"/>
      <c r="TOQ123" s="220"/>
      <c r="TOR123" s="220"/>
      <c r="TOS123" s="220"/>
      <c r="TOT123" s="220"/>
      <c r="TOU123" s="220"/>
      <c r="TOV123" s="220"/>
      <c r="TOW123" s="220"/>
      <c r="TOX123" s="220"/>
      <c r="TOY123" s="220"/>
      <c r="TOZ123" s="220"/>
      <c r="TPA123" s="220"/>
      <c r="TPB123" s="220"/>
      <c r="TPC123" s="220"/>
      <c r="TPD123" s="220"/>
      <c r="TPE123" s="220"/>
      <c r="TPF123" s="220"/>
      <c r="TPG123" s="220"/>
      <c r="TPH123" s="220"/>
      <c r="TPI123" s="220"/>
      <c r="TPJ123" s="220"/>
      <c r="TPK123" s="220"/>
      <c r="TPL123" s="220"/>
      <c r="TPM123" s="220"/>
      <c r="TPN123" s="220"/>
      <c r="TPO123" s="220"/>
      <c r="TPP123" s="220"/>
      <c r="TPQ123" s="220"/>
      <c r="TPR123" s="220"/>
      <c r="TPS123" s="220"/>
      <c r="TPT123" s="220"/>
      <c r="TPU123" s="220"/>
      <c r="TPV123" s="220"/>
      <c r="TPW123" s="220"/>
      <c r="TPX123" s="220"/>
      <c r="TPY123" s="220"/>
      <c r="TPZ123" s="220"/>
      <c r="TQA123" s="220"/>
      <c r="TQB123" s="220"/>
      <c r="TQC123" s="220"/>
      <c r="TQD123" s="220"/>
      <c r="TQE123" s="220"/>
      <c r="TQF123" s="220"/>
      <c r="TQG123" s="220"/>
      <c r="TQH123" s="220"/>
      <c r="TQI123" s="220"/>
      <c r="TQJ123" s="220"/>
      <c r="TQK123" s="220"/>
      <c r="TQL123" s="220"/>
      <c r="TQM123" s="220"/>
      <c r="TQN123" s="220"/>
      <c r="TQO123" s="220"/>
      <c r="TQP123" s="220"/>
      <c r="TQQ123" s="220"/>
      <c r="TQR123" s="220"/>
      <c r="TQS123" s="220"/>
      <c r="TQT123" s="220"/>
      <c r="TQU123" s="220"/>
      <c r="TQV123" s="220"/>
      <c r="TQW123" s="220"/>
      <c r="TQX123" s="220"/>
      <c r="TQY123" s="220"/>
      <c r="TQZ123" s="220"/>
      <c r="TRA123" s="220"/>
      <c r="TRB123" s="220"/>
      <c r="TRC123" s="220"/>
      <c r="TRD123" s="220"/>
      <c r="TRE123" s="220"/>
      <c r="TRF123" s="220"/>
      <c r="TRG123" s="220"/>
      <c r="TRH123" s="220"/>
      <c r="TRI123" s="220"/>
      <c r="TRJ123" s="220"/>
      <c r="TRK123" s="220"/>
      <c r="TRL123" s="220"/>
      <c r="TRM123" s="220"/>
      <c r="TRN123" s="220"/>
      <c r="TRO123" s="220"/>
      <c r="TRP123" s="220"/>
      <c r="TRQ123" s="220"/>
      <c r="TRR123" s="220"/>
      <c r="TRS123" s="220"/>
      <c r="TRT123" s="220"/>
      <c r="TRU123" s="220"/>
      <c r="TRV123" s="220"/>
      <c r="TRW123" s="220"/>
      <c r="TRX123" s="220"/>
      <c r="TRY123" s="220"/>
      <c r="TRZ123" s="220"/>
      <c r="TSA123" s="220"/>
      <c r="TSB123" s="220"/>
      <c r="TSC123" s="220"/>
      <c r="TSD123" s="220"/>
      <c r="TSE123" s="220"/>
      <c r="TSF123" s="220"/>
      <c r="TSG123" s="220"/>
      <c r="TSH123" s="220"/>
      <c r="TSI123" s="220"/>
      <c r="TSJ123" s="220"/>
      <c r="TSK123" s="220"/>
      <c r="TSL123" s="220"/>
      <c r="TSM123" s="220"/>
      <c r="TSN123" s="220"/>
      <c r="TSO123" s="220"/>
      <c r="TSP123" s="220"/>
      <c r="TSQ123" s="220"/>
      <c r="TSR123" s="220"/>
      <c r="TSS123" s="220"/>
      <c r="TST123" s="220"/>
      <c r="TSU123" s="220"/>
      <c r="TSV123" s="220"/>
      <c r="TSW123" s="220"/>
      <c r="TSX123" s="220"/>
      <c r="TSY123" s="220"/>
      <c r="TSZ123" s="220"/>
      <c r="TTA123" s="220"/>
      <c r="TTB123" s="220"/>
      <c r="TTC123" s="220"/>
      <c r="TTD123" s="220"/>
      <c r="TTE123" s="220"/>
      <c r="TTF123" s="220"/>
      <c r="TTG123" s="220"/>
      <c r="TTH123" s="220"/>
      <c r="TTI123" s="220"/>
      <c r="TTJ123" s="220"/>
      <c r="TTK123" s="220"/>
      <c r="TTL123" s="220"/>
      <c r="TTM123" s="220"/>
      <c r="TTN123" s="220"/>
      <c r="TTO123" s="220"/>
      <c r="TTP123" s="220"/>
      <c r="TTQ123" s="220"/>
      <c r="TTR123" s="220"/>
      <c r="TTS123" s="220"/>
      <c r="TTT123" s="220"/>
      <c r="TTU123" s="220"/>
      <c r="TTV123" s="220"/>
      <c r="TTW123" s="220"/>
      <c r="TTX123" s="220"/>
      <c r="TTY123" s="220"/>
      <c r="TTZ123" s="220"/>
      <c r="TUA123" s="220"/>
      <c r="TUB123" s="220"/>
      <c r="TUC123" s="220"/>
      <c r="TUD123" s="220"/>
      <c r="TUE123" s="220"/>
      <c r="TUF123" s="220"/>
      <c r="TUG123" s="220"/>
      <c r="TUH123" s="220"/>
      <c r="TUI123" s="220"/>
      <c r="TUJ123" s="220"/>
      <c r="TUK123" s="220"/>
      <c r="TUL123" s="220"/>
      <c r="TUM123" s="220"/>
      <c r="TUN123" s="220"/>
      <c r="TUO123" s="220"/>
      <c r="TUP123" s="220"/>
      <c r="TUQ123" s="220"/>
      <c r="TUR123" s="220"/>
      <c r="TUS123" s="220"/>
      <c r="TUT123" s="220"/>
      <c r="TUU123" s="220"/>
      <c r="TUV123" s="220"/>
      <c r="TUW123" s="220"/>
      <c r="TUX123" s="220"/>
      <c r="TUY123" s="220"/>
      <c r="TUZ123" s="220"/>
      <c r="TVA123" s="220"/>
      <c r="TVB123" s="220"/>
      <c r="TVC123" s="220"/>
      <c r="TVD123" s="220"/>
      <c r="TVE123" s="220"/>
      <c r="TVF123" s="220"/>
      <c r="TVG123" s="220"/>
      <c r="TVH123" s="220"/>
      <c r="TVI123" s="220"/>
      <c r="TVJ123" s="220"/>
      <c r="TVK123" s="220"/>
      <c r="TVL123" s="220"/>
      <c r="TVM123" s="220"/>
      <c r="TVN123" s="220"/>
      <c r="TVO123" s="220"/>
      <c r="TVP123" s="220"/>
      <c r="TVQ123" s="220"/>
      <c r="TVR123" s="220"/>
      <c r="TVS123" s="220"/>
      <c r="TVT123" s="220"/>
      <c r="TVU123" s="220"/>
      <c r="TVV123" s="220"/>
      <c r="TVW123" s="220"/>
      <c r="TVX123" s="220"/>
      <c r="TVY123" s="220"/>
      <c r="TVZ123" s="220"/>
      <c r="TWA123" s="220"/>
      <c r="TWB123" s="220"/>
      <c r="TWC123" s="220"/>
      <c r="TWD123" s="220"/>
      <c r="TWE123" s="220"/>
      <c r="TWF123" s="220"/>
      <c r="TWG123" s="220"/>
      <c r="TWH123" s="220"/>
      <c r="TWI123" s="220"/>
      <c r="TWJ123" s="220"/>
      <c r="TWK123" s="220"/>
      <c r="TWL123" s="220"/>
      <c r="TWM123" s="220"/>
      <c r="TWN123" s="220"/>
      <c r="TWO123" s="220"/>
      <c r="TWP123" s="220"/>
      <c r="TWQ123" s="220"/>
      <c r="TWR123" s="220"/>
      <c r="TWS123" s="220"/>
      <c r="TWT123" s="220"/>
      <c r="TWU123" s="220"/>
      <c r="TWV123" s="220"/>
      <c r="TWW123" s="220"/>
      <c r="TWX123" s="220"/>
      <c r="TWY123" s="220"/>
      <c r="TWZ123" s="220"/>
      <c r="TXA123" s="220"/>
      <c r="TXB123" s="220"/>
      <c r="TXC123" s="220"/>
      <c r="TXD123" s="220"/>
      <c r="TXE123" s="220"/>
      <c r="TXF123" s="220"/>
      <c r="TXG123" s="220"/>
      <c r="TXH123" s="220"/>
      <c r="TXI123" s="220"/>
      <c r="TXJ123" s="220"/>
      <c r="TXK123" s="220"/>
      <c r="TXL123" s="220"/>
      <c r="TXM123" s="220"/>
      <c r="TXN123" s="220"/>
      <c r="TXO123" s="220"/>
      <c r="TXP123" s="220"/>
      <c r="TXQ123" s="220"/>
      <c r="TXR123" s="220"/>
      <c r="TXS123" s="220"/>
      <c r="TXT123" s="220"/>
      <c r="TXU123" s="220"/>
      <c r="TXV123" s="220"/>
      <c r="TXW123" s="220"/>
      <c r="TXX123" s="220"/>
      <c r="TXY123" s="220"/>
      <c r="TXZ123" s="220"/>
      <c r="TYA123" s="220"/>
      <c r="TYB123" s="220"/>
      <c r="TYC123" s="220"/>
      <c r="TYD123" s="220"/>
      <c r="TYE123" s="220"/>
      <c r="TYF123" s="220"/>
      <c r="TYG123" s="220"/>
      <c r="TYH123" s="220"/>
      <c r="TYI123" s="220"/>
      <c r="TYJ123" s="220"/>
      <c r="TYK123" s="220"/>
      <c r="TYL123" s="220"/>
      <c r="TYM123" s="220"/>
      <c r="TYN123" s="220"/>
      <c r="TYO123" s="220"/>
      <c r="TYP123" s="220"/>
      <c r="TYQ123" s="220"/>
      <c r="TYR123" s="220"/>
      <c r="TYS123" s="220"/>
      <c r="TYT123" s="220"/>
      <c r="TYU123" s="220"/>
      <c r="TYV123" s="220"/>
      <c r="TYW123" s="220"/>
      <c r="TYX123" s="220"/>
      <c r="TYY123" s="220"/>
      <c r="TYZ123" s="220"/>
      <c r="TZA123" s="220"/>
      <c r="TZB123" s="220"/>
      <c r="TZC123" s="220"/>
      <c r="TZD123" s="220"/>
      <c r="TZE123" s="220"/>
      <c r="TZF123" s="220"/>
      <c r="TZG123" s="220"/>
      <c r="TZH123" s="220"/>
      <c r="TZI123" s="220"/>
      <c r="TZJ123" s="220"/>
      <c r="TZK123" s="220"/>
      <c r="TZL123" s="220"/>
      <c r="TZM123" s="220"/>
      <c r="TZN123" s="220"/>
      <c r="TZO123" s="220"/>
      <c r="TZP123" s="220"/>
      <c r="TZQ123" s="220"/>
      <c r="TZR123" s="220"/>
      <c r="TZS123" s="220"/>
      <c r="TZT123" s="220"/>
      <c r="TZU123" s="220"/>
      <c r="TZV123" s="220"/>
      <c r="TZW123" s="220"/>
      <c r="TZX123" s="220"/>
      <c r="TZY123" s="220"/>
      <c r="TZZ123" s="220"/>
      <c r="UAA123" s="220"/>
      <c r="UAB123" s="220"/>
      <c r="UAC123" s="220"/>
      <c r="UAD123" s="220"/>
      <c r="UAE123" s="220"/>
      <c r="UAF123" s="220"/>
      <c r="UAG123" s="220"/>
      <c r="UAH123" s="220"/>
      <c r="UAI123" s="220"/>
      <c r="UAJ123" s="220"/>
      <c r="UAK123" s="220"/>
      <c r="UAL123" s="220"/>
      <c r="UAM123" s="220"/>
      <c r="UAN123" s="220"/>
      <c r="UAO123" s="220"/>
      <c r="UAP123" s="220"/>
      <c r="UAQ123" s="220"/>
      <c r="UAR123" s="220"/>
      <c r="UAS123" s="220"/>
      <c r="UAT123" s="220"/>
      <c r="UAU123" s="220"/>
      <c r="UAV123" s="220"/>
      <c r="UAW123" s="220"/>
      <c r="UAX123" s="220"/>
      <c r="UAY123" s="220"/>
      <c r="UAZ123" s="220"/>
      <c r="UBA123" s="220"/>
      <c r="UBB123" s="220"/>
      <c r="UBC123" s="220"/>
      <c r="UBD123" s="220"/>
      <c r="UBE123" s="220"/>
      <c r="UBF123" s="220"/>
      <c r="UBG123" s="220"/>
      <c r="UBH123" s="220"/>
      <c r="UBI123" s="220"/>
      <c r="UBJ123" s="220"/>
      <c r="UBK123" s="220"/>
      <c r="UBL123" s="220"/>
      <c r="UBM123" s="220"/>
      <c r="UBN123" s="220"/>
      <c r="UBO123" s="220"/>
      <c r="UBP123" s="220"/>
      <c r="UBQ123" s="220"/>
      <c r="UBR123" s="220"/>
      <c r="UBS123" s="220"/>
      <c r="UBT123" s="220"/>
      <c r="UBU123" s="220"/>
      <c r="UBV123" s="220"/>
      <c r="UBW123" s="220"/>
      <c r="UBX123" s="220"/>
      <c r="UBY123" s="220"/>
      <c r="UBZ123" s="220"/>
      <c r="UCA123" s="220"/>
      <c r="UCB123" s="220"/>
      <c r="UCC123" s="220"/>
      <c r="UCD123" s="220"/>
      <c r="UCE123" s="220"/>
      <c r="UCF123" s="220"/>
      <c r="UCG123" s="220"/>
      <c r="UCH123" s="220"/>
      <c r="UCI123" s="220"/>
      <c r="UCJ123" s="220"/>
      <c r="UCK123" s="220"/>
      <c r="UCL123" s="220"/>
      <c r="UCM123" s="220"/>
      <c r="UCN123" s="220"/>
      <c r="UCO123" s="220"/>
      <c r="UCP123" s="220"/>
      <c r="UCQ123" s="220"/>
      <c r="UCR123" s="220"/>
      <c r="UCS123" s="220"/>
      <c r="UCT123" s="220"/>
      <c r="UCU123" s="220"/>
      <c r="UCV123" s="220"/>
      <c r="UCW123" s="220"/>
      <c r="UCX123" s="220"/>
      <c r="UCY123" s="220"/>
      <c r="UCZ123" s="220"/>
      <c r="UDA123" s="220"/>
      <c r="UDB123" s="220"/>
      <c r="UDC123" s="220"/>
      <c r="UDD123" s="220"/>
      <c r="UDE123" s="220"/>
      <c r="UDF123" s="220"/>
      <c r="UDG123" s="220"/>
      <c r="UDH123" s="220"/>
      <c r="UDI123" s="220"/>
      <c r="UDJ123" s="220"/>
      <c r="UDK123" s="220"/>
      <c r="UDL123" s="220"/>
      <c r="UDM123" s="220"/>
      <c r="UDN123" s="220"/>
      <c r="UDO123" s="220"/>
      <c r="UDP123" s="220"/>
      <c r="UDQ123" s="220"/>
      <c r="UDR123" s="220"/>
      <c r="UDS123" s="220"/>
      <c r="UDT123" s="220"/>
      <c r="UDU123" s="220"/>
      <c r="UDV123" s="220"/>
      <c r="UDW123" s="220"/>
      <c r="UDX123" s="220"/>
      <c r="UDY123" s="220"/>
      <c r="UDZ123" s="220"/>
      <c r="UEA123" s="220"/>
      <c r="UEB123" s="220"/>
      <c r="UEC123" s="220"/>
      <c r="UED123" s="220"/>
      <c r="UEE123" s="220"/>
      <c r="UEF123" s="220"/>
      <c r="UEG123" s="220"/>
      <c r="UEH123" s="220"/>
      <c r="UEI123" s="220"/>
      <c r="UEJ123" s="220"/>
      <c r="UEK123" s="220"/>
      <c r="UEL123" s="220"/>
      <c r="UEM123" s="220"/>
      <c r="UEN123" s="220"/>
      <c r="UEO123" s="220"/>
      <c r="UEP123" s="220"/>
      <c r="UEQ123" s="220"/>
      <c r="UER123" s="220"/>
      <c r="UES123" s="220"/>
      <c r="UET123" s="220"/>
      <c r="UEU123" s="220"/>
      <c r="UEV123" s="220"/>
      <c r="UEW123" s="220"/>
      <c r="UEX123" s="220"/>
      <c r="UEY123" s="220"/>
      <c r="UEZ123" s="220"/>
      <c r="UFA123" s="220"/>
      <c r="UFB123" s="220"/>
      <c r="UFC123" s="220"/>
      <c r="UFD123" s="220"/>
      <c r="UFE123" s="220"/>
      <c r="UFF123" s="220"/>
      <c r="UFG123" s="220"/>
      <c r="UFH123" s="220"/>
      <c r="UFI123" s="220"/>
      <c r="UFJ123" s="220"/>
      <c r="UFK123" s="220"/>
      <c r="UFL123" s="220"/>
      <c r="UFM123" s="220"/>
      <c r="UFN123" s="220"/>
      <c r="UFO123" s="220"/>
      <c r="UFP123" s="220"/>
      <c r="UFQ123" s="220"/>
      <c r="UFR123" s="220"/>
      <c r="UFS123" s="220"/>
      <c r="UFT123" s="220"/>
      <c r="UFU123" s="220"/>
      <c r="UFV123" s="220"/>
      <c r="UFW123" s="220"/>
      <c r="UFX123" s="220"/>
      <c r="UFY123" s="220"/>
      <c r="UFZ123" s="220"/>
      <c r="UGA123" s="220"/>
      <c r="UGB123" s="220"/>
      <c r="UGC123" s="220"/>
      <c r="UGD123" s="220"/>
      <c r="UGE123" s="220"/>
      <c r="UGF123" s="220"/>
      <c r="UGG123" s="220"/>
      <c r="UGH123" s="220"/>
      <c r="UGI123" s="220"/>
      <c r="UGJ123" s="220"/>
      <c r="UGK123" s="220"/>
      <c r="UGL123" s="220"/>
      <c r="UGM123" s="220"/>
      <c r="UGN123" s="220"/>
      <c r="UGO123" s="220"/>
      <c r="UGP123" s="220"/>
      <c r="UGQ123" s="220"/>
      <c r="UGR123" s="220"/>
      <c r="UGS123" s="220"/>
      <c r="UGT123" s="220"/>
      <c r="UGU123" s="220"/>
      <c r="UGV123" s="220"/>
      <c r="UGW123" s="220"/>
      <c r="UGX123" s="220"/>
      <c r="UGY123" s="220"/>
      <c r="UGZ123" s="220"/>
      <c r="UHA123" s="220"/>
      <c r="UHB123" s="220"/>
      <c r="UHC123" s="220"/>
      <c r="UHD123" s="220"/>
      <c r="UHE123" s="220"/>
      <c r="UHF123" s="220"/>
      <c r="UHG123" s="220"/>
      <c r="UHH123" s="220"/>
      <c r="UHI123" s="220"/>
      <c r="UHJ123" s="220"/>
      <c r="UHK123" s="220"/>
      <c r="UHL123" s="220"/>
      <c r="UHM123" s="220"/>
      <c r="UHN123" s="220"/>
      <c r="UHO123" s="220"/>
      <c r="UHP123" s="220"/>
      <c r="UHQ123" s="220"/>
      <c r="UHR123" s="220"/>
      <c r="UHS123" s="220"/>
      <c r="UHT123" s="220"/>
      <c r="UHU123" s="220"/>
      <c r="UHV123" s="220"/>
      <c r="UHW123" s="220"/>
      <c r="UHX123" s="220"/>
      <c r="UHY123" s="220"/>
      <c r="UHZ123" s="220"/>
      <c r="UIA123" s="220"/>
      <c r="UIB123" s="220"/>
      <c r="UIC123" s="220"/>
      <c r="UID123" s="220"/>
      <c r="UIE123" s="220"/>
      <c r="UIF123" s="220"/>
      <c r="UIG123" s="220"/>
      <c r="UIH123" s="220"/>
      <c r="UII123" s="220"/>
      <c r="UIJ123" s="220"/>
      <c r="UIK123" s="220"/>
      <c r="UIL123" s="220"/>
      <c r="UIM123" s="220"/>
      <c r="UIN123" s="220"/>
      <c r="UIO123" s="220"/>
      <c r="UIP123" s="220"/>
      <c r="UIQ123" s="220"/>
      <c r="UIR123" s="220"/>
      <c r="UIS123" s="220"/>
      <c r="UIT123" s="220"/>
      <c r="UIU123" s="220"/>
      <c r="UIV123" s="220"/>
      <c r="UIW123" s="220"/>
      <c r="UIX123" s="220"/>
      <c r="UIY123" s="220"/>
      <c r="UIZ123" s="220"/>
      <c r="UJA123" s="220"/>
      <c r="UJB123" s="220"/>
      <c r="UJC123" s="220"/>
      <c r="UJD123" s="220"/>
      <c r="UJE123" s="220"/>
      <c r="UJF123" s="220"/>
      <c r="UJG123" s="220"/>
      <c r="UJH123" s="220"/>
      <c r="UJI123" s="220"/>
      <c r="UJJ123" s="220"/>
      <c r="UJK123" s="220"/>
      <c r="UJL123" s="220"/>
      <c r="UJM123" s="220"/>
      <c r="UJN123" s="220"/>
      <c r="UJO123" s="220"/>
      <c r="UJP123" s="220"/>
      <c r="UJQ123" s="220"/>
      <c r="UJR123" s="220"/>
      <c r="UJS123" s="220"/>
      <c r="UJT123" s="220"/>
      <c r="UJU123" s="220"/>
      <c r="UJV123" s="220"/>
      <c r="UJW123" s="220"/>
      <c r="UJX123" s="220"/>
      <c r="UJY123" s="220"/>
      <c r="UJZ123" s="220"/>
      <c r="UKA123" s="220"/>
      <c r="UKB123" s="220"/>
      <c r="UKC123" s="220"/>
      <c r="UKD123" s="220"/>
      <c r="UKE123" s="220"/>
      <c r="UKF123" s="220"/>
      <c r="UKG123" s="220"/>
      <c r="UKH123" s="220"/>
      <c r="UKI123" s="220"/>
      <c r="UKJ123" s="220"/>
      <c r="UKK123" s="220"/>
      <c r="UKL123" s="220"/>
      <c r="UKM123" s="220"/>
      <c r="UKN123" s="220"/>
      <c r="UKO123" s="220"/>
      <c r="UKP123" s="220"/>
      <c r="UKQ123" s="220"/>
      <c r="UKR123" s="220"/>
      <c r="UKS123" s="220"/>
      <c r="UKT123" s="220"/>
      <c r="UKU123" s="220"/>
      <c r="UKV123" s="220"/>
      <c r="UKW123" s="220"/>
      <c r="UKX123" s="220"/>
      <c r="UKY123" s="220"/>
      <c r="UKZ123" s="220"/>
      <c r="ULA123" s="220"/>
      <c r="ULB123" s="220"/>
      <c r="ULC123" s="220"/>
      <c r="ULD123" s="220"/>
      <c r="ULE123" s="220"/>
      <c r="ULF123" s="220"/>
      <c r="ULG123" s="220"/>
      <c r="ULH123" s="220"/>
      <c r="ULI123" s="220"/>
      <c r="ULJ123" s="220"/>
      <c r="ULK123" s="220"/>
      <c r="ULL123" s="220"/>
      <c r="ULM123" s="220"/>
      <c r="ULN123" s="220"/>
      <c r="ULO123" s="220"/>
      <c r="ULP123" s="220"/>
      <c r="ULQ123" s="220"/>
      <c r="ULR123" s="220"/>
      <c r="ULS123" s="220"/>
      <c r="ULT123" s="220"/>
      <c r="ULU123" s="220"/>
      <c r="ULV123" s="220"/>
      <c r="ULW123" s="220"/>
      <c r="ULX123" s="220"/>
      <c r="ULY123" s="220"/>
      <c r="ULZ123" s="220"/>
      <c r="UMA123" s="220"/>
      <c r="UMB123" s="220"/>
      <c r="UMC123" s="220"/>
      <c r="UMD123" s="220"/>
      <c r="UME123" s="220"/>
      <c r="UMF123" s="220"/>
      <c r="UMG123" s="220"/>
      <c r="UMH123" s="220"/>
      <c r="UMI123" s="220"/>
      <c r="UMJ123" s="220"/>
      <c r="UMK123" s="220"/>
      <c r="UML123" s="220"/>
      <c r="UMM123" s="220"/>
      <c r="UMN123" s="220"/>
      <c r="UMO123" s="220"/>
      <c r="UMP123" s="220"/>
      <c r="UMQ123" s="220"/>
      <c r="UMR123" s="220"/>
      <c r="UMS123" s="220"/>
      <c r="UMT123" s="220"/>
      <c r="UMU123" s="220"/>
      <c r="UMV123" s="220"/>
      <c r="UMW123" s="220"/>
      <c r="UMX123" s="220"/>
      <c r="UMY123" s="220"/>
      <c r="UMZ123" s="220"/>
      <c r="UNA123" s="220"/>
      <c r="UNB123" s="220"/>
      <c r="UNC123" s="220"/>
      <c r="UND123" s="220"/>
      <c r="UNE123" s="220"/>
      <c r="UNF123" s="220"/>
      <c r="UNG123" s="220"/>
      <c r="UNH123" s="220"/>
      <c r="UNI123" s="220"/>
      <c r="UNJ123" s="220"/>
      <c r="UNK123" s="220"/>
      <c r="UNL123" s="220"/>
      <c r="UNM123" s="220"/>
      <c r="UNN123" s="220"/>
      <c r="UNO123" s="220"/>
      <c r="UNP123" s="220"/>
      <c r="UNQ123" s="220"/>
      <c r="UNR123" s="220"/>
      <c r="UNS123" s="220"/>
      <c r="UNT123" s="220"/>
      <c r="UNU123" s="220"/>
      <c r="UNV123" s="220"/>
      <c r="UNW123" s="220"/>
      <c r="UNX123" s="220"/>
      <c r="UNY123" s="220"/>
      <c r="UNZ123" s="220"/>
      <c r="UOA123" s="220"/>
      <c r="UOB123" s="220"/>
      <c r="UOC123" s="220"/>
      <c r="UOD123" s="220"/>
      <c r="UOE123" s="220"/>
      <c r="UOF123" s="220"/>
      <c r="UOG123" s="220"/>
      <c r="UOH123" s="220"/>
      <c r="UOI123" s="220"/>
      <c r="UOJ123" s="220"/>
      <c r="UOK123" s="220"/>
      <c r="UOL123" s="220"/>
      <c r="UOM123" s="220"/>
      <c r="UON123" s="220"/>
      <c r="UOO123" s="220"/>
      <c r="UOP123" s="220"/>
      <c r="UOQ123" s="220"/>
      <c r="UOR123" s="220"/>
      <c r="UOS123" s="220"/>
      <c r="UOT123" s="220"/>
      <c r="UOU123" s="220"/>
      <c r="UOV123" s="220"/>
      <c r="UOW123" s="220"/>
      <c r="UOX123" s="220"/>
      <c r="UOY123" s="220"/>
      <c r="UOZ123" s="220"/>
      <c r="UPA123" s="220"/>
      <c r="UPB123" s="220"/>
      <c r="UPC123" s="220"/>
      <c r="UPD123" s="220"/>
      <c r="UPE123" s="220"/>
      <c r="UPF123" s="220"/>
      <c r="UPG123" s="220"/>
      <c r="UPH123" s="220"/>
      <c r="UPI123" s="220"/>
      <c r="UPJ123" s="220"/>
      <c r="UPK123" s="220"/>
      <c r="UPL123" s="220"/>
      <c r="UPM123" s="220"/>
      <c r="UPN123" s="220"/>
      <c r="UPO123" s="220"/>
      <c r="UPP123" s="220"/>
      <c r="UPQ123" s="220"/>
      <c r="UPR123" s="220"/>
      <c r="UPS123" s="220"/>
      <c r="UPT123" s="220"/>
      <c r="UPU123" s="220"/>
      <c r="UPV123" s="220"/>
      <c r="UPW123" s="220"/>
      <c r="UPX123" s="220"/>
      <c r="UPY123" s="220"/>
      <c r="UPZ123" s="220"/>
      <c r="UQA123" s="220"/>
      <c r="UQB123" s="220"/>
      <c r="UQC123" s="220"/>
      <c r="UQD123" s="220"/>
      <c r="UQE123" s="220"/>
      <c r="UQF123" s="220"/>
      <c r="UQG123" s="220"/>
      <c r="UQH123" s="220"/>
      <c r="UQI123" s="220"/>
      <c r="UQJ123" s="220"/>
      <c r="UQK123" s="220"/>
      <c r="UQL123" s="220"/>
      <c r="UQM123" s="220"/>
      <c r="UQN123" s="220"/>
      <c r="UQO123" s="220"/>
      <c r="UQP123" s="220"/>
      <c r="UQQ123" s="220"/>
      <c r="UQR123" s="220"/>
      <c r="UQS123" s="220"/>
      <c r="UQT123" s="220"/>
      <c r="UQU123" s="220"/>
      <c r="UQV123" s="220"/>
      <c r="UQW123" s="220"/>
      <c r="UQX123" s="220"/>
      <c r="UQY123" s="220"/>
      <c r="UQZ123" s="220"/>
      <c r="URA123" s="220"/>
      <c r="URB123" s="220"/>
      <c r="URC123" s="220"/>
      <c r="URD123" s="220"/>
      <c r="URE123" s="220"/>
      <c r="URF123" s="220"/>
      <c r="URG123" s="220"/>
      <c r="URH123" s="220"/>
      <c r="URI123" s="220"/>
      <c r="URJ123" s="220"/>
      <c r="URK123" s="220"/>
      <c r="URL123" s="220"/>
      <c r="URM123" s="220"/>
      <c r="URN123" s="220"/>
      <c r="URO123" s="220"/>
      <c r="URP123" s="220"/>
      <c r="URQ123" s="220"/>
      <c r="URR123" s="220"/>
      <c r="URS123" s="220"/>
      <c r="URT123" s="220"/>
      <c r="URU123" s="220"/>
      <c r="URV123" s="220"/>
      <c r="URW123" s="220"/>
      <c r="URX123" s="220"/>
      <c r="URY123" s="220"/>
      <c r="URZ123" s="220"/>
      <c r="USA123" s="220"/>
      <c r="USB123" s="220"/>
      <c r="USC123" s="220"/>
      <c r="USD123" s="220"/>
      <c r="USE123" s="220"/>
      <c r="USF123" s="220"/>
      <c r="USG123" s="220"/>
      <c r="USH123" s="220"/>
      <c r="USI123" s="220"/>
      <c r="USJ123" s="220"/>
      <c r="USK123" s="220"/>
      <c r="USL123" s="220"/>
      <c r="USM123" s="220"/>
      <c r="USN123" s="220"/>
      <c r="USO123" s="220"/>
      <c r="USP123" s="220"/>
      <c r="USQ123" s="220"/>
      <c r="USR123" s="220"/>
      <c r="USS123" s="220"/>
      <c r="UST123" s="220"/>
      <c r="USU123" s="220"/>
      <c r="USV123" s="220"/>
      <c r="USW123" s="220"/>
      <c r="USX123" s="220"/>
      <c r="USY123" s="220"/>
      <c r="USZ123" s="220"/>
      <c r="UTA123" s="220"/>
      <c r="UTB123" s="220"/>
      <c r="UTC123" s="220"/>
      <c r="UTD123" s="220"/>
      <c r="UTE123" s="220"/>
      <c r="UTF123" s="220"/>
      <c r="UTG123" s="220"/>
      <c r="UTH123" s="220"/>
      <c r="UTI123" s="220"/>
      <c r="UTJ123" s="220"/>
      <c r="UTK123" s="220"/>
      <c r="UTL123" s="220"/>
      <c r="UTM123" s="220"/>
      <c r="UTN123" s="220"/>
      <c r="UTO123" s="220"/>
      <c r="UTP123" s="220"/>
      <c r="UTQ123" s="220"/>
      <c r="UTR123" s="220"/>
      <c r="UTS123" s="220"/>
      <c r="UTT123" s="220"/>
      <c r="UTU123" s="220"/>
      <c r="UTV123" s="220"/>
      <c r="UTW123" s="220"/>
      <c r="UTX123" s="220"/>
      <c r="UTY123" s="220"/>
      <c r="UTZ123" s="220"/>
      <c r="UUA123" s="220"/>
      <c r="UUB123" s="220"/>
      <c r="UUC123" s="220"/>
      <c r="UUD123" s="220"/>
      <c r="UUE123" s="220"/>
      <c r="UUF123" s="220"/>
      <c r="UUG123" s="220"/>
      <c r="UUH123" s="220"/>
      <c r="UUI123" s="220"/>
      <c r="UUJ123" s="220"/>
      <c r="UUK123" s="220"/>
      <c r="UUL123" s="220"/>
      <c r="UUM123" s="220"/>
      <c r="UUN123" s="220"/>
      <c r="UUO123" s="220"/>
      <c r="UUP123" s="220"/>
      <c r="UUQ123" s="220"/>
      <c r="UUR123" s="220"/>
      <c r="UUS123" s="220"/>
      <c r="UUT123" s="220"/>
      <c r="UUU123" s="220"/>
      <c r="UUV123" s="220"/>
      <c r="UUW123" s="220"/>
      <c r="UUX123" s="220"/>
      <c r="UUY123" s="220"/>
      <c r="UUZ123" s="220"/>
      <c r="UVA123" s="220"/>
      <c r="UVB123" s="220"/>
      <c r="UVC123" s="220"/>
      <c r="UVD123" s="220"/>
      <c r="UVE123" s="220"/>
      <c r="UVF123" s="220"/>
      <c r="UVG123" s="220"/>
      <c r="UVH123" s="220"/>
      <c r="UVI123" s="220"/>
      <c r="UVJ123" s="220"/>
      <c r="UVK123" s="220"/>
      <c r="UVL123" s="220"/>
      <c r="UVM123" s="220"/>
      <c r="UVN123" s="220"/>
      <c r="UVO123" s="220"/>
      <c r="UVP123" s="220"/>
      <c r="UVQ123" s="220"/>
      <c r="UVR123" s="220"/>
      <c r="UVS123" s="220"/>
      <c r="UVT123" s="220"/>
      <c r="UVU123" s="220"/>
      <c r="UVV123" s="220"/>
      <c r="UVW123" s="220"/>
      <c r="UVX123" s="220"/>
      <c r="UVY123" s="220"/>
      <c r="UVZ123" s="220"/>
      <c r="UWA123" s="220"/>
      <c r="UWB123" s="220"/>
      <c r="UWC123" s="220"/>
      <c r="UWD123" s="220"/>
      <c r="UWE123" s="220"/>
      <c r="UWF123" s="220"/>
      <c r="UWG123" s="220"/>
      <c r="UWH123" s="220"/>
      <c r="UWI123" s="220"/>
      <c r="UWJ123" s="220"/>
      <c r="UWK123" s="220"/>
      <c r="UWL123" s="220"/>
      <c r="UWM123" s="220"/>
      <c r="UWN123" s="220"/>
      <c r="UWO123" s="220"/>
      <c r="UWP123" s="220"/>
      <c r="UWQ123" s="220"/>
      <c r="UWR123" s="220"/>
      <c r="UWS123" s="220"/>
      <c r="UWT123" s="220"/>
      <c r="UWU123" s="220"/>
      <c r="UWV123" s="220"/>
      <c r="UWW123" s="220"/>
      <c r="UWX123" s="220"/>
      <c r="UWY123" s="220"/>
      <c r="UWZ123" s="220"/>
      <c r="UXA123" s="220"/>
      <c r="UXB123" s="220"/>
      <c r="UXC123" s="220"/>
      <c r="UXD123" s="220"/>
      <c r="UXE123" s="220"/>
      <c r="UXF123" s="220"/>
      <c r="UXG123" s="220"/>
      <c r="UXH123" s="220"/>
      <c r="UXI123" s="220"/>
      <c r="UXJ123" s="220"/>
      <c r="UXK123" s="220"/>
      <c r="UXL123" s="220"/>
      <c r="UXM123" s="220"/>
      <c r="UXN123" s="220"/>
      <c r="UXO123" s="220"/>
      <c r="UXP123" s="220"/>
      <c r="UXQ123" s="220"/>
      <c r="UXR123" s="220"/>
      <c r="UXS123" s="220"/>
      <c r="UXT123" s="220"/>
      <c r="UXU123" s="220"/>
      <c r="UXV123" s="220"/>
      <c r="UXW123" s="220"/>
      <c r="UXX123" s="220"/>
      <c r="UXY123" s="220"/>
      <c r="UXZ123" s="220"/>
      <c r="UYA123" s="220"/>
      <c r="UYB123" s="220"/>
      <c r="UYC123" s="220"/>
      <c r="UYD123" s="220"/>
      <c r="UYE123" s="220"/>
      <c r="UYF123" s="220"/>
      <c r="UYG123" s="220"/>
      <c r="UYH123" s="220"/>
      <c r="UYI123" s="220"/>
      <c r="UYJ123" s="220"/>
      <c r="UYK123" s="220"/>
      <c r="UYL123" s="220"/>
      <c r="UYM123" s="220"/>
      <c r="UYN123" s="220"/>
      <c r="UYO123" s="220"/>
      <c r="UYP123" s="220"/>
      <c r="UYQ123" s="220"/>
      <c r="UYR123" s="220"/>
      <c r="UYS123" s="220"/>
      <c r="UYT123" s="220"/>
      <c r="UYU123" s="220"/>
      <c r="UYV123" s="220"/>
      <c r="UYW123" s="220"/>
      <c r="UYX123" s="220"/>
      <c r="UYY123" s="220"/>
      <c r="UYZ123" s="220"/>
      <c r="UZA123" s="220"/>
      <c r="UZB123" s="220"/>
      <c r="UZC123" s="220"/>
      <c r="UZD123" s="220"/>
      <c r="UZE123" s="220"/>
      <c r="UZF123" s="220"/>
      <c r="UZG123" s="220"/>
      <c r="UZH123" s="220"/>
      <c r="UZI123" s="220"/>
      <c r="UZJ123" s="220"/>
      <c r="UZK123" s="220"/>
      <c r="UZL123" s="220"/>
      <c r="UZM123" s="220"/>
      <c r="UZN123" s="220"/>
      <c r="UZO123" s="220"/>
      <c r="UZP123" s="220"/>
      <c r="UZQ123" s="220"/>
      <c r="UZR123" s="220"/>
      <c r="UZS123" s="220"/>
      <c r="UZT123" s="220"/>
      <c r="UZU123" s="220"/>
      <c r="UZV123" s="220"/>
      <c r="UZW123" s="220"/>
      <c r="UZX123" s="220"/>
      <c r="UZY123" s="220"/>
      <c r="UZZ123" s="220"/>
      <c r="VAA123" s="220"/>
      <c r="VAB123" s="220"/>
      <c r="VAC123" s="220"/>
      <c r="VAD123" s="220"/>
      <c r="VAE123" s="220"/>
      <c r="VAF123" s="220"/>
      <c r="VAG123" s="220"/>
      <c r="VAH123" s="220"/>
      <c r="VAI123" s="220"/>
      <c r="VAJ123" s="220"/>
      <c r="VAK123" s="220"/>
      <c r="VAL123" s="220"/>
      <c r="VAM123" s="220"/>
      <c r="VAN123" s="220"/>
      <c r="VAO123" s="220"/>
      <c r="VAP123" s="220"/>
      <c r="VAQ123" s="220"/>
      <c r="VAR123" s="220"/>
      <c r="VAS123" s="220"/>
      <c r="VAT123" s="220"/>
      <c r="VAU123" s="220"/>
      <c r="VAV123" s="220"/>
      <c r="VAW123" s="220"/>
      <c r="VAX123" s="220"/>
      <c r="VAY123" s="220"/>
      <c r="VAZ123" s="220"/>
      <c r="VBA123" s="220"/>
      <c r="VBB123" s="220"/>
      <c r="VBC123" s="220"/>
      <c r="VBD123" s="220"/>
      <c r="VBE123" s="220"/>
      <c r="VBF123" s="220"/>
      <c r="VBG123" s="220"/>
      <c r="VBH123" s="220"/>
      <c r="VBI123" s="220"/>
      <c r="VBJ123" s="220"/>
      <c r="VBK123" s="220"/>
      <c r="VBL123" s="220"/>
      <c r="VBM123" s="220"/>
      <c r="VBN123" s="220"/>
      <c r="VBO123" s="220"/>
      <c r="VBP123" s="220"/>
      <c r="VBQ123" s="220"/>
      <c r="VBR123" s="220"/>
      <c r="VBS123" s="220"/>
      <c r="VBT123" s="220"/>
      <c r="VBU123" s="220"/>
      <c r="VBV123" s="220"/>
      <c r="VBW123" s="220"/>
      <c r="VBX123" s="220"/>
      <c r="VBY123" s="220"/>
      <c r="VBZ123" s="220"/>
      <c r="VCA123" s="220"/>
      <c r="VCB123" s="220"/>
      <c r="VCC123" s="220"/>
      <c r="VCD123" s="220"/>
      <c r="VCE123" s="220"/>
      <c r="VCF123" s="220"/>
      <c r="VCG123" s="220"/>
      <c r="VCH123" s="220"/>
      <c r="VCI123" s="220"/>
      <c r="VCJ123" s="220"/>
      <c r="VCK123" s="220"/>
      <c r="VCL123" s="220"/>
      <c r="VCM123" s="220"/>
      <c r="VCN123" s="220"/>
      <c r="VCO123" s="220"/>
      <c r="VCP123" s="220"/>
      <c r="VCQ123" s="220"/>
      <c r="VCR123" s="220"/>
      <c r="VCS123" s="220"/>
      <c r="VCT123" s="220"/>
      <c r="VCU123" s="220"/>
      <c r="VCV123" s="220"/>
      <c r="VCW123" s="220"/>
      <c r="VCX123" s="220"/>
      <c r="VCY123" s="220"/>
      <c r="VCZ123" s="220"/>
      <c r="VDA123" s="220"/>
      <c r="VDB123" s="220"/>
      <c r="VDC123" s="220"/>
      <c r="VDD123" s="220"/>
      <c r="VDE123" s="220"/>
      <c r="VDF123" s="220"/>
      <c r="VDG123" s="220"/>
      <c r="VDH123" s="220"/>
      <c r="VDI123" s="220"/>
      <c r="VDJ123" s="220"/>
      <c r="VDK123" s="220"/>
      <c r="VDL123" s="220"/>
      <c r="VDM123" s="220"/>
      <c r="VDN123" s="220"/>
      <c r="VDO123" s="220"/>
      <c r="VDP123" s="220"/>
      <c r="VDQ123" s="220"/>
      <c r="VDR123" s="220"/>
      <c r="VDS123" s="220"/>
      <c r="VDT123" s="220"/>
      <c r="VDU123" s="220"/>
      <c r="VDV123" s="220"/>
      <c r="VDW123" s="220"/>
      <c r="VDX123" s="220"/>
      <c r="VDY123" s="220"/>
      <c r="VDZ123" s="220"/>
      <c r="VEA123" s="220"/>
      <c r="VEB123" s="220"/>
      <c r="VEC123" s="220"/>
      <c r="VED123" s="220"/>
      <c r="VEE123" s="220"/>
      <c r="VEF123" s="220"/>
      <c r="VEG123" s="220"/>
      <c r="VEH123" s="220"/>
      <c r="VEI123" s="220"/>
      <c r="VEJ123" s="220"/>
      <c r="VEK123" s="220"/>
      <c r="VEL123" s="220"/>
      <c r="VEM123" s="220"/>
      <c r="VEN123" s="220"/>
      <c r="VEO123" s="220"/>
      <c r="VEP123" s="220"/>
      <c r="VEQ123" s="220"/>
      <c r="VER123" s="220"/>
      <c r="VES123" s="220"/>
      <c r="VET123" s="220"/>
      <c r="VEU123" s="220"/>
      <c r="VEV123" s="220"/>
      <c r="VEW123" s="220"/>
      <c r="VEX123" s="220"/>
      <c r="VEY123" s="220"/>
      <c r="VEZ123" s="220"/>
      <c r="VFA123" s="220"/>
      <c r="VFB123" s="220"/>
      <c r="VFC123" s="220"/>
      <c r="VFD123" s="220"/>
      <c r="VFE123" s="220"/>
      <c r="VFF123" s="220"/>
      <c r="VFG123" s="220"/>
      <c r="VFH123" s="220"/>
      <c r="VFI123" s="220"/>
      <c r="VFJ123" s="220"/>
      <c r="VFK123" s="220"/>
      <c r="VFL123" s="220"/>
      <c r="VFM123" s="220"/>
      <c r="VFN123" s="220"/>
      <c r="VFO123" s="220"/>
      <c r="VFP123" s="220"/>
      <c r="VFQ123" s="220"/>
      <c r="VFR123" s="220"/>
      <c r="VFS123" s="220"/>
      <c r="VFT123" s="220"/>
      <c r="VFU123" s="220"/>
      <c r="VFV123" s="220"/>
      <c r="VFW123" s="220"/>
      <c r="VFX123" s="220"/>
      <c r="VFY123" s="220"/>
      <c r="VFZ123" s="220"/>
      <c r="VGA123" s="220"/>
      <c r="VGB123" s="220"/>
      <c r="VGC123" s="220"/>
      <c r="VGD123" s="220"/>
      <c r="VGE123" s="220"/>
      <c r="VGF123" s="220"/>
      <c r="VGG123" s="220"/>
      <c r="VGH123" s="220"/>
      <c r="VGI123" s="220"/>
      <c r="VGJ123" s="220"/>
      <c r="VGK123" s="220"/>
      <c r="VGL123" s="220"/>
      <c r="VGM123" s="220"/>
      <c r="VGN123" s="220"/>
      <c r="VGO123" s="220"/>
      <c r="VGP123" s="220"/>
      <c r="VGQ123" s="220"/>
      <c r="VGR123" s="220"/>
      <c r="VGS123" s="220"/>
      <c r="VGT123" s="220"/>
      <c r="VGU123" s="220"/>
      <c r="VGV123" s="220"/>
      <c r="VGW123" s="220"/>
      <c r="VGX123" s="220"/>
      <c r="VGY123" s="220"/>
      <c r="VGZ123" s="220"/>
      <c r="VHA123" s="220"/>
      <c r="VHB123" s="220"/>
      <c r="VHC123" s="220"/>
      <c r="VHD123" s="220"/>
      <c r="VHE123" s="220"/>
      <c r="VHF123" s="220"/>
      <c r="VHG123" s="220"/>
      <c r="VHH123" s="220"/>
      <c r="VHI123" s="220"/>
      <c r="VHJ123" s="220"/>
      <c r="VHK123" s="220"/>
      <c r="VHL123" s="220"/>
      <c r="VHM123" s="220"/>
      <c r="VHN123" s="220"/>
      <c r="VHO123" s="220"/>
      <c r="VHP123" s="220"/>
      <c r="VHQ123" s="220"/>
      <c r="VHR123" s="220"/>
      <c r="VHS123" s="220"/>
      <c r="VHT123" s="220"/>
      <c r="VHU123" s="220"/>
      <c r="VHV123" s="220"/>
      <c r="VHW123" s="220"/>
      <c r="VHX123" s="220"/>
      <c r="VHY123" s="220"/>
      <c r="VHZ123" s="220"/>
      <c r="VIA123" s="220"/>
      <c r="VIB123" s="220"/>
      <c r="VIC123" s="220"/>
      <c r="VID123" s="220"/>
      <c r="VIE123" s="220"/>
      <c r="VIF123" s="220"/>
      <c r="VIG123" s="220"/>
      <c r="VIH123" s="220"/>
      <c r="VII123" s="220"/>
      <c r="VIJ123" s="220"/>
      <c r="VIK123" s="220"/>
      <c r="VIL123" s="220"/>
      <c r="VIM123" s="220"/>
      <c r="VIN123" s="220"/>
      <c r="VIO123" s="220"/>
      <c r="VIP123" s="220"/>
      <c r="VIQ123" s="220"/>
      <c r="VIR123" s="220"/>
      <c r="VIS123" s="220"/>
      <c r="VIT123" s="220"/>
      <c r="VIU123" s="220"/>
      <c r="VIV123" s="220"/>
      <c r="VIW123" s="220"/>
      <c r="VIX123" s="220"/>
      <c r="VIY123" s="220"/>
      <c r="VIZ123" s="220"/>
      <c r="VJA123" s="220"/>
      <c r="VJB123" s="220"/>
      <c r="VJC123" s="220"/>
      <c r="VJD123" s="220"/>
      <c r="VJE123" s="220"/>
      <c r="VJF123" s="220"/>
      <c r="VJG123" s="220"/>
      <c r="VJH123" s="220"/>
      <c r="VJI123" s="220"/>
      <c r="VJJ123" s="220"/>
      <c r="VJK123" s="220"/>
      <c r="VJL123" s="220"/>
      <c r="VJM123" s="220"/>
      <c r="VJN123" s="220"/>
      <c r="VJO123" s="220"/>
      <c r="VJP123" s="220"/>
      <c r="VJQ123" s="220"/>
      <c r="VJR123" s="220"/>
      <c r="VJS123" s="220"/>
      <c r="VJT123" s="220"/>
      <c r="VJU123" s="220"/>
      <c r="VJV123" s="220"/>
      <c r="VJW123" s="220"/>
      <c r="VJX123" s="220"/>
      <c r="VJY123" s="220"/>
      <c r="VJZ123" s="220"/>
      <c r="VKA123" s="220"/>
      <c r="VKB123" s="220"/>
      <c r="VKC123" s="220"/>
      <c r="VKD123" s="220"/>
      <c r="VKE123" s="220"/>
      <c r="VKF123" s="220"/>
      <c r="VKG123" s="220"/>
      <c r="VKH123" s="220"/>
      <c r="VKI123" s="220"/>
      <c r="VKJ123" s="220"/>
      <c r="VKK123" s="220"/>
      <c r="VKL123" s="220"/>
      <c r="VKM123" s="220"/>
      <c r="VKN123" s="220"/>
      <c r="VKO123" s="220"/>
      <c r="VKP123" s="220"/>
      <c r="VKQ123" s="220"/>
      <c r="VKR123" s="220"/>
      <c r="VKS123" s="220"/>
      <c r="VKT123" s="220"/>
      <c r="VKU123" s="220"/>
      <c r="VKV123" s="220"/>
      <c r="VKW123" s="220"/>
      <c r="VKX123" s="220"/>
      <c r="VKY123" s="220"/>
      <c r="VKZ123" s="220"/>
      <c r="VLA123" s="220"/>
      <c r="VLB123" s="220"/>
      <c r="VLC123" s="220"/>
      <c r="VLD123" s="220"/>
      <c r="VLE123" s="220"/>
      <c r="VLF123" s="220"/>
      <c r="VLG123" s="220"/>
      <c r="VLH123" s="220"/>
      <c r="VLI123" s="220"/>
      <c r="VLJ123" s="220"/>
      <c r="VLK123" s="220"/>
      <c r="VLL123" s="220"/>
      <c r="VLM123" s="220"/>
      <c r="VLN123" s="220"/>
      <c r="VLO123" s="220"/>
      <c r="VLP123" s="220"/>
      <c r="VLQ123" s="220"/>
      <c r="VLR123" s="220"/>
      <c r="VLS123" s="220"/>
      <c r="VLT123" s="220"/>
      <c r="VLU123" s="220"/>
      <c r="VLV123" s="220"/>
      <c r="VLW123" s="220"/>
      <c r="VLX123" s="220"/>
      <c r="VLY123" s="220"/>
      <c r="VLZ123" s="220"/>
      <c r="VMA123" s="220"/>
      <c r="VMB123" s="220"/>
      <c r="VMC123" s="220"/>
      <c r="VMD123" s="220"/>
      <c r="VME123" s="220"/>
      <c r="VMF123" s="220"/>
      <c r="VMG123" s="220"/>
      <c r="VMH123" s="220"/>
      <c r="VMI123" s="220"/>
      <c r="VMJ123" s="220"/>
      <c r="VMK123" s="220"/>
      <c r="VML123" s="220"/>
      <c r="VMM123" s="220"/>
      <c r="VMN123" s="220"/>
      <c r="VMO123" s="220"/>
      <c r="VMP123" s="220"/>
      <c r="VMQ123" s="220"/>
      <c r="VMR123" s="220"/>
      <c r="VMS123" s="220"/>
      <c r="VMT123" s="220"/>
      <c r="VMU123" s="220"/>
      <c r="VMV123" s="220"/>
      <c r="VMW123" s="220"/>
      <c r="VMX123" s="220"/>
      <c r="VMY123" s="220"/>
      <c r="VMZ123" s="220"/>
      <c r="VNA123" s="220"/>
      <c r="VNB123" s="220"/>
      <c r="VNC123" s="220"/>
      <c r="VND123" s="220"/>
      <c r="VNE123" s="220"/>
      <c r="VNF123" s="220"/>
      <c r="VNG123" s="220"/>
      <c r="VNH123" s="220"/>
      <c r="VNI123" s="220"/>
      <c r="VNJ123" s="220"/>
      <c r="VNK123" s="220"/>
      <c r="VNL123" s="220"/>
      <c r="VNM123" s="220"/>
      <c r="VNN123" s="220"/>
      <c r="VNO123" s="220"/>
      <c r="VNP123" s="220"/>
      <c r="VNQ123" s="220"/>
      <c r="VNR123" s="220"/>
      <c r="VNS123" s="220"/>
      <c r="VNT123" s="220"/>
      <c r="VNU123" s="220"/>
      <c r="VNV123" s="220"/>
      <c r="VNW123" s="220"/>
      <c r="VNX123" s="220"/>
      <c r="VNY123" s="220"/>
      <c r="VNZ123" s="220"/>
      <c r="VOA123" s="220"/>
      <c r="VOB123" s="220"/>
      <c r="VOC123" s="220"/>
      <c r="VOD123" s="220"/>
      <c r="VOE123" s="220"/>
      <c r="VOF123" s="220"/>
      <c r="VOG123" s="220"/>
      <c r="VOH123" s="220"/>
      <c r="VOI123" s="220"/>
      <c r="VOJ123" s="220"/>
      <c r="VOK123" s="220"/>
      <c r="VOL123" s="220"/>
      <c r="VOM123" s="220"/>
      <c r="VON123" s="220"/>
      <c r="VOO123" s="220"/>
      <c r="VOP123" s="220"/>
      <c r="VOQ123" s="220"/>
      <c r="VOR123" s="220"/>
      <c r="VOS123" s="220"/>
      <c r="VOT123" s="220"/>
      <c r="VOU123" s="220"/>
      <c r="VOV123" s="220"/>
      <c r="VOW123" s="220"/>
      <c r="VOX123" s="220"/>
      <c r="VOY123" s="220"/>
      <c r="VOZ123" s="220"/>
      <c r="VPA123" s="220"/>
      <c r="VPB123" s="220"/>
      <c r="VPC123" s="220"/>
      <c r="VPD123" s="220"/>
      <c r="VPE123" s="220"/>
      <c r="VPF123" s="220"/>
      <c r="VPG123" s="220"/>
      <c r="VPH123" s="220"/>
      <c r="VPI123" s="220"/>
      <c r="VPJ123" s="220"/>
      <c r="VPK123" s="220"/>
      <c r="VPL123" s="220"/>
      <c r="VPM123" s="220"/>
      <c r="VPN123" s="220"/>
      <c r="VPO123" s="220"/>
      <c r="VPP123" s="220"/>
      <c r="VPQ123" s="220"/>
      <c r="VPR123" s="220"/>
      <c r="VPS123" s="220"/>
      <c r="VPT123" s="220"/>
      <c r="VPU123" s="220"/>
      <c r="VPV123" s="220"/>
      <c r="VPW123" s="220"/>
      <c r="VPX123" s="220"/>
      <c r="VPY123" s="220"/>
      <c r="VPZ123" s="220"/>
      <c r="VQA123" s="220"/>
      <c r="VQB123" s="220"/>
      <c r="VQC123" s="220"/>
      <c r="VQD123" s="220"/>
      <c r="VQE123" s="220"/>
      <c r="VQF123" s="220"/>
      <c r="VQG123" s="220"/>
      <c r="VQH123" s="220"/>
      <c r="VQI123" s="220"/>
      <c r="VQJ123" s="220"/>
      <c r="VQK123" s="220"/>
      <c r="VQL123" s="220"/>
      <c r="VQM123" s="220"/>
      <c r="VQN123" s="220"/>
      <c r="VQO123" s="220"/>
      <c r="VQP123" s="220"/>
      <c r="VQQ123" s="220"/>
      <c r="VQR123" s="220"/>
      <c r="VQS123" s="220"/>
      <c r="VQT123" s="220"/>
      <c r="VQU123" s="220"/>
      <c r="VQV123" s="220"/>
      <c r="VQW123" s="220"/>
      <c r="VQX123" s="220"/>
      <c r="VQY123" s="220"/>
      <c r="VQZ123" s="220"/>
      <c r="VRA123" s="220"/>
      <c r="VRB123" s="220"/>
      <c r="VRC123" s="220"/>
      <c r="VRD123" s="220"/>
      <c r="VRE123" s="220"/>
      <c r="VRF123" s="220"/>
      <c r="VRG123" s="220"/>
      <c r="VRH123" s="220"/>
      <c r="VRI123" s="220"/>
      <c r="VRJ123" s="220"/>
      <c r="VRK123" s="220"/>
      <c r="VRL123" s="220"/>
      <c r="VRM123" s="220"/>
      <c r="VRN123" s="220"/>
      <c r="VRO123" s="220"/>
      <c r="VRP123" s="220"/>
      <c r="VRQ123" s="220"/>
      <c r="VRR123" s="220"/>
      <c r="VRS123" s="220"/>
      <c r="VRT123" s="220"/>
      <c r="VRU123" s="220"/>
      <c r="VRV123" s="220"/>
      <c r="VRW123" s="220"/>
      <c r="VRX123" s="220"/>
      <c r="VRY123" s="220"/>
      <c r="VRZ123" s="220"/>
      <c r="VSA123" s="220"/>
      <c r="VSB123" s="220"/>
      <c r="VSC123" s="220"/>
      <c r="VSD123" s="220"/>
      <c r="VSE123" s="220"/>
      <c r="VSF123" s="220"/>
      <c r="VSG123" s="220"/>
      <c r="VSH123" s="220"/>
      <c r="VSI123" s="220"/>
      <c r="VSJ123" s="220"/>
      <c r="VSK123" s="220"/>
      <c r="VSL123" s="220"/>
      <c r="VSM123" s="220"/>
      <c r="VSN123" s="220"/>
      <c r="VSO123" s="220"/>
      <c r="VSP123" s="220"/>
      <c r="VSQ123" s="220"/>
      <c r="VSR123" s="220"/>
      <c r="VSS123" s="220"/>
      <c r="VST123" s="220"/>
      <c r="VSU123" s="220"/>
      <c r="VSV123" s="220"/>
      <c r="VSW123" s="220"/>
      <c r="VSX123" s="220"/>
      <c r="VSY123" s="220"/>
      <c r="VSZ123" s="220"/>
      <c r="VTA123" s="220"/>
      <c r="VTB123" s="220"/>
      <c r="VTC123" s="220"/>
      <c r="VTD123" s="220"/>
      <c r="VTE123" s="220"/>
      <c r="VTF123" s="220"/>
      <c r="VTG123" s="220"/>
      <c r="VTH123" s="220"/>
      <c r="VTI123" s="220"/>
      <c r="VTJ123" s="220"/>
      <c r="VTK123" s="220"/>
      <c r="VTL123" s="220"/>
      <c r="VTM123" s="220"/>
      <c r="VTN123" s="220"/>
      <c r="VTO123" s="220"/>
      <c r="VTP123" s="220"/>
      <c r="VTQ123" s="220"/>
      <c r="VTR123" s="220"/>
      <c r="VTS123" s="220"/>
      <c r="VTT123" s="220"/>
      <c r="VTU123" s="220"/>
      <c r="VTV123" s="220"/>
      <c r="VTW123" s="220"/>
      <c r="VTX123" s="220"/>
      <c r="VTY123" s="220"/>
      <c r="VTZ123" s="220"/>
      <c r="VUA123" s="220"/>
      <c r="VUB123" s="220"/>
      <c r="VUC123" s="220"/>
      <c r="VUD123" s="220"/>
      <c r="VUE123" s="220"/>
      <c r="VUF123" s="220"/>
      <c r="VUG123" s="220"/>
      <c r="VUH123" s="220"/>
      <c r="VUI123" s="220"/>
      <c r="VUJ123" s="220"/>
      <c r="VUK123" s="220"/>
      <c r="VUL123" s="220"/>
      <c r="VUM123" s="220"/>
      <c r="VUN123" s="220"/>
      <c r="VUO123" s="220"/>
      <c r="VUP123" s="220"/>
      <c r="VUQ123" s="220"/>
      <c r="VUR123" s="220"/>
      <c r="VUS123" s="220"/>
      <c r="VUT123" s="220"/>
      <c r="VUU123" s="220"/>
      <c r="VUV123" s="220"/>
      <c r="VUW123" s="220"/>
      <c r="VUX123" s="220"/>
      <c r="VUY123" s="220"/>
      <c r="VUZ123" s="220"/>
      <c r="VVA123" s="220"/>
      <c r="VVB123" s="220"/>
      <c r="VVC123" s="220"/>
      <c r="VVD123" s="220"/>
      <c r="VVE123" s="220"/>
      <c r="VVF123" s="220"/>
      <c r="VVG123" s="220"/>
      <c r="VVH123" s="220"/>
      <c r="VVI123" s="220"/>
      <c r="VVJ123" s="220"/>
      <c r="VVK123" s="220"/>
      <c r="VVL123" s="220"/>
      <c r="VVM123" s="220"/>
      <c r="VVN123" s="220"/>
      <c r="VVO123" s="220"/>
      <c r="VVP123" s="220"/>
      <c r="VVQ123" s="220"/>
      <c r="VVR123" s="220"/>
      <c r="VVS123" s="220"/>
      <c r="VVT123" s="220"/>
      <c r="VVU123" s="220"/>
      <c r="VVV123" s="220"/>
      <c r="VVW123" s="220"/>
      <c r="VVX123" s="220"/>
      <c r="VVY123" s="220"/>
      <c r="VVZ123" s="220"/>
      <c r="VWA123" s="220"/>
      <c r="VWB123" s="220"/>
      <c r="VWC123" s="220"/>
      <c r="VWD123" s="220"/>
      <c r="VWE123" s="220"/>
      <c r="VWF123" s="220"/>
      <c r="VWG123" s="220"/>
      <c r="VWH123" s="220"/>
      <c r="VWI123" s="220"/>
      <c r="VWJ123" s="220"/>
      <c r="VWK123" s="220"/>
      <c r="VWL123" s="220"/>
      <c r="VWM123" s="220"/>
      <c r="VWN123" s="220"/>
      <c r="VWO123" s="220"/>
      <c r="VWP123" s="220"/>
      <c r="VWQ123" s="220"/>
      <c r="VWR123" s="220"/>
      <c r="VWS123" s="220"/>
      <c r="VWT123" s="220"/>
      <c r="VWU123" s="220"/>
      <c r="VWV123" s="220"/>
      <c r="VWW123" s="220"/>
      <c r="VWX123" s="220"/>
      <c r="VWY123" s="220"/>
      <c r="VWZ123" s="220"/>
      <c r="VXA123" s="220"/>
      <c r="VXB123" s="220"/>
      <c r="VXC123" s="220"/>
      <c r="VXD123" s="220"/>
      <c r="VXE123" s="220"/>
      <c r="VXF123" s="220"/>
      <c r="VXG123" s="220"/>
      <c r="VXH123" s="220"/>
      <c r="VXI123" s="220"/>
      <c r="VXJ123" s="220"/>
      <c r="VXK123" s="220"/>
      <c r="VXL123" s="220"/>
      <c r="VXM123" s="220"/>
      <c r="VXN123" s="220"/>
      <c r="VXO123" s="220"/>
      <c r="VXP123" s="220"/>
      <c r="VXQ123" s="220"/>
      <c r="VXR123" s="220"/>
      <c r="VXS123" s="220"/>
      <c r="VXT123" s="220"/>
      <c r="VXU123" s="220"/>
      <c r="VXV123" s="220"/>
      <c r="VXW123" s="220"/>
      <c r="VXX123" s="220"/>
      <c r="VXY123" s="220"/>
      <c r="VXZ123" s="220"/>
      <c r="VYA123" s="220"/>
      <c r="VYB123" s="220"/>
      <c r="VYC123" s="220"/>
      <c r="VYD123" s="220"/>
      <c r="VYE123" s="220"/>
      <c r="VYF123" s="220"/>
      <c r="VYG123" s="220"/>
      <c r="VYH123" s="220"/>
      <c r="VYI123" s="220"/>
      <c r="VYJ123" s="220"/>
      <c r="VYK123" s="220"/>
      <c r="VYL123" s="220"/>
      <c r="VYM123" s="220"/>
      <c r="VYN123" s="220"/>
      <c r="VYO123" s="220"/>
      <c r="VYP123" s="220"/>
      <c r="VYQ123" s="220"/>
      <c r="VYR123" s="220"/>
      <c r="VYS123" s="220"/>
      <c r="VYT123" s="220"/>
      <c r="VYU123" s="220"/>
      <c r="VYV123" s="220"/>
      <c r="VYW123" s="220"/>
      <c r="VYX123" s="220"/>
      <c r="VYY123" s="220"/>
      <c r="VYZ123" s="220"/>
      <c r="VZA123" s="220"/>
      <c r="VZB123" s="220"/>
      <c r="VZC123" s="220"/>
      <c r="VZD123" s="220"/>
      <c r="VZE123" s="220"/>
      <c r="VZF123" s="220"/>
      <c r="VZG123" s="220"/>
      <c r="VZH123" s="220"/>
      <c r="VZI123" s="220"/>
      <c r="VZJ123" s="220"/>
      <c r="VZK123" s="220"/>
      <c r="VZL123" s="220"/>
      <c r="VZM123" s="220"/>
      <c r="VZN123" s="220"/>
      <c r="VZO123" s="220"/>
      <c r="VZP123" s="220"/>
      <c r="VZQ123" s="220"/>
      <c r="VZR123" s="220"/>
      <c r="VZS123" s="220"/>
      <c r="VZT123" s="220"/>
      <c r="VZU123" s="220"/>
      <c r="VZV123" s="220"/>
      <c r="VZW123" s="220"/>
      <c r="VZX123" s="220"/>
      <c r="VZY123" s="220"/>
      <c r="VZZ123" s="220"/>
      <c r="WAA123" s="220"/>
      <c r="WAB123" s="220"/>
      <c r="WAC123" s="220"/>
      <c r="WAD123" s="220"/>
      <c r="WAE123" s="220"/>
      <c r="WAF123" s="220"/>
      <c r="WAG123" s="220"/>
      <c r="WAH123" s="220"/>
      <c r="WAI123" s="220"/>
      <c r="WAJ123" s="220"/>
      <c r="WAK123" s="220"/>
      <c r="WAL123" s="220"/>
      <c r="WAM123" s="220"/>
      <c r="WAN123" s="220"/>
      <c r="WAO123" s="220"/>
      <c r="WAP123" s="220"/>
      <c r="WAQ123" s="220"/>
      <c r="WAR123" s="220"/>
      <c r="WAS123" s="220"/>
      <c r="WAT123" s="220"/>
      <c r="WAU123" s="220"/>
      <c r="WAV123" s="220"/>
      <c r="WAW123" s="220"/>
      <c r="WAX123" s="220"/>
      <c r="WAY123" s="220"/>
      <c r="WAZ123" s="220"/>
      <c r="WBA123" s="220"/>
      <c r="WBB123" s="220"/>
      <c r="WBC123" s="220"/>
      <c r="WBD123" s="220"/>
      <c r="WBE123" s="220"/>
      <c r="WBF123" s="220"/>
      <c r="WBG123" s="220"/>
      <c r="WBH123" s="220"/>
      <c r="WBI123" s="220"/>
      <c r="WBJ123" s="220"/>
      <c r="WBK123" s="220"/>
      <c r="WBL123" s="220"/>
      <c r="WBM123" s="220"/>
      <c r="WBN123" s="220"/>
      <c r="WBO123" s="220"/>
      <c r="WBP123" s="220"/>
      <c r="WBQ123" s="220"/>
      <c r="WBR123" s="220"/>
      <c r="WBS123" s="220"/>
      <c r="WBT123" s="220"/>
      <c r="WBU123" s="220"/>
      <c r="WBV123" s="220"/>
      <c r="WBW123" s="220"/>
      <c r="WBX123" s="220"/>
      <c r="WBY123" s="220"/>
      <c r="WBZ123" s="220"/>
      <c r="WCA123" s="220"/>
      <c r="WCB123" s="220"/>
      <c r="WCC123" s="220"/>
      <c r="WCD123" s="220"/>
      <c r="WCE123" s="220"/>
      <c r="WCF123" s="220"/>
      <c r="WCG123" s="220"/>
      <c r="WCH123" s="220"/>
      <c r="WCI123" s="220"/>
      <c r="WCJ123" s="220"/>
      <c r="WCK123" s="220"/>
      <c r="WCL123" s="220"/>
      <c r="WCM123" s="220"/>
      <c r="WCN123" s="220"/>
      <c r="WCO123" s="220"/>
      <c r="WCP123" s="220"/>
      <c r="WCQ123" s="220"/>
      <c r="WCR123" s="220"/>
      <c r="WCS123" s="220"/>
      <c r="WCT123" s="220"/>
      <c r="WCU123" s="220"/>
      <c r="WCV123" s="220"/>
      <c r="WCW123" s="220"/>
      <c r="WCX123" s="220"/>
      <c r="WCY123" s="220"/>
      <c r="WCZ123" s="220"/>
      <c r="WDA123" s="220"/>
      <c r="WDB123" s="220"/>
      <c r="WDC123" s="220"/>
      <c r="WDD123" s="220"/>
      <c r="WDE123" s="220"/>
      <c r="WDF123" s="220"/>
      <c r="WDG123" s="220"/>
      <c r="WDH123" s="220"/>
      <c r="WDI123" s="220"/>
      <c r="WDJ123" s="220"/>
      <c r="WDK123" s="220"/>
      <c r="WDL123" s="220"/>
      <c r="WDM123" s="220"/>
      <c r="WDN123" s="220"/>
      <c r="WDO123" s="220"/>
      <c r="WDP123" s="220"/>
      <c r="WDQ123" s="220"/>
      <c r="WDR123" s="220"/>
      <c r="WDS123" s="220"/>
      <c r="WDT123" s="220"/>
      <c r="WDU123" s="220"/>
      <c r="WDV123" s="220"/>
      <c r="WDW123" s="220"/>
      <c r="WDX123" s="220"/>
      <c r="WDY123" s="220"/>
      <c r="WDZ123" s="220"/>
      <c r="WEA123" s="220"/>
      <c r="WEB123" s="220"/>
      <c r="WEC123" s="220"/>
      <c r="WED123" s="220"/>
      <c r="WEE123" s="220"/>
      <c r="WEF123" s="220"/>
      <c r="WEG123" s="220"/>
      <c r="WEH123" s="220"/>
      <c r="WEI123" s="220"/>
      <c r="WEJ123" s="220"/>
      <c r="WEK123" s="220"/>
      <c r="WEL123" s="220"/>
      <c r="WEM123" s="220"/>
      <c r="WEN123" s="220"/>
      <c r="WEO123" s="220"/>
      <c r="WEP123" s="220"/>
      <c r="WEQ123" s="220"/>
      <c r="WER123" s="220"/>
      <c r="WES123" s="220"/>
      <c r="WET123" s="220"/>
      <c r="WEU123" s="220"/>
      <c r="WEV123" s="220"/>
      <c r="WEW123" s="220"/>
      <c r="WEX123" s="220"/>
      <c r="WEY123" s="220"/>
      <c r="WEZ123" s="220"/>
      <c r="WFA123" s="220"/>
      <c r="WFB123" s="220"/>
      <c r="WFC123" s="220"/>
      <c r="WFD123" s="220"/>
      <c r="WFE123" s="220"/>
      <c r="WFF123" s="220"/>
      <c r="WFG123" s="220"/>
      <c r="WFH123" s="220"/>
      <c r="WFI123" s="220"/>
      <c r="WFJ123" s="220"/>
      <c r="WFK123" s="220"/>
      <c r="WFL123" s="220"/>
      <c r="WFM123" s="220"/>
      <c r="WFN123" s="220"/>
      <c r="WFO123" s="220"/>
      <c r="WFP123" s="220"/>
      <c r="WFQ123" s="220"/>
      <c r="WFR123" s="220"/>
      <c r="WFS123" s="220"/>
      <c r="WFT123" s="220"/>
      <c r="WFU123" s="220"/>
      <c r="WFV123" s="220"/>
      <c r="WFW123" s="220"/>
      <c r="WFX123" s="220"/>
      <c r="WFY123" s="220"/>
      <c r="WFZ123" s="220"/>
      <c r="WGA123" s="220"/>
      <c r="WGB123" s="220"/>
      <c r="WGC123" s="220"/>
      <c r="WGD123" s="220"/>
      <c r="WGE123" s="220"/>
      <c r="WGF123" s="220"/>
      <c r="WGG123" s="220"/>
      <c r="WGH123" s="220"/>
      <c r="WGI123" s="220"/>
      <c r="WGJ123" s="220"/>
      <c r="WGK123" s="220"/>
      <c r="WGL123" s="220"/>
      <c r="WGM123" s="220"/>
      <c r="WGN123" s="220"/>
      <c r="WGO123" s="220"/>
      <c r="WGP123" s="220"/>
      <c r="WGQ123" s="220"/>
      <c r="WGR123" s="220"/>
      <c r="WGS123" s="220"/>
      <c r="WGT123" s="220"/>
      <c r="WGU123" s="220"/>
      <c r="WGV123" s="220"/>
      <c r="WGW123" s="220"/>
      <c r="WGX123" s="220"/>
      <c r="WGY123" s="220"/>
      <c r="WGZ123" s="220"/>
      <c r="WHA123" s="220"/>
      <c r="WHB123" s="220"/>
      <c r="WHC123" s="220"/>
      <c r="WHD123" s="220"/>
      <c r="WHE123" s="220"/>
      <c r="WHF123" s="220"/>
      <c r="WHG123" s="220"/>
      <c r="WHH123" s="220"/>
      <c r="WHI123" s="220"/>
      <c r="WHJ123" s="220"/>
      <c r="WHK123" s="220"/>
      <c r="WHL123" s="220"/>
      <c r="WHM123" s="220"/>
      <c r="WHN123" s="220"/>
      <c r="WHO123" s="220"/>
      <c r="WHP123" s="220"/>
      <c r="WHQ123" s="220"/>
      <c r="WHR123" s="220"/>
      <c r="WHS123" s="220"/>
      <c r="WHT123" s="220"/>
      <c r="WHU123" s="220"/>
      <c r="WHV123" s="220"/>
      <c r="WHW123" s="220"/>
      <c r="WHX123" s="220"/>
      <c r="WHY123" s="220"/>
      <c r="WHZ123" s="220"/>
      <c r="WIA123" s="220"/>
      <c r="WIB123" s="220"/>
      <c r="WIC123" s="220"/>
      <c r="WID123" s="220"/>
      <c r="WIE123" s="220"/>
      <c r="WIF123" s="220"/>
      <c r="WIG123" s="220"/>
      <c r="WIH123" s="220"/>
      <c r="WII123" s="220"/>
      <c r="WIJ123" s="220"/>
      <c r="WIK123" s="220"/>
      <c r="WIL123" s="220"/>
      <c r="WIM123" s="220"/>
      <c r="WIN123" s="220"/>
      <c r="WIO123" s="220"/>
      <c r="WIP123" s="220"/>
      <c r="WIQ123" s="220"/>
      <c r="WIR123" s="220"/>
      <c r="WIS123" s="220"/>
      <c r="WIT123" s="220"/>
      <c r="WIU123" s="220"/>
      <c r="WIV123" s="220"/>
      <c r="WIW123" s="220"/>
      <c r="WIX123" s="220"/>
      <c r="WIY123" s="220"/>
      <c r="WIZ123" s="220"/>
      <c r="WJA123" s="220"/>
      <c r="WJB123" s="220"/>
      <c r="WJC123" s="220"/>
      <c r="WJD123" s="220"/>
      <c r="WJE123" s="220"/>
      <c r="WJF123" s="220"/>
      <c r="WJG123" s="220"/>
      <c r="WJH123" s="220"/>
      <c r="WJI123" s="220"/>
      <c r="WJJ123" s="220"/>
      <c r="WJK123" s="220"/>
      <c r="WJL123" s="220"/>
      <c r="WJM123" s="220"/>
      <c r="WJN123" s="220"/>
      <c r="WJO123" s="220"/>
      <c r="WJP123" s="220"/>
      <c r="WJQ123" s="220"/>
      <c r="WJR123" s="220"/>
      <c r="WJS123" s="220"/>
      <c r="WJT123" s="220"/>
      <c r="WJU123" s="220"/>
      <c r="WJV123" s="220"/>
      <c r="WJW123" s="220"/>
      <c r="WJX123" s="220"/>
      <c r="WJY123" s="220"/>
      <c r="WJZ123" s="220"/>
      <c r="WKA123" s="220"/>
      <c r="WKB123" s="220"/>
      <c r="WKC123" s="220"/>
      <c r="WKD123" s="220"/>
      <c r="WKE123" s="220"/>
      <c r="WKF123" s="220"/>
      <c r="WKG123" s="220"/>
      <c r="WKH123" s="220"/>
      <c r="WKI123" s="220"/>
      <c r="WKJ123" s="220"/>
      <c r="WKK123" s="220"/>
      <c r="WKL123" s="220"/>
      <c r="WKM123" s="220"/>
      <c r="WKN123" s="220"/>
      <c r="WKO123" s="220"/>
      <c r="WKP123" s="220"/>
      <c r="WKQ123" s="220"/>
      <c r="WKR123" s="220"/>
      <c r="WKS123" s="220"/>
      <c r="WKT123" s="220"/>
      <c r="WKU123" s="220"/>
      <c r="WKV123" s="220"/>
      <c r="WKW123" s="220"/>
      <c r="WKX123" s="220"/>
      <c r="WKY123" s="220"/>
      <c r="WKZ123" s="220"/>
      <c r="WLA123" s="220"/>
      <c r="WLB123" s="220"/>
      <c r="WLC123" s="220"/>
      <c r="WLD123" s="220"/>
      <c r="WLE123" s="220"/>
      <c r="WLF123" s="220"/>
      <c r="WLG123" s="220"/>
      <c r="WLH123" s="220"/>
      <c r="WLI123" s="220"/>
      <c r="WLJ123" s="220"/>
      <c r="WLK123" s="220"/>
      <c r="WLL123" s="220"/>
      <c r="WLM123" s="220"/>
      <c r="WLN123" s="220"/>
      <c r="WLO123" s="220"/>
      <c r="WLP123" s="220"/>
      <c r="WLQ123" s="220"/>
      <c r="WLR123" s="220"/>
      <c r="WLS123" s="220"/>
      <c r="WLT123" s="220"/>
      <c r="WLU123" s="220"/>
      <c r="WLV123" s="220"/>
      <c r="WLW123" s="220"/>
      <c r="WLX123" s="220"/>
      <c r="WLY123" s="220"/>
      <c r="WLZ123" s="220"/>
      <c r="WMA123" s="220"/>
      <c r="WMB123" s="220"/>
      <c r="WMC123" s="220"/>
      <c r="WMD123" s="220"/>
      <c r="WME123" s="220"/>
      <c r="WMF123" s="220"/>
      <c r="WMG123" s="220"/>
      <c r="WMH123" s="220"/>
      <c r="WMI123" s="220"/>
      <c r="WMJ123" s="220"/>
      <c r="WMK123" s="220"/>
      <c r="WML123" s="220"/>
      <c r="WMM123" s="220"/>
      <c r="WMN123" s="220"/>
      <c r="WMO123" s="220"/>
      <c r="WMP123" s="220"/>
      <c r="WMQ123" s="220"/>
      <c r="WMR123" s="220"/>
      <c r="WMS123" s="220"/>
      <c r="WMT123" s="220"/>
      <c r="WMU123" s="220"/>
      <c r="WMV123" s="220"/>
      <c r="WMW123" s="220"/>
      <c r="WMX123" s="220"/>
      <c r="WMY123" s="220"/>
      <c r="WMZ123" s="220"/>
      <c r="WNA123" s="220"/>
      <c r="WNB123" s="220"/>
      <c r="WNC123" s="220"/>
      <c r="WND123" s="220"/>
      <c r="WNE123" s="220"/>
      <c r="WNF123" s="220"/>
      <c r="WNG123" s="220"/>
      <c r="WNH123" s="220"/>
      <c r="WNI123" s="220"/>
      <c r="WNJ123" s="220"/>
      <c r="WNK123" s="220"/>
      <c r="WNL123" s="220"/>
      <c r="WNM123" s="220"/>
      <c r="WNN123" s="220"/>
      <c r="WNO123" s="220"/>
      <c r="WNP123" s="220"/>
      <c r="WNQ123" s="220"/>
      <c r="WNR123" s="220"/>
      <c r="WNS123" s="220"/>
      <c r="WNT123" s="220"/>
      <c r="WNU123" s="220"/>
      <c r="WNV123" s="220"/>
      <c r="WNW123" s="220"/>
      <c r="WNX123" s="220"/>
      <c r="WNY123" s="220"/>
      <c r="WNZ123" s="220"/>
      <c r="WOA123" s="220"/>
      <c r="WOB123" s="220"/>
      <c r="WOC123" s="220"/>
      <c r="WOD123" s="220"/>
      <c r="WOE123" s="220"/>
      <c r="WOF123" s="220"/>
      <c r="WOG123" s="220"/>
      <c r="WOH123" s="220"/>
      <c r="WOI123" s="220"/>
      <c r="WOJ123" s="220"/>
      <c r="WOK123" s="220"/>
      <c r="WOL123" s="220"/>
      <c r="WOM123" s="220"/>
      <c r="WON123" s="220"/>
      <c r="WOO123" s="220"/>
      <c r="WOP123" s="220"/>
      <c r="WOQ123" s="220"/>
      <c r="WOR123" s="220"/>
      <c r="WOS123" s="220"/>
      <c r="WOT123" s="220"/>
      <c r="WOU123" s="220"/>
      <c r="WOV123" s="220"/>
      <c r="WOW123" s="220"/>
      <c r="WOX123" s="220"/>
      <c r="WOY123" s="220"/>
      <c r="WOZ123" s="220"/>
      <c r="WPA123" s="220"/>
      <c r="WPB123" s="220"/>
      <c r="WPC123" s="220"/>
      <c r="WPD123" s="220"/>
      <c r="WPE123" s="220"/>
      <c r="WPF123" s="220"/>
      <c r="WPG123" s="220"/>
      <c r="WPH123" s="220"/>
      <c r="WPI123" s="220"/>
      <c r="WPJ123" s="220"/>
      <c r="WPK123" s="220"/>
      <c r="WPL123" s="220"/>
      <c r="WPM123" s="220"/>
      <c r="WPN123" s="220"/>
      <c r="WPO123" s="220"/>
      <c r="WPP123" s="220"/>
      <c r="WPQ123" s="220"/>
      <c r="WPR123" s="220"/>
      <c r="WPS123" s="220"/>
      <c r="WPT123" s="220"/>
      <c r="WPU123" s="220"/>
      <c r="WPV123" s="220"/>
      <c r="WPW123" s="220"/>
      <c r="WPX123" s="220"/>
      <c r="WPY123" s="220"/>
      <c r="WPZ123" s="220"/>
      <c r="WQA123" s="220"/>
      <c r="WQB123" s="220"/>
      <c r="WQC123" s="220"/>
      <c r="WQD123" s="220"/>
      <c r="WQE123" s="220"/>
      <c r="WQF123" s="220"/>
      <c r="WQG123" s="220"/>
      <c r="WQH123" s="220"/>
      <c r="WQI123" s="220"/>
      <c r="WQJ123" s="220"/>
      <c r="WQK123" s="220"/>
      <c r="WQL123" s="220"/>
      <c r="WQM123" s="220"/>
      <c r="WQN123" s="220"/>
      <c r="WQO123" s="220"/>
      <c r="WQP123" s="220"/>
      <c r="WQQ123" s="220"/>
      <c r="WQR123" s="220"/>
      <c r="WQS123" s="220"/>
      <c r="WQT123" s="220"/>
      <c r="WQU123" s="220"/>
      <c r="WQV123" s="220"/>
      <c r="WQW123" s="220"/>
      <c r="WQX123" s="220"/>
      <c r="WQY123" s="220"/>
      <c r="WQZ123" s="220"/>
      <c r="WRA123" s="220"/>
      <c r="WRB123" s="220"/>
      <c r="WRC123" s="220"/>
      <c r="WRD123" s="220"/>
      <c r="WRE123" s="220"/>
      <c r="WRF123" s="220"/>
      <c r="WRG123" s="220"/>
      <c r="WRH123" s="220"/>
      <c r="WRI123" s="220"/>
      <c r="WRJ123" s="220"/>
      <c r="WRK123" s="220"/>
      <c r="WRL123" s="220"/>
      <c r="WRM123" s="220"/>
      <c r="WRN123" s="220"/>
      <c r="WRO123" s="220"/>
      <c r="WRP123" s="220"/>
      <c r="WRQ123" s="220"/>
      <c r="WRR123" s="220"/>
      <c r="WRS123" s="220"/>
      <c r="WRT123" s="220"/>
      <c r="WRU123" s="220"/>
      <c r="WRV123" s="220"/>
      <c r="WRW123" s="220"/>
      <c r="WRX123" s="220"/>
      <c r="WRY123" s="220"/>
      <c r="WRZ123" s="220"/>
      <c r="WSA123" s="220"/>
      <c r="WSB123" s="220"/>
      <c r="WSC123" s="220"/>
      <c r="WSD123" s="220"/>
      <c r="WSE123" s="220"/>
      <c r="WSF123" s="220"/>
      <c r="WSG123" s="220"/>
      <c r="WSH123" s="220"/>
      <c r="WSI123" s="220"/>
      <c r="WSJ123" s="220"/>
      <c r="WSK123" s="220"/>
      <c r="WSL123" s="220"/>
      <c r="WSM123" s="220"/>
      <c r="WSN123" s="220"/>
      <c r="WSO123" s="220"/>
      <c r="WSP123" s="220"/>
      <c r="WSQ123" s="220"/>
      <c r="WSR123" s="220"/>
      <c r="WSS123" s="220"/>
      <c r="WST123" s="220"/>
      <c r="WSU123" s="220"/>
      <c r="WSV123" s="220"/>
      <c r="WSW123" s="220"/>
      <c r="WSX123" s="220"/>
      <c r="WSY123" s="220"/>
      <c r="WSZ123" s="220"/>
      <c r="WTA123" s="220"/>
      <c r="WTB123" s="220"/>
      <c r="WTC123" s="220"/>
      <c r="WTD123" s="220"/>
      <c r="WTE123" s="220"/>
      <c r="WTF123" s="220"/>
      <c r="WTG123" s="220"/>
      <c r="WTH123" s="220"/>
      <c r="WTI123" s="220"/>
      <c r="WTJ123" s="220"/>
      <c r="WTK123" s="220"/>
      <c r="WTL123" s="220"/>
      <c r="WTM123" s="220"/>
      <c r="WTN123" s="220"/>
      <c r="WTO123" s="220"/>
      <c r="WTP123" s="220"/>
      <c r="WTQ123" s="220"/>
      <c r="WTR123" s="220"/>
      <c r="WTS123" s="220"/>
      <c r="WTT123" s="220"/>
      <c r="WTU123" s="220"/>
      <c r="WTV123" s="220"/>
      <c r="WTW123" s="220"/>
      <c r="WTX123" s="220"/>
      <c r="WTY123" s="220"/>
      <c r="WTZ123" s="220"/>
      <c r="WUA123" s="220"/>
      <c r="WUB123" s="220"/>
      <c r="WUC123" s="220"/>
      <c r="WUD123" s="220"/>
      <c r="WUE123" s="220"/>
      <c r="WUF123" s="220"/>
      <c r="WUG123" s="220"/>
      <c r="WUH123" s="220"/>
      <c r="WUI123" s="220"/>
      <c r="WUJ123" s="220"/>
      <c r="WUK123" s="220"/>
      <c r="WUL123" s="220"/>
      <c r="WUM123" s="220"/>
      <c r="WUN123" s="220"/>
      <c r="WUO123" s="220"/>
      <c r="WUP123" s="220"/>
      <c r="WUQ123" s="220"/>
      <c r="WUR123" s="220"/>
      <c r="WUS123" s="220"/>
      <c r="WUT123" s="220"/>
      <c r="WUU123" s="220"/>
      <c r="WUV123" s="220"/>
      <c r="WUW123" s="220"/>
      <c r="WUX123" s="220"/>
      <c r="WUY123" s="220"/>
      <c r="WUZ123" s="220"/>
      <c r="WVA123" s="220"/>
      <c r="WVB123" s="220"/>
      <c r="WVC123" s="220"/>
      <c r="WVD123" s="220"/>
      <c r="WVE123" s="220"/>
      <c r="WVF123" s="220"/>
      <c r="WVG123" s="220"/>
      <c r="WVH123" s="220"/>
      <c r="WVI123" s="220"/>
      <c r="WVJ123" s="220"/>
      <c r="WVK123" s="220"/>
      <c r="WVL123" s="220"/>
      <c r="WVM123" s="220"/>
      <c r="WVN123" s="220"/>
      <c r="WVO123" s="220"/>
      <c r="WVP123" s="220"/>
      <c r="WVQ123" s="220"/>
      <c r="WVR123" s="220"/>
      <c r="WVS123" s="220"/>
      <c r="WVT123" s="220"/>
      <c r="WVU123" s="220"/>
      <c r="WVV123" s="220"/>
      <c r="WVW123" s="220"/>
      <c r="WVX123" s="220"/>
      <c r="WVY123" s="220"/>
      <c r="WVZ123" s="220"/>
      <c r="WWA123" s="220"/>
      <c r="WWB123" s="220"/>
      <c r="WWC123" s="220"/>
      <c r="WWD123" s="220"/>
      <c r="WWE123" s="220"/>
      <c r="WWF123" s="220"/>
      <c r="WWG123" s="220"/>
      <c r="WWH123" s="220"/>
      <c r="WWI123" s="220"/>
      <c r="WWJ123" s="220"/>
      <c r="WWK123" s="220"/>
      <c r="WWL123" s="220"/>
      <c r="WWM123" s="220"/>
      <c r="WWN123" s="220"/>
      <c r="WWO123" s="220"/>
      <c r="WWP123" s="220"/>
      <c r="WWQ123" s="220"/>
      <c r="WWR123" s="220"/>
      <c r="WWS123" s="220"/>
      <c r="WWT123" s="220"/>
      <c r="WWU123" s="220"/>
      <c r="WWV123" s="220"/>
      <c r="WWW123" s="220"/>
      <c r="WWX123" s="220"/>
      <c r="WWY123" s="220"/>
      <c r="WWZ123" s="220"/>
      <c r="WXA123" s="220"/>
      <c r="WXB123" s="220"/>
      <c r="WXC123" s="220"/>
      <c r="WXD123" s="220"/>
      <c r="WXE123" s="220"/>
      <c r="WXF123" s="220"/>
      <c r="WXG123" s="220"/>
      <c r="WXH123" s="220"/>
      <c r="WXI123" s="220"/>
      <c r="WXJ123" s="220"/>
      <c r="WXK123" s="220"/>
      <c r="WXL123" s="220"/>
      <c r="WXM123" s="220"/>
      <c r="WXN123" s="220"/>
      <c r="WXO123" s="220"/>
      <c r="WXP123" s="220"/>
      <c r="WXQ123" s="220"/>
      <c r="WXR123" s="220"/>
      <c r="WXS123" s="220"/>
      <c r="WXT123" s="220"/>
      <c r="WXU123" s="220"/>
      <c r="WXV123" s="220"/>
      <c r="WXW123" s="220"/>
      <c r="WXX123" s="220"/>
      <c r="WXY123" s="220"/>
      <c r="WXZ123" s="220"/>
      <c r="WYA123" s="220"/>
      <c r="WYB123" s="220"/>
      <c r="WYC123" s="220"/>
      <c r="WYD123" s="220"/>
      <c r="WYE123" s="220"/>
      <c r="WYF123" s="220"/>
      <c r="WYG123" s="220"/>
      <c r="WYH123" s="220"/>
      <c r="WYI123" s="220"/>
      <c r="WYJ123" s="220"/>
      <c r="WYK123" s="220"/>
      <c r="WYL123" s="220"/>
      <c r="WYM123" s="220"/>
      <c r="WYN123" s="220"/>
      <c r="WYO123" s="220"/>
      <c r="WYP123" s="220"/>
      <c r="WYQ123" s="220"/>
      <c r="WYR123" s="220"/>
      <c r="WYS123" s="220"/>
      <c r="WYT123" s="220"/>
      <c r="WYU123" s="220"/>
      <c r="WYV123" s="220"/>
      <c r="WYW123" s="220"/>
      <c r="WYX123" s="220"/>
      <c r="WYY123" s="220"/>
      <c r="WYZ123" s="220"/>
      <c r="WZA123" s="220"/>
      <c r="WZB123" s="220"/>
      <c r="WZC123" s="220"/>
      <c r="WZD123" s="220"/>
      <c r="WZE123" s="220"/>
      <c r="WZF123" s="220"/>
      <c r="WZG123" s="220"/>
      <c r="WZH123" s="220"/>
      <c r="WZI123" s="220"/>
      <c r="WZJ123" s="220"/>
      <c r="WZK123" s="220"/>
      <c r="WZL123" s="220"/>
      <c r="WZM123" s="220"/>
      <c r="WZN123" s="220"/>
      <c r="WZO123" s="220"/>
      <c r="WZP123" s="220"/>
      <c r="WZQ123" s="220"/>
      <c r="WZR123" s="220"/>
      <c r="WZS123" s="220"/>
      <c r="WZT123" s="220"/>
      <c r="WZU123" s="220"/>
      <c r="WZV123" s="220"/>
      <c r="WZW123" s="220"/>
      <c r="WZX123" s="220"/>
      <c r="WZY123" s="220"/>
      <c r="WZZ123" s="220"/>
      <c r="XAA123" s="220"/>
      <c r="XAB123" s="220"/>
      <c r="XAC123" s="220"/>
      <c r="XAD123" s="220"/>
      <c r="XAE123" s="220"/>
      <c r="XAF123" s="220"/>
      <c r="XAG123" s="220"/>
      <c r="XAH123" s="220"/>
      <c r="XAI123" s="220"/>
      <c r="XAJ123" s="220"/>
      <c r="XAK123" s="220"/>
      <c r="XAL123" s="220"/>
      <c r="XAM123" s="220"/>
      <c r="XAN123" s="220"/>
      <c r="XAO123" s="220"/>
      <c r="XAP123" s="220"/>
      <c r="XAQ123" s="220"/>
      <c r="XAR123" s="220"/>
      <c r="XAS123" s="220"/>
      <c r="XAT123" s="220"/>
      <c r="XAU123" s="220"/>
      <c r="XAV123" s="220"/>
      <c r="XAW123" s="220"/>
      <c r="XAX123" s="220"/>
      <c r="XAY123" s="220"/>
      <c r="XAZ123" s="220"/>
      <c r="XBA123" s="220"/>
      <c r="XBB123" s="220"/>
      <c r="XBC123" s="220"/>
      <c r="XBD123" s="220"/>
      <c r="XBE123" s="220"/>
      <c r="XBF123" s="220"/>
      <c r="XBG123" s="220"/>
      <c r="XBH123" s="220"/>
      <c r="XBI123" s="220"/>
      <c r="XBJ123" s="220"/>
      <c r="XBK123" s="220"/>
      <c r="XBL123" s="220"/>
      <c r="XBM123" s="220"/>
      <c r="XBN123" s="220"/>
      <c r="XBO123" s="220"/>
      <c r="XBP123" s="220"/>
      <c r="XBQ123" s="220"/>
      <c r="XBR123" s="220"/>
      <c r="XBS123" s="220"/>
      <c r="XBT123" s="220"/>
      <c r="XBU123" s="220"/>
      <c r="XBV123" s="220"/>
      <c r="XBW123" s="220"/>
      <c r="XBX123" s="220"/>
      <c r="XBY123" s="220"/>
      <c r="XBZ123" s="220"/>
      <c r="XCA123" s="220"/>
      <c r="XCB123" s="220"/>
      <c r="XCC123" s="220"/>
      <c r="XCD123" s="220"/>
      <c r="XCE123" s="220"/>
      <c r="XCF123" s="220"/>
      <c r="XCG123" s="220"/>
      <c r="XCH123" s="220"/>
      <c r="XCI123" s="220"/>
      <c r="XCJ123" s="220"/>
      <c r="XCK123" s="220"/>
      <c r="XCL123" s="220"/>
      <c r="XCM123" s="220"/>
      <c r="XCN123" s="220"/>
      <c r="XCO123" s="220"/>
      <c r="XCP123" s="220"/>
      <c r="XCQ123" s="220"/>
      <c r="XCR123" s="220"/>
      <c r="XCS123" s="220"/>
      <c r="XCT123" s="220"/>
      <c r="XCU123" s="220"/>
      <c r="XCV123" s="220"/>
      <c r="XCW123" s="220"/>
      <c r="XCX123" s="220"/>
      <c r="XCY123" s="220"/>
      <c r="XCZ123" s="220"/>
      <c r="XDA123" s="220"/>
      <c r="XDB123" s="220"/>
      <c r="XDC123" s="220"/>
      <c r="XDD123" s="220"/>
      <c r="XDE123" s="220"/>
      <c r="XDF123" s="220"/>
      <c r="XDG123" s="220"/>
      <c r="XDH123" s="220"/>
      <c r="XDI123" s="220"/>
      <c r="XDJ123" s="220"/>
      <c r="XDK123" s="220"/>
      <c r="XDL123" s="220"/>
      <c r="XDM123" s="220"/>
      <c r="XDN123" s="220"/>
      <c r="XDO123" s="220"/>
      <c r="XDP123" s="220"/>
      <c r="XDQ123" s="220"/>
      <c r="XDR123" s="220"/>
      <c r="XDS123" s="220"/>
      <c r="XDT123" s="220"/>
      <c r="XDU123" s="220"/>
      <c r="XDV123" s="220"/>
      <c r="XDW123" s="220"/>
      <c r="XDX123" s="220"/>
      <c r="XDY123" s="220"/>
      <c r="XDZ123" s="220"/>
      <c r="XEA123" s="220"/>
      <c r="XEB123" s="220"/>
      <c r="XEC123" s="220"/>
      <c r="XED123" s="220"/>
      <c r="XEE123" s="220"/>
      <c r="XEF123" s="220"/>
      <c r="XEG123" s="220"/>
      <c r="XEH123" s="220"/>
      <c r="XEI123" s="220"/>
      <c r="XEJ123" s="220"/>
      <c r="XEK123" s="220"/>
      <c r="XEL123" s="220"/>
      <c r="XEM123" s="220"/>
      <c r="XEN123" s="220"/>
      <c r="XEO123" s="220"/>
      <c r="XEP123" s="220"/>
      <c r="XEQ123" s="220"/>
      <c r="XER123" s="220"/>
      <c r="XES123" s="220"/>
      <c r="XET123" s="220"/>
      <c r="XEU123" s="220"/>
      <c r="XEV123" s="220"/>
      <c r="XEW123" s="220"/>
      <c r="XEX123" s="220"/>
      <c r="XEY123" s="220"/>
      <c r="XEZ123" s="220"/>
      <c r="XFA123" s="220"/>
      <c r="XFB123" s="220"/>
      <c r="XFC123" s="220"/>
      <c r="XFD123" s="220"/>
    </row>
    <row r="124" spans="1:16384">
      <c r="A124" s="221" t="s">
        <v>92</v>
      </c>
      <c r="B124" s="220">
        <f>B71</f>
        <v>9819971</v>
      </c>
      <c r="C124" s="220">
        <f t="shared" ref="C124:AY124" si="1">C71</f>
        <v>8084896</v>
      </c>
      <c r="D124" s="220">
        <f t="shared" si="1"/>
        <v>9379791</v>
      </c>
      <c r="E124" s="220">
        <f t="shared" si="1"/>
        <v>11836274</v>
      </c>
      <c r="F124" s="220">
        <f t="shared" si="1"/>
        <v>12618405</v>
      </c>
      <c r="G124" s="220">
        <f t="shared" si="1"/>
        <v>17132038</v>
      </c>
      <c r="H124" s="220">
        <f t="shared" si="1"/>
        <v>19197478</v>
      </c>
      <c r="I124" s="220">
        <f t="shared" si="1"/>
        <v>15730371</v>
      </c>
      <c r="J124" s="220">
        <f t="shared" si="1"/>
        <v>15401473</v>
      </c>
      <c r="K124" s="220">
        <f t="shared" si="1"/>
        <v>15822640</v>
      </c>
      <c r="L124" s="220">
        <f t="shared" si="1"/>
        <v>14848505</v>
      </c>
      <c r="M124" s="220">
        <f t="shared" si="1"/>
        <v>15433266</v>
      </c>
      <c r="N124" s="220">
        <f t="shared" si="1"/>
        <v>16731786</v>
      </c>
      <c r="O124" s="220">
        <f t="shared" si="1"/>
        <v>14261015</v>
      </c>
      <c r="P124" s="220">
        <f t="shared" si="1"/>
        <v>14599889</v>
      </c>
      <c r="Q124" s="220">
        <f t="shared" si="1"/>
        <v>18484056.449999999</v>
      </c>
      <c r="R124" s="220">
        <f t="shared" si="1"/>
        <v>19692880</v>
      </c>
      <c r="S124" s="220">
        <f t="shared" si="1"/>
        <v>20132518</v>
      </c>
      <c r="T124" s="220">
        <f t="shared" si="1"/>
        <v>20949778</v>
      </c>
      <c r="U124" s="220">
        <f t="shared" si="1"/>
        <v>18943698</v>
      </c>
      <c r="V124" s="220">
        <f t="shared" si="1"/>
        <v>18377248</v>
      </c>
      <c r="W124" s="220">
        <f t="shared" si="1"/>
        <v>16235998</v>
      </c>
      <c r="X124" s="220">
        <f t="shared" si="1"/>
        <v>14779517</v>
      </c>
      <c r="Y124" s="220">
        <f t="shared" si="1"/>
        <v>13788036.68</v>
      </c>
      <c r="Z124" s="220">
        <f t="shared" si="1"/>
        <v>13037556</v>
      </c>
      <c r="AA124" s="220">
        <f t="shared" si="1"/>
        <v>12212451</v>
      </c>
      <c r="AB124" s="220">
        <f t="shared" si="1"/>
        <v>11510595</v>
      </c>
      <c r="AC124" s="220">
        <f t="shared" si="1"/>
        <v>11339939.68</v>
      </c>
      <c r="AD124" s="220">
        <f t="shared" si="1"/>
        <v>10333754</v>
      </c>
      <c r="AE124" s="220">
        <f t="shared" si="1"/>
        <v>11177569</v>
      </c>
      <c r="AF124" s="220">
        <f t="shared" si="1"/>
        <v>15313173</v>
      </c>
      <c r="AG124" s="220">
        <f t="shared" si="1"/>
        <v>17454287.68</v>
      </c>
      <c r="AH124" s="220">
        <f t="shared" si="1"/>
        <v>14459067</v>
      </c>
      <c r="AI124" s="220">
        <f t="shared" si="1"/>
        <v>13910567</v>
      </c>
      <c r="AJ124" s="220">
        <f t="shared" si="1"/>
        <v>13595287</v>
      </c>
      <c r="AK124" s="220">
        <f t="shared" si="1"/>
        <v>13496667.220000001</v>
      </c>
      <c r="AL124" s="220">
        <f t="shared" si="1"/>
        <v>12523010</v>
      </c>
      <c r="AM124" s="220">
        <f t="shared" si="1"/>
        <v>11889830</v>
      </c>
      <c r="AN124" s="220">
        <f t="shared" si="1"/>
        <v>9828850</v>
      </c>
      <c r="AO124" s="220">
        <f t="shared" si="1"/>
        <v>7255200</v>
      </c>
      <c r="AP124" s="220">
        <f t="shared" si="1"/>
        <v>7171800</v>
      </c>
      <c r="AQ124" s="220">
        <f t="shared" si="1"/>
        <v>7088400</v>
      </c>
      <c r="AR124" s="220">
        <f t="shared" si="1"/>
        <v>16825562</v>
      </c>
      <c r="AS124" s="220">
        <f t="shared" si="1"/>
        <v>19522147.449999999</v>
      </c>
      <c r="AT124" s="220">
        <f t="shared" si="1"/>
        <v>19652136</v>
      </c>
      <c r="AU124" s="220">
        <f t="shared" si="1"/>
        <v>25452421</v>
      </c>
      <c r="AV124" s="220">
        <f t="shared" si="1"/>
        <v>27161275</v>
      </c>
      <c r="AW124" s="220">
        <f t="shared" si="1"/>
        <v>25163538.800999999</v>
      </c>
      <c r="AX124" s="220">
        <f t="shared" si="1"/>
        <v>70664662</v>
      </c>
      <c r="AY124" s="220">
        <f t="shared" si="1"/>
        <v>70443081</v>
      </c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  <c r="BZ124" s="220"/>
      <c r="CA124" s="220"/>
      <c r="CB124" s="220"/>
      <c r="CC124" s="220"/>
      <c r="CD124" s="220"/>
      <c r="CE124" s="220"/>
      <c r="CF124" s="220"/>
      <c r="CG124" s="220"/>
      <c r="CH124" s="220"/>
      <c r="CI124" s="220"/>
      <c r="CJ124" s="220"/>
      <c r="CK124" s="220"/>
      <c r="CL124" s="220"/>
      <c r="CM124" s="220"/>
      <c r="CN124" s="220"/>
      <c r="CO124" s="220"/>
      <c r="CP124" s="220"/>
      <c r="CQ124" s="220"/>
      <c r="CR124" s="220"/>
      <c r="CS124" s="220"/>
      <c r="CT124" s="220"/>
      <c r="CU124" s="220"/>
      <c r="CV124" s="220"/>
      <c r="CW124" s="220"/>
      <c r="CX124" s="220"/>
      <c r="CY124" s="220"/>
      <c r="CZ124" s="220"/>
      <c r="DA124" s="220"/>
      <c r="DB124" s="220"/>
      <c r="DC124" s="220"/>
      <c r="DD124" s="220"/>
      <c r="DE124" s="220"/>
      <c r="DF124" s="220"/>
      <c r="DG124" s="220"/>
      <c r="DH124" s="220"/>
      <c r="DI124" s="220"/>
      <c r="DJ124" s="220"/>
      <c r="DK124" s="220"/>
      <c r="DL124" s="220"/>
      <c r="DM124" s="220"/>
      <c r="DN124" s="220"/>
      <c r="DO124" s="220"/>
      <c r="DP124" s="220"/>
      <c r="DQ124" s="220"/>
      <c r="DR124" s="220"/>
      <c r="DS124" s="220"/>
      <c r="DT124" s="220"/>
      <c r="DU124" s="220"/>
      <c r="DV124" s="220"/>
      <c r="DW124" s="220"/>
      <c r="DX124" s="220"/>
      <c r="DY124" s="220"/>
      <c r="DZ124" s="220"/>
      <c r="EA124" s="220"/>
      <c r="EB124" s="220"/>
      <c r="EC124" s="220"/>
      <c r="ED124" s="220"/>
      <c r="EE124" s="220"/>
      <c r="EF124" s="220"/>
      <c r="EG124" s="220"/>
      <c r="EH124" s="220"/>
      <c r="EI124" s="220"/>
      <c r="EJ124" s="220"/>
      <c r="EK124" s="220"/>
      <c r="EL124" s="220"/>
      <c r="EM124" s="220"/>
      <c r="EN124" s="220"/>
      <c r="EO124" s="220"/>
      <c r="EP124" s="220"/>
      <c r="EQ124" s="220"/>
      <c r="ER124" s="220"/>
      <c r="ES124" s="220"/>
      <c r="ET124" s="220"/>
      <c r="EU124" s="220"/>
      <c r="EV124" s="220"/>
      <c r="EW124" s="220"/>
      <c r="EX124" s="220"/>
      <c r="EY124" s="220"/>
      <c r="EZ124" s="220"/>
      <c r="FA124" s="220"/>
      <c r="FB124" s="220"/>
      <c r="FC124" s="220"/>
      <c r="FD124" s="220"/>
      <c r="FE124" s="220"/>
      <c r="FF124" s="220"/>
      <c r="FG124" s="220"/>
      <c r="FH124" s="220"/>
      <c r="FI124" s="220"/>
      <c r="FJ124" s="220"/>
      <c r="FK124" s="220"/>
      <c r="FL124" s="220"/>
      <c r="FM124" s="220"/>
      <c r="FN124" s="220"/>
      <c r="FO124" s="220"/>
      <c r="FP124" s="220"/>
      <c r="FQ124" s="220"/>
      <c r="FR124" s="220"/>
      <c r="FS124" s="220"/>
      <c r="FT124" s="220"/>
      <c r="FU124" s="220"/>
      <c r="FV124" s="220"/>
      <c r="FW124" s="220"/>
      <c r="FX124" s="220"/>
      <c r="FY124" s="220"/>
      <c r="FZ124" s="220"/>
      <c r="GA124" s="220"/>
      <c r="GB124" s="220"/>
      <c r="GC124" s="220"/>
      <c r="GD124" s="220"/>
      <c r="GE124" s="220"/>
      <c r="GF124" s="220"/>
      <c r="GG124" s="220"/>
      <c r="GH124" s="220"/>
      <c r="GI124" s="220"/>
      <c r="GJ124" s="220"/>
      <c r="GK124" s="220"/>
      <c r="GL124" s="220"/>
      <c r="GM124" s="220"/>
      <c r="GN124" s="220"/>
      <c r="GO124" s="220"/>
      <c r="GP124" s="220"/>
      <c r="GQ124" s="220"/>
      <c r="GR124" s="220"/>
      <c r="GS124" s="220"/>
      <c r="GT124" s="220"/>
      <c r="GU124" s="220"/>
      <c r="GV124" s="220"/>
      <c r="GW124" s="220"/>
      <c r="GX124" s="220"/>
      <c r="GY124" s="220"/>
      <c r="GZ124" s="220"/>
      <c r="HA124" s="220"/>
      <c r="HB124" s="220"/>
      <c r="HC124" s="220"/>
      <c r="HD124" s="220"/>
      <c r="HE124" s="220"/>
      <c r="HF124" s="220"/>
      <c r="HG124" s="220"/>
      <c r="HH124" s="220"/>
      <c r="HI124" s="220"/>
      <c r="HJ124" s="220"/>
      <c r="HK124" s="220"/>
      <c r="HL124" s="220"/>
      <c r="HM124" s="220"/>
      <c r="HN124" s="220"/>
      <c r="HO124" s="220"/>
      <c r="HP124" s="220"/>
      <c r="HQ124" s="220"/>
      <c r="HR124" s="220"/>
      <c r="HS124" s="220"/>
      <c r="HT124" s="220"/>
      <c r="HU124" s="220"/>
      <c r="HV124" s="220"/>
      <c r="HW124" s="220"/>
      <c r="HX124" s="220"/>
      <c r="HY124" s="220"/>
      <c r="HZ124" s="220"/>
      <c r="IA124" s="220"/>
      <c r="IB124" s="220"/>
      <c r="IC124" s="220"/>
      <c r="ID124" s="220"/>
      <c r="IE124" s="220"/>
      <c r="IF124" s="220"/>
      <c r="IG124" s="220"/>
      <c r="IH124" s="220"/>
      <c r="II124" s="220"/>
      <c r="IJ124" s="220"/>
      <c r="IK124" s="220"/>
      <c r="IL124" s="220"/>
      <c r="IM124" s="220"/>
      <c r="IN124" s="220"/>
      <c r="IO124" s="220"/>
      <c r="IP124" s="220"/>
      <c r="IQ124" s="220"/>
      <c r="IR124" s="220"/>
      <c r="IS124" s="220"/>
      <c r="IT124" s="220"/>
      <c r="IU124" s="220"/>
      <c r="IV124" s="220"/>
      <c r="IW124" s="220"/>
      <c r="IX124" s="220"/>
      <c r="IY124" s="220"/>
      <c r="IZ124" s="220"/>
      <c r="JA124" s="220"/>
      <c r="JB124" s="220"/>
      <c r="JC124" s="220"/>
      <c r="JD124" s="220"/>
      <c r="JE124" s="220"/>
      <c r="JF124" s="220"/>
      <c r="JG124" s="220"/>
      <c r="JH124" s="220"/>
      <c r="JI124" s="220"/>
      <c r="JJ124" s="220"/>
      <c r="JK124" s="220"/>
      <c r="JL124" s="220"/>
      <c r="JM124" s="220"/>
      <c r="JN124" s="220"/>
      <c r="JO124" s="220"/>
      <c r="JP124" s="220"/>
      <c r="JQ124" s="220"/>
      <c r="JR124" s="220"/>
      <c r="JS124" s="220"/>
      <c r="JT124" s="220"/>
      <c r="JU124" s="220"/>
      <c r="JV124" s="220"/>
      <c r="JW124" s="220"/>
      <c r="JX124" s="220"/>
      <c r="JY124" s="220"/>
      <c r="JZ124" s="220"/>
      <c r="KA124" s="220"/>
      <c r="KB124" s="220"/>
      <c r="KC124" s="220"/>
      <c r="KD124" s="220"/>
      <c r="KE124" s="220"/>
      <c r="KF124" s="220"/>
      <c r="KG124" s="220"/>
      <c r="KH124" s="220"/>
      <c r="KI124" s="220"/>
      <c r="KJ124" s="220"/>
      <c r="KK124" s="220"/>
      <c r="KL124" s="220"/>
      <c r="KM124" s="220"/>
      <c r="KN124" s="220"/>
      <c r="KO124" s="220"/>
      <c r="KP124" s="220"/>
      <c r="KQ124" s="220"/>
      <c r="KR124" s="220"/>
      <c r="KS124" s="220"/>
      <c r="KT124" s="220"/>
      <c r="KU124" s="220"/>
      <c r="KV124" s="220"/>
      <c r="KW124" s="220"/>
      <c r="KX124" s="220"/>
      <c r="KY124" s="220"/>
      <c r="KZ124" s="220"/>
      <c r="LA124" s="220"/>
      <c r="LB124" s="220"/>
      <c r="LC124" s="220"/>
      <c r="LD124" s="220"/>
      <c r="LE124" s="220"/>
      <c r="LF124" s="220"/>
      <c r="LG124" s="220"/>
      <c r="LH124" s="220"/>
      <c r="LI124" s="220"/>
      <c r="LJ124" s="220"/>
      <c r="LK124" s="220"/>
      <c r="LL124" s="220"/>
      <c r="LM124" s="220"/>
      <c r="LN124" s="220"/>
      <c r="LO124" s="220"/>
      <c r="LP124" s="220"/>
      <c r="LQ124" s="220"/>
      <c r="LR124" s="220"/>
      <c r="LS124" s="220"/>
      <c r="LT124" s="220"/>
      <c r="LU124" s="220"/>
      <c r="LV124" s="220"/>
      <c r="LW124" s="220"/>
      <c r="LX124" s="220"/>
      <c r="LY124" s="220"/>
      <c r="LZ124" s="220"/>
      <c r="MA124" s="220"/>
      <c r="MB124" s="220"/>
      <c r="MC124" s="220"/>
      <c r="MD124" s="220"/>
      <c r="ME124" s="220"/>
      <c r="MF124" s="220"/>
      <c r="MG124" s="220"/>
      <c r="MH124" s="220"/>
      <c r="MI124" s="220"/>
      <c r="MJ124" s="220"/>
      <c r="MK124" s="220"/>
      <c r="ML124" s="220"/>
      <c r="MM124" s="220"/>
      <c r="MN124" s="220"/>
      <c r="MO124" s="220"/>
      <c r="MP124" s="220"/>
      <c r="MQ124" s="220"/>
      <c r="MR124" s="220"/>
      <c r="MS124" s="220"/>
      <c r="MT124" s="220"/>
      <c r="MU124" s="220"/>
      <c r="MV124" s="220"/>
      <c r="MW124" s="220"/>
      <c r="MX124" s="220"/>
      <c r="MY124" s="220"/>
      <c r="MZ124" s="220"/>
      <c r="NA124" s="220"/>
      <c r="NB124" s="220"/>
      <c r="NC124" s="220"/>
      <c r="ND124" s="220"/>
      <c r="NE124" s="220"/>
      <c r="NF124" s="220"/>
      <c r="NG124" s="220"/>
      <c r="NH124" s="220"/>
      <c r="NI124" s="220"/>
      <c r="NJ124" s="220"/>
      <c r="NK124" s="220"/>
      <c r="NL124" s="220"/>
      <c r="NM124" s="220"/>
      <c r="NN124" s="220"/>
      <c r="NO124" s="220"/>
      <c r="NP124" s="220"/>
      <c r="NQ124" s="220"/>
      <c r="NR124" s="220"/>
      <c r="NS124" s="220"/>
      <c r="NT124" s="220"/>
      <c r="NU124" s="220"/>
      <c r="NV124" s="220"/>
      <c r="NW124" s="220"/>
      <c r="NX124" s="220"/>
      <c r="NY124" s="220"/>
      <c r="NZ124" s="220"/>
      <c r="OA124" s="220"/>
      <c r="OB124" s="220"/>
      <c r="OC124" s="220"/>
      <c r="OD124" s="220"/>
      <c r="OE124" s="220"/>
      <c r="OF124" s="220"/>
      <c r="OG124" s="220"/>
      <c r="OH124" s="220"/>
      <c r="OI124" s="220"/>
      <c r="OJ124" s="220"/>
      <c r="OK124" s="220"/>
      <c r="OL124" s="220"/>
      <c r="OM124" s="220"/>
      <c r="ON124" s="220"/>
      <c r="OO124" s="220"/>
      <c r="OP124" s="220"/>
      <c r="OQ124" s="220"/>
      <c r="OR124" s="220"/>
      <c r="OS124" s="220"/>
      <c r="OT124" s="220"/>
      <c r="OU124" s="220"/>
      <c r="OV124" s="220"/>
      <c r="OW124" s="220"/>
      <c r="OX124" s="220"/>
      <c r="OY124" s="220"/>
      <c r="OZ124" s="220"/>
      <c r="PA124" s="220"/>
      <c r="PB124" s="220"/>
      <c r="PC124" s="220"/>
      <c r="PD124" s="220"/>
      <c r="PE124" s="220"/>
      <c r="PF124" s="220"/>
      <c r="PG124" s="220"/>
      <c r="PH124" s="220"/>
      <c r="PI124" s="220"/>
      <c r="PJ124" s="220"/>
      <c r="PK124" s="220"/>
      <c r="PL124" s="220"/>
      <c r="PM124" s="220"/>
      <c r="PN124" s="220"/>
      <c r="PO124" s="220"/>
      <c r="PP124" s="220"/>
      <c r="PQ124" s="220"/>
      <c r="PR124" s="220"/>
      <c r="PS124" s="220"/>
      <c r="PT124" s="220"/>
      <c r="PU124" s="220"/>
      <c r="PV124" s="220"/>
      <c r="PW124" s="220"/>
      <c r="PX124" s="220"/>
      <c r="PY124" s="220"/>
      <c r="PZ124" s="220"/>
      <c r="QA124" s="220"/>
      <c r="QB124" s="220"/>
      <c r="QC124" s="220"/>
      <c r="QD124" s="220"/>
      <c r="QE124" s="220"/>
      <c r="QF124" s="220"/>
      <c r="QG124" s="220"/>
      <c r="QH124" s="220"/>
      <c r="QI124" s="220"/>
      <c r="QJ124" s="220"/>
      <c r="QK124" s="220"/>
      <c r="QL124" s="220"/>
      <c r="QM124" s="220"/>
      <c r="QN124" s="220"/>
      <c r="QO124" s="220"/>
      <c r="QP124" s="220"/>
      <c r="QQ124" s="220"/>
      <c r="QR124" s="220"/>
      <c r="QS124" s="220"/>
      <c r="QT124" s="220"/>
      <c r="QU124" s="220"/>
      <c r="QV124" s="220"/>
      <c r="QW124" s="220"/>
      <c r="QX124" s="220"/>
      <c r="QY124" s="220"/>
      <c r="QZ124" s="220"/>
      <c r="RA124" s="220"/>
      <c r="RB124" s="220"/>
      <c r="RC124" s="220"/>
      <c r="RD124" s="220"/>
      <c r="RE124" s="220"/>
      <c r="RF124" s="220"/>
      <c r="RG124" s="220"/>
      <c r="RH124" s="220"/>
      <c r="RI124" s="220"/>
      <c r="RJ124" s="220"/>
      <c r="RK124" s="220"/>
      <c r="RL124" s="220"/>
      <c r="RM124" s="220"/>
      <c r="RN124" s="220"/>
      <c r="RO124" s="220"/>
      <c r="RP124" s="220"/>
      <c r="RQ124" s="220"/>
      <c r="RR124" s="220"/>
      <c r="RS124" s="220"/>
      <c r="RT124" s="220"/>
      <c r="RU124" s="220"/>
      <c r="RV124" s="220"/>
      <c r="RW124" s="220"/>
      <c r="RX124" s="220"/>
      <c r="RY124" s="220"/>
      <c r="RZ124" s="220"/>
      <c r="SA124" s="220"/>
      <c r="SB124" s="220"/>
      <c r="SC124" s="220"/>
      <c r="SD124" s="220"/>
      <c r="SE124" s="220"/>
      <c r="SF124" s="220"/>
      <c r="SG124" s="220"/>
      <c r="SH124" s="220"/>
      <c r="SI124" s="220"/>
      <c r="SJ124" s="220"/>
      <c r="SK124" s="220"/>
      <c r="SL124" s="220"/>
      <c r="SM124" s="220"/>
      <c r="SN124" s="220"/>
      <c r="SO124" s="220"/>
      <c r="SP124" s="220"/>
      <c r="SQ124" s="220"/>
      <c r="SR124" s="220"/>
      <c r="SS124" s="220"/>
      <c r="ST124" s="220"/>
      <c r="SU124" s="220"/>
      <c r="SV124" s="220"/>
      <c r="SW124" s="220"/>
      <c r="SX124" s="220"/>
      <c r="SY124" s="220"/>
      <c r="SZ124" s="220"/>
      <c r="TA124" s="220"/>
      <c r="TB124" s="220"/>
      <c r="TC124" s="220"/>
      <c r="TD124" s="220"/>
      <c r="TE124" s="220"/>
      <c r="TF124" s="220"/>
      <c r="TG124" s="220"/>
      <c r="TH124" s="220"/>
      <c r="TI124" s="220"/>
      <c r="TJ124" s="220"/>
      <c r="TK124" s="220"/>
      <c r="TL124" s="220"/>
      <c r="TM124" s="220"/>
      <c r="TN124" s="220"/>
      <c r="TO124" s="220"/>
      <c r="TP124" s="220"/>
      <c r="TQ124" s="220"/>
      <c r="TR124" s="220"/>
      <c r="TS124" s="220"/>
      <c r="TT124" s="220"/>
      <c r="TU124" s="220"/>
      <c r="TV124" s="220"/>
      <c r="TW124" s="220"/>
      <c r="TX124" s="220"/>
      <c r="TY124" s="220"/>
      <c r="TZ124" s="220"/>
      <c r="UA124" s="220"/>
      <c r="UB124" s="220"/>
      <c r="UC124" s="220"/>
      <c r="UD124" s="220"/>
      <c r="UE124" s="220"/>
      <c r="UF124" s="220"/>
      <c r="UG124" s="220"/>
      <c r="UH124" s="220"/>
      <c r="UI124" s="220"/>
      <c r="UJ124" s="220"/>
      <c r="UK124" s="220"/>
      <c r="UL124" s="220"/>
      <c r="UM124" s="220"/>
      <c r="UN124" s="220"/>
      <c r="UO124" s="220"/>
      <c r="UP124" s="220"/>
      <c r="UQ124" s="220"/>
      <c r="UR124" s="220"/>
      <c r="US124" s="220"/>
      <c r="UT124" s="220"/>
      <c r="UU124" s="220"/>
      <c r="UV124" s="220"/>
      <c r="UW124" s="220"/>
      <c r="UX124" s="220"/>
      <c r="UY124" s="220"/>
      <c r="UZ124" s="220"/>
      <c r="VA124" s="220"/>
      <c r="VB124" s="220"/>
      <c r="VC124" s="220"/>
      <c r="VD124" s="220"/>
      <c r="VE124" s="220"/>
      <c r="VF124" s="220"/>
      <c r="VG124" s="220"/>
      <c r="VH124" s="220"/>
      <c r="VI124" s="220"/>
      <c r="VJ124" s="220"/>
      <c r="VK124" s="220"/>
      <c r="VL124" s="220"/>
      <c r="VM124" s="220"/>
      <c r="VN124" s="220"/>
      <c r="VO124" s="220"/>
      <c r="VP124" s="220"/>
      <c r="VQ124" s="220"/>
      <c r="VR124" s="220"/>
      <c r="VS124" s="220"/>
      <c r="VT124" s="220"/>
      <c r="VU124" s="220"/>
      <c r="VV124" s="220"/>
      <c r="VW124" s="220"/>
      <c r="VX124" s="220"/>
      <c r="VY124" s="220"/>
      <c r="VZ124" s="220"/>
      <c r="WA124" s="220"/>
      <c r="WB124" s="220"/>
      <c r="WC124" s="220"/>
      <c r="WD124" s="220"/>
      <c r="WE124" s="220"/>
      <c r="WF124" s="220"/>
      <c r="WG124" s="220"/>
      <c r="WH124" s="220"/>
      <c r="WI124" s="220"/>
      <c r="WJ124" s="220"/>
      <c r="WK124" s="220"/>
      <c r="WL124" s="220"/>
      <c r="WM124" s="220"/>
      <c r="WN124" s="220"/>
      <c r="WO124" s="220"/>
      <c r="WP124" s="220"/>
      <c r="WQ124" s="220"/>
      <c r="WR124" s="220"/>
      <c r="WS124" s="220"/>
      <c r="WT124" s="220"/>
      <c r="WU124" s="220"/>
      <c r="WV124" s="220"/>
      <c r="WW124" s="220"/>
      <c r="WX124" s="220"/>
      <c r="WY124" s="220"/>
      <c r="WZ124" s="220"/>
      <c r="XA124" s="220"/>
      <c r="XB124" s="220"/>
      <c r="XC124" s="220"/>
      <c r="XD124" s="220"/>
      <c r="XE124" s="220"/>
      <c r="XF124" s="220"/>
      <c r="XG124" s="220"/>
      <c r="XH124" s="220"/>
      <c r="XI124" s="220"/>
      <c r="XJ124" s="220"/>
      <c r="XK124" s="220"/>
      <c r="XL124" s="220"/>
      <c r="XM124" s="220"/>
      <c r="XN124" s="220"/>
      <c r="XO124" s="220"/>
      <c r="XP124" s="220"/>
      <c r="XQ124" s="220"/>
      <c r="XR124" s="220"/>
      <c r="XS124" s="220"/>
      <c r="XT124" s="220"/>
      <c r="XU124" s="220"/>
      <c r="XV124" s="220"/>
      <c r="XW124" s="220"/>
      <c r="XX124" s="220"/>
      <c r="XY124" s="220"/>
      <c r="XZ124" s="220"/>
      <c r="YA124" s="220"/>
      <c r="YB124" s="220"/>
      <c r="YC124" s="220"/>
      <c r="YD124" s="220"/>
      <c r="YE124" s="220"/>
      <c r="YF124" s="220"/>
      <c r="YG124" s="220"/>
      <c r="YH124" s="220"/>
      <c r="YI124" s="220"/>
      <c r="YJ124" s="220"/>
      <c r="YK124" s="220"/>
      <c r="YL124" s="220"/>
      <c r="YM124" s="220"/>
      <c r="YN124" s="220"/>
      <c r="YO124" s="220"/>
      <c r="YP124" s="220"/>
      <c r="YQ124" s="220"/>
      <c r="YR124" s="220"/>
      <c r="YS124" s="220"/>
      <c r="YT124" s="220"/>
      <c r="YU124" s="220"/>
      <c r="YV124" s="220"/>
      <c r="YW124" s="220"/>
      <c r="YX124" s="220"/>
      <c r="YY124" s="220"/>
      <c r="YZ124" s="220"/>
      <c r="ZA124" s="220"/>
      <c r="ZB124" s="220"/>
      <c r="ZC124" s="220"/>
      <c r="ZD124" s="220"/>
      <c r="ZE124" s="220"/>
      <c r="ZF124" s="220"/>
      <c r="ZG124" s="220"/>
      <c r="ZH124" s="220"/>
      <c r="ZI124" s="220"/>
      <c r="ZJ124" s="220"/>
      <c r="ZK124" s="220"/>
      <c r="ZL124" s="220"/>
      <c r="ZM124" s="220"/>
      <c r="ZN124" s="220"/>
      <c r="ZO124" s="220"/>
      <c r="ZP124" s="220"/>
      <c r="ZQ124" s="220"/>
      <c r="ZR124" s="220"/>
      <c r="ZS124" s="220"/>
      <c r="ZT124" s="220"/>
      <c r="ZU124" s="220"/>
      <c r="ZV124" s="220"/>
      <c r="ZW124" s="220"/>
      <c r="ZX124" s="220"/>
      <c r="ZY124" s="220"/>
      <c r="ZZ124" s="220"/>
      <c r="AAA124" s="220"/>
      <c r="AAB124" s="220"/>
      <c r="AAC124" s="220"/>
      <c r="AAD124" s="220"/>
      <c r="AAE124" s="220"/>
      <c r="AAF124" s="220"/>
      <c r="AAG124" s="220"/>
      <c r="AAH124" s="220"/>
      <c r="AAI124" s="220"/>
      <c r="AAJ124" s="220"/>
      <c r="AAK124" s="220"/>
      <c r="AAL124" s="220"/>
      <c r="AAM124" s="220"/>
      <c r="AAN124" s="220"/>
      <c r="AAO124" s="220"/>
      <c r="AAP124" s="220"/>
      <c r="AAQ124" s="220"/>
      <c r="AAR124" s="220"/>
      <c r="AAS124" s="220"/>
      <c r="AAT124" s="220"/>
      <c r="AAU124" s="220"/>
      <c r="AAV124" s="220"/>
      <c r="AAW124" s="220"/>
      <c r="AAX124" s="220"/>
      <c r="AAY124" s="220"/>
      <c r="AAZ124" s="220"/>
      <c r="ABA124" s="220"/>
      <c r="ABB124" s="220"/>
      <c r="ABC124" s="220"/>
      <c r="ABD124" s="220"/>
      <c r="ABE124" s="220"/>
      <c r="ABF124" s="220"/>
      <c r="ABG124" s="220"/>
      <c r="ABH124" s="220"/>
      <c r="ABI124" s="220"/>
      <c r="ABJ124" s="220"/>
      <c r="ABK124" s="220"/>
      <c r="ABL124" s="220"/>
      <c r="ABM124" s="220"/>
      <c r="ABN124" s="220"/>
      <c r="ABO124" s="220"/>
      <c r="ABP124" s="220"/>
      <c r="ABQ124" s="220"/>
      <c r="ABR124" s="220"/>
      <c r="ABS124" s="220"/>
      <c r="ABT124" s="220"/>
      <c r="ABU124" s="220"/>
      <c r="ABV124" s="220"/>
      <c r="ABW124" s="220"/>
      <c r="ABX124" s="220"/>
      <c r="ABY124" s="220"/>
      <c r="ABZ124" s="220"/>
      <c r="ACA124" s="220"/>
      <c r="ACB124" s="220"/>
      <c r="ACC124" s="220"/>
      <c r="ACD124" s="220"/>
      <c r="ACE124" s="220"/>
      <c r="ACF124" s="220"/>
      <c r="ACG124" s="220"/>
      <c r="ACH124" s="220"/>
      <c r="ACI124" s="220"/>
      <c r="ACJ124" s="220"/>
      <c r="ACK124" s="220"/>
      <c r="ACL124" s="220"/>
      <c r="ACM124" s="220"/>
      <c r="ACN124" s="220"/>
      <c r="ACO124" s="220"/>
      <c r="ACP124" s="220"/>
      <c r="ACQ124" s="220"/>
      <c r="ACR124" s="220"/>
      <c r="ACS124" s="220"/>
      <c r="ACT124" s="220"/>
      <c r="ACU124" s="220"/>
      <c r="ACV124" s="220"/>
      <c r="ACW124" s="220"/>
      <c r="ACX124" s="220"/>
      <c r="ACY124" s="220"/>
      <c r="ACZ124" s="220"/>
      <c r="ADA124" s="220"/>
      <c r="ADB124" s="220"/>
      <c r="ADC124" s="220"/>
      <c r="ADD124" s="220"/>
      <c r="ADE124" s="220"/>
      <c r="ADF124" s="220"/>
      <c r="ADG124" s="220"/>
      <c r="ADH124" s="220"/>
      <c r="ADI124" s="220"/>
      <c r="ADJ124" s="220"/>
      <c r="ADK124" s="220"/>
      <c r="ADL124" s="220"/>
      <c r="ADM124" s="220"/>
      <c r="ADN124" s="220"/>
      <c r="ADO124" s="220"/>
      <c r="ADP124" s="220"/>
      <c r="ADQ124" s="220"/>
      <c r="ADR124" s="220"/>
      <c r="ADS124" s="220"/>
      <c r="ADT124" s="220"/>
      <c r="ADU124" s="220"/>
      <c r="ADV124" s="220"/>
      <c r="ADW124" s="220"/>
      <c r="ADX124" s="220"/>
      <c r="ADY124" s="220"/>
      <c r="ADZ124" s="220"/>
      <c r="AEA124" s="220"/>
      <c r="AEB124" s="220"/>
      <c r="AEC124" s="220"/>
      <c r="AED124" s="220"/>
      <c r="AEE124" s="220"/>
      <c r="AEF124" s="220"/>
      <c r="AEG124" s="220"/>
      <c r="AEH124" s="220"/>
      <c r="AEI124" s="220"/>
      <c r="AEJ124" s="220"/>
      <c r="AEK124" s="220"/>
      <c r="AEL124" s="220"/>
      <c r="AEM124" s="220"/>
      <c r="AEN124" s="220"/>
      <c r="AEO124" s="220"/>
      <c r="AEP124" s="220"/>
      <c r="AEQ124" s="220"/>
      <c r="AER124" s="220"/>
      <c r="AES124" s="220"/>
      <c r="AET124" s="220"/>
      <c r="AEU124" s="220"/>
      <c r="AEV124" s="220"/>
      <c r="AEW124" s="220"/>
      <c r="AEX124" s="220"/>
      <c r="AEY124" s="220"/>
      <c r="AEZ124" s="220"/>
      <c r="AFA124" s="220"/>
      <c r="AFB124" s="220"/>
      <c r="AFC124" s="220"/>
      <c r="AFD124" s="220"/>
      <c r="AFE124" s="220"/>
      <c r="AFF124" s="220"/>
      <c r="AFG124" s="220"/>
      <c r="AFH124" s="220"/>
      <c r="AFI124" s="220"/>
      <c r="AFJ124" s="220"/>
      <c r="AFK124" s="220"/>
      <c r="AFL124" s="220"/>
      <c r="AFM124" s="220"/>
      <c r="AFN124" s="220"/>
      <c r="AFO124" s="220"/>
      <c r="AFP124" s="220"/>
      <c r="AFQ124" s="220"/>
      <c r="AFR124" s="220"/>
      <c r="AFS124" s="220"/>
      <c r="AFT124" s="220"/>
      <c r="AFU124" s="220"/>
      <c r="AFV124" s="220"/>
      <c r="AFW124" s="220"/>
      <c r="AFX124" s="220"/>
      <c r="AFY124" s="220"/>
      <c r="AFZ124" s="220"/>
      <c r="AGA124" s="220"/>
      <c r="AGB124" s="220"/>
      <c r="AGC124" s="220"/>
      <c r="AGD124" s="220"/>
      <c r="AGE124" s="220"/>
      <c r="AGF124" s="220"/>
      <c r="AGG124" s="220"/>
      <c r="AGH124" s="220"/>
      <c r="AGI124" s="220"/>
      <c r="AGJ124" s="220"/>
      <c r="AGK124" s="220"/>
      <c r="AGL124" s="220"/>
      <c r="AGM124" s="220"/>
      <c r="AGN124" s="220"/>
      <c r="AGO124" s="220"/>
      <c r="AGP124" s="220"/>
      <c r="AGQ124" s="220"/>
      <c r="AGR124" s="220"/>
      <c r="AGS124" s="220"/>
      <c r="AGT124" s="220"/>
      <c r="AGU124" s="220"/>
      <c r="AGV124" s="220"/>
      <c r="AGW124" s="220"/>
      <c r="AGX124" s="220"/>
      <c r="AGY124" s="220"/>
      <c r="AGZ124" s="220"/>
      <c r="AHA124" s="220"/>
      <c r="AHB124" s="220"/>
      <c r="AHC124" s="220"/>
      <c r="AHD124" s="220"/>
      <c r="AHE124" s="220"/>
      <c r="AHF124" s="220"/>
      <c r="AHG124" s="220"/>
      <c r="AHH124" s="220"/>
      <c r="AHI124" s="220"/>
      <c r="AHJ124" s="220"/>
      <c r="AHK124" s="220"/>
      <c r="AHL124" s="220"/>
      <c r="AHM124" s="220"/>
      <c r="AHN124" s="220"/>
      <c r="AHO124" s="220"/>
      <c r="AHP124" s="220"/>
      <c r="AHQ124" s="220"/>
      <c r="AHR124" s="220"/>
      <c r="AHS124" s="220"/>
      <c r="AHT124" s="220"/>
      <c r="AHU124" s="220"/>
      <c r="AHV124" s="220"/>
      <c r="AHW124" s="220"/>
      <c r="AHX124" s="220"/>
      <c r="AHY124" s="220"/>
      <c r="AHZ124" s="220"/>
      <c r="AIA124" s="220"/>
      <c r="AIB124" s="220"/>
      <c r="AIC124" s="220"/>
      <c r="AID124" s="220"/>
      <c r="AIE124" s="220"/>
      <c r="AIF124" s="220"/>
      <c r="AIG124" s="220"/>
      <c r="AIH124" s="220"/>
      <c r="AII124" s="220"/>
      <c r="AIJ124" s="220"/>
      <c r="AIK124" s="220"/>
      <c r="AIL124" s="220"/>
      <c r="AIM124" s="220"/>
      <c r="AIN124" s="220"/>
      <c r="AIO124" s="220"/>
      <c r="AIP124" s="220"/>
      <c r="AIQ124" s="220"/>
      <c r="AIR124" s="220"/>
      <c r="AIS124" s="220"/>
      <c r="AIT124" s="220"/>
      <c r="AIU124" s="220"/>
      <c r="AIV124" s="220"/>
      <c r="AIW124" s="220"/>
      <c r="AIX124" s="220"/>
      <c r="AIY124" s="220"/>
      <c r="AIZ124" s="220"/>
      <c r="AJA124" s="220"/>
      <c r="AJB124" s="220"/>
      <c r="AJC124" s="220"/>
      <c r="AJD124" s="220"/>
      <c r="AJE124" s="220"/>
      <c r="AJF124" s="220"/>
      <c r="AJG124" s="220"/>
      <c r="AJH124" s="220"/>
      <c r="AJI124" s="220"/>
      <c r="AJJ124" s="220"/>
      <c r="AJK124" s="220"/>
      <c r="AJL124" s="220"/>
      <c r="AJM124" s="220"/>
      <c r="AJN124" s="220"/>
      <c r="AJO124" s="220"/>
      <c r="AJP124" s="220"/>
      <c r="AJQ124" s="220"/>
      <c r="AJR124" s="220"/>
      <c r="AJS124" s="220"/>
      <c r="AJT124" s="220"/>
      <c r="AJU124" s="220"/>
      <c r="AJV124" s="220"/>
      <c r="AJW124" s="220"/>
      <c r="AJX124" s="220"/>
      <c r="AJY124" s="220"/>
      <c r="AJZ124" s="220"/>
      <c r="AKA124" s="220"/>
      <c r="AKB124" s="220"/>
      <c r="AKC124" s="220"/>
      <c r="AKD124" s="220"/>
      <c r="AKE124" s="220"/>
      <c r="AKF124" s="220"/>
      <c r="AKG124" s="220"/>
      <c r="AKH124" s="220"/>
      <c r="AKI124" s="220"/>
      <c r="AKJ124" s="220"/>
      <c r="AKK124" s="220"/>
      <c r="AKL124" s="220"/>
      <c r="AKM124" s="220"/>
      <c r="AKN124" s="220"/>
      <c r="AKO124" s="220"/>
      <c r="AKP124" s="220"/>
      <c r="AKQ124" s="220"/>
      <c r="AKR124" s="220"/>
      <c r="AKS124" s="220"/>
      <c r="AKT124" s="220"/>
      <c r="AKU124" s="220"/>
      <c r="AKV124" s="220"/>
      <c r="AKW124" s="220"/>
      <c r="AKX124" s="220"/>
      <c r="AKY124" s="220"/>
      <c r="AKZ124" s="220"/>
      <c r="ALA124" s="220"/>
      <c r="ALB124" s="220"/>
      <c r="ALC124" s="220"/>
      <c r="ALD124" s="220"/>
      <c r="ALE124" s="220"/>
      <c r="ALF124" s="220"/>
      <c r="ALG124" s="220"/>
      <c r="ALH124" s="220"/>
      <c r="ALI124" s="220"/>
      <c r="ALJ124" s="220"/>
      <c r="ALK124" s="220"/>
      <c r="ALL124" s="220"/>
      <c r="ALM124" s="220"/>
      <c r="ALN124" s="220"/>
      <c r="ALO124" s="220"/>
      <c r="ALP124" s="220"/>
      <c r="ALQ124" s="220"/>
      <c r="ALR124" s="220"/>
      <c r="ALS124" s="220"/>
      <c r="ALT124" s="220"/>
      <c r="ALU124" s="220"/>
      <c r="ALV124" s="220"/>
      <c r="ALW124" s="220"/>
      <c r="ALX124" s="220"/>
      <c r="ALY124" s="220"/>
      <c r="ALZ124" s="220"/>
      <c r="AMA124" s="220"/>
      <c r="AMB124" s="220"/>
      <c r="AMC124" s="220"/>
      <c r="AMD124" s="220"/>
      <c r="AME124" s="220"/>
      <c r="AMF124" s="220"/>
      <c r="AMG124" s="220"/>
      <c r="AMH124" s="220"/>
      <c r="AMI124" s="220"/>
      <c r="AMJ124" s="220"/>
      <c r="AMK124" s="220"/>
      <c r="AML124" s="220"/>
      <c r="AMM124" s="220"/>
      <c r="AMN124" s="220"/>
      <c r="AMO124" s="220"/>
      <c r="AMP124" s="220"/>
      <c r="AMQ124" s="220"/>
      <c r="AMR124" s="220"/>
      <c r="AMS124" s="220"/>
      <c r="AMT124" s="220"/>
      <c r="AMU124" s="220"/>
      <c r="AMV124" s="220"/>
      <c r="AMW124" s="220"/>
      <c r="AMX124" s="220"/>
      <c r="AMY124" s="220"/>
      <c r="AMZ124" s="220"/>
      <c r="ANA124" s="220"/>
      <c r="ANB124" s="220"/>
      <c r="ANC124" s="220"/>
      <c r="AND124" s="220"/>
      <c r="ANE124" s="220"/>
      <c r="ANF124" s="220"/>
      <c r="ANG124" s="220"/>
      <c r="ANH124" s="220"/>
      <c r="ANI124" s="220"/>
      <c r="ANJ124" s="220"/>
      <c r="ANK124" s="220"/>
      <c r="ANL124" s="220"/>
      <c r="ANM124" s="220"/>
      <c r="ANN124" s="220"/>
      <c r="ANO124" s="220"/>
      <c r="ANP124" s="220"/>
      <c r="ANQ124" s="220"/>
      <c r="ANR124" s="220"/>
      <c r="ANS124" s="220"/>
      <c r="ANT124" s="220"/>
      <c r="ANU124" s="220"/>
      <c r="ANV124" s="220"/>
      <c r="ANW124" s="220"/>
      <c r="ANX124" s="220"/>
      <c r="ANY124" s="220"/>
      <c r="ANZ124" s="220"/>
      <c r="AOA124" s="220"/>
      <c r="AOB124" s="220"/>
      <c r="AOC124" s="220"/>
      <c r="AOD124" s="220"/>
      <c r="AOE124" s="220"/>
      <c r="AOF124" s="220"/>
      <c r="AOG124" s="220"/>
      <c r="AOH124" s="220"/>
      <c r="AOI124" s="220"/>
      <c r="AOJ124" s="220"/>
      <c r="AOK124" s="220"/>
      <c r="AOL124" s="220"/>
      <c r="AOM124" s="220"/>
      <c r="AON124" s="220"/>
      <c r="AOO124" s="220"/>
      <c r="AOP124" s="220"/>
      <c r="AOQ124" s="220"/>
      <c r="AOR124" s="220"/>
      <c r="AOS124" s="220"/>
      <c r="AOT124" s="220"/>
      <c r="AOU124" s="220"/>
      <c r="AOV124" s="220"/>
      <c r="AOW124" s="220"/>
      <c r="AOX124" s="220"/>
      <c r="AOY124" s="220"/>
      <c r="AOZ124" s="220"/>
      <c r="APA124" s="220"/>
      <c r="APB124" s="220"/>
      <c r="APC124" s="220"/>
      <c r="APD124" s="220"/>
      <c r="APE124" s="220"/>
      <c r="APF124" s="220"/>
      <c r="APG124" s="220"/>
      <c r="APH124" s="220"/>
      <c r="API124" s="220"/>
      <c r="APJ124" s="220"/>
      <c r="APK124" s="220"/>
      <c r="APL124" s="220"/>
      <c r="APM124" s="220"/>
      <c r="APN124" s="220"/>
      <c r="APO124" s="220"/>
      <c r="APP124" s="220"/>
      <c r="APQ124" s="220"/>
      <c r="APR124" s="220"/>
      <c r="APS124" s="220"/>
      <c r="APT124" s="220"/>
      <c r="APU124" s="220"/>
      <c r="APV124" s="220"/>
      <c r="APW124" s="220"/>
      <c r="APX124" s="220"/>
      <c r="APY124" s="220"/>
      <c r="APZ124" s="220"/>
      <c r="AQA124" s="220"/>
      <c r="AQB124" s="220"/>
      <c r="AQC124" s="220"/>
      <c r="AQD124" s="220"/>
      <c r="AQE124" s="220"/>
      <c r="AQF124" s="220"/>
      <c r="AQG124" s="220"/>
      <c r="AQH124" s="220"/>
      <c r="AQI124" s="220"/>
      <c r="AQJ124" s="220"/>
      <c r="AQK124" s="220"/>
      <c r="AQL124" s="220"/>
      <c r="AQM124" s="220"/>
      <c r="AQN124" s="220"/>
      <c r="AQO124" s="220"/>
      <c r="AQP124" s="220"/>
      <c r="AQQ124" s="220"/>
      <c r="AQR124" s="220"/>
      <c r="AQS124" s="220"/>
      <c r="AQT124" s="220"/>
      <c r="AQU124" s="220"/>
      <c r="AQV124" s="220"/>
      <c r="AQW124" s="220"/>
      <c r="AQX124" s="220"/>
      <c r="AQY124" s="220"/>
      <c r="AQZ124" s="220"/>
      <c r="ARA124" s="220"/>
      <c r="ARB124" s="220"/>
      <c r="ARC124" s="220"/>
      <c r="ARD124" s="220"/>
      <c r="ARE124" s="220"/>
      <c r="ARF124" s="220"/>
      <c r="ARG124" s="220"/>
      <c r="ARH124" s="220"/>
      <c r="ARI124" s="220"/>
      <c r="ARJ124" s="220"/>
      <c r="ARK124" s="220"/>
      <c r="ARL124" s="220"/>
      <c r="ARM124" s="220"/>
      <c r="ARN124" s="220"/>
      <c r="ARO124" s="220"/>
      <c r="ARP124" s="220"/>
      <c r="ARQ124" s="220"/>
      <c r="ARR124" s="220"/>
      <c r="ARS124" s="220"/>
      <c r="ART124" s="220"/>
      <c r="ARU124" s="220"/>
      <c r="ARV124" s="220"/>
      <c r="ARW124" s="220"/>
      <c r="ARX124" s="220"/>
      <c r="ARY124" s="220"/>
      <c r="ARZ124" s="220"/>
      <c r="ASA124" s="220"/>
      <c r="ASB124" s="220"/>
      <c r="ASC124" s="220"/>
      <c r="ASD124" s="220"/>
      <c r="ASE124" s="220"/>
      <c r="ASF124" s="220"/>
      <c r="ASG124" s="220"/>
      <c r="ASH124" s="220"/>
      <c r="ASI124" s="220"/>
      <c r="ASJ124" s="220"/>
      <c r="ASK124" s="220"/>
      <c r="ASL124" s="220"/>
      <c r="ASM124" s="220"/>
      <c r="ASN124" s="220"/>
      <c r="ASO124" s="220"/>
      <c r="ASP124" s="220"/>
      <c r="ASQ124" s="220"/>
      <c r="ASR124" s="220"/>
      <c r="ASS124" s="220"/>
      <c r="AST124" s="220"/>
      <c r="ASU124" s="220"/>
      <c r="ASV124" s="220"/>
      <c r="ASW124" s="220"/>
      <c r="ASX124" s="220"/>
      <c r="ASY124" s="220"/>
      <c r="ASZ124" s="220"/>
      <c r="ATA124" s="220"/>
      <c r="ATB124" s="220"/>
      <c r="ATC124" s="220"/>
      <c r="ATD124" s="220"/>
      <c r="ATE124" s="220"/>
      <c r="ATF124" s="220"/>
      <c r="ATG124" s="220"/>
      <c r="ATH124" s="220"/>
      <c r="ATI124" s="220"/>
      <c r="ATJ124" s="220"/>
      <c r="ATK124" s="220"/>
      <c r="ATL124" s="220"/>
      <c r="ATM124" s="220"/>
      <c r="ATN124" s="220"/>
      <c r="ATO124" s="220"/>
      <c r="ATP124" s="220"/>
      <c r="ATQ124" s="220"/>
      <c r="ATR124" s="220"/>
      <c r="ATS124" s="220"/>
      <c r="ATT124" s="220"/>
      <c r="ATU124" s="220"/>
      <c r="ATV124" s="220"/>
      <c r="ATW124" s="220"/>
      <c r="ATX124" s="220"/>
      <c r="ATY124" s="220"/>
      <c r="ATZ124" s="220"/>
      <c r="AUA124" s="220"/>
      <c r="AUB124" s="220"/>
      <c r="AUC124" s="220"/>
      <c r="AUD124" s="220"/>
      <c r="AUE124" s="220"/>
      <c r="AUF124" s="220"/>
      <c r="AUG124" s="220"/>
      <c r="AUH124" s="220"/>
      <c r="AUI124" s="220"/>
      <c r="AUJ124" s="220"/>
      <c r="AUK124" s="220"/>
      <c r="AUL124" s="220"/>
      <c r="AUM124" s="220"/>
      <c r="AUN124" s="220"/>
      <c r="AUO124" s="220"/>
      <c r="AUP124" s="220"/>
      <c r="AUQ124" s="220"/>
      <c r="AUR124" s="220"/>
      <c r="AUS124" s="220"/>
      <c r="AUT124" s="220"/>
      <c r="AUU124" s="220"/>
      <c r="AUV124" s="220"/>
      <c r="AUW124" s="220"/>
      <c r="AUX124" s="220"/>
      <c r="AUY124" s="220"/>
      <c r="AUZ124" s="220"/>
      <c r="AVA124" s="220"/>
      <c r="AVB124" s="220"/>
      <c r="AVC124" s="220"/>
      <c r="AVD124" s="220"/>
      <c r="AVE124" s="220"/>
      <c r="AVF124" s="220"/>
      <c r="AVG124" s="220"/>
      <c r="AVH124" s="220"/>
      <c r="AVI124" s="220"/>
      <c r="AVJ124" s="220"/>
      <c r="AVK124" s="220"/>
      <c r="AVL124" s="220"/>
      <c r="AVM124" s="220"/>
      <c r="AVN124" s="220"/>
      <c r="AVO124" s="220"/>
      <c r="AVP124" s="220"/>
      <c r="AVQ124" s="220"/>
      <c r="AVR124" s="220"/>
      <c r="AVS124" s="220"/>
      <c r="AVT124" s="220"/>
      <c r="AVU124" s="220"/>
      <c r="AVV124" s="220"/>
      <c r="AVW124" s="220"/>
      <c r="AVX124" s="220"/>
      <c r="AVY124" s="220"/>
      <c r="AVZ124" s="220"/>
      <c r="AWA124" s="220"/>
      <c r="AWB124" s="220"/>
      <c r="AWC124" s="220"/>
      <c r="AWD124" s="220"/>
      <c r="AWE124" s="220"/>
      <c r="AWF124" s="220"/>
      <c r="AWG124" s="220"/>
      <c r="AWH124" s="220"/>
      <c r="AWI124" s="220"/>
      <c r="AWJ124" s="220"/>
      <c r="AWK124" s="220"/>
      <c r="AWL124" s="220"/>
      <c r="AWM124" s="220"/>
      <c r="AWN124" s="220"/>
      <c r="AWO124" s="220"/>
      <c r="AWP124" s="220"/>
      <c r="AWQ124" s="220"/>
      <c r="AWR124" s="220"/>
      <c r="AWS124" s="220"/>
      <c r="AWT124" s="220"/>
      <c r="AWU124" s="220"/>
      <c r="AWV124" s="220"/>
      <c r="AWW124" s="220"/>
      <c r="AWX124" s="220"/>
      <c r="AWY124" s="220"/>
      <c r="AWZ124" s="220"/>
      <c r="AXA124" s="220"/>
      <c r="AXB124" s="220"/>
      <c r="AXC124" s="220"/>
      <c r="AXD124" s="220"/>
      <c r="AXE124" s="220"/>
      <c r="AXF124" s="220"/>
      <c r="AXG124" s="220"/>
      <c r="AXH124" s="220"/>
      <c r="AXI124" s="220"/>
      <c r="AXJ124" s="220"/>
      <c r="AXK124" s="220"/>
      <c r="AXL124" s="220"/>
      <c r="AXM124" s="220"/>
      <c r="AXN124" s="220"/>
      <c r="AXO124" s="220"/>
      <c r="AXP124" s="220"/>
      <c r="AXQ124" s="220"/>
      <c r="AXR124" s="220"/>
      <c r="AXS124" s="220"/>
      <c r="AXT124" s="220"/>
      <c r="AXU124" s="220"/>
      <c r="AXV124" s="220"/>
      <c r="AXW124" s="220"/>
      <c r="AXX124" s="220"/>
      <c r="AXY124" s="220"/>
      <c r="AXZ124" s="220"/>
      <c r="AYA124" s="220"/>
      <c r="AYB124" s="220"/>
      <c r="AYC124" s="220"/>
      <c r="AYD124" s="220"/>
      <c r="AYE124" s="220"/>
      <c r="AYF124" s="220"/>
      <c r="AYG124" s="220"/>
      <c r="AYH124" s="220"/>
      <c r="AYI124" s="220"/>
      <c r="AYJ124" s="220"/>
      <c r="AYK124" s="220"/>
      <c r="AYL124" s="220"/>
      <c r="AYM124" s="220"/>
      <c r="AYN124" s="220"/>
      <c r="AYO124" s="220"/>
      <c r="AYP124" s="220"/>
      <c r="AYQ124" s="220"/>
      <c r="AYR124" s="220"/>
      <c r="AYS124" s="220"/>
      <c r="AYT124" s="220"/>
      <c r="AYU124" s="220"/>
      <c r="AYV124" s="220"/>
      <c r="AYW124" s="220"/>
      <c r="AYX124" s="220"/>
      <c r="AYY124" s="220"/>
      <c r="AYZ124" s="220"/>
      <c r="AZA124" s="220"/>
      <c r="AZB124" s="220"/>
      <c r="AZC124" s="220"/>
      <c r="AZD124" s="220"/>
      <c r="AZE124" s="220"/>
      <c r="AZF124" s="220"/>
      <c r="AZG124" s="220"/>
      <c r="AZH124" s="220"/>
      <c r="AZI124" s="220"/>
      <c r="AZJ124" s="220"/>
      <c r="AZK124" s="220"/>
      <c r="AZL124" s="220"/>
      <c r="AZM124" s="220"/>
      <c r="AZN124" s="220"/>
      <c r="AZO124" s="220"/>
      <c r="AZP124" s="220"/>
      <c r="AZQ124" s="220"/>
      <c r="AZR124" s="220"/>
      <c r="AZS124" s="220"/>
      <c r="AZT124" s="220"/>
      <c r="AZU124" s="220"/>
      <c r="AZV124" s="220"/>
      <c r="AZW124" s="220"/>
      <c r="AZX124" s="220"/>
      <c r="AZY124" s="220"/>
      <c r="AZZ124" s="220"/>
      <c r="BAA124" s="220"/>
      <c r="BAB124" s="220"/>
      <c r="BAC124" s="220"/>
      <c r="BAD124" s="220"/>
      <c r="BAE124" s="220"/>
      <c r="BAF124" s="220"/>
      <c r="BAG124" s="220"/>
      <c r="BAH124" s="220"/>
      <c r="BAI124" s="220"/>
      <c r="BAJ124" s="220"/>
      <c r="BAK124" s="220"/>
      <c r="BAL124" s="220"/>
      <c r="BAM124" s="220"/>
      <c r="BAN124" s="220"/>
      <c r="BAO124" s="220"/>
      <c r="BAP124" s="220"/>
      <c r="BAQ124" s="220"/>
      <c r="BAR124" s="220"/>
      <c r="BAS124" s="220"/>
      <c r="BAT124" s="220"/>
      <c r="BAU124" s="220"/>
      <c r="BAV124" s="220"/>
      <c r="BAW124" s="220"/>
      <c r="BAX124" s="220"/>
      <c r="BAY124" s="220"/>
      <c r="BAZ124" s="220"/>
      <c r="BBA124" s="220"/>
      <c r="BBB124" s="220"/>
      <c r="BBC124" s="220"/>
      <c r="BBD124" s="220"/>
      <c r="BBE124" s="220"/>
      <c r="BBF124" s="220"/>
      <c r="BBG124" s="220"/>
      <c r="BBH124" s="220"/>
      <c r="BBI124" s="220"/>
      <c r="BBJ124" s="220"/>
      <c r="BBK124" s="220"/>
      <c r="BBL124" s="220"/>
      <c r="BBM124" s="220"/>
      <c r="BBN124" s="220"/>
      <c r="BBO124" s="220"/>
      <c r="BBP124" s="220"/>
      <c r="BBQ124" s="220"/>
      <c r="BBR124" s="220"/>
      <c r="BBS124" s="220"/>
      <c r="BBT124" s="220"/>
      <c r="BBU124" s="220"/>
      <c r="BBV124" s="220"/>
      <c r="BBW124" s="220"/>
      <c r="BBX124" s="220"/>
      <c r="BBY124" s="220"/>
      <c r="BBZ124" s="220"/>
      <c r="BCA124" s="220"/>
      <c r="BCB124" s="220"/>
      <c r="BCC124" s="220"/>
      <c r="BCD124" s="220"/>
      <c r="BCE124" s="220"/>
      <c r="BCF124" s="220"/>
      <c r="BCG124" s="220"/>
      <c r="BCH124" s="220"/>
      <c r="BCI124" s="220"/>
      <c r="BCJ124" s="220"/>
      <c r="BCK124" s="220"/>
      <c r="BCL124" s="220"/>
      <c r="BCM124" s="220"/>
      <c r="BCN124" s="220"/>
      <c r="BCO124" s="220"/>
      <c r="BCP124" s="220"/>
      <c r="BCQ124" s="220"/>
      <c r="BCR124" s="220"/>
      <c r="BCS124" s="220"/>
      <c r="BCT124" s="220"/>
      <c r="BCU124" s="220"/>
      <c r="BCV124" s="220"/>
      <c r="BCW124" s="220"/>
      <c r="BCX124" s="220"/>
      <c r="BCY124" s="220"/>
      <c r="BCZ124" s="220"/>
      <c r="BDA124" s="220"/>
      <c r="BDB124" s="220"/>
      <c r="BDC124" s="220"/>
      <c r="BDD124" s="220"/>
      <c r="BDE124" s="220"/>
      <c r="BDF124" s="220"/>
      <c r="BDG124" s="220"/>
      <c r="BDH124" s="220"/>
      <c r="BDI124" s="220"/>
      <c r="BDJ124" s="220"/>
      <c r="BDK124" s="220"/>
      <c r="BDL124" s="220"/>
      <c r="BDM124" s="220"/>
      <c r="BDN124" s="220"/>
      <c r="BDO124" s="220"/>
      <c r="BDP124" s="220"/>
      <c r="BDQ124" s="220"/>
      <c r="BDR124" s="220"/>
      <c r="BDS124" s="220"/>
      <c r="BDT124" s="220"/>
      <c r="BDU124" s="220"/>
      <c r="BDV124" s="220"/>
      <c r="BDW124" s="220"/>
      <c r="BDX124" s="220"/>
      <c r="BDY124" s="220"/>
      <c r="BDZ124" s="220"/>
      <c r="BEA124" s="220"/>
      <c r="BEB124" s="220"/>
      <c r="BEC124" s="220"/>
      <c r="BED124" s="220"/>
      <c r="BEE124" s="220"/>
      <c r="BEF124" s="220"/>
      <c r="BEG124" s="220"/>
      <c r="BEH124" s="220"/>
      <c r="BEI124" s="220"/>
      <c r="BEJ124" s="220"/>
      <c r="BEK124" s="220"/>
      <c r="BEL124" s="220"/>
      <c r="BEM124" s="220"/>
      <c r="BEN124" s="220"/>
      <c r="BEO124" s="220"/>
      <c r="BEP124" s="220"/>
      <c r="BEQ124" s="220"/>
      <c r="BER124" s="220"/>
      <c r="BES124" s="220"/>
      <c r="BET124" s="220"/>
      <c r="BEU124" s="220"/>
      <c r="BEV124" s="220"/>
      <c r="BEW124" s="220"/>
      <c r="BEX124" s="220"/>
      <c r="BEY124" s="220"/>
      <c r="BEZ124" s="220"/>
      <c r="BFA124" s="220"/>
      <c r="BFB124" s="220"/>
      <c r="BFC124" s="220"/>
      <c r="BFD124" s="220"/>
      <c r="BFE124" s="220"/>
      <c r="BFF124" s="220"/>
      <c r="BFG124" s="220"/>
      <c r="BFH124" s="220"/>
      <c r="BFI124" s="220"/>
      <c r="BFJ124" s="220"/>
      <c r="BFK124" s="220"/>
      <c r="BFL124" s="220"/>
      <c r="BFM124" s="220"/>
      <c r="BFN124" s="220"/>
      <c r="BFO124" s="220"/>
      <c r="BFP124" s="220"/>
      <c r="BFQ124" s="220"/>
      <c r="BFR124" s="220"/>
      <c r="BFS124" s="220"/>
      <c r="BFT124" s="220"/>
      <c r="BFU124" s="220"/>
      <c r="BFV124" s="220"/>
      <c r="BFW124" s="220"/>
      <c r="BFX124" s="220"/>
      <c r="BFY124" s="220"/>
      <c r="BFZ124" s="220"/>
      <c r="BGA124" s="220"/>
      <c r="BGB124" s="220"/>
      <c r="BGC124" s="220"/>
      <c r="BGD124" s="220"/>
      <c r="BGE124" s="220"/>
      <c r="BGF124" s="220"/>
      <c r="BGG124" s="220"/>
      <c r="BGH124" s="220"/>
      <c r="BGI124" s="220"/>
      <c r="BGJ124" s="220"/>
      <c r="BGK124" s="220"/>
      <c r="BGL124" s="220"/>
      <c r="BGM124" s="220"/>
      <c r="BGN124" s="220"/>
      <c r="BGO124" s="220"/>
      <c r="BGP124" s="220"/>
      <c r="BGQ124" s="220"/>
      <c r="BGR124" s="220"/>
      <c r="BGS124" s="220"/>
      <c r="BGT124" s="220"/>
      <c r="BGU124" s="220"/>
      <c r="BGV124" s="220"/>
      <c r="BGW124" s="220"/>
      <c r="BGX124" s="220"/>
      <c r="BGY124" s="220"/>
      <c r="BGZ124" s="220"/>
      <c r="BHA124" s="220"/>
      <c r="BHB124" s="220"/>
      <c r="BHC124" s="220"/>
      <c r="BHD124" s="220"/>
      <c r="BHE124" s="220"/>
      <c r="BHF124" s="220"/>
      <c r="BHG124" s="220"/>
      <c r="BHH124" s="220"/>
      <c r="BHI124" s="220"/>
      <c r="BHJ124" s="220"/>
      <c r="BHK124" s="220"/>
      <c r="BHL124" s="220"/>
      <c r="BHM124" s="220"/>
      <c r="BHN124" s="220"/>
      <c r="BHO124" s="220"/>
      <c r="BHP124" s="220"/>
      <c r="BHQ124" s="220"/>
      <c r="BHR124" s="220"/>
      <c r="BHS124" s="220"/>
      <c r="BHT124" s="220"/>
      <c r="BHU124" s="220"/>
      <c r="BHV124" s="220"/>
      <c r="BHW124" s="220"/>
      <c r="BHX124" s="220"/>
      <c r="BHY124" s="220"/>
      <c r="BHZ124" s="220"/>
      <c r="BIA124" s="220"/>
      <c r="BIB124" s="220"/>
      <c r="BIC124" s="220"/>
      <c r="BID124" s="220"/>
      <c r="BIE124" s="220"/>
      <c r="BIF124" s="220"/>
      <c r="BIG124" s="220"/>
      <c r="BIH124" s="220"/>
      <c r="BII124" s="220"/>
      <c r="BIJ124" s="220"/>
      <c r="BIK124" s="220"/>
      <c r="BIL124" s="220"/>
      <c r="BIM124" s="220"/>
      <c r="BIN124" s="220"/>
      <c r="BIO124" s="220"/>
      <c r="BIP124" s="220"/>
      <c r="BIQ124" s="220"/>
      <c r="BIR124" s="220"/>
      <c r="BIS124" s="220"/>
      <c r="BIT124" s="220"/>
      <c r="BIU124" s="220"/>
      <c r="BIV124" s="220"/>
      <c r="BIW124" s="220"/>
      <c r="BIX124" s="220"/>
      <c r="BIY124" s="220"/>
      <c r="BIZ124" s="220"/>
      <c r="BJA124" s="220"/>
      <c r="BJB124" s="220"/>
      <c r="BJC124" s="220"/>
      <c r="BJD124" s="220"/>
      <c r="BJE124" s="220"/>
      <c r="BJF124" s="220"/>
      <c r="BJG124" s="220"/>
      <c r="BJH124" s="220"/>
      <c r="BJI124" s="220"/>
      <c r="BJJ124" s="220"/>
      <c r="BJK124" s="220"/>
      <c r="BJL124" s="220"/>
      <c r="BJM124" s="220"/>
      <c r="BJN124" s="220"/>
      <c r="BJO124" s="220"/>
      <c r="BJP124" s="220"/>
      <c r="BJQ124" s="220"/>
      <c r="BJR124" s="220"/>
      <c r="BJS124" s="220"/>
      <c r="BJT124" s="220"/>
      <c r="BJU124" s="220"/>
      <c r="BJV124" s="220"/>
      <c r="BJW124" s="220"/>
      <c r="BJX124" s="220"/>
      <c r="BJY124" s="220"/>
      <c r="BJZ124" s="220"/>
      <c r="BKA124" s="220"/>
      <c r="BKB124" s="220"/>
      <c r="BKC124" s="220"/>
      <c r="BKD124" s="220"/>
      <c r="BKE124" s="220"/>
      <c r="BKF124" s="220"/>
      <c r="BKG124" s="220"/>
      <c r="BKH124" s="220"/>
      <c r="BKI124" s="220"/>
      <c r="BKJ124" s="220"/>
      <c r="BKK124" s="220"/>
      <c r="BKL124" s="220"/>
      <c r="BKM124" s="220"/>
      <c r="BKN124" s="220"/>
      <c r="BKO124" s="220"/>
      <c r="BKP124" s="220"/>
      <c r="BKQ124" s="220"/>
      <c r="BKR124" s="220"/>
      <c r="BKS124" s="220"/>
      <c r="BKT124" s="220"/>
      <c r="BKU124" s="220"/>
      <c r="BKV124" s="220"/>
      <c r="BKW124" s="220"/>
      <c r="BKX124" s="220"/>
      <c r="BKY124" s="220"/>
      <c r="BKZ124" s="220"/>
      <c r="BLA124" s="220"/>
      <c r="BLB124" s="220"/>
      <c r="BLC124" s="220"/>
      <c r="BLD124" s="220"/>
      <c r="BLE124" s="220"/>
      <c r="BLF124" s="220"/>
      <c r="BLG124" s="220"/>
      <c r="BLH124" s="220"/>
      <c r="BLI124" s="220"/>
      <c r="BLJ124" s="220"/>
      <c r="BLK124" s="220"/>
      <c r="BLL124" s="220"/>
      <c r="BLM124" s="220"/>
      <c r="BLN124" s="220"/>
      <c r="BLO124" s="220"/>
      <c r="BLP124" s="220"/>
      <c r="BLQ124" s="220"/>
      <c r="BLR124" s="220"/>
      <c r="BLS124" s="220"/>
      <c r="BLT124" s="220"/>
      <c r="BLU124" s="220"/>
      <c r="BLV124" s="220"/>
      <c r="BLW124" s="220"/>
      <c r="BLX124" s="220"/>
      <c r="BLY124" s="220"/>
      <c r="BLZ124" s="220"/>
      <c r="BMA124" s="220"/>
      <c r="BMB124" s="220"/>
      <c r="BMC124" s="220"/>
      <c r="BMD124" s="220"/>
      <c r="BME124" s="220"/>
      <c r="BMF124" s="220"/>
      <c r="BMG124" s="220"/>
      <c r="BMH124" s="220"/>
      <c r="BMI124" s="220"/>
      <c r="BMJ124" s="220"/>
      <c r="BMK124" s="220"/>
      <c r="BML124" s="220"/>
      <c r="BMM124" s="220"/>
      <c r="BMN124" s="220"/>
      <c r="BMO124" s="220"/>
      <c r="BMP124" s="220"/>
      <c r="BMQ124" s="220"/>
      <c r="BMR124" s="220"/>
      <c r="BMS124" s="220"/>
      <c r="BMT124" s="220"/>
      <c r="BMU124" s="220"/>
      <c r="BMV124" s="220"/>
      <c r="BMW124" s="220"/>
      <c r="BMX124" s="220"/>
      <c r="BMY124" s="220"/>
      <c r="BMZ124" s="220"/>
      <c r="BNA124" s="220"/>
      <c r="BNB124" s="220"/>
      <c r="BNC124" s="220"/>
      <c r="BND124" s="220"/>
      <c r="BNE124" s="220"/>
      <c r="BNF124" s="220"/>
      <c r="BNG124" s="220"/>
      <c r="BNH124" s="220"/>
      <c r="BNI124" s="220"/>
      <c r="BNJ124" s="220"/>
      <c r="BNK124" s="220"/>
      <c r="BNL124" s="220"/>
      <c r="BNM124" s="220"/>
      <c r="BNN124" s="220"/>
      <c r="BNO124" s="220"/>
      <c r="BNP124" s="220"/>
      <c r="BNQ124" s="220"/>
      <c r="BNR124" s="220"/>
      <c r="BNS124" s="220"/>
      <c r="BNT124" s="220"/>
      <c r="BNU124" s="220"/>
      <c r="BNV124" s="220"/>
      <c r="BNW124" s="220"/>
      <c r="BNX124" s="220"/>
      <c r="BNY124" s="220"/>
      <c r="BNZ124" s="220"/>
      <c r="BOA124" s="220"/>
      <c r="BOB124" s="220"/>
      <c r="BOC124" s="220"/>
      <c r="BOD124" s="220"/>
      <c r="BOE124" s="220"/>
      <c r="BOF124" s="220"/>
      <c r="BOG124" s="220"/>
      <c r="BOH124" s="220"/>
      <c r="BOI124" s="220"/>
      <c r="BOJ124" s="220"/>
      <c r="BOK124" s="220"/>
      <c r="BOL124" s="220"/>
      <c r="BOM124" s="220"/>
      <c r="BON124" s="220"/>
      <c r="BOO124" s="220"/>
      <c r="BOP124" s="220"/>
      <c r="BOQ124" s="220"/>
      <c r="BOR124" s="220"/>
      <c r="BOS124" s="220"/>
      <c r="BOT124" s="220"/>
      <c r="BOU124" s="220"/>
      <c r="BOV124" s="220"/>
      <c r="BOW124" s="220"/>
      <c r="BOX124" s="220"/>
      <c r="BOY124" s="220"/>
      <c r="BOZ124" s="220"/>
      <c r="BPA124" s="220"/>
      <c r="BPB124" s="220"/>
      <c r="BPC124" s="220"/>
      <c r="BPD124" s="220"/>
      <c r="BPE124" s="220"/>
      <c r="BPF124" s="220"/>
      <c r="BPG124" s="220"/>
      <c r="BPH124" s="220"/>
      <c r="BPI124" s="220"/>
      <c r="BPJ124" s="220"/>
      <c r="BPK124" s="220"/>
      <c r="BPL124" s="220"/>
      <c r="BPM124" s="220"/>
      <c r="BPN124" s="220"/>
      <c r="BPO124" s="220"/>
      <c r="BPP124" s="220"/>
      <c r="BPQ124" s="220"/>
      <c r="BPR124" s="220"/>
      <c r="BPS124" s="220"/>
      <c r="BPT124" s="220"/>
      <c r="BPU124" s="220"/>
      <c r="BPV124" s="220"/>
      <c r="BPW124" s="220"/>
      <c r="BPX124" s="220"/>
      <c r="BPY124" s="220"/>
      <c r="BPZ124" s="220"/>
      <c r="BQA124" s="220"/>
      <c r="BQB124" s="220"/>
      <c r="BQC124" s="220"/>
      <c r="BQD124" s="220"/>
      <c r="BQE124" s="220"/>
      <c r="BQF124" s="220"/>
      <c r="BQG124" s="220"/>
      <c r="BQH124" s="220"/>
      <c r="BQI124" s="220"/>
      <c r="BQJ124" s="220"/>
      <c r="BQK124" s="220"/>
      <c r="BQL124" s="220"/>
      <c r="BQM124" s="220"/>
      <c r="BQN124" s="220"/>
      <c r="BQO124" s="220"/>
      <c r="BQP124" s="220"/>
      <c r="BQQ124" s="220"/>
      <c r="BQR124" s="220"/>
      <c r="BQS124" s="220"/>
      <c r="BQT124" s="220"/>
      <c r="BQU124" s="220"/>
      <c r="BQV124" s="220"/>
      <c r="BQW124" s="220"/>
      <c r="BQX124" s="220"/>
      <c r="BQY124" s="220"/>
      <c r="BQZ124" s="220"/>
      <c r="BRA124" s="220"/>
      <c r="BRB124" s="220"/>
      <c r="BRC124" s="220"/>
      <c r="BRD124" s="220"/>
      <c r="BRE124" s="220"/>
      <c r="BRF124" s="220"/>
      <c r="BRG124" s="220"/>
      <c r="BRH124" s="220"/>
      <c r="BRI124" s="220"/>
      <c r="BRJ124" s="220"/>
      <c r="BRK124" s="220"/>
      <c r="BRL124" s="220"/>
      <c r="BRM124" s="220"/>
      <c r="BRN124" s="220"/>
      <c r="BRO124" s="220"/>
      <c r="BRP124" s="220"/>
      <c r="BRQ124" s="220"/>
      <c r="BRR124" s="220"/>
      <c r="BRS124" s="220"/>
      <c r="BRT124" s="220"/>
      <c r="BRU124" s="220"/>
      <c r="BRV124" s="220"/>
      <c r="BRW124" s="220"/>
      <c r="BRX124" s="220"/>
      <c r="BRY124" s="220"/>
      <c r="BRZ124" s="220"/>
      <c r="BSA124" s="220"/>
      <c r="BSB124" s="220"/>
      <c r="BSC124" s="220"/>
      <c r="BSD124" s="220"/>
      <c r="BSE124" s="220"/>
      <c r="BSF124" s="220"/>
      <c r="BSG124" s="220"/>
      <c r="BSH124" s="220"/>
      <c r="BSI124" s="220"/>
      <c r="BSJ124" s="220"/>
      <c r="BSK124" s="220"/>
      <c r="BSL124" s="220"/>
      <c r="BSM124" s="220"/>
      <c r="BSN124" s="220"/>
      <c r="BSO124" s="220"/>
      <c r="BSP124" s="220"/>
      <c r="BSQ124" s="220"/>
      <c r="BSR124" s="220"/>
      <c r="BSS124" s="220"/>
      <c r="BST124" s="220"/>
      <c r="BSU124" s="220"/>
      <c r="BSV124" s="220"/>
      <c r="BSW124" s="220"/>
      <c r="BSX124" s="220"/>
      <c r="BSY124" s="220"/>
      <c r="BSZ124" s="220"/>
      <c r="BTA124" s="220"/>
      <c r="BTB124" s="220"/>
      <c r="BTC124" s="220"/>
      <c r="BTD124" s="220"/>
      <c r="BTE124" s="220"/>
      <c r="BTF124" s="220"/>
      <c r="BTG124" s="220"/>
      <c r="BTH124" s="220"/>
      <c r="BTI124" s="220"/>
      <c r="BTJ124" s="220"/>
      <c r="BTK124" s="220"/>
      <c r="BTL124" s="220"/>
      <c r="BTM124" s="220"/>
      <c r="BTN124" s="220"/>
      <c r="BTO124" s="220"/>
      <c r="BTP124" s="220"/>
      <c r="BTQ124" s="220"/>
      <c r="BTR124" s="220"/>
      <c r="BTS124" s="220"/>
      <c r="BTT124" s="220"/>
      <c r="BTU124" s="220"/>
      <c r="BTV124" s="220"/>
      <c r="BTW124" s="220"/>
      <c r="BTX124" s="220"/>
      <c r="BTY124" s="220"/>
      <c r="BTZ124" s="220"/>
      <c r="BUA124" s="220"/>
      <c r="BUB124" s="220"/>
      <c r="BUC124" s="220"/>
      <c r="BUD124" s="220"/>
      <c r="BUE124" s="220"/>
      <c r="BUF124" s="220"/>
      <c r="BUG124" s="220"/>
      <c r="BUH124" s="220"/>
      <c r="BUI124" s="220"/>
      <c r="BUJ124" s="220"/>
      <c r="BUK124" s="220"/>
      <c r="BUL124" s="220"/>
      <c r="BUM124" s="220"/>
      <c r="BUN124" s="220"/>
      <c r="BUO124" s="220"/>
      <c r="BUP124" s="220"/>
      <c r="BUQ124" s="220"/>
      <c r="BUR124" s="220"/>
      <c r="BUS124" s="220"/>
      <c r="BUT124" s="220"/>
      <c r="BUU124" s="220"/>
      <c r="BUV124" s="220"/>
      <c r="BUW124" s="220"/>
      <c r="BUX124" s="220"/>
      <c r="BUY124" s="220"/>
      <c r="BUZ124" s="220"/>
      <c r="BVA124" s="220"/>
      <c r="BVB124" s="220"/>
      <c r="BVC124" s="220"/>
      <c r="BVD124" s="220"/>
      <c r="BVE124" s="220"/>
      <c r="BVF124" s="220"/>
      <c r="BVG124" s="220"/>
      <c r="BVH124" s="220"/>
      <c r="BVI124" s="220"/>
      <c r="BVJ124" s="220"/>
      <c r="BVK124" s="220"/>
      <c r="BVL124" s="220"/>
      <c r="BVM124" s="220"/>
      <c r="BVN124" s="220"/>
      <c r="BVO124" s="220"/>
      <c r="BVP124" s="220"/>
      <c r="BVQ124" s="220"/>
      <c r="BVR124" s="220"/>
      <c r="BVS124" s="220"/>
      <c r="BVT124" s="220"/>
      <c r="BVU124" s="220"/>
      <c r="BVV124" s="220"/>
      <c r="BVW124" s="220"/>
      <c r="BVX124" s="220"/>
      <c r="BVY124" s="220"/>
      <c r="BVZ124" s="220"/>
      <c r="BWA124" s="220"/>
      <c r="BWB124" s="220"/>
      <c r="BWC124" s="220"/>
      <c r="BWD124" s="220"/>
      <c r="BWE124" s="220"/>
      <c r="BWF124" s="220"/>
      <c r="BWG124" s="220"/>
      <c r="BWH124" s="220"/>
      <c r="BWI124" s="220"/>
      <c r="BWJ124" s="220"/>
      <c r="BWK124" s="220"/>
      <c r="BWL124" s="220"/>
      <c r="BWM124" s="220"/>
      <c r="BWN124" s="220"/>
      <c r="BWO124" s="220"/>
      <c r="BWP124" s="220"/>
      <c r="BWQ124" s="220"/>
      <c r="BWR124" s="220"/>
      <c r="BWS124" s="220"/>
      <c r="BWT124" s="220"/>
      <c r="BWU124" s="220"/>
      <c r="BWV124" s="220"/>
      <c r="BWW124" s="220"/>
      <c r="BWX124" s="220"/>
      <c r="BWY124" s="220"/>
      <c r="BWZ124" s="220"/>
      <c r="BXA124" s="220"/>
      <c r="BXB124" s="220"/>
      <c r="BXC124" s="220"/>
      <c r="BXD124" s="220"/>
      <c r="BXE124" s="220"/>
      <c r="BXF124" s="220"/>
      <c r="BXG124" s="220"/>
      <c r="BXH124" s="220"/>
      <c r="BXI124" s="220"/>
      <c r="BXJ124" s="220"/>
      <c r="BXK124" s="220"/>
      <c r="BXL124" s="220"/>
      <c r="BXM124" s="220"/>
      <c r="BXN124" s="220"/>
      <c r="BXO124" s="220"/>
      <c r="BXP124" s="220"/>
      <c r="BXQ124" s="220"/>
      <c r="BXR124" s="220"/>
      <c r="BXS124" s="220"/>
      <c r="BXT124" s="220"/>
      <c r="BXU124" s="220"/>
      <c r="BXV124" s="220"/>
      <c r="BXW124" s="220"/>
      <c r="BXX124" s="220"/>
      <c r="BXY124" s="220"/>
      <c r="BXZ124" s="220"/>
      <c r="BYA124" s="220"/>
      <c r="BYB124" s="220"/>
      <c r="BYC124" s="220"/>
      <c r="BYD124" s="220"/>
      <c r="BYE124" s="220"/>
      <c r="BYF124" s="220"/>
      <c r="BYG124" s="220"/>
      <c r="BYH124" s="220"/>
      <c r="BYI124" s="220"/>
      <c r="BYJ124" s="220"/>
      <c r="BYK124" s="220"/>
      <c r="BYL124" s="220"/>
      <c r="BYM124" s="220"/>
      <c r="BYN124" s="220"/>
      <c r="BYO124" s="220"/>
      <c r="BYP124" s="220"/>
      <c r="BYQ124" s="220"/>
      <c r="BYR124" s="220"/>
      <c r="BYS124" s="220"/>
      <c r="BYT124" s="220"/>
      <c r="BYU124" s="220"/>
      <c r="BYV124" s="220"/>
      <c r="BYW124" s="220"/>
      <c r="BYX124" s="220"/>
      <c r="BYY124" s="220"/>
      <c r="BYZ124" s="220"/>
      <c r="BZA124" s="220"/>
      <c r="BZB124" s="220"/>
      <c r="BZC124" s="220"/>
      <c r="BZD124" s="220"/>
      <c r="BZE124" s="220"/>
      <c r="BZF124" s="220"/>
      <c r="BZG124" s="220"/>
      <c r="BZH124" s="220"/>
      <c r="BZI124" s="220"/>
      <c r="BZJ124" s="220"/>
      <c r="BZK124" s="220"/>
      <c r="BZL124" s="220"/>
      <c r="BZM124" s="220"/>
      <c r="BZN124" s="220"/>
      <c r="BZO124" s="220"/>
      <c r="BZP124" s="220"/>
      <c r="BZQ124" s="220"/>
      <c r="BZR124" s="220"/>
      <c r="BZS124" s="220"/>
      <c r="BZT124" s="220"/>
      <c r="BZU124" s="220"/>
      <c r="BZV124" s="220"/>
      <c r="BZW124" s="220"/>
      <c r="BZX124" s="220"/>
      <c r="BZY124" s="220"/>
      <c r="BZZ124" s="220"/>
      <c r="CAA124" s="220"/>
      <c r="CAB124" s="220"/>
      <c r="CAC124" s="220"/>
      <c r="CAD124" s="220"/>
      <c r="CAE124" s="220"/>
      <c r="CAF124" s="220"/>
      <c r="CAG124" s="220"/>
      <c r="CAH124" s="220"/>
      <c r="CAI124" s="220"/>
      <c r="CAJ124" s="220"/>
      <c r="CAK124" s="220"/>
      <c r="CAL124" s="220"/>
      <c r="CAM124" s="220"/>
      <c r="CAN124" s="220"/>
      <c r="CAO124" s="220"/>
      <c r="CAP124" s="220"/>
      <c r="CAQ124" s="220"/>
      <c r="CAR124" s="220"/>
      <c r="CAS124" s="220"/>
      <c r="CAT124" s="220"/>
      <c r="CAU124" s="220"/>
      <c r="CAV124" s="220"/>
      <c r="CAW124" s="220"/>
      <c r="CAX124" s="220"/>
      <c r="CAY124" s="220"/>
      <c r="CAZ124" s="220"/>
      <c r="CBA124" s="220"/>
      <c r="CBB124" s="220"/>
      <c r="CBC124" s="220"/>
      <c r="CBD124" s="220"/>
      <c r="CBE124" s="220"/>
      <c r="CBF124" s="220"/>
      <c r="CBG124" s="220"/>
      <c r="CBH124" s="220"/>
      <c r="CBI124" s="220"/>
      <c r="CBJ124" s="220"/>
      <c r="CBK124" s="220"/>
      <c r="CBL124" s="220"/>
      <c r="CBM124" s="220"/>
      <c r="CBN124" s="220"/>
      <c r="CBO124" s="220"/>
      <c r="CBP124" s="220"/>
      <c r="CBQ124" s="220"/>
      <c r="CBR124" s="220"/>
      <c r="CBS124" s="220"/>
      <c r="CBT124" s="220"/>
      <c r="CBU124" s="220"/>
      <c r="CBV124" s="220"/>
      <c r="CBW124" s="220"/>
      <c r="CBX124" s="220"/>
      <c r="CBY124" s="220"/>
      <c r="CBZ124" s="220"/>
      <c r="CCA124" s="220"/>
      <c r="CCB124" s="220"/>
      <c r="CCC124" s="220"/>
      <c r="CCD124" s="220"/>
      <c r="CCE124" s="220"/>
      <c r="CCF124" s="220"/>
      <c r="CCG124" s="220"/>
      <c r="CCH124" s="220"/>
      <c r="CCI124" s="220"/>
      <c r="CCJ124" s="220"/>
      <c r="CCK124" s="220"/>
      <c r="CCL124" s="220"/>
      <c r="CCM124" s="220"/>
      <c r="CCN124" s="220"/>
      <c r="CCO124" s="220"/>
      <c r="CCP124" s="220"/>
      <c r="CCQ124" s="220"/>
      <c r="CCR124" s="220"/>
      <c r="CCS124" s="220"/>
      <c r="CCT124" s="220"/>
      <c r="CCU124" s="220"/>
      <c r="CCV124" s="220"/>
      <c r="CCW124" s="220"/>
      <c r="CCX124" s="220"/>
      <c r="CCY124" s="220"/>
      <c r="CCZ124" s="220"/>
      <c r="CDA124" s="220"/>
      <c r="CDB124" s="220"/>
      <c r="CDC124" s="220"/>
      <c r="CDD124" s="220"/>
      <c r="CDE124" s="220"/>
      <c r="CDF124" s="220"/>
      <c r="CDG124" s="220"/>
      <c r="CDH124" s="220"/>
      <c r="CDI124" s="220"/>
      <c r="CDJ124" s="220"/>
      <c r="CDK124" s="220"/>
      <c r="CDL124" s="220"/>
      <c r="CDM124" s="220"/>
      <c r="CDN124" s="220"/>
      <c r="CDO124" s="220"/>
      <c r="CDP124" s="220"/>
      <c r="CDQ124" s="220"/>
      <c r="CDR124" s="220"/>
      <c r="CDS124" s="220"/>
      <c r="CDT124" s="220"/>
      <c r="CDU124" s="220"/>
      <c r="CDV124" s="220"/>
      <c r="CDW124" s="220"/>
      <c r="CDX124" s="220"/>
      <c r="CDY124" s="220"/>
      <c r="CDZ124" s="220"/>
      <c r="CEA124" s="220"/>
      <c r="CEB124" s="220"/>
      <c r="CEC124" s="220"/>
      <c r="CED124" s="220"/>
      <c r="CEE124" s="220"/>
      <c r="CEF124" s="220"/>
      <c r="CEG124" s="220"/>
      <c r="CEH124" s="220"/>
      <c r="CEI124" s="220"/>
      <c r="CEJ124" s="220"/>
      <c r="CEK124" s="220"/>
      <c r="CEL124" s="220"/>
      <c r="CEM124" s="220"/>
      <c r="CEN124" s="220"/>
      <c r="CEO124" s="220"/>
      <c r="CEP124" s="220"/>
      <c r="CEQ124" s="220"/>
      <c r="CER124" s="220"/>
      <c r="CES124" s="220"/>
      <c r="CET124" s="220"/>
      <c r="CEU124" s="220"/>
      <c r="CEV124" s="220"/>
      <c r="CEW124" s="220"/>
      <c r="CEX124" s="220"/>
      <c r="CEY124" s="220"/>
      <c r="CEZ124" s="220"/>
      <c r="CFA124" s="220"/>
      <c r="CFB124" s="220"/>
      <c r="CFC124" s="220"/>
      <c r="CFD124" s="220"/>
      <c r="CFE124" s="220"/>
      <c r="CFF124" s="220"/>
      <c r="CFG124" s="220"/>
      <c r="CFH124" s="220"/>
      <c r="CFI124" s="220"/>
      <c r="CFJ124" s="220"/>
      <c r="CFK124" s="220"/>
      <c r="CFL124" s="220"/>
      <c r="CFM124" s="220"/>
      <c r="CFN124" s="220"/>
      <c r="CFO124" s="220"/>
      <c r="CFP124" s="220"/>
      <c r="CFQ124" s="220"/>
      <c r="CFR124" s="220"/>
      <c r="CFS124" s="220"/>
      <c r="CFT124" s="220"/>
      <c r="CFU124" s="220"/>
      <c r="CFV124" s="220"/>
      <c r="CFW124" s="220"/>
      <c r="CFX124" s="220"/>
      <c r="CFY124" s="220"/>
      <c r="CFZ124" s="220"/>
      <c r="CGA124" s="220"/>
      <c r="CGB124" s="220"/>
      <c r="CGC124" s="220"/>
      <c r="CGD124" s="220"/>
      <c r="CGE124" s="220"/>
      <c r="CGF124" s="220"/>
      <c r="CGG124" s="220"/>
      <c r="CGH124" s="220"/>
      <c r="CGI124" s="220"/>
      <c r="CGJ124" s="220"/>
      <c r="CGK124" s="220"/>
      <c r="CGL124" s="220"/>
      <c r="CGM124" s="220"/>
      <c r="CGN124" s="220"/>
      <c r="CGO124" s="220"/>
      <c r="CGP124" s="220"/>
      <c r="CGQ124" s="220"/>
      <c r="CGR124" s="220"/>
      <c r="CGS124" s="220"/>
      <c r="CGT124" s="220"/>
      <c r="CGU124" s="220"/>
      <c r="CGV124" s="220"/>
      <c r="CGW124" s="220"/>
      <c r="CGX124" s="220"/>
      <c r="CGY124" s="220"/>
      <c r="CGZ124" s="220"/>
      <c r="CHA124" s="220"/>
      <c r="CHB124" s="220"/>
      <c r="CHC124" s="220"/>
      <c r="CHD124" s="220"/>
      <c r="CHE124" s="220"/>
      <c r="CHF124" s="220"/>
      <c r="CHG124" s="220"/>
      <c r="CHH124" s="220"/>
      <c r="CHI124" s="220"/>
      <c r="CHJ124" s="220"/>
      <c r="CHK124" s="220"/>
      <c r="CHL124" s="220"/>
      <c r="CHM124" s="220"/>
      <c r="CHN124" s="220"/>
      <c r="CHO124" s="220"/>
      <c r="CHP124" s="220"/>
      <c r="CHQ124" s="220"/>
      <c r="CHR124" s="220"/>
      <c r="CHS124" s="220"/>
      <c r="CHT124" s="220"/>
      <c r="CHU124" s="220"/>
      <c r="CHV124" s="220"/>
      <c r="CHW124" s="220"/>
      <c r="CHX124" s="220"/>
      <c r="CHY124" s="220"/>
      <c r="CHZ124" s="220"/>
      <c r="CIA124" s="220"/>
      <c r="CIB124" s="220"/>
      <c r="CIC124" s="220"/>
      <c r="CID124" s="220"/>
      <c r="CIE124" s="220"/>
      <c r="CIF124" s="220"/>
      <c r="CIG124" s="220"/>
      <c r="CIH124" s="220"/>
      <c r="CII124" s="220"/>
      <c r="CIJ124" s="220"/>
      <c r="CIK124" s="220"/>
      <c r="CIL124" s="220"/>
      <c r="CIM124" s="220"/>
      <c r="CIN124" s="220"/>
      <c r="CIO124" s="220"/>
      <c r="CIP124" s="220"/>
      <c r="CIQ124" s="220"/>
      <c r="CIR124" s="220"/>
      <c r="CIS124" s="220"/>
      <c r="CIT124" s="220"/>
      <c r="CIU124" s="220"/>
      <c r="CIV124" s="220"/>
      <c r="CIW124" s="220"/>
      <c r="CIX124" s="220"/>
      <c r="CIY124" s="220"/>
      <c r="CIZ124" s="220"/>
      <c r="CJA124" s="220"/>
      <c r="CJB124" s="220"/>
      <c r="CJC124" s="220"/>
      <c r="CJD124" s="220"/>
      <c r="CJE124" s="220"/>
      <c r="CJF124" s="220"/>
      <c r="CJG124" s="220"/>
      <c r="CJH124" s="220"/>
      <c r="CJI124" s="220"/>
      <c r="CJJ124" s="220"/>
      <c r="CJK124" s="220"/>
      <c r="CJL124" s="220"/>
      <c r="CJM124" s="220"/>
      <c r="CJN124" s="220"/>
      <c r="CJO124" s="220"/>
      <c r="CJP124" s="220"/>
      <c r="CJQ124" s="220"/>
      <c r="CJR124" s="220"/>
      <c r="CJS124" s="220"/>
      <c r="CJT124" s="220"/>
      <c r="CJU124" s="220"/>
      <c r="CJV124" s="220"/>
      <c r="CJW124" s="220"/>
      <c r="CJX124" s="220"/>
      <c r="CJY124" s="220"/>
      <c r="CJZ124" s="220"/>
      <c r="CKA124" s="220"/>
      <c r="CKB124" s="220"/>
      <c r="CKC124" s="220"/>
      <c r="CKD124" s="220"/>
      <c r="CKE124" s="220"/>
      <c r="CKF124" s="220"/>
      <c r="CKG124" s="220"/>
      <c r="CKH124" s="220"/>
      <c r="CKI124" s="220"/>
      <c r="CKJ124" s="220"/>
      <c r="CKK124" s="220"/>
      <c r="CKL124" s="220"/>
      <c r="CKM124" s="220"/>
      <c r="CKN124" s="220"/>
      <c r="CKO124" s="220"/>
      <c r="CKP124" s="220"/>
      <c r="CKQ124" s="220"/>
      <c r="CKR124" s="220"/>
      <c r="CKS124" s="220"/>
      <c r="CKT124" s="220"/>
      <c r="CKU124" s="220"/>
      <c r="CKV124" s="220"/>
      <c r="CKW124" s="220"/>
      <c r="CKX124" s="220"/>
      <c r="CKY124" s="220"/>
      <c r="CKZ124" s="220"/>
      <c r="CLA124" s="220"/>
      <c r="CLB124" s="220"/>
      <c r="CLC124" s="220"/>
      <c r="CLD124" s="220"/>
      <c r="CLE124" s="220"/>
      <c r="CLF124" s="220"/>
      <c r="CLG124" s="220"/>
      <c r="CLH124" s="220"/>
      <c r="CLI124" s="220"/>
      <c r="CLJ124" s="220"/>
      <c r="CLK124" s="220"/>
      <c r="CLL124" s="220"/>
      <c r="CLM124" s="220"/>
      <c r="CLN124" s="220"/>
      <c r="CLO124" s="220"/>
      <c r="CLP124" s="220"/>
      <c r="CLQ124" s="220"/>
      <c r="CLR124" s="220"/>
      <c r="CLS124" s="220"/>
      <c r="CLT124" s="220"/>
      <c r="CLU124" s="220"/>
      <c r="CLV124" s="220"/>
      <c r="CLW124" s="220"/>
      <c r="CLX124" s="220"/>
      <c r="CLY124" s="220"/>
      <c r="CLZ124" s="220"/>
      <c r="CMA124" s="220"/>
      <c r="CMB124" s="220"/>
      <c r="CMC124" s="220"/>
      <c r="CMD124" s="220"/>
      <c r="CME124" s="220"/>
      <c r="CMF124" s="220"/>
      <c r="CMG124" s="220"/>
      <c r="CMH124" s="220"/>
      <c r="CMI124" s="220"/>
      <c r="CMJ124" s="220"/>
      <c r="CMK124" s="220"/>
      <c r="CML124" s="220"/>
      <c r="CMM124" s="220"/>
      <c r="CMN124" s="220"/>
      <c r="CMO124" s="220"/>
      <c r="CMP124" s="220"/>
      <c r="CMQ124" s="220"/>
      <c r="CMR124" s="220"/>
      <c r="CMS124" s="220"/>
      <c r="CMT124" s="220"/>
      <c r="CMU124" s="220"/>
      <c r="CMV124" s="220"/>
      <c r="CMW124" s="220"/>
      <c r="CMX124" s="220"/>
      <c r="CMY124" s="220"/>
      <c r="CMZ124" s="220"/>
      <c r="CNA124" s="220"/>
      <c r="CNB124" s="220"/>
      <c r="CNC124" s="220"/>
      <c r="CND124" s="220"/>
      <c r="CNE124" s="220"/>
      <c r="CNF124" s="220"/>
      <c r="CNG124" s="220"/>
      <c r="CNH124" s="220"/>
      <c r="CNI124" s="220"/>
      <c r="CNJ124" s="220"/>
      <c r="CNK124" s="220"/>
      <c r="CNL124" s="220"/>
      <c r="CNM124" s="220"/>
      <c r="CNN124" s="220"/>
      <c r="CNO124" s="220"/>
      <c r="CNP124" s="220"/>
      <c r="CNQ124" s="220"/>
      <c r="CNR124" s="220"/>
      <c r="CNS124" s="220"/>
      <c r="CNT124" s="220"/>
      <c r="CNU124" s="220"/>
      <c r="CNV124" s="220"/>
      <c r="CNW124" s="220"/>
      <c r="CNX124" s="220"/>
      <c r="CNY124" s="220"/>
      <c r="CNZ124" s="220"/>
      <c r="COA124" s="220"/>
      <c r="COB124" s="220"/>
      <c r="COC124" s="220"/>
      <c r="COD124" s="220"/>
      <c r="COE124" s="220"/>
      <c r="COF124" s="220"/>
      <c r="COG124" s="220"/>
      <c r="COH124" s="220"/>
      <c r="COI124" s="220"/>
      <c r="COJ124" s="220"/>
      <c r="COK124" s="220"/>
      <c r="COL124" s="220"/>
      <c r="COM124" s="220"/>
      <c r="CON124" s="220"/>
      <c r="COO124" s="220"/>
      <c r="COP124" s="220"/>
      <c r="COQ124" s="220"/>
      <c r="COR124" s="220"/>
      <c r="COS124" s="220"/>
      <c r="COT124" s="220"/>
      <c r="COU124" s="220"/>
      <c r="COV124" s="220"/>
      <c r="COW124" s="220"/>
      <c r="COX124" s="220"/>
      <c r="COY124" s="220"/>
      <c r="COZ124" s="220"/>
      <c r="CPA124" s="220"/>
      <c r="CPB124" s="220"/>
      <c r="CPC124" s="220"/>
      <c r="CPD124" s="220"/>
      <c r="CPE124" s="220"/>
      <c r="CPF124" s="220"/>
      <c r="CPG124" s="220"/>
      <c r="CPH124" s="220"/>
      <c r="CPI124" s="220"/>
      <c r="CPJ124" s="220"/>
      <c r="CPK124" s="220"/>
      <c r="CPL124" s="220"/>
      <c r="CPM124" s="220"/>
      <c r="CPN124" s="220"/>
      <c r="CPO124" s="220"/>
      <c r="CPP124" s="220"/>
      <c r="CPQ124" s="220"/>
      <c r="CPR124" s="220"/>
      <c r="CPS124" s="220"/>
      <c r="CPT124" s="220"/>
      <c r="CPU124" s="220"/>
      <c r="CPV124" s="220"/>
      <c r="CPW124" s="220"/>
      <c r="CPX124" s="220"/>
      <c r="CPY124" s="220"/>
      <c r="CPZ124" s="220"/>
      <c r="CQA124" s="220"/>
      <c r="CQB124" s="220"/>
      <c r="CQC124" s="220"/>
      <c r="CQD124" s="220"/>
      <c r="CQE124" s="220"/>
      <c r="CQF124" s="220"/>
      <c r="CQG124" s="220"/>
      <c r="CQH124" s="220"/>
      <c r="CQI124" s="220"/>
      <c r="CQJ124" s="220"/>
      <c r="CQK124" s="220"/>
      <c r="CQL124" s="220"/>
      <c r="CQM124" s="220"/>
      <c r="CQN124" s="220"/>
      <c r="CQO124" s="220"/>
      <c r="CQP124" s="220"/>
      <c r="CQQ124" s="220"/>
      <c r="CQR124" s="220"/>
      <c r="CQS124" s="220"/>
      <c r="CQT124" s="220"/>
      <c r="CQU124" s="220"/>
      <c r="CQV124" s="220"/>
      <c r="CQW124" s="220"/>
      <c r="CQX124" s="220"/>
      <c r="CQY124" s="220"/>
      <c r="CQZ124" s="220"/>
      <c r="CRA124" s="220"/>
      <c r="CRB124" s="220"/>
      <c r="CRC124" s="220"/>
      <c r="CRD124" s="220"/>
      <c r="CRE124" s="220"/>
      <c r="CRF124" s="220"/>
      <c r="CRG124" s="220"/>
      <c r="CRH124" s="220"/>
      <c r="CRI124" s="220"/>
      <c r="CRJ124" s="220"/>
      <c r="CRK124" s="220"/>
      <c r="CRL124" s="220"/>
      <c r="CRM124" s="220"/>
      <c r="CRN124" s="220"/>
      <c r="CRO124" s="220"/>
      <c r="CRP124" s="220"/>
      <c r="CRQ124" s="220"/>
      <c r="CRR124" s="220"/>
      <c r="CRS124" s="220"/>
      <c r="CRT124" s="220"/>
      <c r="CRU124" s="220"/>
      <c r="CRV124" s="220"/>
      <c r="CRW124" s="220"/>
      <c r="CRX124" s="220"/>
      <c r="CRY124" s="220"/>
      <c r="CRZ124" s="220"/>
      <c r="CSA124" s="220"/>
      <c r="CSB124" s="220"/>
      <c r="CSC124" s="220"/>
      <c r="CSD124" s="220"/>
      <c r="CSE124" s="220"/>
      <c r="CSF124" s="220"/>
      <c r="CSG124" s="220"/>
      <c r="CSH124" s="220"/>
      <c r="CSI124" s="220"/>
      <c r="CSJ124" s="220"/>
      <c r="CSK124" s="220"/>
      <c r="CSL124" s="220"/>
      <c r="CSM124" s="220"/>
      <c r="CSN124" s="220"/>
      <c r="CSO124" s="220"/>
      <c r="CSP124" s="220"/>
      <c r="CSQ124" s="220"/>
      <c r="CSR124" s="220"/>
      <c r="CSS124" s="220"/>
      <c r="CST124" s="220"/>
      <c r="CSU124" s="220"/>
      <c r="CSV124" s="220"/>
      <c r="CSW124" s="220"/>
      <c r="CSX124" s="220"/>
      <c r="CSY124" s="220"/>
      <c r="CSZ124" s="220"/>
      <c r="CTA124" s="220"/>
      <c r="CTB124" s="220"/>
      <c r="CTC124" s="220"/>
      <c r="CTD124" s="220"/>
      <c r="CTE124" s="220"/>
      <c r="CTF124" s="220"/>
      <c r="CTG124" s="220"/>
      <c r="CTH124" s="220"/>
      <c r="CTI124" s="220"/>
      <c r="CTJ124" s="220"/>
      <c r="CTK124" s="220"/>
      <c r="CTL124" s="220"/>
      <c r="CTM124" s="220"/>
      <c r="CTN124" s="220"/>
      <c r="CTO124" s="220"/>
      <c r="CTP124" s="220"/>
      <c r="CTQ124" s="220"/>
      <c r="CTR124" s="220"/>
      <c r="CTS124" s="220"/>
      <c r="CTT124" s="220"/>
      <c r="CTU124" s="220"/>
      <c r="CTV124" s="220"/>
      <c r="CTW124" s="220"/>
      <c r="CTX124" s="220"/>
      <c r="CTY124" s="220"/>
      <c r="CTZ124" s="220"/>
      <c r="CUA124" s="220"/>
      <c r="CUB124" s="220"/>
      <c r="CUC124" s="220"/>
      <c r="CUD124" s="220"/>
      <c r="CUE124" s="220"/>
      <c r="CUF124" s="220"/>
      <c r="CUG124" s="220"/>
      <c r="CUH124" s="220"/>
      <c r="CUI124" s="220"/>
      <c r="CUJ124" s="220"/>
      <c r="CUK124" s="220"/>
      <c r="CUL124" s="220"/>
      <c r="CUM124" s="220"/>
      <c r="CUN124" s="220"/>
      <c r="CUO124" s="220"/>
      <c r="CUP124" s="220"/>
      <c r="CUQ124" s="220"/>
      <c r="CUR124" s="220"/>
      <c r="CUS124" s="220"/>
      <c r="CUT124" s="220"/>
      <c r="CUU124" s="220"/>
      <c r="CUV124" s="220"/>
      <c r="CUW124" s="220"/>
      <c r="CUX124" s="220"/>
      <c r="CUY124" s="220"/>
      <c r="CUZ124" s="220"/>
      <c r="CVA124" s="220"/>
      <c r="CVB124" s="220"/>
      <c r="CVC124" s="220"/>
      <c r="CVD124" s="220"/>
      <c r="CVE124" s="220"/>
      <c r="CVF124" s="220"/>
      <c r="CVG124" s="220"/>
      <c r="CVH124" s="220"/>
      <c r="CVI124" s="220"/>
      <c r="CVJ124" s="220"/>
      <c r="CVK124" s="220"/>
      <c r="CVL124" s="220"/>
      <c r="CVM124" s="220"/>
      <c r="CVN124" s="220"/>
      <c r="CVO124" s="220"/>
      <c r="CVP124" s="220"/>
      <c r="CVQ124" s="220"/>
      <c r="CVR124" s="220"/>
      <c r="CVS124" s="220"/>
      <c r="CVT124" s="220"/>
      <c r="CVU124" s="220"/>
      <c r="CVV124" s="220"/>
      <c r="CVW124" s="220"/>
      <c r="CVX124" s="220"/>
      <c r="CVY124" s="220"/>
      <c r="CVZ124" s="220"/>
      <c r="CWA124" s="220"/>
      <c r="CWB124" s="220"/>
      <c r="CWC124" s="220"/>
      <c r="CWD124" s="220"/>
      <c r="CWE124" s="220"/>
      <c r="CWF124" s="220"/>
      <c r="CWG124" s="220"/>
      <c r="CWH124" s="220"/>
      <c r="CWI124" s="220"/>
      <c r="CWJ124" s="220"/>
      <c r="CWK124" s="220"/>
      <c r="CWL124" s="220"/>
      <c r="CWM124" s="220"/>
      <c r="CWN124" s="220"/>
      <c r="CWO124" s="220"/>
      <c r="CWP124" s="220"/>
      <c r="CWQ124" s="220"/>
      <c r="CWR124" s="220"/>
      <c r="CWS124" s="220"/>
      <c r="CWT124" s="220"/>
      <c r="CWU124" s="220"/>
      <c r="CWV124" s="220"/>
      <c r="CWW124" s="220"/>
      <c r="CWX124" s="220"/>
      <c r="CWY124" s="220"/>
      <c r="CWZ124" s="220"/>
      <c r="CXA124" s="220"/>
      <c r="CXB124" s="220"/>
      <c r="CXC124" s="220"/>
      <c r="CXD124" s="220"/>
      <c r="CXE124" s="220"/>
      <c r="CXF124" s="220"/>
      <c r="CXG124" s="220"/>
      <c r="CXH124" s="220"/>
      <c r="CXI124" s="220"/>
      <c r="CXJ124" s="220"/>
      <c r="CXK124" s="220"/>
      <c r="CXL124" s="220"/>
      <c r="CXM124" s="220"/>
      <c r="CXN124" s="220"/>
      <c r="CXO124" s="220"/>
      <c r="CXP124" s="220"/>
      <c r="CXQ124" s="220"/>
      <c r="CXR124" s="220"/>
      <c r="CXS124" s="220"/>
      <c r="CXT124" s="220"/>
      <c r="CXU124" s="220"/>
      <c r="CXV124" s="220"/>
      <c r="CXW124" s="220"/>
      <c r="CXX124" s="220"/>
      <c r="CXY124" s="220"/>
      <c r="CXZ124" s="220"/>
      <c r="CYA124" s="220"/>
      <c r="CYB124" s="220"/>
      <c r="CYC124" s="220"/>
      <c r="CYD124" s="220"/>
      <c r="CYE124" s="220"/>
      <c r="CYF124" s="220"/>
      <c r="CYG124" s="220"/>
      <c r="CYH124" s="220"/>
      <c r="CYI124" s="220"/>
      <c r="CYJ124" s="220"/>
      <c r="CYK124" s="220"/>
      <c r="CYL124" s="220"/>
      <c r="CYM124" s="220"/>
      <c r="CYN124" s="220"/>
      <c r="CYO124" s="220"/>
      <c r="CYP124" s="220"/>
      <c r="CYQ124" s="220"/>
      <c r="CYR124" s="220"/>
      <c r="CYS124" s="220"/>
      <c r="CYT124" s="220"/>
      <c r="CYU124" s="220"/>
      <c r="CYV124" s="220"/>
      <c r="CYW124" s="220"/>
      <c r="CYX124" s="220"/>
      <c r="CYY124" s="220"/>
      <c r="CYZ124" s="220"/>
      <c r="CZA124" s="220"/>
      <c r="CZB124" s="220"/>
      <c r="CZC124" s="220"/>
      <c r="CZD124" s="220"/>
      <c r="CZE124" s="220"/>
      <c r="CZF124" s="220"/>
      <c r="CZG124" s="220"/>
      <c r="CZH124" s="220"/>
      <c r="CZI124" s="220"/>
      <c r="CZJ124" s="220"/>
      <c r="CZK124" s="220"/>
      <c r="CZL124" s="220"/>
      <c r="CZM124" s="220"/>
      <c r="CZN124" s="220"/>
      <c r="CZO124" s="220"/>
      <c r="CZP124" s="220"/>
      <c r="CZQ124" s="220"/>
      <c r="CZR124" s="220"/>
      <c r="CZS124" s="220"/>
      <c r="CZT124" s="220"/>
      <c r="CZU124" s="220"/>
      <c r="CZV124" s="220"/>
      <c r="CZW124" s="220"/>
      <c r="CZX124" s="220"/>
      <c r="CZY124" s="220"/>
      <c r="CZZ124" s="220"/>
      <c r="DAA124" s="220"/>
      <c r="DAB124" s="220"/>
      <c r="DAC124" s="220"/>
      <c r="DAD124" s="220"/>
      <c r="DAE124" s="220"/>
      <c r="DAF124" s="220"/>
      <c r="DAG124" s="220"/>
      <c r="DAH124" s="220"/>
      <c r="DAI124" s="220"/>
      <c r="DAJ124" s="220"/>
      <c r="DAK124" s="220"/>
      <c r="DAL124" s="220"/>
      <c r="DAM124" s="220"/>
      <c r="DAN124" s="220"/>
      <c r="DAO124" s="220"/>
      <c r="DAP124" s="220"/>
      <c r="DAQ124" s="220"/>
      <c r="DAR124" s="220"/>
      <c r="DAS124" s="220"/>
      <c r="DAT124" s="220"/>
      <c r="DAU124" s="220"/>
      <c r="DAV124" s="220"/>
      <c r="DAW124" s="220"/>
      <c r="DAX124" s="220"/>
      <c r="DAY124" s="220"/>
      <c r="DAZ124" s="220"/>
      <c r="DBA124" s="220"/>
      <c r="DBB124" s="220"/>
      <c r="DBC124" s="220"/>
      <c r="DBD124" s="220"/>
      <c r="DBE124" s="220"/>
      <c r="DBF124" s="220"/>
      <c r="DBG124" s="220"/>
      <c r="DBH124" s="220"/>
      <c r="DBI124" s="220"/>
      <c r="DBJ124" s="220"/>
      <c r="DBK124" s="220"/>
      <c r="DBL124" s="220"/>
      <c r="DBM124" s="220"/>
      <c r="DBN124" s="220"/>
      <c r="DBO124" s="220"/>
      <c r="DBP124" s="220"/>
      <c r="DBQ124" s="220"/>
      <c r="DBR124" s="220"/>
      <c r="DBS124" s="220"/>
      <c r="DBT124" s="220"/>
      <c r="DBU124" s="220"/>
      <c r="DBV124" s="220"/>
      <c r="DBW124" s="220"/>
      <c r="DBX124" s="220"/>
      <c r="DBY124" s="220"/>
      <c r="DBZ124" s="220"/>
      <c r="DCA124" s="220"/>
      <c r="DCB124" s="220"/>
      <c r="DCC124" s="220"/>
      <c r="DCD124" s="220"/>
      <c r="DCE124" s="220"/>
      <c r="DCF124" s="220"/>
      <c r="DCG124" s="220"/>
      <c r="DCH124" s="220"/>
      <c r="DCI124" s="220"/>
      <c r="DCJ124" s="220"/>
      <c r="DCK124" s="220"/>
      <c r="DCL124" s="220"/>
      <c r="DCM124" s="220"/>
      <c r="DCN124" s="220"/>
      <c r="DCO124" s="220"/>
      <c r="DCP124" s="220"/>
      <c r="DCQ124" s="220"/>
      <c r="DCR124" s="220"/>
      <c r="DCS124" s="220"/>
      <c r="DCT124" s="220"/>
      <c r="DCU124" s="220"/>
      <c r="DCV124" s="220"/>
      <c r="DCW124" s="220"/>
      <c r="DCX124" s="220"/>
      <c r="DCY124" s="220"/>
      <c r="DCZ124" s="220"/>
      <c r="DDA124" s="220"/>
      <c r="DDB124" s="220"/>
      <c r="DDC124" s="220"/>
      <c r="DDD124" s="220"/>
      <c r="DDE124" s="220"/>
      <c r="DDF124" s="220"/>
      <c r="DDG124" s="220"/>
      <c r="DDH124" s="220"/>
      <c r="DDI124" s="220"/>
      <c r="DDJ124" s="220"/>
      <c r="DDK124" s="220"/>
      <c r="DDL124" s="220"/>
      <c r="DDM124" s="220"/>
      <c r="DDN124" s="220"/>
      <c r="DDO124" s="220"/>
      <c r="DDP124" s="220"/>
      <c r="DDQ124" s="220"/>
      <c r="DDR124" s="220"/>
      <c r="DDS124" s="220"/>
      <c r="DDT124" s="220"/>
      <c r="DDU124" s="220"/>
      <c r="DDV124" s="220"/>
      <c r="DDW124" s="220"/>
      <c r="DDX124" s="220"/>
      <c r="DDY124" s="220"/>
      <c r="DDZ124" s="220"/>
      <c r="DEA124" s="220"/>
      <c r="DEB124" s="220"/>
      <c r="DEC124" s="220"/>
      <c r="DED124" s="220"/>
      <c r="DEE124" s="220"/>
      <c r="DEF124" s="220"/>
      <c r="DEG124" s="220"/>
      <c r="DEH124" s="220"/>
      <c r="DEI124" s="220"/>
      <c r="DEJ124" s="220"/>
      <c r="DEK124" s="220"/>
      <c r="DEL124" s="220"/>
      <c r="DEM124" s="220"/>
      <c r="DEN124" s="220"/>
      <c r="DEO124" s="220"/>
      <c r="DEP124" s="220"/>
      <c r="DEQ124" s="220"/>
      <c r="DER124" s="220"/>
      <c r="DES124" s="220"/>
      <c r="DET124" s="220"/>
      <c r="DEU124" s="220"/>
      <c r="DEV124" s="220"/>
      <c r="DEW124" s="220"/>
      <c r="DEX124" s="220"/>
      <c r="DEY124" s="220"/>
      <c r="DEZ124" s="220"/>
      <c r="DFA124" s="220"/>
      <c r="DFB124" s="220"/>
      <c r="DFC124" s="220"/>
      <c r="DFD124" s="220"/>
      <c r="DFE124" s="220"/>
      <c r="DFF124" s="220"/>
      <c r="DFG124" s="220"/>
      <c r="DFH124" s="220"/>
      <c r="DFI124" s="220"/>
      <c r="DFJ124" s="220"/>
      <c r="DFK124" s="220"/>
      <c r="DFL124" s="220"/>
      <c r="DFM124" s="220"/>
      <c r="DFN124" s="220"/>
      <c r="DFO124" s="220"/>
      <c r="DFP124" s="220"/>
      <c r="DFQ124" s="220"/>
      <c r="DFR124" s="220"/>
      <c r="DFS124" s="220"/>
      <c r="DFT124" s="220"/>
      <c r="DFU124" s="220"/>
      <c r="DFV124" s="220"/>
      <c r="DFW124" s="220"/>
      <c r="DFX124" s="220"/>
      <c r="DFY124" s="220"/>
      <c r="DFZ124" s="220"/>
      <c r="DGA124" s="220"/>
      <c r="DGB124" s="220"/>
      <c r="DGC124" s="220"/>
      <c r="DGD124" s="220"/>
      <c r="DGE124" s="220"/>
      <c r="DGF124" s="220"/>
      <c r="DGG124" s="220"/>
      <c r="DGH124" s="220"/>
      <c r="DGI124" s="220"/>
      <c r="DGJ124" s="220"/>
      <c r="DGK124" s="220"/>
      <c r="DGL124" s="220"/>
      <c r="DGM124" s="220"/>
      <c r="DGN124" s="220"/>
      <c r="DGO124" s="220"/>
      <c r="DGP124" s="220"/>
      <c r="DGQ124" s="220"/>
      <c r="DGR124" s="220"/>
      <c r="DGS124" s="220"/>
      <c r="DGT124" s="220"/>
      <c r="DGU124" s="220"/>
      <c r="DGV124" s="220"/>
      <c r="DGW124" s="220"/>
      <c r="DGX124" s="220"/>
      <c r="DGY124" s="220"/>
      <c r="DGZ124" s="220"/>
      <c r="DHA124" s="220"/>
      <c r="DHB124" s="220"/>
      <c r="DHC124" s="220"/>
      <c r="DHD124" s="220"/>
      <c r="DHE124" s="220"/>
      <c r="DHF124" s="220"/>
      <c r="DHG124" s="220"/>
      <c r="DHH124" s="220"/>
      <c r="DHI124" s="220"/>
      <c r="DHJ124" s="220"/>
      <c r="DHK124" s="220"/>
      <c r="DHL124" s="220"/>
      <c r="DHM124" s="220"/>
      <c r="DHN124" s="220"/>
      <c r="DHO124" s="220"/>
      <c r="DHP124" s="220"/>
      <c r="DHQ124" s="220"/>
      <c r="DHR124" s="220"/>
      <c r="DHS124" s="220"/>
      <c r="DHT124" s="220"/>
      <c r="DHU124" s="220"/>
      <c r="DHV124" s="220"/>
      <c r="DHW124" s="220"/>
      <c r="DHX124" s="220"/>
      <c r="DHY124" s="220"/>
      <c r="DHZ124" s="220"/>
      <c r="DIA124" s="220"/>
      <c r="DIB124" s="220"/>
      <c r="DIC124" s="220"/>
      <c r="DID124" s="220"/>
      <c r="DIE124" s="220"/>
      <c r="DIF124" s="220"/>
      <c r="DIG124" s="220"/>
      <c r="DIH124" s="220"/>
      <c r="DII124" s="220"/>
      <c r="DIJ124" s="220"/>
      <c r="DIK124" s="220"/>
      <c r="DIL124" s="220"/>
      <c r="DIM124" s="220"/>
      <c r="DIN124" s="220"/>
      <c r="DIO124" s="220"/>
      <c r="DIP124" s="220"/>
      <c r="DIQ124" s="220"/>
      <c r="DIR124" s="220"/>
      <c r="DIS124" s="220"/>
      <c r="DIT124" s="220"/>
      <c r="DIU124" s="220"/>
      <c r="DIV124" s="220"/>
      <c r="DIW124" s="220"/>
      <c r="DIX124" s="220"/>
      <c r="DIY124" s="220"/>
      <c r="DIZ124" s="220"/>
      <c r="DJA124" s="220"/>
      <c r="DJB124" s="220"/>
      <c r="DJC124" s="220"/>
      <c r="DJD124" s="220"/>
      <c r="DJE124" s="220"/>
      <c r="DJF124" s="220"/>
      <c r="DJG124" s="220"/>
      <c r="DJH124" s="220"/>
      <c r="DJI124" s="220"/>
      <c r="DJJ124" s="220"/>
      <c r="DJK124" s="220"/>
      <c r="DJL124" s="220"/>
      <c r="DJM124" s="220"/>
      <c r="DJN124" s="220"/>
      <c r="DJO124" s="220"/>
      <c r="DJP124" s="220"/>
      <c r="DJQ124" s="220"/>
      <c r="DJR124" s="220"/>
      <c r="DJS124" s="220"/>
      <c r="DJT124" s="220"/>
      <c r="DJU124" s="220"/>
      <c r="DJV124" s="220"/>
      <c r="DJW124" s="220"/>
      <c r="DJX124" s="220"/>
      <c r="DJY124" s="220"/>
      <c r="DJZ124" s="220"/>
      <c r="DKA124" s="220"/>
      <c r="DKB124" s="220"/>
      <c r="DKC124" s="220"/>
      <c r="DKD124" s="220"/>
      <c r="DKE124" s="220"/>
      <c r="DKF124" s="220"/>
      <c r="DKG124" s="220"/>
      <c r="DKH124" s="220"/>
      <c r="DKI124" s="220"/>
      <c r="DKJ124" s="220"/>
      <c r="DKK124" s="220"/>
      <c r="DKL124" s="220"/>
      <c r="DKM124" s="220"/>
      <c r="DKN124" s="220"/>
      <c r="DKO124" s="220"/>
      <c r="DKP124" s="220"/>
      <c r="DKQ124" s="220"/>
      <c r="DKR124" s="220"/>
      <c r="DKS124" s="220"/>
      <c r="DKT124" s="220"/>
      <c r="DKU124" s="220"/>
      <c r="DKV124" s="220"/>
      <c r="DKW124" s="220"/>
      <c r="DKX124" s="220"/>
      <c r="DKY124" s="220"/>
      <c r="DKZ124" s="220"/>
      <c r="DLA124" s="220"/>
      <c r="DLB124" s="220"/>
      <c r="DLC124" s="220"/>
      <c r="DLD124" s="220"/>
      <c r="DLE124" s="220"/>
      <c r="DLF124" s="220"/>
      <c r="DLG124" s="220"/>
      <c r="DLH124" s="220"/>
      <c r="DLI124" s="220"/>
      <c r="DLJ124" s="220"/>
      <c r="DLK124" s="220"/>
      <c r="DLL124" s="220"/>
      <c r="DLM124" s="220"/>
      <c r="DLN124" s="220"/>
      <c r="DLO124" s="220"/>
      <c r="DLP124" s="220"/>
      <c r="DLQ124" s="220"/>
      <c r="DLR124" s="220"/>
      <c r="DLS124" s="220"/>
      <c r="DLT124" s="220"/>
      <c r="DLU124" s="220"/>
      <c r="DLV124" s="220"/>
      <c r="DLW124" s="220"/>
      <c r="DLX124" s="220"/>
      <c r="DLY124" s="220"/>
      <c r="DLZ124" s="220"/>
      <c r="DMA124" s="220"/>
      <c r="DMB124" s="220"/>
      <c r="DMC124" s="220"/>
      <c r="DMD124" s="220"/>
      <c r="DME124" s="220"/>
      <c r="DMF124" s="220"/>
      <c r="DMG124" s="220"/>
      <c r="DMH124" s="220"/>
      <c r="DMI124" s="220"/>
      <c r="DMJ124" s="220"/>
      <c r="DMK124" s="220"/>
      <c r="DML124" s="220"/>
      <c r="DMM124" s="220"/>
      <c r="DMN124" s="220"/>
      <c r="DMO124" s="220"/>
      <c r="DMP124" s="220"/>
      <c r="DMQ124" s="220"/>
      <c r="DMR124" s="220"/>
      <c r="DMS124" s="220"/>
      <c r="DMT124" s="220"/>
      <c r="DMU124" s="220"/>
      <c r="DMV124" s="220"/>
      <c r="DMW124" s="220"/>
      <c r="DMX124" s="220"/>
      <c r="DMY124" s="220"/>
      <c r="DMZ124" s="220"/>
      <c r="DNA124" s="220"/>
      <c r="DNB124" s="220"/>
      <c r="DNC124" s="220"/>
      <c r="DND124" s="220"/>
      <c r="DNE124" s="220"/>
      <c r="DNF124" s="220"/>
      <c r="DNG124" s="220"/>
      <c r="DNH124" s="220"/>
      <c r="DNI124" s="220"/>
      <c r="DNJ124" s="220"/>
      <c r="DNK124" s="220"/>
      <c r="DNL124" s="220"/>
      <c r="DNM124" s="220"/>
      <c r="DNN124" s="220"/>
      <c r="DNO124" s="220"/>
      <c r="DNP124" s="220"/>
      <c r="DNQ124" s="220"/>
      <c r="DNR124" s="220"/>
      <c r="DNS124" s="220"/>
      <c r="DNT124" s="220"/>
      <c r="DNU124" s="220"/>
      <c r="DNV124" s="220"/>
      <c r="DNW124" s="220"/>
      <c r="DNX124" s="220"/>
      <c r="DNY124" s="220"/>
      <c r="DNZ124" s="220"/>
      <c r="DOA124" s="220"/>
      <c r="DOB124" s="220"/>
      <c r="DOC124" s="220"/>
      <c r="DOD124" s="220"/>
      <c r="DOE124" s="220"/>
      <c r="DOF124" s="220"/>
      <c r="DOG124" s="220"/>
      <c r="DOH124" s="220"/>
      <c r="DOI124" s="220"/>
      <c r="DOJ124" s="220"/>
      <c r="DOK124" s="220"/>
      <c r="DOL124" s="220"/>
      <c r="DOM124" s="220"/>
      <c r="DON124" s="220"/>
      <c r="DOO124" s="220"/>
      <c r="DOP124" s="220"/>
      <c r="DOQ124" s="220"/>
      <c r="DOR124" s="220"/>
      <c r="DOS124" s="220"/>
      <c r="DOT124" s="220"/>
      <c r="DOU124" s="220"/>
      <c r="DOV124" s="220"/>
      <c r="DOW124" s="220"/>
      <c r="DOX124" s="220"/>
      <c r="DOY124" s="220"/>
      <c r="DOZ124" s="220"/>
      <c r="DPA124" s="220"/>
      <c r="DPB124" s="220"/>
      <c r="DPC124" s="220"/>
      <c r="DPD124" s="220"/>
      <c r="DPE124" s="220"/>
      <c r="DPF124" s="220"/>
      <c r="DPG124" s="220"/>
      <c r="DPH124" s="220"/>
      <c r="DPI124" s="220"/>
      <c r="DPJ124" s="220"/>
      <c r="DPK124" s="220"/>
      <c r="DPL124" s="220"/>
      <c r="DPM124" s="220"/>
      <c r="DPN124" s="220"/>
      <c r="DPO124" s="220"/>
      <c r="DPP124" s="220"/>
      <c r="DPQ124" s="220"/>
      <c r="DPR124" s="220"/>
      <c r="DPS124" s="220"/>
      <c r="DPT124" s="220"/>
      <c r="DPU124" s="220"/>
      <c r="DPV124" s="220"/>
      <c r="DPW124" s="220"/>
      <c r="DPX124" s="220"/>
      <c r="DPY124" s="220"/>
      <c r="DPZ124" s="220"/>
      <c r="DQA124" s="220"/>
      <c r="DQB124" s="220"/>
      <c r="DQC124" s="220"/>
      <c r="DQD124" s="220"/>
      <c r="DQE124" s="220"/>
      <c r="DQF124" s="220"/>
      <c r="DQG124" s="220"/>
      <c r="DQH124" s="220"/>
      <c r="DQI124" s="220"/>
      <c r="DQJ124" s="220"/>
      <c r="DQK124" s="220"/>
      <c r="DQL124" s="220"/>
      <c r="DQM124" s="220"/>
      <c r="DQN124" s="220"/>
      <c r="DQO124" s="220"/>
      <c r="DQP124" s="220"/>
      <c r="DQQ124" s="220"/>
      <c r="DQR124" s="220"/>
      <c r="DQS124" s="220"/>
      <c r="DQT124" s="220"/>
      <c r="DQU124" s="220"/>
      <c r="DQV124" s="220"/>
      <c r="DQW124" s="220"/>
      <c r="DQX124" s="220"/>
      <c r="DQY124" s="220"/>
      <c r="DQZ124" s="220"/>
      <c r="DRA124" s="220"/>
      <c r="DRB124" s="220"/>
      <c r="DRC124" s="220"/>
      <c r="DRD124" s="220"/>
      <c r="DRE124" s="220"/>
      <c r="DRF124" s="220"/>
      <c r="DRG124" s="220"/>
      <c r="DRH124" s="220"/>
      <c r="DRI124" s="220"/>
      <c r="DRJ124" s="220"/>
      <c r="DRK124" s="220"/>
      <c r="DRL124" s="220"/>
      <c r="DRM124" s="220"/>
      <c r="DRN124" s="220"/>
      <c r="DRO124" s="220"/>
      <c r="DRP124" s="220"/>
      <c r="DRQ124" s="220"/>
      <c r="DRR124" s="220"/>
      <c r="DRS124" s="220"/>
      <c r="DRT124" s="220"/>
      <c r="DRU124" s="220"/>
      <c r="DRV124" s="220"/>
      <c r="DRW124" s="220"/>
      <c r="DRX124" s="220"/>
      <c r="DRY124" s="220"/>
      <c r="DRZ124" s="220"/>
      <c r="DSA124" s="220"/>
      <c r="DSB124" s="220"/>
      <c r="DSC124" s="220"/>
      <c r="DSD124" s="220"/>
      <c r="DSE124" s="220"/>
      <c r="DSF124" s="220"/>
      <c r="DSG124" s="220"/>
      <c r="DSH124" s="220"/>
      <c r="DSI124" s="220"/>
      <c r="DSJ124" s="220"/>
      <c r="DSK124" s="220"/>
      <c r="DSL124" s="220"/>
      <c r="DSM124" s="220"/>
      <c r="DSN124" s="220"/>
      <c r="DSO124" s="220"/>
      <c r="DSP124" s="220"/>
      <c r="DSQ124" s="220"/>
      <c r="DSR124" s="220"/>
      <c r="DSS124" s="220"/>
      <c r="DST124" s="220"/>
      <c r="DSU124" s="220"/>
      <c r="DSV124" s="220"/>
      <c r="DSW124" s="220"/>
      <c r="DSX124" s="220"/>
      <c r="DSY124" s="220"/>
      <c r="DSZ124" s="220"/>
      <c r="DTA124" s="220"/>
      <c r="DTB124" s="220"/>
      <c r="DTC124" s="220"/>
      <c r="DTD124" s="220"/>
      <c r="DTE124" s="220"/>
      <c r="DTF124" s="220"/>
      <c r="DTG124" s="220"/>
      <c r="DTH124" s="220"/>
      <c r="DTI124" s="220"/>
      <c r="DTJ124" s="220"/>
      <c r="DTK124" s="220"/>
      <c r="DTL124" s="220"/>
      <c r="DTM124" s="220"/>
      <c r="DTN124" s="220"/>
      <c r="DTO124" s="220"/>
      <c r="DTP124" s="220"/>
      <c r="DTQ124" s="220"/>
      <c r="DTR124" s="220"/>
      <c r="DTS124" s="220"/>
      <c r="DTT124" s="220"/>
      <c r="DTU124" s="220"/>
      <c r="DTV124" s="220"/>
      <c r="DTW124" s="220"/>
      <c r="DTX124" s="220"/>
      <c r="DTY124" s="220"/>
      <c r="DTZ124" s="220"/>
      <c r="DUA124" s="220"/>
      <c r="DUB124" s="220"/>
      <c r="DUC124" s="220"/>
      <c r="DUD124" s="220"/>
      <c r="DUE124" s="220"/>
      <c r="DUF124" s="220"/>
      <c r="DUG124" s="220"/>
      <c r="DUH124" s="220"/>
      <c r="DUI124" s="220"/>
      <c r="DUJ124" s="220"/>
      <c r="DUK124" s="220"/>
      <c r="DUL124" s="220"/>
      <c r="DUM124" s="220"/>
      <c r="DUN124" s="220"/>
      <c r="DUO124" s="220"/>
      <c r="DUP124" s="220"/>
      <c r="DUQ124" s="220"/>
      <c r="DUR124" s="220"/>
      <c r="DUS124" s="220"/>
      <c r="DUT124" s="220"/>
      <c r="DUU124" s="220"/>
      <c r="DUV124" s="220"/>
      <c r="DUW124" s="220"/>
      <c r="DUX124" s="220"/>
      <c r="DUY124" s="220"/>
      <c r="DUZ124" s="220"/>
      <c r="DVA124" s="220"/>
      <c r="DVB124" s="220"/>
      <c r="DVC124" s="220"/>
      <c r="DVD124" s="220"/>
      <c r="DVE124" s="220"/>
      <c r="DVF124" s="220"/>
      <c r="DVG124" s="220"/>
      <c r="DVH124" s="220"/>
      <c r="DVI124" s="220"/>
      <c r="DVJ124" s="220"/>
      <c r="DVK124" s="220"/>
      <c r="DVL124" s="220"/>
      <c r="DVM124" s="220"/>
      <c r="DVN124" s="220"/>
      <c r="DVO124" s="220"/>
      <c r="DVP124" s="220"/>
      <c r="DVQ124" s="220"/>
      <c r="DVR124" s="220"/>
      <c r="DVS124" s="220"/>
      <c r="DVT124" s="220"/>
      <c r="DVU124" s="220"/>
      <c r="DVV124" s="220"/>
      <c r="DVW124" s="220"/>
      <c r="DVX124" s="220"/>
      <c r="DVY124" s="220"/>
      <c r="DVZ124" s="220"/>
      <c r="DWA124" s="220"/>
      <c r="DWB124" s="220"/>
      <c r="DWC124" s="220"/>
      <c r="DWD124" s="220"/>
      <c r="DWE124" s="220"/>
      <c r="DWF124" s="220"/>
      <c r="DWG124" s="220"/>
      <c r="DWH124" s="220"/>
      <c r="DWI124" s="220"/>
      <c r="DWJ124" s="220"/>
      <c r="DWK124" s="220"/>
      <c r="DWL124" s="220"/>
      <c r="DWM124" s="220"/>
      <c r="DWN124" s="220"/>
      <c r="DWO124" s="220"/>
      <c r="DWP124" s="220"/>
      <c r="DWQ124" s="220"/>
      <c r="DWR124" s="220"/>
      <c r="DWS124" s="220"/>
      <c r="DWT124" s="220"/>
      <c r="DWU124" s="220"/>
      <c r="DWV124" s="220"/>
      <c r="DWW124" s="220"/>
      <c r="DWX124" s="220"/>
      <c r="DWY124" s="220"/>
      <c r="DWZ124" s="220"/>
      <c r="DXA124" s="220"/>
      <c r="DXB124" s="220"/>
      <c r="DXC124" s="220"/>
      <c r="DXD124" s="220"/>
      <c r="DXE124" s="220"/>
      <c r="DXF124" s="220"/>
      <c r="DXG124" s="220"/>
      <c r="DXH124" s="220"/>
      <c r="DXI124" s="220"/>
      <c r="DXJ124" s="220"/>
      <c r="DXK124" s="220"/>
      <c r="DXL124" s="220"/>
      <c r="DXM124" s="220"/>
      <c r="DXN124" s="220"/>
      <c r="DXO124" s="220"/>
      <c r="DXP124" s="220"/>
      <c r="DXQ124" s="220"/>
      <c r="DXR124" s="220"/>
      <c r="DXS124" s="220"/>
      <c r="DXT124" s="220"/>
      <c r="DXU124" s="220"/>
      <c r="DXV124" s="220"/>
      <c r="DXW124" s="220"/>
      <c r="DXX124" s="220"/>
      <c r="DXY124" s="220"/>
      <c r="DXZ124" s="220"/>
      <c r="DYA124" s="220"/>
      <c r="DYB124" s="220"/>
      <c r="DYC124" s="220"/>
      <c r="DYD124" s="220"/>
      <c r="DYE124" s="220"/>
      <c r="DYF124" s="220"/>
      <c r="DYG124" s="220"/>
      <c r="DYH124" s="220"/>
      <c r="DYI124" s="220"/>
      <c r="DYJ124" s="220"/>
      <c r="DYK124" s="220"/>
      <c r="DYL124" s="220"/>
      <c r="DYM124" s="220"/>
      <c r="DYN124" s="220"/>
      <c r="DYO124" s="220"/>
      <c r="DYP124" s="220"/>
      <c r="DYQ124" s="220"/>
      <c r="DYR124" s="220"/>
      <c r="DYS124" s="220"/>
      <c r="DYT124" s="220"/>
      <c r="DYU124" s="220"/>
      <c r="DYV124" s="220"/>
      <c r="DYW124" s="220"/>
      <c r="DYX124" s="220"/>
      <c r="DYY124" s="220"/>
      <c r="DYZ124" s="220"/>
      <c r="DZA124" s="220"/>
      <c r="DZB124" s="220"/>
      <c r="DZC124" s="220"/>
      <c r="DZD124" s="220"/>
      <c r="DZE124" s="220"/>
      <c r="DZF124" s="220"/>
      <c r="DZG124" s="220"/>
      <c r="DZH124" s="220"/>
      <c r="DZI124" s="220"/>
      <c r="DZJ124" s="220"/>
      <c r="DZK124" s="220"/>
      <c r="DZL124" s="220"/>
      <c r="DZM124" s="220"/>
      <c r="DZN124" s="220"/>
      <c r="DZO124" s="220"/>
      <c r="DZP124" s="220"/>
      <c r="DZQ124" s="220"/>
      <c r="DZR124" s="220"/>
      <c r="DZS124" s="220"/>
      <c r="DZT124" s="220"/>
      <c r="DZU124" s="220"/>
      <c r="DZV124" s="220"/>
      <c r="DZW124" s="220"/>
      <c r="DZX124" s="220"/>
      <c r="DZY124" s="220"/>
      <c r="DZZ124" s="220"/>
      <c r="EAA124" s="220"/>
      <c r="EAB124" s="220"/>
      <c r="EAC124" s="220"/>
      <c r="EAD124" s="220"/>
      <c r="EAE124" s="220"/>
      <c r="EAF124" s="220"/>
      <c r="EAG124" s="220"/>
      <c r="EAH124" s="220"/>
      <c r="EAI124" s="220"/>
      <c r="EAJ124" s="220"/>
      <c r="EAK124" s="220"/>
      <c r="EAL124" s="220"/>
      <c r="EAM124" s="220"/>
      <c r="EAN124" s="220"/>
      <c r="EAO124" s="220"/>
      <c r="EAP124" s="220"/>
      <c r="EAQ124" s="220"/>
      <c r="EAR124" s="220"/>
      <c r="EAS124" s="220"/>
      <c r="EAT124" s="220"/>
      <c r="EAU124" s="220"/>
      <c r="EAV124" s="220"/>
      <c r="EAW124" s="220"/>
      <c r="EAX124" s="220"/>
      <c r="EAY124" s="220"/>
      <c r="EAZ124" s="220"/>
      <c r="EBA124" s="220"/>
      <c r="EBB124" s="220"/>
      <c r="EBC124" s="220"/>
      <c r="EBD124" s="220"/>
      <c r="EBE124" s="220"/>
      <c r="EBF124" s="220"/>
      <c r="EBG124" s="220"/>
      <c r="EBH124" s="220"/>
      <c r="EBI124" s="220"/>
      <c r="EBJ124" s="220"/>
      <c r="EBK124" s="220"/>
      <c r="EBL124" s="220"/>
      <c r="EBM124" s="220"/>
      <c r="EBN124" s="220"/>
      <c r="EBO124" s="220"/>
      <c r="EBP124" s="220"/>
      <c r="EBQ124" s="220"/>
      <c r="EBR124" s="220"/>
      <c r="EBS124" s="220"/>
      <c r="EBT124" s="220"/>
      <c r="EBU124" s="220"/>
      <c r="EBV124" s="220"/>
      <c r="EBW124" s="220"/>
      <c r="EBX124" s="220"/>
      <c r="EBY124" s="220"/>
      <c r="EBZ124" s="220"/>
      <c r="ECA124" s="220"/>
      <c r="ECB124" s="220"/>
      <c r="ECC124" s="220"/>
      <c r="ECD124" s="220"/>
      <c r="ECE124" s="220"/>
      <c r="ECF124" s="220"/>
      <c r="ECG124" s="220"/>
      <c r="ECH124" s="220"/>
      <c r="ECI124" s="220"/>
      <c r="ECJ124" s="220"/>
      <c r="ECK124" s="220"/>
      <c r="ECL124" s="220"/>
      <c r="ECM124" s="220"/>
      <c r="ECN124" s="220"/>
      <c r="ECO124" s="220"/>
      <c r="ECP124" s="220"/>
      <c r="ECQ124" s="220"/>
      <c r="ECR124" s="220"/>
      <c r="ECS124" s="220"/>
      <c r="ECT124" s="220"/>
      <c r="ECU124" s="220"/>
      <c r="ECV124" s="220"/>
      <c r="ECW124" s="220"/>
      <c r="ECX124" s="220"/>
      <c r="ECY124" s="220"/>
      <c r="ECZ124" s="220"/>
      <c r="EDA124" s="220"/>
      <c r="EDB124" s="220"/>
      <c r="EDC124" s="220"/>
      <c r="EDD124" s="220"/>
      <c r="EDE124" s="220"/>
      <c r="EDF124" s="220"/>
      <c r="EDG124" s="220"/>
      <c r="EDH124" s="220"/>
      <c r="EDI124" s="220"/>
      <c r="EDJ124" s="220"/>
      <c r="EDK124" s="220"/>
      <c r="EDL124" s="220"/>
      <c r="EDM124" s="220"/>
      <c r="EDN124" s="220"/>
      <c r="EDO124" s="220"/>
      <c r="EDP124" s="220"/>
      <c r="EDQ124" s="220"/>
      <c r="EDR124" s="220"/>
      <c r="EDS124" s="220"/>
      <c r="EDT124" s="220"/>
      <c r="EDU124" s="220"/>
      <c r="EDV124" s="220"/>
      <c r="EDW124" s="220"/>
      <c r="EDX124" s="220"/>
      <c r="EDY124" s="220"/>
      <c r="EDZ124" s="220"/>
      <c r="EEA124" s="220"/>
      <c r="EEB124" s="220"/>
      <c r="EEC124" s="220"/>
      <c r="EED124" s="220"/>
      <c r="EEE124" s="220"/>
      <c r="EEF124" s="220"/>
      <c r="EEG124" s="220"/>
      <c r="EEH124" s="220"/>
      <c r="EEI124" s="220"/>
      <c r="EEJ124" s="220"/>
      <c r="EEK124" s="220"/>
      <c r="EEL124" s="220"/>
      <c r="EEM124" s="220"/>
      <c r="EEN124" s="220"/>
      <c r="EEO124" s="220"/>
      <c r="EEP124" s="220"/>
      <c r="EEQ124" s="220"/>
      <c r="EER124" s="220"/>
      <c r="EES124" s="220"/>
      <c r="EET124" s="220"/>
      <c r="EEU124" s="220"/>
      <c r="EEV124" s="220"/>
      <c r="EEW124" s="220"/>
      <c r="EEX124" s="220"/>
      <c r="EEY124" s="220"/>
      <c r="EEZ124" s="220"/>
      <c r="EFA124" s="220"/>
      <c r="EFB124" s="220"/>
      <c r="EFC124" s="220"/>
      <c r="EFD124" s="220"/>
      <c r="EFE124" s="220"/>
      <c r="EFF124" s="220"/>
      <c r="EFG124" s="220"/>
      <c r="EFH124" s="220"/>
      <c r="EFI124" s="220"/>
      <c r="EFJ124" s="220"/>
      <c r="EFK124" s="220"/>
      <c r="EFL124" s="220"/>
      <c r="EFM124" s="220"/>
      <c r="EFN124" s="220"/>
      <c r="EFO124" s="220"/>
      <c r="EFP124" s="220"/>
      <c r="EFQ124" s="220"/>
      <c r="EFR124" s="220"/>
      <c r="EFS124" s="220"/>
      <c r="EFT124" s="220"/>
      <c r="EFU124" s="220"/>
      <c r="EFV124" s="220"/>
      <c r="EFW124" s="220"/>
      <c r="EFX124" s="220"/>
      <c r="EFY124" s="220"/>
      <c r="EFZ124" s="220"/>
      <c r="EGA124" s="220"/>
      <c r="EGB124" s="220"/>
      <c r="EGC124" s="220"/>
      <c r="EGD124" s="220"/>
      <c r="EGE124" s="220"/>
      <c r="EGF124" s="220"/>
      <c r="EGG124" s="220"/>
      <c r="EGH124" s="220"/>
      <c r="EGI124" s="220"/>
      <c r="EGJ124" s="220"/>
      <c r="EGK124" s="220"/>
      <c r="EGL124" s="220"/>
      <c r="EGM124" s="220"/>
      <c r="EGN124" s="220"/>
      <c r="EGO124" s="220"/>
      <c r="EGP124" s="220"/>
      <c r="EGQ124" s="220"/>
      <c r="EGR124" s="220"/>
      <c r="EGS124" s="220"/>
      <c r="EGT124" s="220"/>
      <c r="EGU124" s="220"/>
      <c r="EGV124" s="220"/>
      <c r="EGW124" s="220"/>
      <c r="EGX124" s="220"/>
      <c r="EGY124" s="220"/>
      <c r="EGZ124" s="220"/>
      <c r="EHA124" s="220"/>
      <c r="EHB124" s="220"/>
      <c r="EHC124" s="220"/>
      <c r="EHD124" s="220"/>
      <c r="EHE124" s="220"/>
      <c r="EHF124" s="220"/>
      <c r="EHG124" s="220"/>
      <c r="EHH124" s="220"/>
      <c r="EHI124" s="220"/>
      <c r="EHJ124" s="220"/>
      <c r="EHK124" s="220"/>
      <c r="EHL124" s="220"/>
      <c r="EHM124" s="220"/>
      <c r="EHN124" s="220"/>
      <c r="EHO124" s="220"/>
      <c r="EHP124" s="220"/>
      <c r="EHQ124" s="220"/>
      <c r="EHR124" s="220"/>
      <c r="EHS124" s="220"/>
      <c r="EHT124" s="220"/>
      <c r="EHU124" s="220"/>
      <c r="EHV124" s="220"/>
      <c r="EHW124" s="220"/>
      <c r="EHX124" s="220"/>
      <c r="EHY124" s="220"/>
      <c r="EHZ124" s="220"/>
      <c r="EIA124" s="220"/>
      <c r="EIB124" s="220"/>
      <c r="EIC124" s="220"/>
      <c r="EID124" s="220"/>
      <c r="EIE124" s="220"/>
      <c r="EIF124" s="220"/>
      <c r="EIG124" s="220"/>
      <c r="EIH124" s="220"/>
      <c r="EII124" s="220"/>
      <c r="EIJ124" s="220"/>
      <c r="EIK124" s="220"/>
      <c r="EIL124" s="220"/>
      <c r="EIM124" s="220"/>
      <c r="EIN124" s="220"/>
      <c r="EIO124" s="220"/>
      <c r="EIP124" s="220"/>
      <c r="EIQ124" s="220"/>
      <c r="EIR124" s="220"/>
      <c r="EIS124" s="220"/>
      <c r="EIT124" s="220"/>
      <c r="EIU124" s="220"/>
      <c r="EIV124" s="220"/>
      <c r="EIW124" s="220"/>
      <c r="EIX124" s="220"/>
      <c r="EIY124" s="220"/>
      <c r="EIZ124" s="220"/>
      <c r="EJA124" s="220"/>
      <c r="EJB124" s="220"/>
      <c r="EJC124" s="220"/>
      <c r="EJD124" s="220"/>
      <c r="EJE124" s="220"/>
      <c r="EJF124" s="220"/>
      <c r="EJG124" s="220"/>
      <c r="EJH124" s="220"/>
      <c r="EJI124" s="220"/>
      <c r="EJJ124" s="220"/>
      <c r="EJK124" s="220"/>
      <c r="EJL124" s="220"/>
      <c r="EJM124" s="220"/>
      <c r="EJN124" s="220"/>
      <c r="EJO124" s="220"/>
      <c r="EJP124" s="220"/>
      <c r="EJQ124" s="220"/>
      <c r="EJR124" s="220"/>
      <c r="EJS124" s="220"/>
      <c r="EJT124" s="220"/>
      <c r="EJU124" s="220"/>
      <c r="EJV124" s="220"/>
      <c r="EJW124" s="220"/>
      <c r="EJX124" s="220"/>
      <c r="EJY124" s="220"/>
      <c r="EJZ124" s="220"/>
      <c r="EKA124" s="220"/>
      <c r="EKB124" s="220"/>
      <c r="EKC124" s="220"/>
      <c r="EKD124" s="220"/>
      <c r="EKE124" s="220"/>
      <c r="EKF124" s="220"/>
      <c r="EKG124" s="220"/>
      <c r="EKH124" s="220"/>
      <c r="EKI124" s="220"/>
      <c r="EKJ124" s="220"/>
      <c r="EKK124" s="220"/>
      <c r="EKL124" s="220"/>
      <c r="EKM124" s="220"/>
      <c r="EKN124" s="220"/>
      <c r="EKO124" s="220"/>
      <c r="EKP124" s="220"/>
      <c r="EKQ124" s="220"/>
      <c r="EKR124" s="220"/>
      <c r="EKS124" s="220"/>
      <c r="EKT124" s="220"/>
      <c r="EKU124" s="220"/>
      <c r="EKV124" s="220"/>
      <c r="EKW124" s="220"/>
      <c r="EKX124" s="220"/>
      <c r="EKY124" s="220"/>
      <c r="EKZ124" s="220"/>
      <c r="ELA124" s="220"/>
      <c r="ELB124" s="220"/>
      <c r="ELC124" s="220"/>
      <c r="ELD124" s="220"/>
      <c r="ELE124" s="220"/>
      <c r="ELF124" s="220"/>
      <c r="ELG124" s="220"/>
      <c r="ELH124" s="220"/>
      <c r="ELI124" s="220"/>
      <c r="ELJ124" s="220"/>
      <c r="ELK124" s="220"/>
      <c r="ELL124" s="220"/>
      <c r="ELM124" s="220"/>
      <c r="ELN124" s="220"/>
      <c r="ELO124" s="220"/>
      <c r="ELP124" s="220"/>
      <c r="ELQ124" s="220"/>
      <c r="ELR124" s="220"/>
      <c r="ELS124" s="220"/>
      <c r="ELT124" s="220"/>
      <c r="ELU124" s="220"/>
      <c r="ELV124" s="220"/>
      <c r="ELW124" s="220"/>
      <c r="ELX124" s="220"/>
      <c r="ELY124" s="220"/>
      <c r="ELZ124" s="220"/>
      <c r="EMA124" s="220"/>
      <c r="EMB124" s="220"/>
      <c r="EMC124" s="220"/>
      <c r="EMD124" s="220"/>
      <c r="EME124" s="220"/>
      <c r="EMF124" s="220"/>
      <c r="EMG124" s="220"/>
      <c r="EMH124" s="220"/>
      <c r="EMI124" s="220"/>
      <c r="EMJ124" s="220"/>
      <c r="EMK124" s="220"/>
      <c r="EML124" s="220"/>
      <c r="EMM124" s="220"/>
      <c r="EMN124" s="220"/>
      <c r="EMO124" s="220"/>
      <c r="EMP124" s="220"/>
      <c r="EMQ124" s="220"/>
      <c r="EMR124" s="220"/>
      <c r="EMS124" s="220"/>
      <c r="EMT124" s="220"/>
      <c r="EMU124" s="220"/>
      <c r="EMV124" s="220"/>
      <c r="EMW124" s="220"/>
      <c r="EMX124" s="220"/>
      <c r="EMY124" s="220"/>
      <c r="EMZ124" s="220"/>
      <c r="ENA124" s="220"/>
      <c r="ENB124" s="220"/>
      <c r="ENC124" s="220"/>
      <c r="END124" s="220"/>
      <c r="ENE124" s="220"/>
      <c r="ENF124" s="220"/>
      <c r="ENG124" s="220"/>
      <c r="ENH124" s="220"/>
      <c r="ENI124" s="220"/>
      <c r="ENJ124" s="220"/>
      <c r="ENK124" s="220"/>
      <c r="ENL124" s="220"/>
      <c r="ENM124" s="220"/>
      <c r="ENN124" s="220"/>
      <c r="ENO124" s="220"/>
      <c r="ENP124" s="220"/>
      <c r="ENQ124" s="220"/>
      <c r="ENR124" s="220"/>
      <c r="ENS124" s="220"/>
      <c r="ENT124" s="220"/>
      <c r="ENU124" s="220"/>
      <c r="ENV124" s="220"/>
      <c r="ENW124" s="220"/>
      <c r="ENX124" s="220"/>
      <c r="ENY124" s="220"/>
      <c r="ENZ124" s="220"/>
      <c r="EOA124" s="220"/>
      <c r="EOB124" s="220"/>
      <c r="EOC124" s="220"/>
      <c r="EOD124" s="220"/>
      <c r="EOE124" s="220"/>
      <c r="EOF124" s="220"/>
      <c r="EOG124" s="220"/>
      <c r="EOH124" s="220"/>
      <c r="EOI124" s="220"/>
      <c r="EOJ124" s="220"/>
      <c r="EOK124" s="220"/>
      <c r="EOL124" s="220"/>
      <c r="EOM124" s="220"/>
      <c r="EON124" s="220"/>
      <c r="EOO124" s="220"/>
      <c r="EOP124" s="220"/>
      <c r="EOQ124" s="220"/>
      <c r="EOR124" s="220"/>
      <c r="EOS124" s="220"/>
      <c r="EOT124" s="220"/>
      <c r="EOU124" s="220"/>
      <c r="EOV124" s="220"/>
      <c r="EOW124" s="220"/>
      <c r="EOX124" s="220"/>
      <c r="EOY124" s="220"/>
      <c r="EOZ124" s="220"/>
      <c r="EPA124" s="220"/>
      <c r="EPB124" s="220"/>
      <c r="EPC124" s="220"/>
      <c r="EPD124" s="220"/>
      <c r="EPE124" s="220"/>
      <c r="EPF124" s="220"/>
      <c r="EPG124" s="220"/>
      <c r="EPH124" s="220"/>
      <c r="EPI124" s="220"/>
      <c r="EPJ124" s="220"/>
      <c r="EPK124" s="220"/>
      <c r="EPL124" s="220"/>
      <c r="EPM124" s="220"/>
      <c r="EPN124" s="220"/>
      <c r="EPO124" s="220"/>
      <c r="EPP124" s="220"/>
      <c r="EPQ124" s="220"/>
      <c r="EPR124" s="220"/>
      <c r="EPS124" s="220"/>
      <c r="EPT124" s="220"/>
      <c r="EPU124" s="220"/>
      <c r="EPV124" s="220"/>
      <c r="EPW124" s="220"/>
      <c r="EPX124" s="220"/>
      <c r="EPY124" s="220"/>
      <c r="EPZ124" s="220"/>
      <c r="EQA124" s="220"/>
      <c r="EQB124" s="220"/>
      <c r="EQC124" s="220"/>
      <c r="EQD124" s="220"/>
      <c r="EQE124" s="220"/>
      <c r="EQF124" s="220"/>
      <c r="EQG124" s="220"/>
      <c r="EQH124" s="220"/>
      <c r="EQI124" s="220"/>
      <c r="EQJ124" s="220"/>
      <c r="EQK124" s="220"/>
      <c r="EQL124" s="220"/>
      <c r="EQM124" s="220"/>
      <c r="EQN124" s="220"/>
      <c r="EQO124" s="220"/>
      <c r="EQP124" s="220"/>
      <c r="EQQ124" s="220"/>
      <c r="EQR124" s="220"/>
      <c r="EQS124" s="220"/>
      <c r="EQT124" s="220"/>
      <c r="EQU124" s="220"/>
      <c r="EQV124" s="220"/>
      <c r="EQW124" s="220"/>
      <c r="EQX124" s="220"/>
      <c r="EQY124" s="220"/>
      <c r="EQZ124" s="220"/>
      <c r="ERA124" s="220"/>
      <c r="ERB124" s="220"/>
      <c r="ERC124" s="220"/>
      <c r="ERD124" s="220"/>
      <c r="ERE124" s="220"/>
      <c r="ERF124" s="220"/>
      <c r="ERG124" s="220"/>
      <c r="ERH124" s="220"/>
      <c r="ERI124" s="220"/>
      <c r="ERJ124" s="220"/>
      <c r="ERK124" s="220"/>
      <c r="ERL124" s="220"/>
      <c r="ERM124" s="220"/>
      <c r="ERN124" s="220"/>
      <c r="ERO124" s="220"/>
      <c r="ERP124" s="220"/>
      <c r="ERQ124" s="220"/>
      <c r="ERR124" s="220"/>
      <c r="ERS124" s="220"/>
      <c r="ERT124" s="220"/>
      <c r="ERU124" s="220"/>
      <c r="ERV124" s="220"/>
      <c r="ERW124" s="220"/>
      <c r="ERX124" s="220"/>
      <c r="ERY124" s="220"/>
      <c r="ERZ124" s="220"/>
      <c r="ESA124" s="220"/>
      <c r="ESB124" s="220"/>
      <c r="ESC124" s="220"/>
      <c r="ESD124" s="220"/>
      <c r="ESE124" s="220"/>
      <c r="ESF124" s="220"/>
      <c r="ESG124" s="220"/>
      <c r="ESH124" s="220"/>
      <c r="ESI124" s="220"/>
      <c r="ESJ124" s="220"/>
      <c r="ESK124" s="220"/>
      <c r="ESL124" s="220"/>
      <c r="ESM124" s="220"/>
      <c r="ESN124" s="220"/>
      <c r="ESO124" s="220"/>
      <c r="ESP124" s="220"/>
      <c r="ESQ124" s="220"/>
      <c r="ESR124" s="220"/>
      <c r="ESS124" s="220"/>
      <c r="EST124" s="220"/>
      <c r="ESU124" s="220"/>
      <c r="ESV124" s="220"/>
      <c r="ESW124" s="220"/>
      <c r="ESX124" s="220"/>
      <c r="ESY124" s="220"/>
      <c r="ESZ124" s="220"/>
      <c r="ETA124" s="220"/>
      <c r="ETB124" s="220"/>
      <c r="ETC124" s="220"/>
      <c r="ETD124" s="220"/>
      <c r="ETE124" s="220"/>
      <c r="ETF124" s="220"/>
      <c r="ETG124" s="220"/>
      <c r="ETH124" s="220"/>
      <c r="ETI124" s="220"/>
      <c r="ETJ124" s="220"/>
      <c r="ETK124" s="220"/>
      <c r="ETL124" s="220"/>
      <c r="ETM124" s="220"/>
      <c r="ETN124" s="220"/>
      <c r="ETO124" s="220"/>
      <c r="ETP124" s="220"/>
      <c r="ETQ124" s="220"/>
      <c r="ETR124" s="220"/>
      <c r="ETS124" s="220"/>
      <c r="ETT124" s="220"/>
      <c r="ETU124" s="220"/>
      <c r="ETV124" s="220"/>
      <c r="ETW124" s="220"/>
      <c r="ETX124" s="220"/>
      <c r="ETY124" s="220"/>
      <c r="ETZ124" s="220"/>
      <c r="EUA124" s="220"/>
      <c r="EUB124" s="220"/>
      <c r="EUC124" s="220"/>
      <c r="EUD124" s="220"/>
      <c r="EUE124" s="220"/>
      <c r="EUF124" s="220"/>
      <c r="EUG124" s="220"/>
      <c r="EUH124" s="220"/>
      <c r="EUI124" s="220"/>
      <c r="EUJ124" s="220"/>
      <c r="EUK124" s="220"/>
      <c r="EUL124" s="220"/>
      <c r="EUM124" s="220"/>
      <c r="EUN124" s="220"/>
      <c r="EUO124" s="220"/>
      <c r="EUP124" s="220"/>
      <c r="EUQ124" s="220"/>
      <c r="EUR124" s="220"/>
      <c r="EUS124" s="220"/>
      <c r="EUT124" s="220"/>
      <c r="EUU124" s="220"/>
      <c r="EUV124" s="220"/>
      <c r="EUW124" s="220"/>
      <c r="EUX124" s="220"/>
      <c r="EUY124" s="220"/>
      <c r="EUZ124" s="220"/>
      <c r="EVA124" s="220"/>
      <c r="EVB124" s="220"/>
      <c r="EVC124" s="220"/>
      <c r="EVD124" s="220"/>
      <c r="EVE124" s="220"/>
      <c r="EVF124" s="220"/>
      <c r="EVG124" s="220"/>
      <c r="EVH124" s="220"/>
      <c r="EVI124" s="220"/>
      <c r="EVJ124" s="220"/>
      <c r="EVK124" s="220"/>
      <c r="EVL124" s="220"/>
      <c r="EVM124" s="220"/>
      <c r="EVN124" s="220"/>
      <c r="EVO124" s="220"/>
      <c r="EVP124" s="220"/>
      <c r="EVQ124" s="220"/>
      <c r="EVR124" s="220"/>
      <c r="EVS124" s="220"/>
      <c r="EVT124" s="220"/>
      <c r="EVU124" s="220"/>
      <c r="EVV124" s="220"/>
      <c r="EVW124" s="220"/>
      <c r="EVX124" s="220"/>
      <c r="EVY124" s="220"/>
      <c r="EVZ124" s="220"/>
      <c r="EWA124" s="220"/>
      <c r="EWB124" s="220"/>
      <c r="EWC124" s="220"/>
      <c r="EWD124" s="220"/>
      <c r="EWE124" s="220"/>
      <c r="EWF124" s="220"/>
      <c r="EWG124" s="220"/>
      <c r="EWH124" s="220"/>
      <c r="EWI124" s="220"/>
      <c r="EWJ124" s="220"/>
      <c r="EWK124" s="220"/>
      <c r="EWL124" s="220"/>
      <c r="EWM124" s="220"/>
      <c r="EWN124" s="220"/>
      <c r="EWO124" s="220"/>
      <c r="EWP124" s="220"/>
      <c r="EWQ124" s="220"/>
      <c r="EWR124" s="220"/>
      <c r="EWS124" s="220"/>
      <c r="EWT124" s="220"/>
      <c r="EWU124" s="220"/>
      <c r="EWV124" s="220"/>
      <c r="EWW124" s="220"/>
      <c r="EWX124" s="220"/>
      <c r="EWY124" s="220"/>
      <c r="EWZ124" s="220"/>
      <c r="EXA124" s="220"/>
      <c r="EXB124" s="220"/>
      <c r="EXC124" s="220"/>
      <c r="EXD124" s="220"/>
      <c r="EXE124" s="220"/>
      <c r="EXF124" s="220"/>
      <c r="EXG124" s="220"/>
      <c r="EXH124" s="220"/>
      <c r="EXI124" s="220"/>
      <c r="EXJ124" s="220"/>
      <c r="EXK124" s="220"/>
      <c r="EXL124" s="220"/>
      <c r="EXM124" s="220"/>
      <c r="EXN124" s="220"/>
      <c r="EXO124" s="220"/>
      <c r="EXP124" s="220"/>
      <c r="EXQ124" s="220"/>
      <c r="EXR124" s="220"/>
      <c r="EXS124" s="220"/>
      <c r="EXT124" s="220"/>
      <c r="EXU124" s="220"/>
      <c r="EXV124" s="220"/>
      <c r="EXW124" s="220"/>
      <c r="EXX124" s="220"/>
      <c r="EXY124" s="220"/>
      <c r="EXZ124" s="220"/>
      <c r="EYA124" s="220"/>
      <c r="EYB124" s="220"/>
      <c r="EYC124" s="220"/>
      <c r="EYD124" s="220"/>
      <c r="EYE124" s="220"/>
      <c r="EYF124" s="220"/>
      <c r="EYG124" s="220"/>
      <c r="EYH124" s="220"/>
      <c r="EYI124" s="220"/>
      <c r="EYJ124" s="220"/>
      <c r="EYK124" s="220"/>
      <c r="EYL124" s="220"/>
      <c r="EYM124" s="220"/>
      <c r="EYN124" s="220"/>
      <c r="EYO124" s="220"/>
      <c r="EYP124" s="220"/>
      <c r="EYQ124" s="220"/>
      <c r="EYR124" s="220"/>
      <c r="EYS124" s="220"/>
      <c r="EYT124" s="220"/>
      <c r="EYU124" s="220"/>
      <c r="EYV124" s="220"/>
      <c r="EYW124" s="220"/>
      <c r="EYX124" s="220"/>
      <c r="EYY124" s="220"/>
      <c r="EYZ124" s="220"/>
      <c r="EZA124" s="220"/>
      <c r="EZB124" s="220"/>
      <c r="EZC124" s="220"/>
      <c r="EZD124" s="220"/>
      <c r="EZE124" s="220"/>
      <c r="EZF124" s="220"/>
      <c r="EZG124" s="220"/>
      <c r="EZH124" s="220"/>
      <c r="EZI124" s="220"/>
      <c r="EZJ124" s="220"/>
      <c r="EZK124" s="220"/>
      <c r="EZL124" s="220"/>
      <c r="EZM124" s="220"/>
      <c r="EZN124" s="220"/>
      <c r="EZO124" s="220"/>
      <c r="EZP124" s="220"/>
      <c r="EZQ124" s="220"/>
      <c r="EZR124" s="220"/>
      <c r="EZS124" s="220"/>
      <c r="EZT124" s="220"/>
      <c r="EZU124" s="220"/>
      <c r="EZV124" s="220"/>
      <c r="EZW124" s="220"/>
      <c r="EZX124" s="220"/>
      <c r="EZY124" s="220"/>
      <c r="EZZ124" s="220"/>
      <c r="FAA124" s="220"/>
      <c r="FAB124" s="220"/>
      <c r="FAC124" s="220"/>
      <c r="FAD124" s="220"/>
      <c r="FAE124" s="220"/>
      <c r="FAF124" s="220"/>
      <c r="FAG124" s="220"/>
      <c r="FAH124" s="220"/>
      <c r="FAI124" s="220"/>
      <c r="FAJ124" s="220"/>
      <c r="FAK124" s="220"/>
      <c r="FAL124" s="220"/>
      <c r="FAM124" s="220"/>
      <c r="FAN124" s="220"/>
      <c r="FAO124" s="220"/>
      <c r="FAP124" s="220"/>
      <c r="FAQ124" s="220"/>
      <c r="FAR124" s="220"/>
      <c r="FAS124" s="220"/>
      <c r="FAT124" s="220"/>
      <c r="FAU124" s="220"/>
      <c r="FAV124" s="220"/>
      <c r="FAW124" s="220"/>
      <c r="FAX124" s="220"/>
      <c r="FAY124" s="220"/>
      <c r="FAZ124" s="220"/>
      <c r="FBA124" s="220"/>
      <c r="FBB124" s="220"/>
      <c r="FBC124" s="220"/>
      <c r="FBD124" s="220"/>
      <c r="FBE124" s="220"/>
      <c r="FBF124" s="220"/>
      <c r="FBG124" s="220"/>
      <c r="FBH124" s="220"/>
      <c r="FBI124" s="220"/>
      <c r="FBJ124" s="220"/>
      <c r="FBK124" s="220"/>
      <c r="FBL124" s="220"/>
      <c r="FBM124" s="220"/>
      <c r="FBN124" s="220"/>
      <c r="FBO124" s="220"/>
      <c r="FBP124" s="220"/>
      <c r="FBQ124" s="220"/>
      <c r="FBR124" s="220"/>
      <c r="FBS124" s="220"/>
      <c r="FBT124" s="220"/>
      <c r="FBU124" s="220"/>
      <c r="FBV124" s="220"/>
      <c r="FBW124" s="220"/>
      <c r="FBX124" s="220"/>
      <c r="FBY124" s="220"/>
      <c r="FBZ124" s="220"/>
      <c r="FCA124" s="220"/>
      <c r="FCB124" s="220"/>
      <c r="FCC124" s="220"/>
      <c r="FCD124" s="220"/>
      <c r="FCE124" s="220"/>
      <c r="FCF124" s="220"/>
      <c r="FCG124" s="220"/>
      <c r="FCH124" s="220"/>
      <c r="FCI124" s="220"/>
      <c r="FCJ124" s="220"/>
      <c r="FCK124" s="220"/>
      <c r="FCL124" s="220"/>
      <c r="FCM124" s="220"/>
      <c r="FCN124" s="220"/>
      <c r="FCO124" s="220"/>
      <c r="FCP124" s="220"/>
      <c r="FCQ124" s="220"/>
      <c r="FCR124" s="220"/>
      <c r="FCS124" s="220"/>
      <c r="FCT124" s="220"/>
      <c r="FCU124" s="220"/>
      <c r="FCV124" s="220"/>
      <c r="FCW124" s="220"/>
      <c r="FCX124" s="220"/>
      <c r="FCY124" s="220"/>
      <c r="FCZ124" s="220"/>
      <c r="FDA124" s="220"/>
      <c r="FDB124" s="220"/>
      <c r="FDC124" s="220"/>
      <c r="FDD124" s="220"/>
      <c r="FDE124" s="220"/>
      <c r="FDF124" s="220"/>
      <c r="FDG124" s="220"/>
      <c r="FDH124" s="220"/>
      <c r="FDI124" s="220"/>
      <c r="FDJ124" s="220"/>
      <c r="FDK124" s="220"/>
      <c r="FDL124" s="220"/>
      <c r="FDM124" s="220"/>
      <c r="FDN124" s="220"/>
      <c r="FDO124" s="220"/>
      <c r="FDP124" s="220"/>
      <c r="FDQ124" s="220"/>
      <c r="FDR124" s="220"/>
      <c r="FDS124" s="220"/>
      <c r="FDT124" s="220"/>
      <c r="FDU124" s="220"/>
      <c r="FDV124" s="220"/>
      <c r="FDW124" s="220"/>
      <c r="FDX124" s="220"/>
      <c r="FDY124" s="220"/>
      <c r="FDZ124" s="220"/>
      <c r="FEA124" s="220"/>
      <c r="FEB124" s="220"/>
      <c r="FEC124" s="220"/>
      <c r="FED124" s="220"/>
      <c r="FEE124" s="220"/>
      <c r="FEF124" s="220"/>
      <c r="FEG124" s="220"/>
      <c r="FEH124" s="220"/>
      <c r="FEI124" s="220"/>
      <c r="FEJ124" s="220"/>
      <c r="FEK124" s="220"/>
      <c r="FEL124" s="220"/>
      <c r="FEM124" s="220"/>
      <c r="FEN124" s="220"/>
      <c r="FEO124" s="220"/>
      <c r="FEP124" s="220"/>
      <c r="FEQ124" s="220"/>
      <c r="FER124" s="220"/>
      <c r="FES124" s="220"/>
      <c r="FET124" s="220"/>
      <c r="FEU124" s="220"/>
      <c r="FEV124" s="220"/>
      <c r="FEW124" s="220"/>
      <c r="FEX124" s="220"/>
      <c r="FEY124" s="220"/>
      <c r="FEZ124" s="220"/>
      <c r="FFA124" s="220"/>
      <c r="FFB124" s="220"/>
      <c r="FFC124" s="220"/>
      <c r="FFD124" s="220"/>
      <c r="FFE124" s="220"/>
      <c r="FFF124" s="220"/>
      <c r="FFG124" s="220"/>
      <c r="FFH124" s="220"/>
      <c r="FFI124" s="220"/>
      <c r="FFJ124" s="220"/>
      <c r="FFK124" s="220"/>
      <c r="FFL124" s="220"/>
      <c r="FFM124" s="220"/>
      <c r="FFN124" s="220"/>
      <c r="FFO124" s="220"/>
      <c r="FFP124" s="220"/>
      <c r="FFQ124" s="220"/>
      <c r="FFR124" s="220"/>
      <c r="FFS124" s="220"/>
      <c r="FFT124" s="220"/>
      <c r="FFU124" s="220"/>
      <c r="FFV124" s="220"/>
      <c r="FFW124" s="220"/>
      <c r="FFX124" s="220"/>
      <c r="FFY124" s="220"/>
      <c r="FFZ124" s="220"/>
      <c r="FGA124" s="220"/>
      <c r="FGB124" s="220"/>
      <c r="FGC124" s="220"/>
      <c r="FGD124" s="220"/>
      <c r="FGE124" s="220"/>
      <c r="FGF124" s="220"/>
      <c r="FGG124" s="220"/>
      <c r="FGH124" s="220"/>
      <c r="FGI124" s="220"/>
      <c r="FGJ124" s="220"/>
      <c r="FGK124" s="220"/>
      <c r="FGL124" s="220"/>
      <c r="FGM124" s="220"/>
      <c r="FGN124" s="220"/>
      <c r="FGO124" s="220"/>
      <c r="FGP124" s="220"/>
      <c r="FGQ124" s="220"/>
      <c r="FGR124" s="220"/>
      <c r="FGS124" s="220"/>
      <c r="FGT124" s="220"/>
      <c r="FGU124" s="220"/>
      <c r="FGV124" s="220"/>
      <c r="FGW124" s="220"/>
      <c r="FGX124" s="220"/>
      <c r="FGY124" s="220"/>
      <c r="FGZ124" s="220"/>
      <c r="FHA124" s="220"/>
      <c r="FHB124" s="220"/>
      <c r="FHC124" s="220"/>
      <c r="FHD124" s="220"/>
      <c r="FHE124" s="220"/>
      <c r="FHF124" s="220"/>
      <c r="FHG124" s="220"/>
      <c r="FHH124" s="220"/>
      <c r="FHI124" s="220"/>
      <c r="FHJ124" s="220"/>
      <c r="FHK124" s="220"/>
      <c r="FHL124" s="220"/>
      <c r="FHM124" s="220"/>
      <c r="FHN124" s="220"/>
      <c r="FHO124" s="220"/>
      <c r="FHP124" s="220"/>
      <c r="FHQ124" s="220"/>
      <c r="FHR124" s="220"/>
      <c r="FHS124" s="220"/>
      <c r="FHT124" s="220"/>
      <c r="FHU124" s="220"/>
      <c r="FHV124" s="220"/>
      <c r="FHW124" s="220"/>
      <c r="FHX124" s="220"/>
      <c r="FHY124" s="220"/>
      <c r="FHZ124" s="220"/>
      <c r="FIA124" s="220"/>
      <c r="FIB124" s="220"/>
      <c r="FIC124" s="220"/>
      <c r="FID124" s="220"/>
      <c r="FIE124" s="220"/>
      <c r="FIF124" s="220"/>
      <c r="FIG124" s="220"/>
      <c r="FIH124" s="220"/>
      <c r="FII124" s="220"/>
      <c r="FIJ124" s="220"/>
      <c r="FIK124" s="220"/>
      <c r="FIL124" s="220"/>
      <c r="FIM124" s="220"/>
      <c r="FIN124" s="220"/>
      <c r="FIO124" s="220"/>
      <c r="FIP124" s="220"/>
      <c r="FIQ124" s="220"/>
      <c r="FIR124" s="220"/>
      <c r="FIS124" s="220"/>
      <c r="FIT124" s="220"/>
      <c r="FIU124" s="220"/>
      <c r="FIV124" s="220"/>
      <c r="FIW124" s="220"/>
      <c r="FIX124" s="220"/>
      <c r="FIY124" s="220"/>
      <c r="FIZ124" s="220"/>
      <c r="FJA124" s="220"/>
      <c r="FJB124" s="220"/>
      <c r="FJC124" s="220"/>
      <c r="FJD124" s="220"/>
      <c r="FJE124" s="220"/>
      <c r="FJF124" s="220"/>
      <c r="FJG124" s="220"/>
      <c r="FJH124" s="220"/>
      <c r="FJI124" s="220"/>
      <c r="FJJ124" s="220"/>
      <c r="FJK124" s="220"/>
      <c r="FJL124" s="220"/>
      <c r="FJM124" s="220"/>
      <c r="FJN124" s="220"/>
      <c r="FJO124" s="220"/>
      <c r="FJP124" s="220"/>
      <c r="FJQ124" s="220"/>
      <c r="FJR124" s="220"/>
      <c r="FJS124" s="220"/>
      <c r="FJT124" s="220"/>
      <c r="FJU124" s="220"/>
      <c r="FJV124" s="220"/>
      <c r="FJW124" s="220"/>
      <c r="FJX124" s="220"/>
      <c r="FJY124" s="220"/>
      <c r="FJZ124" s="220"/>
      <c r="FKA124" s="220"/>
      <c r="FKB124" s="220"/>
      <c r="FKC124" s="220"/>
      <c r="FKD124" s="220"/>
      <c r="FKE124" s="220"/>
      <c r="FKF124" s="220"/>
      <c r="FKG124" s="220"/>
      <c r="FKH124" s="220"/>
      <c r="FKI124" s="220"/>
      <c r="FKJ124" s="220"/>
      <c r="FKK124" s="220"/>
      <c r="FKL124" s="220"/>
      <c r="FKM124" s="220"/>
      <c r="FKN124" s="220"/>
      <c r="FKO124" s="220"/>
      <c r="FKP124" s="220"/>
      <c r="FKQ124" s="220"/>
      <c r="FKR124" s="220"/>
      <c r="FKS124" s="220"/>
      <c r="FKT124" s="220"/>
      <c r="FKU124" s="220"/>
      <c r="FKV124" s="220"/>
      <c r="FKW124" s="220"/>
      <c r="FKX124" s="220"/>
      <c r="FKY124" s="220"/>
      <c r="FKZ124" s="220"/>
      <c r="FLA124" s="220"/>
      <c r="FLB124" s="220"/>
      <c r="FLC124" s="220"/>
      <c r="FLD124" s="220"/>
      <c r="FLE124" s="220"/>
      <c r="FLF124" s="220"/>
      <c r="FLG124" s="220"/>
      <c r="FLH124" s="220"/>
      <c r="FLI124" s="220"/>
      <c r="FLJ124" s="220"/>
      <c r="FLK124" s="220"/>
      <c r="FLL124" s="220"/>
      <c r="FLM124" s="220"/>
      <c r="FLN124" s="220"/>
      <c r="FLO124" s="220"/>
      <c r="FLP124" s="220"/>
      <c r="FLQ124" s="220"/>
      <c r="FLR124" s="220"/>
      <c r="FLS124" s="220"/>
      <c r="FLT124" s="220"/>
      <c r="FLU124" s="220"/>
      <c r="FLV124" s="220"/>
      <c r="FLW124" s="220"/>
      <c r="FLX124" s="220"/>
      <c r="FLY124" s="220"/>
      <c r="FLZ124" s="220"/>
      <c r="FMA124" s="220"/>
      <c r="FMB124" s="220"/>
      <c r="FMC124" s="220"/>
      <c r="FMD124" s="220"/>
      <c r="FME124" s="220"/>
      <c r="FMF124" s="220"/>
      <c r="FMG124" s="220"/>
      <c r="FMH124" s="220"/>
      <c r="FMI124" s="220"/>
      <c r="FMJ124" s="220"/>
      <c r="FMK124" s="220"/>
      <c r="FML124" s="220"/>
      <c r="FMM124" s="220"/>
      <c r="FMN124" s="220"/>
      <c r="FMO124" s="220"/>
      <c r="FMP124" s="220"/>
      <c r="FMQ124" s="220"/>
      <c r="FMR124" s="220"/>
      <c r="FMS124" s="220"/>
      <c r="FMT124" s="220"/>
      <c r="FMU124" s="220"/>
      <c r="FMV124" s="220"/>
      <c r="FMW124" s="220"/>
      <c r="FMX124" s="220"/>
      <c r="FMY124" s="220"/>
      <c r="FMZ124" s="220"/>
      <c r="FNA124" s="220"/>
      <c r="FNB124" s="220"/>
      <c r="FNC124" s="220"/>
      <c r="FND124" s="220"/>
      <c r="FNE124" s="220"/>
      <c r="FNF124" s="220"/>
      <c r="FNG124" s="220"/>
      <c r="FNH124" s="220"/>
      <c r="FNI124" s="220"/>
      <c r="FNJ124" s="220"/>
      <c r="FNK124" s="220"/>
      <c r="FNL124" s="220"/>
      <c r="FNM124" s="220"/>
      <c r="FNN124" s="220"/>
      <c r="FNO124" s="220"/>
      <c r="FNP124" s="220"/>
      <c r="FNQ124" s="220"/>
      <c r="FNR124" s="220"/>
      <c r="FNS124" s="220"/>
      <c r="FNT124" s="220"/>
      <c r="FNU124" s="220"/>
      <c r="FNV124" s="220"/>
      <c r="FNW124" s="220"/>
      <c r="FNX124" s="220"/>
      <c r="FNY124" s="220"/>
      <c r="FNZ124" s="220"/>
      <c r="FOA124" s="220"/>
      <c r="FOB124" s="220"/>
      <c r="FOC124" s="220"/>
      <c r="FOD124" s="220"/>
      <c r="FOE124" s="220"/>
      <c r="FOF124" s="220"/>
      <c r="FOG124" s="220"/>
      <c r="FOH124" s="220"/>
      <c r="FOI124" s="220"/>
      <c r="FOJ124" s="220"/>
      <c r="FOK124" s="220"/>
      <c r="FOL124" s="220"/>
      <c r="FOM124" s="220"/>
      <c r="FON124" s="220"/>
      <c r="FOO124" s="220"/>
      <c r="FOP124" s="220"/>
      <c r="FOQ124" s="220"/>
      <c r="FOR124" s="220"/>
      <c r="FOS124" s="220"/>
      <c r="FOT124" s="220"/>
      <c r="FOU124" s="220"/>
      <c r="FOV124" s="220"/>
      <c r="FOW124" s="220"/>
      <c r="FOX124" s="220"/>
      <c r="FOY124" s="220"/>
      <c r="FOZ124" s="220"/>
      <c r="FPA124" s="220"/>
      <c r="FPB124" s="220"/>
      <c r="FPC124" s="220"/>
      <c r="FPD124" s="220"/>
      <c r="FPE124" s="220"/>
      <c r="FPF124" s="220"/>
      <c r="FPG124" s="220"/>
      <c r="FPH124" s="220"/>
      <c r="FPI124" s="220"/>
      <c r="FPJ124" s="220"/>
      <c r="FPK124" s="220"/>
      <c r="FPL124" s="220"/>
      <c r="FPM124" s="220"/>
      <c r="FPN124" s="220"/>
      <c r="FPO124" s="220"/>
      <c r="FPP124" s="220"/>
      <c r="FPQ124" s="220"/>
      <c r="FPR124" s="220"/>
      <c r="FPS124" s="220"/>
      <c r="FPT124" s="220"/>
      <c r="FPU124" s="220"/>
      <c r="FPV124" s="220"/>
      <c r="FPW124" s="220"/>
      <c r="FPX124" s="220"/>
      <c r="FPY124" s="220"/>
      <c r="FPZ124" s="220"/>
      <c r="FQA124" s="220"/>
      <c r="FQB124" s="220"/>
      <c r="FQC124" s="220"/>
      <c r="FQD124" s="220"/>
      <c r="FQE124" s="220"/>
      <c r="FQF124" s="220"/>
      <c r="FQG124" s="220"/>
      <c r="FQH124" s="220"/>
      <c r="FQI124" s="220"/>
      <c r="FQJ124" s="220"/>
      <c r="FQK124" s="220"/>
      <c r="FQL124" s="220"/>
      <c r="FQM124" s="220"/>
      <c r="FQN124" s="220"/>
      <c r="FQO124" s="220"/>
      <c r="FQP124" s="220"/>
      <c r="FQQ124" s="220"/>
      <c r="FQR124" s="220"/>
      <c r="FQS124" s="220"/>
      <c r="FQT124" s="220"/>
      <c r="FQU124" s="220"/>
      <c r="FQV124" s="220"/>
      <c r="FQW124" s="220"/>
      <c r="FQX124" s="220"/>
      <c r="FQY124" s="220"/>
      <c r="FQZ124" s="220"/>
      <c r="FRA124" s="220"/>
      <c r="FRB124" s="220"/>
      <c r="FRC124" s="220"/>
      <c r="FRD124" s="220"/>
      <c r="FRE124" s="220"/>
      <c r="FRF124" s="220"/>
      <c r="FRG124" s="220"/>
      <c r="FRH124" s="220"/>
      <c r="FRI124" s="220"/>
      <c r="FRJ124" s="220"/>
      <c r="FRK124" s="220"/>
      <c r="FRL124" s="220"/>
      <c r="FRM124" s="220"/>
      <c r="FRN124" s="220"/>
      <c r="FRO124" s="220"/>
      <c r="FRP124" s="220"/>
      <c r="FRQ124" s="220"/>
      <c r="FRR124" s="220"/>
      <c r="FRS124" s="220"/>
      <c r="FRT124" s="220"/>
      <c r="FRU124" s="220"/>
      <c r="FRV124" s="220"/>
      <c r="FRW124" s="220"/>
      <c r="FRX124" s="220"/>
      <c r="FRY124" s="220"/>
      <c r="FRZ124" s="220"/>
      <c r="FSA124" s="220"/>
      <c r="FSB124" s="220"/>
      <c r="FSC124" s="220"/>
      <c r="FSD124" s="220"/>
      <c r="FSE124" s="220"/>
      <c r="FSF124" s="220"/>
      <c r="FSG124" s="220"/>
      <c r="FSH124" s="220"/>
      <c r="FSI124" s="220"/>
      <c r="FSJ124" s="220"/>
      <c r="FSK124" s="220"/>
      <c r="FSL124" s="220"/>
      <c r="FSM124" s="220"/>
      <c r="FSN124" s="220"/>
      <c r="FSO124" s="220"/>
      <c r="FSP124" s="220"/>
      <c r="FSQ124" s="220"/>
      <c r="FSR124" s="220"/>
      <c r="FSS124" s="220"/>
      <c r="FST124" s="220"/>
      <c r="FSU124" s="220"/>
      <c r="FSV124" s="220"/>
      <c r="FSW124" s="220"/>
      <c r="FSX124" s="220"/>
      <c r="FSY124" s="220"/>
      <c r="FSZ124" s="220"/>
      <c r="FTA124" s="220"/>
      <c r="FTB124" s="220"/>
      <c r="FTC124" s="220"/>
      <c r="FTD124" s="220"/>
      <c r="FTE124" s="220"/>
      <c r="FTF124" s="220"/>
      <c r="FTG124" s="220"/>
      <c r="FTH124" s="220"/>
      <c r="FTI124" s="220"/>
      <c r="FTJ124" s="220"/>
      <c r="FTK124" s="220"/>
      <c r="FTL124" s="220"/>
      <c r="FTM124" s="220"/>
      <c r="FTN124" s="220"/>
      <c r="FTO124" s="220"/>
      <c r="FTP124" s="220"/>
      <c r="FTQ124" s="220"/>
      <c r="FTR124" s="220"/>
      <c r="FTS124" s="220"/>
      <c r="FTT124" s="220"/>
      <c r="FTU124" s="220"/>
      <c r="FTV124" s="220"/>
      <c r="FTW124" s="220"/>
      <c r="FTX124" s="220"/>
      <c r="FTY124" s="220"/>
      <c r="FTZ124" s="220"/>
      <c r="FUA124" s="220"/>
      <c r="FUB124" s="220"/>
      <c r="FUC124" s="220"/>
      <c r="FUD124" s="220"/>
      <c r="FUE124" s="220"/>
      <c r="FUF124" s="220"/>
      <c r="FUG124" s="220"/>
      <c r="FUH124" s="220"/>
      <c r="FUI124" s="220"/>
      <c r="FUJ124" s="220"/>
      <c r="FUK124" s="220"/>
      <c r="FUL124" s="220"/>
      <c r="FUM124" s="220"/>
      <c r="FUN124" s="220"/>
      <c r="FUO124" s="220"/>
      <c r="FUP124" s="220"/>
      <c r="FUQ124" s="220"/>
      <c r="FUR124" s="220"/>
      <c r="FUS124" s="220"/>
      <c r="FUT124" s="220"/>
      <c r="FUU124" s="220"/>
      <c r="FUV124" s="220"/>
      <c r="FUW124" s="220"/>
      <c r="FUX124" s="220"/>
      <c r="FUY124" s="220"/>
      <c r="FUZ124" s="220"/>
      <c r="FVA124" s="220"/>
      <c r="FVB124" s="220"/>
      <c r="FVC124" s="220"/>
      <c r="FVD124" s="220"/>
      <c r="FVE124" s="220"/>
      <c r="FVF124" s="220"/>
      <c r="FVG124" s="220"/>
      <c r="FVH124" s="220"/>
      <c r="FVI124" s="220"/>
      <c r="FVJ124" s="220"/>
      <c r="FVK124" s="220"/>
      <c r="FVL124" s="220"/>
      <c r="FVM124" s="220"/>
      <c r="FVN124" s="220"/>
      <c r="FVO124" s="220"/>
      <c r="FVP124" s="220"/>
      <c r="FVQ124" s="220"/>
      <c r="FVR124" s="220"/>
      <c r="FVS124" s="220"/>
      <c r="FVT124" s="220"/>
      <c r="FVU124" s="220"/>
      <c r="FVV124" s="220"/>
      <c r="FVW124" s="220"/>
      <c r="FVX124" s="220"/>
      <c r="FVY124" s="220"/>
      <c r="FVZ124" s="220"/>
      <c r="FWA124" s="220"/>
      <c r="FWB124" s="220"/>
      <c r="FWC124" s="220"/>
      <c r="FWD124" s="220"/>
      <c r="FWE124" s="220"/>
      <c r="FWF124" s="220"/>
      <c r="FWG124" s="220"/>
      <c r="FWH124" s="220"/>
      <c r="FWI124" s="220"/>
      <c r="FWJ124" s="220"/>
      <c r="FWK124" s="220"/>
      <c r="FWL124" s="220"/>
      <c r="FWM124" s="220"/>
      <c r="FWN124" s="220"/>
      <c r="FWO124" s="220"/>
      <c r="FWP124" s="220"/>
      <c r="FWQ124" s="220"/>
      <c r="FWR124" s="220"/>
      <c r="FWS124" s="220"/>
      <c r="FWT124" s="220"/>
      <c r="FWU124" s="220"/>
      <c r="FWV124" s="220"/>
      <c r="FWW124" s="220"/>
      <c r="FWX124" s="220"/>
      <c r="FWY124" s="220"/>
      <c r="FWZ124" s="220"/>
      <c r="FXA124" s="220"/>
      <c r="FXB124" s="220"/>
      <c r="FXC124" s="220"/>
      <c r="FXD124" s="220"/>
      <c r="FXE124" s="220"/>
      <c r="FXF124" s="220"/>
      <c r="FXG124" s="220"/>
      <c r="FXH124" s="220"/>
      <c r="FXI124" s="220"/>
      <c r="FXJ124" s="220"/>
      <c r="FXK124" s="220"/>
      <c r="FXL124" s="220"/>
      <c r="FXM124" s="220"/>
      <c r="FXN124" s="220"/>
      <c r="FXO124" s="220"/>
      <c r="FXP124" s="220"/>
      <c r="FXQ124" s="220"/>
      <c r="FXR124" s="220"/>
      <c r="FXS124" s="220"/>
      <c r="FXT124" s="220"/>
      <c r="FXU124" s="220"/>
      <c r="FXV124" s="220"/>
      <c r="FXW124" s="220"/>
      <c r="FXX124" s="220"/>
      <c r="FXY124" s="220"/>
      <c r="FXZ124" s="220"/>
      <c r="FYA124" s="220"/>
      <c r="FYB124" s="220"/>
      <c r="FYC124" s="220"/>
      <c r="FYD124" s="220"/>
      <c r="FYE124" s="220"/>
      <c r="FYF124" s="220"/>
      <c r="FYG124" s="220"/>
      <c r="FYH124" s="220"/>
      <c r="FYI124" s="220"/>
      <c r="FYJ124" s="220"/>
      <c r="FYK124" s="220"/>
      <c r="FYL124" s="220"/>
      <c r="FYM124" s="220"/>
      <c r="FYN124" s="220"/>
      <c r="FYO124" s="220"/>
      <c r="FYP124" s="220"/>
      <c r="FYQ124" s="220"/>
      <c r="FYR124" s="220"/>
      <c r="FYS124" s="220"/>
      <c r="FYT124" s="220"/>
      <c r="FYU124" s="220"/>
      <c r="FYV124" s="220"/>
      <c r="FYW124" s="220"/>
      <c r="FYX124" s="220"/>
      <c r="FYY124" s="220"/>
      <c r="FYZ124" s="220"/>
      <c r="FZA124" s="220"/>
      <c r="FZB124" s="220"/>
      <c r="FZC124" s="220"/>
      <c r="FZD124" s="220"/>
      <c r="FZE124" s="220"/>
      <c r="FZF124" s="220"/>
      <c r="FZG124" s="220"/>
      <c r="FZH124" s="220"/>
      <c r="FZI124" s="220"/>
      <c r="FZJ124" s="220"/>
      <c r="FZK124" s="220"/>
      <c r="FZL124" s="220"/>
      <c r="FZM124" s="220"/>
      <c r="FZN124" s="220"/>
      <c r="FZO124" s="220"/>
      <c r="FZP124" s="220"/>
      <c r="FZQ124" s="220"/>
      <c r="FZR124" s="220"/>
      <c r="FZS124" s="220"/>
      <c r="FZT124" s="220"/>
      <c r="FZU124" s="220"/>
      <c r="FZV124" s="220"/>
      <c r="FZW124" s="220"/>
      <c r="FZX124" s="220"/>
      <c r="FZY124" s="220"/>
      <c r="FZZ124" s="220"/>
      <c r="GAA124" s="220"/>
      <c r="GAB124" s="220"/>
      <c r="GAC124" s="220"/>
      <c r="GAD124" s="220"/>
      <c r="GAE124" s="220"/>
      <c r="GAF124" s="220"/>
      <c r="GAG124" s="220"/>
      <c r="GAH124" s="220"/>
      <c r="GAI124" s="220"/>
      <c r="GAJ124" s="220"/>
      <c r="GAK124" s="220"/>
      <c r="GAL124" s="220"/>
      <c r="GAM124" s="220"/>
      <c r="GAN124" s="220"/>
      <c r="GAO124" s="220"/>
      <c r="GAP124" s="220"/>
      <c r="GAQ124" s="220"/>
      <c r="GAR124" s="220"/>
      <c r="GAS124" s="220"/>
      <c r="GAT124" s="220"/>
      <c r="GAU124" s="220"/>
      <c r="GAV124" s="220"/>
      <c r="GAW124" s="220"/>
      <c r="GAX124" s="220"/>
      <c r="GAY124" s="220"/>
      <c r="GAZ124" s="220"/>
      <c r="GBA124" s="220"/>
      <c r="GBB124" s="220"/>
      <c r="GBC124" s="220"/>
      <c r="GBD124" s="220"/>
      <c r="GBE124" s="220"/>
      <c r="GBF124" s="220"/>
      <c r="GBG124" s="220"/>
      <c r="GBH124" s="220"/>
      <c r="GBI124" s="220"/>
      <c r="GBJ124" s="220"/>
      <c r="GBK124" s="220"/>
      <c r="GBL124" s="220"/>
      <c r="GBM124" s="220"/>
      <c r="GBN124" s="220"/>
      <c r="GBO124" s="220"/>
      <c r="GBP124" s="220"/>
      <c r="GBQ124" s="220"/>
      <c r="GBR124" s="220"/>
      <c r="GBS124" s="220"/>
      <c r="GBT124" s="220"/>
      <c r="GBU124" s="220"/>
      <c r="GBV124" s="220"/>
      <c r="GBW124" s="220"/>
      <c r="GBX124" s="220"/>
      <c r="GBY124" s="220"/>
      <c r="GBZ124" s="220"/>
      <c r="GCA124" s="220"/>
      <c r="GCB124" s="220"/>
      <c r="GCC124" s="220"/>
      <c r="GCD124" s="220"/>
      <c r="GCE124" s="220"/>
      <c r="GCF124" s="220"/>
      <c r="GCG124" s="220"/>
      <c r="GCH124" s="220"/>
      <c r="GCI124" s="220"/>
      <c r="GCJ124" s="220"/>
      <c r="GCK124" s="220"/>
      <c r="GCL124" s="220"/>
      <c r="GCM124" s="220"/>
      <c r="GCN124" s="220"/>
      <c r="GCO124" s="220"/>
      <c r="GCP124" s="220"/>
      <c r="GCQ124" s="220"/>
      <c r="GCR124" s="220"/>
      <c r="GCS124" s="220"/>
      <c r="GCT124" s="220"/>
      <c r="GCU124" s="220"/>
      <c r="GCV124" s="220"/>
      <c r="GCW124" s="220"/>
      <c r="GCX124" s="220"/>
      <c r="GCY124" s="220"/>
      <c r="GCZ124" s="220"/>
      <c r="GDA124" s="220"/>
      <c r="GDB124" s="220"/>
      <c r="GDC124" s="220"/>
      <c r="GDD124" s="220"/>
      <c r="GDE124" s="220"/>
      <c r="GDF124" s="220"/>
      <c r="GDG124" s="220"/>
      <c r="GDH124" s="220"/>
      <c r="GDI124" s="220"/>
      <c r="GDJ124" s="220"/>
      <c r="GDK124" s="220"/>
      <c r="GDL124" s="220"/>
      <c r="GDM124" s="220"/>
      <c r="GDN124" s="220"/>
      <c r="GDO124" s="220"/>
      <c r="GDP124" s="220"/>
      <c r="GDQ124" s="220"/>
      <c r="GDR124" s="220"/>
      <c r="GDS124" s="220"/>
      <c r="GDT124" s="220"/>
      <c r="GDU124" s="220"/>
      <c r="GDV124" s="220"/>
      <c r="GDW124" s="220"/>
      <c r="GDX124" s="220"/>
      <c r="GDY124" s="220"/>
      <c r="GDZ124" s="220"/>
      <c r="GEA124" s="220"/>
      <c r="GEB124" s="220"/>
      <c r="GEC124" s="220"/>
      <c r="GED124" s="220"/>
      <c r="GEE124" s="220"/>
      <c r="GEF124" s="220"/>
      <c r="GEG124" s="220"/>
      <c r="GEH124" s="220"/>
      <c r="GEI124" s="220"/>
      <c r="GEJ124" s="220"/>
      <c r="GEK124" s="220"/>
      <c r="GEL124" s="220"/>
      <c r="GEM124" s="220"/>
      <c r="GEN124" s="220"/>
      <c r="GEO124" s="220"/>
      <c r="GEP124" s="220"/>
      <c r="GEQ124" s="220"/>
      <c r="GER124" s="220"/>
      <c r="GES124" s="220"/>
      <c r="GET124" s="220"/>
      <c r="GEU124" s="220"/>
      <c r="GEV124" s="220"/>
      <c r="GEW124" s="220"/>
      <c r="GEX124" s="220"/>
      <c r="GEY124" s="220"/>
      <c r="GEZ124" s="220"/>
      <c r="GFA124" s="220"/>
      <c r="GFB124" s="220"/>
      <c r="GFC124" s="220"/>
      <c r="GFD124" s="220"/>
      <c r="GFE124" s="220"/>
      <c r="GFF124" s="220"/>
      <c r="GFG124" s="220"/>
      <c r="GFH124" s="220"/>
      <c r="GFI124" s="220"/>
      <c r="GFJ124" s="220"/>
      <c r="GFK124" s="220"/>
      <c r="GFL124" s="220"/>
      <c r="GFM124" s="220"/>
      <c r="GFN124" s="220"/>
      <c r="GFO124" s="220"/>
      <c r="GFP124" s="220"/>
      <c r="GFQ124" s="220"/>
      <c r="GFR124" s="220"/>
      <c r="GFS124" s="220"/>
      <c r="GFT124" s="220"/>
      <c r="GFU124" s="220"/>
      <c r="GFV124" s="220"/>
      <c r="GFW124" s="220"/>
      <c r="GFX124" s="220"/>
      <c r="GFY124" s="220"/>
      <c r="GFZ124" s="220"/>
      <c r="GGA124" s="220"/>
      <c r="GGB124" s="220"/>
      <c r="GGC124" s="220"/>
      <c r="GGD124" s="220"/>
      <c r="GGE124" s="220"/>
      <c r="GGF124" s="220"/>
      <c r="GGG124" s="220"/>
      <c r="GGH124" s="220"/>
      <c r="GGI124" s="220"/>
      <c r="GGJ124" s="220"/>
      <c r="GGK124" s="220"/>
      <c r="GGL124" s="220"/>
      <c r="GGM124" s="220"/>
      <c r="GGN124" s="220"/>
      <c r="GGO124" s="220"/>
      <c r="GGP124" s="220"/>
      <c r="GGQ124" s="220"/>
      <c r="GGR124" s="220"/>
      <c r="GGS124" s="220"/>
      <c r="GGT124" s="220"/>
      <c r="GGU124" s="220"/>
      <c r="GGV124" s="220"/>
      <c r="GGW124" s="220"/>
      <c r="GGX124" s="220"/>
      <c r="GGY124" s="220"/>
      <c r="GGZ124" s="220"/>
      <c r="GHA124" s="220"/>
      <c r="GHB124" s="220"/>
      <c r="GHC124" s="220"/>
      <c r="GHD124" s="220"/>
      <c r="GHE124" s="220"/>
      <c r="GHF124" s="220"/>
      <c r="GHG124" s="220"/>
      <c r="GHH124" s="220"/>
      <c r="GHI124" s="220"/>
      <c r="GHJ124" s="220"/>
      <c r="GHK124" s="220"/>
      <c r="GHL124" s="220"/>
      <c r="GHM124" s="220"/>
      <c r="GHN124" s="220"/>
      <c r="GHO124" s="220"/>
      <c r="GHP124" s="220"/>
      <c r="GHQ124" s="220"/>
      <c r="GHR124" s="220"/>
      <c r="GHS124" s="220"/>
      <c r="GHT124" s="220"/>
      <c r="GHU124" s="220"/>
      <c r="GHV124" s="220"/>
      <c r="GHW124" s="220"/>
      <c r="GHX124" s="220"/>
      <c r="GHY124" s="220"/>
      <c r="GHZ124" s="220"/>
      <c r="GIA124" s="220"/>
      <c r="GIB124" s="220"/>
      <c r="GIC124" s="220"/>
      <c r="GID124" s="220"/>
      <c r="GIE124" s="220"/>
      <c r="GIF124" s="220"/>
      <c r="GIG124" s="220"/>
      <c r="GIH124" s="220"/>
      <c r="GII124" s="220"/>
      <c r="GIJ124" s="220"/>
      <c r="GIK124" s="220"/>
      <c r="GIL124" s="220"/>
      <c r="GIM124" s="220"/>
      <c r="GIN124" s="220"/>
      <c r="GIO124" s="220"/>
      <c r="GIP124" s="220"/>
      <c r="GIQ124" s="220"/>
      <c r="GIR124" s="220"/>
      <c r="GIS124" s="220"/>
      <c r="GIT124" s="220"/>
      <c r="GIU124" s="220"/>
      <c r="GIV124" s="220"/>
      <c r="GIW124" s="220"/>
      <c r="GIX124" s="220"/>
      <c r="GIY124" s="220"/>
      <c r="GIZ124" s="220"/>
      <c r="GJA124" s="220"/>
      <c r="GJB124" s="220"/>
      <c r="GJC124" s="220"/>
      <c r="GJD124" s="220"/>
      <c r="GJE124" s="220"/>
      <c r="GJF124" s="220"/>
      <c r="GJG124" s="220"/>
      <c r="GJH124" s="220"/>
      <c r="GJI124" s="220"/>
      <c r="GJJ124" s="220"/>
      <c r="GJK124" s="220"/>
      <c r="GJL124" s="220"/>
      <c r="GJM124" s="220"/>
      <c r="GJN124" s="220"/>
      <c r="GJO124" s="220"/>
      <c r="GJP124" s="220"/>
      <c r="GJQ124" s="220"/>
      <c r="GJR124" s="220"/>
      <c r="GJS124" s="220"/>
      <c r="GJT124" s="220"/>
      <c r="GJU124" s="220"/>
      <c r="GJV124" s="220"/>
      <c r="GJW124" s="220"/>
      <c r="GJX124" s="220"/>
      <c r="GJY124" s="220"/>
      <c r="GJZ124" s="220"/>
      <c r="GKA124" s="220"/>
      <c r="GKB124" s="220"/>
      <c r="GKC124" s="220"/>
      <c r="GKD124" s="220"/>
      <c r="GKE124" s="220"/>
      <c r="GKF124" s="220"/>
      <c r="GKG124" s="220"/>
      <c r="GKH124" s="220"/>
      <c r="GKI124" s="220"/>
      <c r="GKJ124" s="220"/>
      <c r="GKK124" s="220"/>
      <c r="GKL124" s="220"/>
      <c r="GKM124" s="220"/>
      <c r="GKN124" s="220"/>
      <c r="GKO124" s="220"/>
      <c r="GKP124" s="220"/>
      <c r="GKQ124" s="220"/>
      <c r="GKR124" s="220"/>
      <c r="GKS124" s="220"/>
      <c r="GKT124" s="220"/>
      <c r="GKU124" s="220"/>
      <c r="GKV124" s="220"/>
      <c r="GKW124" s="220"/>
      <c r="GKX124" s="220"/>
      <c r="GKY124" s="220"/>
      <c r="GKZ124" s="220"/>
      <c r="GLA124" s="220"/>
      <c r="GLB124" s="220"/>
      <c r="GLC124" s="220"/>
      <c r="GLD124" s="220"/>
      <c r="GLE124" s="220"/>
      <c r="GLF124" s="220"/>
      <c r="GLG124" s="220"/>
      <c r="GLH124" s="220"/>
      <c r="GLI124" s="220"/>
      <c r="GLJ124" s="220"/>
      <c r="GLK124" s="220"/>
      <c r="GLL124" s="220"/>
      <c r="GLM124" s="220"/>
      <c r="GLN124" s="220"/>
      <c r="GLO124" s="220"/>
      <c r="GLP124" s="220"/>
      <c r="GLQ124" s="220"/>
      <c r="GLR124" s="220"/>
      <c r="GLS124" s="220"/>
      <c r="GLT124" s="220"/>
      <c r="GLU124" s="220"/>
      <c r="GLV124" s="220"/>
      <c r="GLW124" s="220"/>
      <c r="GLX124" s="220"/>
      <c r="GLY124" s="220"/>
      <c r="GLZ124" s="220"/>
      <c r="GMA124" s="220"/>
      <c r="GMB124" s="220"/>
      <c r="GMC124" s="220"/>
      <c r="GMD124" s="220"/>
      <c r="GME124" s="220"/>
      <c r="GMF124" s="220"/>
      <c r="GMG124" s="220"/>
      <c r="GMH124" s="220"/>
      <c r="GMI124" s="220"/>
      <c r="GMJ124" s="220"/>
      <c r="GMK124" s="220"/>
      <c r="GML124" s="220"/>
      <c r="GMM124" s="220"/>
      <c r="GMN124" s="220"/>
      <c r="GMO124" s="220"/>
      <c r="GMP124" s="220"/>
      <c r="GMQ124" s="220"/>
      <c r="GMR124" s="220"/>
      <c r="GMS124" s="220"/>
      <c r="GMT124" s="220"/>
      <c r="GMU124" s="220"/>
      <c r="GMV124" s="220"/>
      <c r="GMW124" s="220"/>
      <c r="GMX124" s="220"/>
      <c r="GMY124" s="220"/>
      <c r="GMZ124" s="220"/>
      <c r="GNA124" s="220"/>
      <c r="GNB124" s="220"/>
      <c r="GNC124" s="220"/>
      <c r="GND124" s="220"/>
      <c r="GNE124" s="220"/>
      <c r="GNF124" s="220"/>
      <c r="GNG124" s="220"/>
      <c r="GNH124" s="220"/>
      <c r="GNI124" s="220"/>
      <c r="GNJ124" s="220"/>
      <c r="GNK124" s="220"/>
      <c r="GNL124" s="220"/>
      <c r="GNM124" s="220"/>
      <c r="GNN124" s="220"/>
      <c r="GNO124" s="220"/>
      <c r="GNP124" s="220"/>
      <c r="GNQ124" s="220"/>
      <c r="GNR124" s="220"/>
      <c r="GNS124" s="220"/>
      <c r="GNT124" s="220"/>
      <c r="GNU124" s="220"/>
      <c r="GNV124" s="220"/>
      <c r="GNW124" s="220"/>
      <c r="GNX124" s="220"/>
      <c r="GNY124" s="220"/>
      <c r="GNZ124" s="220"/>
      <c r="GOA124" s="220"/>
      <c r="GOB124" s="220"/>
      <c r="GOC124" s="220"/>
      <c r="GOD124" s="220"/>
      <c r="GOE124" s="220"/>
      <c r="GOF124" s="220"/>
      <c r="GOG124" s="220"/>
      <c r="GOH124" s="220"/>
      <c r="GOI124" s="220"/>
      <c r="GOJ124" s="220"/>
      <c r="GOK124" s="220"/>
      <c r="GOL124" s="220"/>
      <c r="GOM124" s="220"/>
      <c r="GON124" s="220"/>
      <c r="GOO124" s="220"/>
      <c r="GOP124" s="220"/>
      <c r="GOQ124" s="220"/>
      <c r="GOR124" s="220"/>
      <c r="GOS124" s="220"/>
      <c r="GOT124" s="220"/>
      <c r="GOU124" s="220"/>
      <c r="GOV124" s="220"/>
      <c r="GOW124" s="220"/>
      <c r="GOX124" s="220"/>
      <c r="GOY124" s="220"/>
      <c r="GOZ124" s="220"/>
      <c r="GPA124" s="220"/>
      <c r="GPB124" s="220"/>
      <c r="GPC124" s="220"/>
      <c r="GPD124" s="220"/>
      <c r="GPE124" s="220"/>
      <c r="GPF124" s="220"/>
      <c r="GPG124" s="220"/>
      <c r="GPH124" s="220"/>
      <c r="GPI124" s="220"/>
      <c r="GPJ124" s="220"/>
      <c r="GPK124" s="220"/>
      <c r="GPL124" s="220"/>
      <c r="GPM124" s="220"/>
      <c r="GPN124" s="220"/>
      <c r="GPO124" s="220"/>
      <c r="GPP124" s="220"/>
      <c r="GPQ124" s="220"/>
      <c r="GPR124" s="220"/>
      <c r="GPS124" s="220"/>
      <c r="GPT124" s="220"/>
      <c r="GPU124" s="220"/>
      <c r="GPV124" s="220"/>
      <c r="GPW124" s="220"/>
      <c r="GPX124" s="220"/>
      <c r="GPY124" s="220"/>
      <c r="GPZ124" s="220"/>
      <c r="GQA124" s="220"/>
      <c r="GQB124" s="220"/>
      <c r="GQC124" s="220"/>
      <c r="GQD124" s="220"/>
      <c r="GQE124" s="220"/>
      <c r="GQF124" s="220"/>
      <c r="GQG124" s="220"/>
      <c r="GQH124" s="220"/>
      <c r="GQI124" s="220"/>
      <c r="GQJ124" s="220"/>
      <c r="GQK124" s="220"/>
      <c r="GQL124" s="220"/>
      <c r="GQM124" s="220"/>
      <c r="GQN124" s="220"/>
      <c r="GQO124" s="220"/>
      <c r="GQP124" s="220"/>
      <c r="GQQ124" s="220"/>
      <c r="GQR124" s="220"/>
      <c r="GQS124" s="220"/>
      <c r="GQT124" s="220"/>
      <c r="GQU124" s="220"/>
      <c r="GQV124" s="220"/>
      <c r="GQW124" s="220"/>
      <c r="GQX124" s="220"/>
      <c r="GQY124" s="220"/>
      <c r="GQZ124" s="220"/>
      <c r="GRA124" s="220"/>
      <c r="GRB124" s="220"/>
      <c r="GRC124" s="220"/>
      <c r="GRD124" s="220"/>
      <c r="GRE124" s="220"/>
      <c r="GRF124" s="220"/>
      <c r="GRG124" s="220"/>
      <c r="GRH124" s="220"/>
      <c r="GRI124" s="220"/>
      <c r="GRJ124" s="220"/>
      <c r="GRK124" s="220"/>
      <c r="GRL124" s="220"/>
      <c r="GRM124" s="220"/>
      <c r="GRN124" s="220"/>
      <c r="GRO124" s="220"/>
      <c r="GRP124" s="220"/>
      <c r="GRQ124" s="220"/>
      <c r="GRR124" s="220"/>
      <c r="GRS124" s="220"/>
      <c r="GRT124" s="220"/>
      <c r="GRU124" s="220"/>
      <c r="GRV124" s="220"/>
      <c r="GRW124" s="220"/>
      <c r="GRX124" s="220"/>
      <c r="GRY124" s="220"/>
      <c r="GRZ124" s="220"/>
      <c r="GSA124" s="220"/>
      <c r="GSB124" s="220"/>
      <c r="GSC124" s="220"/>
      <c r="GSD124" s="220"/>
      <c r="GSE124" s="220"/>
      <c r="GSF124" s="220"/>
      <c r="GSG124" s="220"/>
      <c r="GSH124" s="220"/>
      <c r="GSI124" s="220"/>
      <c r="GSJ124" s="220"/>
      <c r="GSK124" s="220"/>
      <c r="GSL124" s="220"/>
      <c r="GSM124" s="220"/>
      <c r="GSN124" s="220"/>
      <c r="GSO124" s="220"/>
      <c r="GSP124" s="220"/>
      <c r="GSQ124" s="220"/>
      <c r="GSR124" s="220"/>
      <c r="GSS124" s="220"/>
      <c r="GST124" s="220"/>
      <c r="GSU124" s="220"/>
      <c r="GSV124" s="220"/>
      <c r="GSW124" s="220"/>
      <c r="GSX124" s="220"/>
      <c r="GSY124" s="220"/>
      <c r="GSZ124" s="220"/>
      <c r="GTA124" s="220"/>
      <c r="GTB124" s="220"/>
      <c r="GTC124" s="220"/>
      <c r="GTD124" s="220"/>
      <c r="GTE124" s="220"/>
      <c r="GTF124" s="220"/>
      <c r="GTG124" s="220"/>
      <c r="GTH124" s="220"/>
      <c r="GTI124" s="220"/>
      <c r="GTJ124" s="220"/>
      <c r="GTK124" s="220"/>
      <c r="GTL124" s="220"/>
      <c r="GTM124" s="220"/>
      <c r="GTN124" s="220"/>
      <c r="GTO124" s="220"/>
      <c r="GTP124" s="220"/>
      <c r="GTQ124" s="220"/>
      <c r="GTR124" s="220"/>
      <c r="GTS124" s="220"/>
      <c r="GTT124" s="220"/>
      <c r="GTU124" s="220"/>
      <c r="GTV124" s="220"/>
      <c r="GTW124" s="220"/>
      <c r="GTX124" s="220"/>
      <c r="GTY124" s="220"/>
      <c r="GTZ124" s="220"/>
      <c r="GUA124" s="220"/>
      <c r="GUB124" s="220"/>
      <c r="GUC124" s="220"/>
      <c r="GUD124" s="220"/>
      <c r="GUE124" s="220"/>
      <c r="GUF124" s="220"/>
      <c r="GUG124" s="220"/>
      <c r="GUH124" s="220"/>
      <c r="GUI124" s="220"/>
      <c r="GUJ124" s="220"/>
      <c r="GUK124" s="220"/>
      <c r="GUL124" s="220"/>
      <c r="GUM124" s="220"/>
      <c r="GUN124" s="220"/>
      <c r="GUO124" s="220"/>
      <c r="GUP124" s="220"/>
      <c r="GUQ124" s="220"/>
      <c r="GUR124" s="220"/>
      <c r="GUS124" s="220"/>
      <c r="GUT124" s="220"/>
      <c r="GUU124" s="220"/>
      <c r="GUV124" s="220"/>
      <c r="GUW124" s="220"/>
      <c r="GUX124" s="220"/>
      <c r="GUY124" s="220"/>
      <c r="GUZ124" s="220"/>
      <c r="GVA124" s="220"/>
      <c r="GVB124" s="220"/>
      <c r="GVC124" s="220"/>
      <c r="GVD124" s="220"/>
      <c r="GVE124" s="220"/>
      <c r="GVF124" s="220"/>
      <c r="GVG124" s="220"/>
      <c r="GVH124" s="220"/>
      <c r="GVI124" s="220"/>
      <c r="GVJ124" s="220"/>
      <c r="GVK124" s="220"/>
      <c r="GVL124" s="220"/>
      <c r="GVM124" s="220"/>
      <c r="GVN124" s="220"/>
      <c r="GVO124" s="220"/>
      <c r="GVP124" s="220"/>
      <c r="GVQ124" s="220"/>
      <c r="GVR124" s="220"/>
      <c r="GVS124" s="220"/>
      <c r="GVT124" s="220"/>
      <c r="GVU124" s="220"/>
      <c r="GVV124" s="220"/>
      <c r="GVW124" s="220"/>
      <c r="GVX124" s="220"/>
      <c r="GVY124" s="220"/>
      <c r="GVZ124" s="220"/>
      <c r="GWA124" s="220"/>
      <c r="GWB124" s="220"/>
      <c r="GWC124" s="220"/>
      <c r="GWD124" s="220"/>
      <c r="GWE124" s="220"/>
      <c r="GWF124" s="220"/>
      <c r="GWG124" s="220"/>
      <c r="GWH124" s="220"/>
      <c r="GWI124" s="220"/>
      <c r="GWJ124" s="220"/>
      <c r="GWK124" s="220"/>
      <c r="GWL124" s="220"/>
      <c r="GWM124" s="220"/>
      <c r="GWN124" s="220"/>
      <c r="GWO124" s="220"/>
      <c r="GWP124" s="220"/>
      <c r="GWQ124" s="220"/>
      <c r="GWR124" s="220"/>
      <c r="GWS124" s="220"/>
      <c r="GWT124" s="220"/>
      <c r="GWU124" s="220"/>
      <c r="GWV124" s="220"/>
      <c r="GWW124" s="220"/>
      <c r="GWX124" s="220"/>
      <c r="GWY124" s="220"/>
      <c r="GWZ124" s="220"/>
      <c r="GXA124" s="220"/>
      <c r="GXB124" s="220"/>
      <c r="GXC124" s="220"/>
      <c r="GXD124" s="220"/>
      <c r="GXE124" s="220"/>
      <c r="GXF124" s="220"/>
      <c r="GXG124" s="220"/>
      <c r="GXH124" s="220"/>
      <c r="GXI124" s="220"/>
      <c r="GXJ124" s="220"/>
      <c r="GXK124" s="220"/>
      <c r="GXL124" s="220"/>
      <c r="GXM124" s="220"/>
      <c r="GXN124" s="220"/>
      <c r="GXO124" s="220"/>
      <c r="GXP124" s="220"/>
      <c r="GXQ124" s="220"/>
      <c r="GXR124" s="220"/>
      <c r="GXS124" s="220"/>
      <c r="GXT124" s="220"/>
      <c r="GXU124" s="220"/>
      <c r="GXV124" s="220"/>
      <c r="GXW124" s="220"/>
      <c r="GXX124" s="220"/>
      <c r="GXY124" s="220"/>
      <c r="GXZ124" s="220"/>
      <c r="GYA124" s="220"/>
      <c r="GYB124" s="220"/>
      <c r="GYC124" s="220"/>
      <c r="GYD124" s="220"/>
      <c r="GYE124" s="220"/>
      <c r="GYF124" s="220"/>
      <c r="GYG124" s="220"/>
      <c r="GYH124" s="220"/>
      <c r="GYI124" s="220"/>
      <c r="GYJ124" s="220"/>
      <c r="GYK124" s="220"/>
      <c r="GYL124" s="220"/>
      <c r="GYM124" s="220"/>
      <c r="GYN124" s="220"/>
      <c r="GYO124" s="220"/>
      <c r="GYP124" s="220"/>
      <c r="GYQ124" s="220"/>
      <c r="GYR124" s="220"/>
      <c r="GYS124" s="220"/>
      <c r="GYT124" s="220"/>
      <c r="GYU124" s="220"/>
      <c r="GYV124" s="220"/>
      <c r="GYW124" s="220"/>
      <c r="GYX124" s="220"/>
      <c r="GYY124" s="220"/>
      <c r="GYZ124" s="220"/>
      <c r="GZA124" s="220"/>
      <c r="GZB124" s="220"/>
      <c r="GZC124" s="220"/>
      <c r="GZD124" s="220"/>
      <c r="GZE124" s="220"/>
      <c r="GZF124" s="220"/>
      <c r="GZG124" s="220"/>
      <c r="GZH124" s="220"/>
      <c r="GZI124" s="220"/>
      <c r="GZJ124" s="220"/>
      <c r="GZK124" s="220"/>
      <c r="GZL124" s="220"/>
      <c r="GZM124" s="220"/>
      <c r="GZN124" s="220"/>
      <c r="GZO124" s="220"/>
      <c r="GZP124" s="220"/>
      <c r="GZQ124" s="220"/>
      <c r="GZR124" s="220"/>
      <c r="GZS124" s="220"/>
      <c r="GZT124" s="220"/>
      <c r="GZU124" s="220"/>
      <c r="GZV124" s="220"/>
      <c r="GZW124" s="220"/>
      <c r="GZX124" s="220"/>
      <c r="GZY124" s="220"/>
      <c r="GZZ124" s="220"/>
      <c r="HAA124" s="220"/>
      <c r="HAB124" s="220"/>
      <c r="HAC124" s="220"/>
      <c r="HAD124" s="220"/>
      <c r="HAE124" s="220"/>
      <c r="HAF124" s="220"/>
      <c r="HAG124" s="220"/>
      <c r="HAH124" s="220"/>
      <c r="HAI124" s="220"/>
      <c r="HAJ124" s="220"/>
      <c r="HAK124" s="220"/>
      <c r="HAL124" s="220"/>
      <c r="HAM124" s="220"/>
      <c r="HAN124" s="220"/>
      <c r="HAO124" s="220"/>
      <c r="HAP124" s="220"/>
      <c r="HAQ124" s="220"/>
      <c r="HAR124" s="220"/>
      <c r="HAS124" s="220"/>
      <c r="HAT124" s="220"/>
      <c r="HAU124" s="220"/>
      <c r="HAV124" s="220"/>
      <c r="HAW124" s="220"/>
      <c r="HAX124" s="220"/>
      <c r="HAY124" s="220"/>
      <c r="HAZ124" s="220"/>
      <c r="HBA124" s="220"/>
      <c r="HBB124" s="220"/>
      <c r="HBC124" s="220"/>
      <c r="HBD124" s="220"/>
      <c r="HBE124" s="220"/>
      <c r="HBF124" s="220"/>
      <c r="HBG124" s="220"/>
      <c r="HBH124" s="220"/>
      <c r="HBI124" s="220"/>
      <c r="HBJ124" s="220"/>
      <c r="HBK124" s="220"/>
      <c r="HBL124" s="220"/>
      <c r="HBM124" s="220"/>
      <c r="HBN124" s="220"/>
      <c r="HBO124" s="220"/>
      <c r="HBP124" s="220"/>
      <c r="HBQ124" s="220"/>
      <c r="HBR124" s="220"/>
      <c r="HBS124" s="220"/>
      <c r="HBT124" s="220"/>
      <c r="HBU124" s="220"/>
      <c r="HBV124" s="220"/>
      <c r="HBW124" s="220"/>
      <c r="HBX124" s="220"/>
      <c r="HBY124" s="220"/>
      <c r="HBZ124" s="220"/>
      <c r="HCA124" s="220"/>
      <c r="HCB124" s="220"/>
      <c r="HCC124" s="220"/>
      <c r="HCD124" s="220"/>
      <c r="HCE124" s="220"/>
      <c r="HCF124" s="220"/>
      <c r="HCG124" s="220"/>
      <c r="HCH124" s="220"/>
      <c r="HCI124" s="220"/>
      <c r="HCJ124" s="220"/>
      <c r="HCK124" s="220"/>
      <c r="HCL124" s="220"/>
      <c r="HCM124" s="220"/>
      <c r="HCN124" s="220"/>
      <c r="HCO124" s="220"/>
      <c r="HCP124" s="220"/>
      <c r="HCQ124" s="220"/>
      <c r="HCR124" s="220"/>
      <c r="HCS124" s="220"/>
      <c r="HCT124" s="220"/>
      <c r="HCU124" s="220"/>
      <c r="HCV124" s="220"/>
      <c r="HCW124" s="220"/>
      <c r="HCX124" s="220"/>
      <c r="HCY124" s="220"/>
      <c r="HCZ124" s="220"/>
      <c r="HDA124" s="220"/>
      <c r="HDB124" s="220"/>
      <c r="HDC124" s="220"/>
      <c r="HDD124" s="220"/>
      <c r="HDE124" s="220"/>
      <c r="HDF124" s="220"/>
      <c r="HDG124" s="220"/>
      <c r="HDH124" s="220"/>
      <c r="HDI124" s="220"/>
      <c r="HDJ124" s="220"/>
      <c r="HDK124" s="220"/>
      <c r="HDL124" s="220"/>
      <c r="HDM124" s="220"/>
      <c r="HDN124" s="220"/>
      <c r="HDO124" s="220"/>
      <c r="HDP124" s="220"/>
      <c r="HDQ124" s="220"/>
      <c r="HDR124" s="220"/>
      <c r="HDS124" s="220"/>
      <c r="HDT124" s="220"/>
      <c r="HDU124" s="220"/>
      <c r="HDV124" s="220"/>
      <c r="HDW124" s="220"/>
      <c r="HDX124" s="220"/>
      <c r="HDY124" s="220"/>
      <c r="HDZ124" s="220"/>
      <c r="HEA124" s="220"/>
      <c r="HEB124" s="220"/>
      <c r="HEC124" s="220"/>
      <c r="HED124" s="220"/>
      <c r="HEE124" s="220"/>
      <c r="HEF124" s="220"/>
      <c r="HEG124" s="220"/>
      <c r="HEH124" s="220"/>
      <c r="HEI124" s="220"/>
      <c r="HEJ124" s="220"/>
      <c r="HEK124" s="220"/>
      <c r="HEL124" s="220"/>
      <c r="HEM124" s="220"/>
      <c r="HEN124" s="220"/>
      <c r="HEO124" s="220"/>
      <c r="HEP124" s="220"/>
      <c r="HEQ124" s="220"/>
      <c r="HER124" s="220"/>
      <c r="HES124" s="220"/>
      <c r="HET124" s="220"/>
      <c r="HEU124" s="220"/>
      <c r="HEV124" s="220"/>
      <c r="HEW124" s="220"/>
      <c r="HEX124" s="220"/>
      <c r="HEY124" s="220"/>
      <c r="HEZ124" s="220"/>
      <c r="HFA124" s="220"/>
      <c r="HFB124" s="220"/>
      <c r="HFC124" s="220"/>
      <c r="HFD124" s="220"/>
      <c r="HFE124" s="220"/>
      <c r="HFF124" s="220"/>
      <c r="HFG124" s="220"/>
      <c r="HFH124" s="220"/>
      <c r="HFI124" s="220"/>
      <c r="HFJ124" s="220"/>
      <c r="HFK124" s="220"/>
      <c r="HFL124" s="220"/>
      <c r="HFM124" s="220"/>
      <c r="HFN124" s="220"/>
      <c r="HFO124" s="220"/>
      <c r="HFP124" s="220"/>
      <c r="HFQ124" s="220"/>
      <c r="HFR124" s="220"/>
      <c r="HFS124" s="220"/>
      <c r="HFT124" s="220"/>
      <c r="HFU124" s="220"/>
      <c r="HFV124" s="220"/>
      <c r="HFW124" s="220"/>
      <c r="HFX124" s="220"/>
      <c r="HFY124" s="220"/>
      <c r="HFZ124" s="220"/>
      <c r="HGA124" s="220"/>
      <c r="HGB124" s="220"/>
      <c r="HGC124" s="220"/>
      <c r="HGD124" s="220"/>
      <c r="HGE124" s="220"/>
      <c r="HGF124" s="220"/>
      <c r="HGG124" s="220"/>
      <c r="HGH124" s="220"/>
      <c r="HGI124" s="220"/>
      <c r="HGJ124" s="220"/>
      <c r="HGK124" s="220"/>
      <c r="HGL124" s="220"/>
      <c r="HGM124" s="220"/>
      <c r="HGN124" s="220"/>
      <c r="HGO124" s="220"/>
      <c r="HGP124" s="220"/>
      <c r="HGQ124" s="220"/>
      <c r="HGR124" s="220"/>
      <c r="HGS124" s="220"/>
      <c r="HGT124" s="220"/>
      <c r="HGU124" s="220"/>
      <c r="HGV124" s="220"/>
      <c r="HGW124" s="220"/>
      <c r="HGX124" s="220"/>
      <c r="HGY124" s="220"/>
      <c r="HGZ124" s="220"/>
      <c r="HHA124" s="220"/>
      <c r="HHB124" s="220"/>
      <c r="HHC124" s="220"/>
      <c r="HHD124" s="220"/>
      <c r="HHE124" s="220"/>
      <c r="HHF124" s="220"/>
      <c r="HHG124" s="220"/>
      <c r="HHH124" s="220"/>
      <c r="HHI124" s="220"/>
      <c r="HHJ124" s="220"/>
      <c r="HHK124" s="220"/>
      <c r="HHL124" s="220"/>
      <c r="HHM124" s="220"/>
      <c r="HHN124" s="220"/>
      <c r="HHO124" s="220"/>
      <c r="HHP124" s="220"/>
      <c r="HHQ124" s="220"/>
      <c r="HHR124" s="220"/>
      <c r="HHS124" s="220"/>
      <c r="HHT124" s="220"/>
      <c r="HHU124" s="220"/>
      <c r="HHV124" s="220"/>
      <c r="HHW124" s="220"/>
      <c r="HHX124" s="220"/>
      <c r="HHY124" s="220"/>
      <c r="HHZ124" s="220"/>
      <c r="HIA124" s="220"/>
      <c r="HIB124" s="220"/>
      <c r="HIC124" s="220"/>
      <c r="HID124" s="220"/>
      <c r="HIE124" s="220"/>
      <c r="HIF124" s="220"/>
      <c r="HIG124" s="220"/>
      <c r="HIH124" s="220"/>
      <c r="HII124" s="220"/>
      <c r="HIJ124" s="220"/>
      <c r="HIK124" s="220"/>
      <c r="HIL124" s="220"/>
      <c r="HIM124" s="220"/>
      <c r="HIN124" s="220"/>
      <c r="HIO124" s="220"/>
      <c r="HIP124" s="220"/>
      <c r="HIQ124" s="220"/>
      <c r="HIR124" s="220"/>
      <c r="HIS124" s="220"/>
      <c r="HIT124" s="220"/>
      <c r="HIU124" s="220"/>
      <c r="HIV124" s="220"/>
      <c r="HIW124" s="220"/>
      <c r="HIX124" s="220"/>
      <c r="HIY124" s="220"/>
      <c r="HIZ124" s="220"/>
      <c r="HJA124" s="220"/>
      <c r="HJB124" s="220"/>
      <c r="HJC124" s="220"/>
      <c r="HJD124" s="220"/>
      <c r="HJE124" s="220"/>
      <c r="HJF124" s="220"/>
      <c r="HJG124" s="220"/>
      <c r="HJH124" s="220"/>
      <c r="HJI124" s="220"/>
      <c r="HJJ124" s="220"/>
      <c r="HJK124" s="220"/>
      <c r="HJL124" s="220"/>
      <c r="HJM124" s="220"/>
      <c r="HJN124" s="220"/>
      <c r="HJO124" s="220"/>
      <c r="HJP124" s="220"/>
      <c r="HJQ124" s="220"/>
      <c r="HJR124" s="220"/>
      <c r="HJS124" s="220"/>
      <c r="HJT124" s="220"/>
      <c r="HJU124" s="220"/>
      <c r="HJV124" s="220"/>
      <c r="HJW124" s="220"/>
      <c r="HJX124" s="220"/>
      <c r="HJY124" s="220"/>
      <c r="HJZ124" s="220"/>
      <c r="HKA124" s="220"/>
      <c r="HKB124" s="220"/>
      <c r="HKC124" s="220"/>
      <c r="HKD124" s="220"/>
      <c r="HKE124" s="220"/>
      <c r="HKF124" s="220"/>
      <c r="HKG124" s="220"/>
      <c r="HKH124" s="220"/>
      <c r="HKI124" s="220"/>
      <c r="HKJ124" s="220"/>
      <c r="HKK124" s="220"/>
      <c r="HKL124" s="220"/>
      <c r="HKM124" s="220"/>
      <c r="HKN124" s="220"/>
      <c r="HKO124" s="220"/>
      <c r="HKP124" s="220"/>
      <c r="HKQ124" s="220"/>
      <c r="HKR124" s="220"/>
      <c r="HKS124" s="220"/>
      <c r="HKT124" s="220"/>
      <c r="HKU124" s="220"/>
      <c r="HKV124" s="220"/>
      <c r="HKW124" s="220"/>
      <c r="HKX124" s="220"/>
      <c r="HKY124" s="220"/>
      <c r="HKZ124" s="220"/>
      <c r="HLA124" s="220"/>
      <c r="HLB124" s="220"/>
      <c r="HLC124" s="220"/>
      <c r="HLD124" s="220"/>
      <c r="HLE124" s="220"/>
      <c r="HLF124" s="220"/>
      <c r="HLG124" s="220"/>
      <c r="HLH124" s="220"/>
      <c r="HLI124" s="220"/>
      <c r="HLJ124" s="220"/>
      <c r="HLK124" s="220"/>
      <c r="HLL124" s="220"/>
      <c r="HLM124" s="220"/>
      <c r="HLN124" s="220"/>
      <c r="HLO124" s="220"/>
      <c r="HLP124" s="220"/>
      <c r="HLQ124" s="220"/>
      <c r="HLR124" s="220"/>
      <c r="HLS124" s="220"/>
      <c r="HLT124" s="220"/>
      <c r="HLU124" s="220"/>
      <c r="HLV124" s="220"/>
      <c r="HLW124" s="220"/>
      <c r="HLX124" s="220"/>
      <c r="HLY124" s="220"/>
      <c r="HLZ124" s="220"/>
      <c r="HMA124" s="220"/>
      <c r="HMB124" s="220"/>
      <c r="HMC124" s="220"/>
      <c r="HMD124" s="220"/>
      <c r="HME124" s="220"/>
      <c r="HMF124" s="220"/>
      <c r="HMG124" s="220"/>
      <c r="HMH124" s="220"/>
      <c r="HMI124" s="220"/>
      <c r="HMJ124" s="220"/>
      <c r="HMK124" s="220"/>
      <c r="HML124" s="220"/>
      <c r="HMM124" s="220"/>
      <c r="HMN124" s="220"/>
      <c r="HMO124" s="220"/>
      <c r="HMP124" s="220"/>
      <c r="HMQ124" s="220"/>
      <c r="HMR124" s="220"/>
      <c r="HMS124" s="220"/>
      <c r="HMT124" s="220"/>
      <c r="HMU124" s="220"/>
      <c r="HMV124" s="220"/>
      <c r="HMW124" s="220"/>
      <c r="HMX124" s="220"/>
      <c r="HMY124" s="220"/>
      <c r="HMZ124" s="220"/>
      <c r="HNA124" s="220"/>
      <c r="HNB124" s="220"/>
      <c r="HNC124" s="220"/>
      <c r="HND124" s="220"/>
      <c r="HNE124" s="220"/>
      <c r="HNF124" s="220"/>
      <c r="HNG124" s="220"/>
      <c r="HNH124" s="220"/>
      <c r="HNI124" s="220"/>
      <c r="HNJ124" s="220"/>
      <c r="HNK124" s="220"/>
      <c r="HNL124" s="220"/>
      <c r="HNM124" s="220"/>
      <c r="HNN124" s="220"/>
      <c r="HNO124" s="220"/>
      <c r="HNP124" s="220"/>
      <c r="HNQ124" s="220"/>
      <c r="HNR124" s="220"/>
      <c r="HNS124" s="220"/>
      <c r="HNT124" s="220"/>
      <c r="HNU124" s="220"/>
      <c r="HNV124" s="220"/>
      <c r="HNW124" s="220"/>
      <c r="HNX124" s="220"/>
      <c r="HNY124" s="220"/>
      <c r="HNZ124" s="220"/>
      <c r="HOA124" s="220"/>
      <c r="HOB124" s="220"/>
      <c r="HOC124" s="220"/>
      <c r="HOD124" s="220"/>
      <c r="HOE124" s="220"/>
      <c r="HOF124" s="220"/>
      <c r="HOG124" s="220"/>
      <c r="HOH124" s="220"/>
      <c r="HOI124" s="220"/>
      <c r="HOJ124" s="220"/>
      <c r="HOK124" s="220"/>
      <c r="HOL124" s="220"/>
      <c r="HOM124" s="220"/>
      <c r="HON124" s="220"/>
      <c r="HOO124" s="220"/>
      <c r="HOP124" s="220"/>
      <c r="HOQ124" s="220"/>
      <c r="HOR124" s="220"/>
      <c r="HOS124" s="220"/>
      <c r="HOT124" s="220"/>
      <c r="HOU124" s="220"/>
      <c r="HOV124" s="220"/>
      <c r="HOW124" s="220"/>
      <c r="HOX124" s="220"/>
      <c r="HOY124" s="220"/>
      <c r="HOZ124" s="220"/>
      <c r="HPA124" s="220"/>
      <c r="HPB124" s="220"/>
      <c r="HPC124" s="220"/>
      <c r="HPD124" s="220"/>
      <c r="HPE124" s="220"/>
      <c r="HPF124" s="220"/>
      <c r="HPG124" s="220"/>
      <c r="HPH124" s="220"/>
      <c r="HPI124" s="220"/>
      <c r="HPJ124" s="220"/>
      <c r="HPK124" s="220"/>
      <c r="HPL124" s="220"/>
      <c r="HPM124" s="220"/>
      <c r="HPN124" s="220"/>
      <c r="HPO124" s="220"/>
      <c r="HPP124" s="220"/>
      <c r="HPQ124" s="220"/>
      <c r="HPR124" s="220"/>
      <c r="HPS124" s="220"/>
      <c r="HPT124" s="220"/>
      <c r="HPU124" s="220"/>
      <c r="HPV124" s="220"/>
      <c r="HPW124" s="220"/>
      <c r="HPX124" s="220"/>
      <c r="HPY124" s="220"/>
      <c r="HPZ124" s="220"/>
      <c r="HQA124" s="220"/>
      <c r="HQB124" s="220"/>
      <c r="HQC124" s="220"/>
      <c r="HQD124" s="220"/>
      <c r="HQE124" s="220"/>
      <c r="HQF124" s="220"/>
      <c r="HQG124" s="220"/>
      <c r="HQH124" s="220"/>
      <c r="HQI124" s="220"/>
      <c r="HQJ124" s="220"/>
      <c r="HQK124" s="220"/>
      <c r="HQL124" s="220"/>
      <c r="HQM124" s="220"/>
      <c r="HQN124" s="220"/>
      <c r="HQO124" s="220"/>
      <c r="HQP124" s="220"/>
      <c r="HQQ124" s="220"/>
      <c r="HQR124" s="220"/>
      <c r="HQS124" s="220"/>
      <c r="HQT124" s="220"/>
      <c r="HQU124" s="220"/>
      <c r="HQV124" s="220"/>
      <c r="HQW124" s="220"/>
      <c r="HQX124" s="220"/>
      <c r="HQY124" s="220"/>
      <c r="HQZ124" s="220"/>
      <c r="HRA124" s="220"/>
      <c r="HRB124" s="220"/>
      <c r="HRC124" s="220"/>
      <c r="HRD124" s="220"/>
      <c r="HRE124" s="220"/>
      <c r="HRF124" s="220"/>
      <c r="HRG124" s="220"/>
      <c r="HRH124" s="220"/>
      <c r="HRI124" s="220"/>
      <c r="HRJ124" s="220"/>
      <c r="HRK124" s="220"/>
      <c r="HRL124" s="220"/>
      <c r="HRM124" s="220"/>
      <c r="HRN124" s="220"/>
      <c r="HRO124" s="220"/>
      <c r="HRP124" s="220"/>
      <c r="HRQ124" s="220"/>
      <c r="HRR124" s="220"/>
      <c r="HRS124" s="220"/>
      <c r="HRT124" s="220"/>
      <c r="HRU124" s="220"/>
      <c r="HRV124" s="220"/>
      <c r="HRW124" s="220"/>
      <c r="HRX124" s="220"/>
      <c r="HRY124" s="220"/>
      <c r="HRZ124" s="220"/>
      <c r="HSA124" s="220"/>
      <c r="HSB124" s="220"/>
      <c r="HSC124" s="220"/>
      <c r="HSD124" s="220"/>
      <c r="HSE124" s="220"/>
      <c r="HSF124" s="220"/>
      <c r="HSG124" s="220"/>
      <c r="HSH124" s="220"/>
      <c r="HSI124" s="220"/>
      <c r="HSJ124" s="220"/>
      <c r="HSK124" s="220"/>
      <c r="HSL124" s="220"/>
      <c r="HSM124" s="220"/>
      <c r="HSN124" s="220"/>
      <c r="HSO124" s="220"/>
      <c r="HSP124" s="220"/>
      <c r="HSQ124" s="220"/>
      <c r="HSR124" s="220"/>
      <c r="HSS124" s="220"/>
      <c r="HST124" s="220"/>
      <c r="HSU124" s="220"/>
      <c r="HSV124" s="220"/>
      <c r="HSW124" s="220"/>
      <c r="HSX124" s="220"/>
      <c r="HSY124" s="220"/>
      <c r="HSZ124" s="220"/>
      <c r="HTA124" s="220"/>
      <c r="HTB124" s="220"/>
      <c r="HTC124" s="220"/>
      <c r="HTD124" s="220"/>
      <c r="HTE124" s="220"/>
      <c r="HTF124" s="220"/>
      <c r="HTG124" s="220"/>
      <c r="HTH124" s="220"/>
      <c r="HTI124" s="220"/>
      <c r="HTJ124" s="220"/>
      <c r="HTK124" s="220"/>
      <c r="HTL124" s="220"/>
      <c r="HTM124" s="220"/>
      <c r="HTN124" s="220"/>
      <c r="HTO124" s="220"/>
      <c r="HTP124" s="220"/>
      <c r="HTQ124" s="220"/>
      <c r="HTR124" s="220"/>
      <c r="HTS124" s="220"/>
      <c r="HTT124" s="220"/>
      <c r="HTU124" s="220"/>
      <c r="HTV124" s="220"/>
      <c r="HTW124" s="220"/>
      <c r="HTX124" s="220"/>
      <c r="HTY124" s="220"/>
      <c r="HTZ124" s="220"/>
      <c r="HUA124" s="220"/>
      <c r="HUB124" s="220"/>
      <c r="HUC124" s="220"/>
      <c r="HUD124" s="220"/>
      <c r="HUE124" s="220"/>
      <c r="HUF124" s="220"/>
      <c r="HUG124" s="220"/>
      <c r="HUH124" s="220"/>
      <c r="HUI124" s="220"/>
      <c r="HUJ124" s="220"/>
      <c r="HUK124" s="220"/>
      <c r="HUL124" s="220"/>
      <c r="HUM124" s="220"/>
      <c r="HUN124" s="220"/>
      <c r="HUO124" s="220"/>
      <c r="HUP124" s="220"/>
      <c r="HUQ124" s="220"/>
      <c r="HUR124" s="220"/>
      <c r="HUS124" s="220"/>
      <c r="HUT124" s="220"/>
      <c r="HUU124" s="220"/>
      <c r="HUV124" s="220"/>
      <c r="HUW124" s="220"/>
      <c r="HUX124" s="220"/>
      <c r="HUY124" s="220"/>
      <c r="HUZ124" s="220"/>
      <c r="HVA124" s="220"/>
      <c r="HVB124" s="220"/>
      <c r="HVC124" s="220"/>
      <c r="HVD124" s="220"/>
      <c r="HVE124" s="220"/>
      <c r="HVF124" s="220"/>
      <c r="HVG124" s="220"/>
      <c r="HVH124" s="220"/>
      <c r="HVI124" s="220"/>
      <c r="HVJ124" s="220"/>
      <c r="HVK124" s="220"/>
      <c r="HVL124" s="220"/>
      <c r="HVM124" s="220"/>
      <c r="HVN124" s="220"/>
      <c r="HVO124" s="220"/>
      <c r="HVP124" s="220"/>
      <c r="HVQ124" s="220"/>
      <c r="HVR124" s="220"/>
      <c r="HVS124" s="220"/>
      <c r="HVT124" s="220"/>
      <c r="HVU124" s="220"/>
      <c r="HVV124" s="220"/>
      <c r="HVW124" s="220"/>
      <c r="HVX124" s="220"/>
      <c r="HVY124" s="220"/>
      <c r="HVZ124" s="220"/>
      <c r="HWA124" s="220"/>
      <c r="HWB124" s="220"/>
      <c r="HWC124" s="220"/>
      <c r="HWD124" s="220"/>
      <c r="HWE124" s="220"/>
      <c r="HWF124" s="220"/>
      <c r="HWG124" s="220"/>
      <c r="HWH124" s="220"/>
      <c r="HWI124" s="220"/>
      <c r="HWJ124" s="220"/>
      <c r="HWK124" s="220"/>
      <c r="HWL124" s="220"/>
      <c r="HWM124" s="220"/>
      <c r="HWN124" s="220"/>
      <c r="HWO124" s="220"/>
      <c r="HWP124" s="220"/>
      <c r="HWQ124" s="220"/>
      <c r="HWR124" s="220"/>
      <c r="HWS124" s="220"/>
      <c r="HWT124" s="220"/>
      <c r="HWU124" s="220"/>
      <c r="HWV124" s="220"/>
      <c r="HWW124" s="220"/>
      <c r="HWX124" s="220"/>
      <c r="HWY124" s="220"/>
      <c r="HWZ124" s="220"/>
      <c r="HXA124" s="220"/>
      <c r="HXB124" s="220"/>
      <c r="HXC124" s="220"/>
      <c r="HXD124" s="220"/>
      <c r="HXE124" s="220"/>
      <c r="HXF124" s="220"/>
      <c r="HXG124" s="220"/>
      <c r="HXH124" s="220"/>
      <c r="HXI124" s="220"/>
      <c r="HXJ124" s="220"/>
      <c r="HXK124" s="220"/>
      <c r="HXL124" s="220"/>
      <c r="HXM124" s="220"/>
      <c r="HXN124" s="220"/>
      <c r="HXO124" s="220"/>
      <c r="HXP124" s="220"/>
      <c r="HXQ124" s="220"/>
      <c r="HXR124" s="220"/>
      <c r="HXS124" s="220"/>
      <c r="HXT124" s="220"/>
      <c r="HXU124" s="220"/>
      <c r="HXV124" s="220"/>
      <c r="HXW124" s="220"/>
      <c r="HXX124" s="220"/>
      <c r="HXY124" s="220"/>
      <c r="HXZ124" s="220"/>
      <c r="HYA124" s="220"/>
      <c r="HYB124" s="220"/>
      <c r="HYC124" s="220"/>
      <c r="HYD124" s="220"/>
      <c r="HYE124" s="220"/>
      <c r="HYF124" s="220"/>
      <c r="HYG124" s="220"/>
      <c r="HYH124" s="220"/>
      <c r="HYI124" s="220"/>
      <c r="HYJ124" s="220"/>
      <c r="HYK124" s="220"/>
      <c r="HYL124" s="220"/>
      <c r="HYM124" s="220"/>
      <c r="HYN124" s="220"/>
      <c r="HYO124" s="220"/>
      <c r="HYP124" s="220"/>
      <c r="HYQ124" s="220"/>
      <c r="HYR124" s="220"/>
      <c r="HYS124" s="220"/>
      <c r="HYT124" s="220"/>
      <c r="HYU124" s="220"/>
      <c r="HYV124" s="220"/>
      <c r="HYW124" s="220"/>
      <c r="HYX124" s="220"/>
      <c r="HYY124" s="220"/>
      <c r="HYZ124" s="220"/>
      <c r="HZA124" s="220"/>
      <c r="HZB124" s="220"/>
      <c r="HZC124" s="220"/>
      <c r="HZD124" s="220"/>
      <c r="HZE124" s="220"/>
      <c r="HZF124" s="220"/>
      <c r="HZG124" s="220"/>
      <c r="HZH124" s="220"/>
      <c r="HZI124" s="220"/>
      <c r="HZJ124" s="220"/>
      <c r="HZK124" s="220"/>
      <c r="HZL124" s="220"/>
      <c r="HZM124" s="220"/>
      <c r="HZN124" s="220"/>
      <c r="HZO124" s="220"/>
      <c r="HZP124" s="220"/>
      <c r="HZQ124" s="220"/>
      <c r="HZR124" s="220"/>
      <c r="HZS124" s="220"/>
      <c r="HZT124" s="220"/>
      <c r="HZU124" s="220"/>
      <c r="HZV124" s="220"/>
      <c r="HZW124" s="220"/>
      <c r="HZX124" s="220"/>
      <c r="HZY124" s="220"/>
      <c r="HZZ124" s="220"/>
      <c r="IAA124" s="220"/>
      <c r="IAB124" s="220"/>
      <c r="IAC124" s="220"/>
      <c r="IAD124" s="220"/>
      <c r="IAE124" s="220"/>
      <c r="IAF124" s="220"/>
      <c r="IAG124" s="220"/>
      <c r="IAH124" s="220"/>
      <c r="IAI124" s="220"/>
      <c r="IAJ124" s="220"/>
      <c r="IAK124" s="220"/>
      <c r="IAL124" s="220"/>
      <c r="IAM124" s="220"/>
      <c r="IAN124" s="220"/>
      <c r="IAO124" s="220"/>
      <c r="IAP124" s="220"/>
      <c r="IAQ124" s="220"/>
      <c r="IAR124" s="220"/>
      <c r="IAS124" s="220"/>
      <c r="IAT124" s="220"/>
      <c r="IAU124" s="220"/>
      <c r="IAV124" s="220"/>
      <c r="IAW124" s="220"/>
      <c r="IAX124" s="220"/>
      <c r="IAY124" s="220"/>
      <c r="IAZ124" s="220"/>
      <c r="IBA124" s="220"/>
      <c r="IBB124" s="220"/>
      <c r="IBC124" s="220"/>
      <c r="IBD124" s="220"/>
      <c r="IBE124" s="220"/>
      <c r="IBF124" s="220"/>
      <c r="IBG124" s="220"/>
      <c r="IBH124" s="220"/>
      <c r="IBI124" s="220"/>
      <c r="IBJ124" s="220"/>
      <c r="IBK124" s="220"/>
      <c r="IBL124" s="220"/>
      <c r="IBM124" s="220"/>
      <c r="IBN124" s="220"/>
      <c r="IBO124" s="220"/>
      <c r="IBP124" s="220"/>
      <c r="IBQ124" s="220"/>
      <c r="IBR124" s="220"/>
      <c r="IBS124" s="220"/>
      <c r="IBT124" s="220"/>
      <c r="IBU124" s="220"/>
      <c r="IBV124" s="220"/>
      <c r="IBW124" s="220"/>
      <c r="IBX124" s="220"/>
      <c r="IBY124" s="220"/>
      <c r="IBZ124" s="220"/>
      <c r="ICA124" s="220"/>
      <c r="ICB124" s="220"/>
      <c r="ICC124" s="220"/>
      <c r="ICD124" s="220"/>
      <c r="ICE124" s="220"/>
      <c r="ICF124" s="220"/>
      <c r="ICG124" s="220"/>
      <c r="ICH124" s="220"/>
      <c r="ICI124" s="220"/>
      <c r="ICJ124" s="220"/>
      <c r="ICK124" s="220"/>
      <c r="ICL124" s="220"/>
      <c r="ICM124" s="220"/>
      <c r="ICN124" s="220"/>
      <c r="ICO124" s="220"/>
      <c r="ICP124" s="220"/>
      <c r="ICQ124" s="220"/>
      <c r="ICR124" s="220"/>
      <c r="ICS124" s="220"/>
      <c r="ICT124" s="220"/>
      <c r="ICU124" s="220"/>
      <c r="ICV124" s="220"/>
      <c r="ICW124" s="220"/>
      <c r="ICX124" s="220"/>
      <c r="ICY124" s="220"/>
      <c r="ICZ124" s="220"/>
      <c r="IDA124" s="220"/>
      <c r="IDB124" s="220"/>
      <c r="IDC124" s="220"/>
      <c r="IDD124" s="220"/>
      <c r="IDE124" s="220"/>
      <c r="IDF124" s="220"/>
      <c r="IDG124" s="220"/>
      <c r="IDH124" s="220"/>
      <c r="IDI124" s="220"/>
      <c r="IDJ124" s="220"/>
      <c r="IDK124" s="220"/>
      <c r="IDL124" s="220"/>
      <c r="IDM124" s="220"/>
      <c r="IDN124" s="220"/>
      <c r="IDO124" s="220"/>
      <c r="IDP124" s="220"/>
      <c r="IDQ124" s="220"/>
      <c r="IDR124" s="220"/>
      <c r="IDS124" s="220"/>
      <c r="IDT124" s="220"/>
      <c r="IDU124" s="220"/>
      <c r="IDV124" s="220"/>
      <c r="IDW124" s="220"/>
      <c r="IDX124" s="220"/>
      <c r="IDY124" s="220"/>
      <c r="IDZ124" s="220"/>
      <c r="IEA124" s="220"/>
      <c r="IEB124" s="220"/>
      <c r="IEC124" s="220"/>
      <c r="IED124" s="220"/>
      <c r="IEE124" s="220"/>
      <c r="IEF124" s="220"/>
      <c r="IEG124" s="220"/>
      <c r="IEH124" s="220"/>
      <c r="IEI124" s="220"/>
      <c r="IEJ124" s="220"/>
      <c r="IEK124" s="220"/>
      <c r="IEL124" s="220"/>
      <c r="IEM124" s="220"/>
      <c r="IEN124" s="220"/>
      <c r="IEO124" s="220"/>
      <c r="IEP124" s="220"/>
      <c r="IEQ124" s="220"/>
      <c r="IER124" s="220"/>
      <c r="IES124" s="220"/>
      <c r="IET124" s="220"/>
      <c r="IEU124" s="220"/>
      <c r="IEV124" s="220"/>
      <c r="IEW124" s="220"/>
      <c r="IEX124" s="220"/>
      <c r="IEY124" s="220"/>
      <c r="IEZ124" s="220"/>
      <c r="IFA124" s="220"/>
      <c r="IFB124" s="220"/>
      <c r="IFC124" s="220"/>
      <c r="IFD124" s="220"/>
      <c r="IFE124" s="220"/>
      <c r="IFF124" s="220"/>
      <c r="IFG124" s="220"/>
      <c r="IFH124" s="220"/>
      <c r="IFI124" s="220"/>
      <c r="IFJ124" s="220"/>
      <c r="IFK124" s="220"/>
      <c r="IFL124" s="220"/>
      <c r="IFM124" s="220"/>
      <c r="IFN124" s="220"/>
      <c r="IFO124" s="220"/>
      <c r="IFP124" s="220"/>
      <c r="IFQ124" s="220"/>
      <c r="IFR124" s="220"/>
      <c r="IFS124" s="220"/>
      <c r="IFT124" s="220"/>
      <c r="IFU124" s="220"/>
      <c r="IFV124" s="220"/>
      <c r="IFW124" s="220"/>
      <c r="IFX124" s="220"/>
      <c r="IFY124" s="220"/>
      <c r="IFZ124" s="220"/>
      <c r="IGA124" s="220"/>
      <c r="IGB124" s="220"/>
      <c r="IGC124" s="220"/>
      <c r="IGD124" s="220"/>
      <c r="IGE124" s="220"/>
      <c r="IGF124" s="220"/>
      <c r="IGG124" s="220"/>
      <c r="IGH124" s="220"/>
      <c r="IGI124" s="220"/>
      <c r="IGJ124" s="220"/>
      <c r="IGK124" s="220"/>
      <c r="IGL124" s="220"/>
      <c r="IGM124" s="220"/>
      <c r="IGN124" s="220"/>
      <c r="IGO124" s="220"/>
      <c r="IGP124" s="220"/>
      <c r="IGQ124" s="220"/>
      <c r="IGR124" s="220"/>
      <c r="IGS124" s="220"/>
      <c r="IGT124" s="220"/>
      <c r="IGU124" s="220"/>
      <c r="IGV124" s="220"/>
      <c r="IGW124" s="220"/>
      <c r="IGX124" s="220"/>
      <c r="IGY124" s="220"/>
      <c r="IGZ124" s="220"/>
      <c r="IHA124" s="220"/>
      <c r="IHB124" s="220"/>
      <c r="IHC124" s="220"/>
      <c r="IHD124" s="220"/>
      <c r="IHE124" s="220"/>
      <c r="IHF124" s="220"/>
      <c r="IHG124" s="220"/>
      <c r="IHH124" s="220"/>
      <c r="IHI124" s="220"/>
      <c r="IHJ124" s="220"/>
      <c r="IHK124" s="220"/>
      <c r="IHL124" s="220"/>
      <c r="IHM124" s="220"/>
      <c r="IHN124" s="220"/>
      <c r="IHO124" s="220"/>
      <c r="IHP124" s="220"/>
      <c r="IHQ124" s="220"/>
      <c r="IHR124" s="220"/>
      <c r="IHS124" s="220"/>
      <c r="IHT124" s="220"/>
      <c r="IHU124" s="220"/>
      <c r="IHV124" s="220"/>
      <c r="IHW124" s="220"/>
      <c r="IHX124" s="220"/>
      <c r="IHY124" s="220"/>
      <c r="IHZ124" s="220"/>
      <c r="IIA124" s="220"/>
      <c r="IIB124" s="220"/>
      <c r="IIC124" s="220"/>
      <c r="IID124" s="220"/>
      <c r="IIE124" s="220"/>
      <c r="IIF124" s="220"/>
      <c r="IIG124" s="220"/>
      <c r="IIH124" s="220"/>
      <c r="III124" s="220"/>
      <c r="IIJ124" s="220"/>
      <c r="IIK124" s="220"/>
      <c r="IIL124" s="220"/>
      <c r="IIM124" s="220"/>
      <c r="IIN124" s="220"/>
      <c r="IIO124" s="220"/>
      <c r="IIP124" s="220"/>
      <c r="IIQ124" s="220"/>
      <c r="IIR124" s="220"/>
      <c r="IIS124" s="220"/>
      <c r="IIT124" s="220"/>
      <c r="IIU124" s="220"/>
      <c r="IIV124" s="220"/>
      <c r="IIW124" s="220"/>
      <c r="IIX124" s="220"/>
      <c r="IIY124" s="220"/>
      <c r="IIZ124" s="220"/>
      <c r="IJA124" s="220"/>
      <c r="IJB124" s="220"/>
      <c r="IJC124" s="220"/>
      <c r="IJD124" s="220"/>
      <c r="IJE124" s="220"/>
      <c r="IJF124" s="220"/>
      <c r="IJG124" s="220"/>
      <c r="IJH124" s="220"/>
      <c r="IJI124" s="220"/>
      <c r="IJJ124" s="220"/>
      <c r="IJK124" s="220"/>
      <c r="IJL124" s="220"/>
      <c r="IJM124" s="220"/>
      <c r="IJN124" s="220"/>
      <c r="IJO124" s="220"/>
      <c r="IJP124" s="220"/>
      <c r="IJQ124" s="220"/>
      <c r="IJR124" s="220"/>
      <c r="IJS124" s="220"/>
      <c r="IJT124" s="220"/>
      <c r="IJU124" s="220"/>
      <c r="IJV124" s="220"/>
      <c r="IJW124" s="220"/>
      <c r="IJX124" s="220"/>
      <c r="IJY124" s="220"/>
      <c r="IJZ124" s="220"/>
      <c r="IKA124" s="220"/>
      <c r="IKB124" s="220"/>
      <c r="IKC124" s="220"/>
      <c r="IKD124" s="220"/>
      <c r="IKE124" s="220"/>
      <c r="IKF124" s="220"/>
      <c r="IKG124" s="220"/>
      <c r="IKH124" s="220"/>
      <c r="IKI124" s="220"/>
      <c r="IKJ124" s="220"/>
      <c r="IKK124" s="220"/>
      <c r="IKL124" s="220"/>
      <c r="IKM124" s="220"/>
      <c r="IKN124" s="220"/>
      <c r="IKO124" s="220"/>
      <c r="IKP124" s="220"/>
      <c r="IKQ124" s="220"/>
      <c r="IKR124" s="220"/>
      <c r="IKS124" s="220"/>
      <c r="IKT124" s="220"/>
      <c r="IKU124" s="220"/>
      <c r="IKV124" s="220"/>
      <c r="IKW124" s="220"/>
      <c r="IKX124" s="220"/>
      <c r="IKY124" s="220"/>
      <c r="IKZ124" s="220"/>
      <c r="ILA124" s="220"/>
      <c r="ILB124" s="220"/>
      <c r="ILC124" s="220"/>
      <c r="ILD124" s="220"/>
      <c r="ILE124" s="220"/>
      <c r="ILF124" s="220"/>
      <c r="ILG124" s="220"/>
      <c r="ILH124" s="220"/>
      <c r="ILI124" s="220"/>
      <c r="ILJ124" s="220"/>
      <c r="ILK124" s="220"/>
      <c r="ILL124" s="220"/>
      <c r="ILM124" s="220"/>
      <c r="ILN124" s="220"/>
      <c r="ILO124" s="220"/>
      <c r="ILP124" s="220"/>
      <c r="ILQ124" s="220"/>
      <c r="ILR124" s="220"/>
      <c r="ILS124" s="220"/>
      <c r="ILT124" s="220"/>
      <c r="ILU124" s="220"/>
      <c r="ILV124" s="220"/>
      <c r="ILW124" s="220"/>
      <c r="ILX124" s="220"/>
      <c r="ILY124" s="220"/>
      <c r="ILZ124" s="220"/>
      <c r="IMA124" s="220"/>
      <c r="IMB124" s="220"/>
      <c r="IMC124" s="220"/>
      <c r="IMD124" s="220"/>
      <c r="IME124" s="220"/>
      <c r="IMF124" s="220"/>
      <c r="IMG124" s="220"/>
      <c r="IMH124" s="220"/>
      <c r="IMI124" s="220"/>
      <c r="IMJ124" s="220"/>
      <c r="IMK124" s="220"/>
      <c r="IML124" s="220"/>
      <c r="IMM124" s="220"/>
      <c r="IMN124" s="220"/>
      <c r="IMO124" s="220"/>
      <c r="IMP124" s="220"/>
      <c r="IMQ124" s="220"/>
      <c r="IMR124" s="220"/>
      <c r="IMS124" s="220"/>
      <c r="IMT124" s="220"/>
      <c r="IMU124" s="220"/>
      <c r="IMV124" s="220"/>
      <c r="IMW124" s="220"/>
      <c r="IMX124" s="220"/>
      <c r="IMY124" s="220"/>
      <c r="IMZ124" s="220"/>
      <c r="INA124" s="220"/>
      <c r="INB124" s="220"/>
      <c r="INC124" s="220"/>
      <c r="IND124" s="220"/>
      <c r="INE124" s="220"/>
      <c r="INF124" s="220"/>
      <c r="ING124" s="220"/>
      <c r="INH124" s="220"/>
      <c r="INI124" s="220"/>
      <c r="INJ124" s="220"/>
      <c r="INK124" s="220"/>
      <c r="INL124" s="220"/>
      <c r="INM124" s="220"/>
      <c r="INN124" s="220"/>
      <c r="INO124" s="220"/>
      <c r="INP124" s="220"/>
      <c r="INQ124" s="220"/>
      <c r="INR124" s="220"/>
      <c r="INS124" s="220"/>
      <c r="INT124" s="220"/>
      <c r="INU124" s="220"/>
      <c r="INV124" s="220"/>
      <c r="INW124" s="220"/>
      <c r="INX124" s="220"/>
      <c r="INY124" s="220"/>
      <c r="INZ124" s="220"/>
      <c r="IOA124" s="220"/>
      <c r="IOB124" s="220"/>
      <c r="IOC124" s="220"/>
      <c r="IOD124" s="220"/>
      <c r="IOE124" s="220"/>
      <c r="IOF124" s="220"/>
      <c r="IOG124" s="220"/>
      <c r="IOH124" s="220"/>
      <c r="IOI124" s="220"/>
      <c r="IOJ124" s="220"/>
      <c r="IOK124" s="220"/>
      <c r="IOL124" s="220"/>
      <c r="IOM124" s="220"/>
      <c r="ION124" s="220"/>
      <c r="IOO124" s="220"/>
      <c r="IOP124" s="220"/>
      <c r="IOQ124" s="220"/>
      <c r="IOR124" s="220"/>
      <c r="IOS124" s="220"/>
      <c r="IOT124" s="220"/>
      <c r="IOU124" s="220"/>
      <c r="IOV124" s="220"/>
      <c r="IOW124" s="220"/>
      <c r="IOX124" s="220"/>
      <c r="IOY124" s="220"/>
      <c r="IOZ124" s="220"/>
      <c r="IPA124" s="220"/>
      <c r="IPB124" s="220"/>
      <c r="IPC124" s="220"/>
      <c r="IPD124" s="220"/>
      <c r="IPE124" s="220"/>
      <c r="IPF124" s="220"/>
      <c r="IPG124" s="220"/>
      <c r="IPH124" s="220"/>
      <c r="IPI124" s="220"/>
      <c r="IPJ124" s="220"/>
      <c r="IPK124" s="220"/>
      <c r="IPL124" s="220"/>
      <c r="IPM124" s="220"/>
      <c r="IPN124" s="220"/>
      <c r="IPO124" s="220"/>
      <c r="IPP124" s="220"/>
      <c r="IPQ124" s="220"/>
      <c r="IPR124" s="220"/>
      <c r="IPS124" s="220"/>
      <c r="IPT124" s="220"/>
      <c r="IPU124" s="220"/>
      <c r="IPV124" s="220"/>
      <c r="IPW124" s="220"/>
      <c r="IPX124" s="220"/>
      <c r="IPY124" s="220"/>
      <c r="IPZ124" s="220"/>
      <c r="IQA124" s="220"/>
      <c r="IQB124" s="220"/>
      <c r="IQC124" s="220"/>
      <c r="IQD124" s="220"/>
      <c r="IQE124" s="220"/>
      <c r="IQF124" s="220"/>
      <c r="IQG124" s="220"/>
      <c r="IQH124" s="220"/>
      <c r="IQI124" s="220"/>
      <c r="IQJ124" s="220"/>
      <c r="IQK124" s="220"/>
      <c r="IQL124" s="220"/>
      <c r="IQM124" s="220"/>
      <c r="IQN124" s="220"/>
      <c r="IQO124" s="220"/>
      <c r="IQP124" s="220"/>
      <c r="IQQ124" s="220"/>
      <c r="IQR124" s="220"/>
      <c r="IQS124" s="220"/>
      <c r="IQT124" s="220"/>
      <c r="IQU124" s="220"/>
      <c r="IQV124" s="220"/>
      <c r="IQW124" s="220"/>
      <c r="IQX124" s="220"/>
      <c r="IQY124" s="220"/>
      <c r="IQZ124" s="220"/>
      <c r="IRA124" s="220"/>
      <c r="IRB124" s="220"/>
      <c r="IRC124" s="220"/>
      <c r="IRD124" s="220"/>
      <c r="IRE124" s="220"/>
      <c r="IRF124" s="220"/>
      <c r="IRG124" s="220"/>
      <c r="IRH124" s="220"/>
      <c r="IRI124" s="220"/>
      <c r="IRJ124" s="220"/>
      <c r="IRK124" s="220"/>
      <c r="IRL124" s="220"/>
      <c r="IRM124" s="220"/>
      <c r="IRN124" s="220"/>
      <c r="IRO124" s="220"/>
      <c r="IRP124" s="220"/>
      <c r="IRQ124" s="220"/>
      <c r="IRR124" s="220"/>
      <c r="IRS124" s="220"/>
      <c r="IRT124" s="220"/>
      <c r="IRU124" s="220"/>
      <c r="IRV124" s="220"/>
      <c r="IRW124" s="220"/>
      <c r="IRX124" s="220"/>
      <c r="IRY124" s="220"/>
      <c r="IRZ124" s="220"/>
      <c r="ISA124" s="220"/>
      <c r="ISB124" s="220"/>
      <c r="ISC124" s="220"/>
      <c r="ISD124" s="220"/>
      <c r="ISE124" s="220"/>
      <c r="ISF124" s="220"/>
      <c r="ISG124" s="220"/>
      <c r="ISH124" s="220"/>
      <c r="ISI124" s="220"/>
      <c r="ISJ124" s="220"/>
      <c r="ISK124" s="220"/>
      <c r="ISL124" s="220"/>
      <c r="ISM124" s="220"/>
      <c r="ISN124" s="220"/>
      <c r="ISO124" s="220"/>
      <c r="ISP124" s="220"/>
      <c r="ISQ124" s="220"/>
      <c r="ISR124" s="220"/>
      <c r="ISS124" s="220"/>
      <c r="IST124" s="220"/>
      <c r="ISU124" s="220"/>
      <c r="ISV124" s="220"/>
      <c r="ISW124" s="220"/>
      <c r="ISX124" s="220"/>
      <c r="ISY124" s="220"/>
      <c r="ISZ124" s="220"/>
      <c r="ITA124" s="220"/>
      <c r="ITB124" s="220"/>
      <c r="ITC124" s="220"/>
      <c r="ITD124" s="220"/>
      <c r="ITE124" s="220"/>
      <c r="ITF124" s="220"/>
      <c r="ITG124" s="220"/>
      <c r="ITH124" s="220"/>
      <c r="ITI124" s="220"/>
      <c r="ITJ124" s="220"/>
      <c r="ITK124" s="220"/>
      <c r="ITL124" s="220"/>
      <c r="ITM124" s="220"/>
      <c r="ITN124" s="220"/>
      <c r="ITO124" s="220"/>
      <c r="ITP124" s="220"/>
      <c r="ITQ124" s="220"/>
      <c r="ITR124" s="220"/>
      <c r="ITS124" s="220"/>
      <c r="ITT124" s="220"/>
      <c r="ITU124" s="220"/>
      <c r="ITV124" s="220"/>
      <c r="ITW124" s="220"/>
      <c r="ITX124" s="220"/>
      <c r="ITY124" s="220"/>
      <c r="ITZ124" s="220"/>
      <c r="IUA124" s="220"/>
      <c r="IUB124" s="220"/>
      <c r="IUC124" s="220"/>
      <c r="IUD124" s="220"/>
      <c r="IUE124" s="220"/>
      <c r="IUF124" s="220"/>
      <c r="IUG124" s="220"/>
      <c r="IUH124" s="220"/>
      <c r="IUI124" s="220"/>
      <c r="IUJ124" s="220"/>
      <c r="IUK124" s="220"/>
      <c r="IUL124" s="220"/>
      <c r="IUM124" s="220"/>
      <c r="IUN124" s="220"/>
      <c r="IUO124" s="220"/>
      <c r="IUP124" s="220"/>
      <c r="IUQ124" s="220"/>
      <c r="IUR124" s="220"/>
      <c r="IUS124" s="220"/>
      <c r="IUT124" s="220"/>
      <c r="IUU124" s="220"/>
      <c r="IUV124" s="220"/>
      <c r="IUW124" s="220"/>
      <c r="IUX124" s="220"/>
      <c r="IUY124" s="220"/>
      <c r="IUZ124" s="220"/>
      <c r="IVA124" s="220"/>
      <c r="IVB124" s="220"/>
      <c r="IVC124" s="220"/>
      <c r="IVD124" s="220"/>
      <c r="IVE124" s="220"/>
      <c r="IVF124" s="220"/>
      <c r="IVG124" s="220"/>
      <c r="IVH124" s="220"/>
      <c r="IVI124" s="220"/>
      <c r="IVJ124" s="220"/>
      <c r="IVK124" s="220"/>
      <c r="IVL124" s="220"/>
      <c r="IVM124" s="220"/>
      <c r="IVN124" s="220"/>
      <c r="IVO124" s="220"/>
      <c r="IVP124" s="220"/>
      <c r="IVQ124" s="220"/>
      <c r="IVR124" s="220"/>
      <c r="IVS124" s="220"/>
      <c r="IVT124" s="220"/>
      <c r="IVU124" s="220"/>
      <c r="IVV124" s="220"/>
      <c r="IVW124" s="220"/>
      <c r="IVX124" s="220"/>
      <c r="IVY124" s="220"/>
      <c r="IVZ124" s="220"/>
      <c r="IWA124" s="220"/>
      <c r="IWB124" s="220"/>
      <c r="IWC124" s="220"/>
      <c r="IWD124" s="220"/>
      <c r="IWE124" s="220"/>
      <c r="IWF124" s="220"/>
      <c r="IWG124" s="220"/>
      <c r="IWH124" s="220"/>
      <c r="IWI124" s="220"/>
      <c r="IWJ124" s="220"/>
      <c r="IWK124" s="220"/>
      <c r="IWL124" s="220"/>
      <c r="IWM124" s="220"/>
      <c r="IWN124" s="220"/>
      <c r="IWO124" s="220"/>
      <c r="IWP124" s="220"/>
      <c r="IWQ124" s="220"/>
      <c r="IWR124" s="220"/>
      <c r="IWS124" s="220"/>
      <c r="IWT124" s="220"/>
      <c r="IWU124" s="220"/>
      <c r="IWV124" s="220"/>
      <c r="IWW124" s="220"/>
      <c r="IWX124" s="220"/>
      <c r="IWY124" s="220"/>
      <c r="IWZ124" s="220"/>
      <c r="IXA124" s="220"/>
      <c r="IXB124" s="220"/>
      <c r="IXC124" s="220"/>
      <c r="IXD124" s="220"/>
      <c r="IXE124" s="220"/>
      <c r="IXF124" s="220"/>
      <c r="IXG124" s="220"/>
      <c r="IXH124" s="220"/>
      <c r="IXI124" s="220"/>
      <c r="IXJ124" s="220"/>
      <c r="IXK124" s="220"/>
      <c r="IXL124" s="220"/>
      <c r="IXM124" s="220"/>
      <c r="IXN124" s="220"/>
      <c r="IXO124" s="220"/>
      <c r="IXP124" s="220"/>
      <c r="IXQ124" s="220"/>
      <c r="IXR124" s="220"/>
      <c r="IXS124" s="220"/>
      <c r="IXT124" s="220"/>
      <c r="IXU124" s="220"/>
      <c r="IXV124" s="220"/>
      <c r="IXW124" s="220"/>
      <c r="IXX124" s="220"/>
      <c r="IXY124" s="220"/>
      <c r="IXZ124" s="220"/>
      <c r="IYA124" s="220"/>
      <c r="IYB124" s="220"/>
      <c r="IYC124" s="220"/>
      <c r="IYD124" s="220"/>
      <c r="IYE124" s="220"/>
      <c r="IYF124" s="220"/>
      <c r="IYG124" s="220"/>
      <c r="IYH124" s="220"/>
      <c r="IYI124" s="220"/>
      <c r="IYJ124" s="220"/>
      <c r="IYK124" s="220"/>
      <c r="IYL124" s="220"/>
      <c r="IYM124" s="220"/>
      <c r="IYN124" s="220"/>
      <c r="IYO124" s="220"/>
      <c r="IYP124" s="220"/>
      <c r="IYQ124" s="220"/>
      <c r="IYR124" s="220"/>
      <c r="IYS124" s="220"/>
      <c r="IYT124" s="220"/>
      <c r="IYU124" s="220"/>
      <c r="IYV124" s="220"/>
      <c r="IYW124" s="220"/>
      <c r="IYX124" s="220"/>
      <c r="IYY124" s="220"/>
      <c r="IYZ124" s="220"/>
      <c r="IZA124" s="220"/>
      <c r="IZB124" s="220"/>
      <c r="IZC124" s="220"/>
      <c r="IZD124" s="220"/>
      <c r="IZE124" s="220"/>
      <c r="IZF124" s="220"/>
      <c r="IZG124" s="220"/>
      <c r="IZH124" s="220"/>
      <c r="IZI124" s="220"/>
      <c r="IZJ124" s="220"/>
      <c r="IZK124" s="220"/>
      <c r="IZL124" s="220"/>
      <c r="IZM124" s="220"/>
      <c r="IZN124" s="220"/>
      <c r="IZO124" s="220"/>
      <c r="IZP124" s="220"/>
      <c r="IZQ124" s="220"/>
      <c r="IZR124" s="220"/>
      <c r="IZS124" s="220"/>
      <c r="IZT124" s="220"/>
      <c r="IZU124" s="220"/>
      <c r="IZV124" s="220"/>
      <c r="IZW124" s="220"/>
      <c r="IZX124" s="220"/>
      <c r="IZY124" s="220"/>
      <c r="IZZ124" s="220"/>
      <c r="JAA124" s="220"/>
      <c r="JAB124" s="220"/>
      <c r="JAC124" s="220"/>
      <c r="JAD124" s="220"/>
      <c r="JAE124" s="220"/>
      <c r="JAF124" s="220"/>
      <c r="JAG124" s="220"/>
      <c r="JAH124" s="220"/>
      <c r="JAI124" s="220"/>
      <c r="JAJ124" s="220"/>
      <c r="JAK124" s="220"/>
      <c r="JAL124" s="220"/>
      <c r="JAM124" s="220"/>
      <c r="JAN124" s="220"/>
      <c r="JAO124" s="220"/>
      <c r="JAP124" s="220"/>
      <c r="JAQ124" s="220"/>
      <c r="JAR124" s="220"/>
      <c r="JAS124" s="220"/>
      <c r="JAT124" s="220"/>
      <c r="JAU124" s="220"/>
      <c r="JAV124" s="220"/>
      <c r="JAW124" s="220"/>
      <c r="JAX124" s="220"/>
      <c r="JAY124" s="220"/>
      <c r="JAZ124" s="220"/>
      <c r="JBA124" s="220"/>
      <c r="JBB124" s="220"/>
      <c r="JBC124" s="220"/>
      <c r="JBD124" s="220"/>
      <c r="JBE124" s="220"/>
      <c r="JBF124" s="220"/>
      <c r="JBG124" s="220"/>
      <c r="JBH124" s="220"/>
      <c r="JBI124" s="220"/>
      <c r="JBJ124" s="220"/>
      <c r="JBK124" s="220"/>
      <c r="JBL124" s="220"/>
      <c r="JBM124" s="220"/>
      <c r="JBN124" s="220"/>
      <c r="JBO124" s="220"/>
      <c r="JBP124" s="220"/>
      <c r="JBQ124" s="220"/>
      <c r="JBR124" s="220"/>
      <c r="JBS124" s="220"/>
      <c r="JBT124" s="220"/>
      <c r="JBU124" s="220"/>
      <c r="JBV124" s="220"/>
      <c r="JBW124" s="220"/>
      <c r="JBX124" s="220"/>
      <c r="JBY124" s="220"/>
      <c r="JBZ124" s="220"/>
      <c r="JCA124" s="220"/>
      <c r="JCB124" s="220"/>
      <c r="JCC124" s="220"/>
      <c r="JCD124" s="220"/>
      <c r="JCE124" s="220"/>
      <c r="JCF124" s="220"/>
      <c r="JCG124" s="220"/>
      <c r="JCH124" s="220"/>
      <c r="JCI124" s="220"/>
      <c r="JCJ124" s="220"/>
      <c r="JCK124" s="220"/>
      <c r="JCL124" s="220"/>
      <c r="JCM124" s="220"/>
      <c r="JCN124" s="220"/>
      <c r="JCO124" s="220"/>
      <c r="JCP124" s="220"/>
      <c r="JCQ124" s="220"/>
      <c r="JCR124" s="220"/>
      <c r="JCS124" s="220"/>
      <c r="JCT124" s="220"/>
      <c r="JCU124" s="220"/>
      <c r="JCV124" s="220"/>
      <c r="JCW124" s="220"/>
      <c r="JCX124" s="220"/>
      <c r="JCY124" s="220"/>
      <c r="JCZ124" s="220"/>
      <c r="JDA124" s="220"/>
      <c r="JDB124" s="220"/>
      <c r="JDC124" s="220"/>
      <c r="JDD124" s="220"/>
      <c r="JDE124" s="220"/>
      <c r="JDF124" s="220"/>
      <c r="JDG124" s="220"/>
      <c r="JDH124" s="220"/>
      <c r="JDI124" s="220"/>
      <c r="JDJ124" s="220"/>
      <c r="JDK124" s="220"/>
      <c r="JDL124" s="220"/>
      <c r="JDM124" s="220"/>
      <c r="JDN124" s="220"/>
      <c r="JDO124" s="220"/>
      <c r="JDP124" s="220"/>
      <c r="JDQ124" s="220"/>
      <c r="JDR124" s="220"/>
      <c r="JDS124" s="220"/>
      <c r="JDT124" s="220"/>
      <c r="JDU124" s="220"/>
      <c r="JDV124" s="220"/>
      <c r="JDW124" s="220"/>
      <c r="JDX124" s="220"/>
      <c r="JDY124" s="220"/>
      <c r="JDZ124" s="220"/>
      <c r="JEA124" s="220"/>
      <c r="JEB124" s="220"/>
      <c r="JEC124" s="220"/>
      <c r="JED124" s="220"/>
      <c r="JEE124" s="220"/>
      <c r="JEF124" s="220"/>
      <c r="JEG124" s="220"/>
      <c r="JEH124" s="220"/>
      <c r="JEI124" s="220"/>
      <c r="JEJ124" s="220"/>
      <c r="JEK124" s="220"/>
      <c r="JEL124" s="220"/>
      <c r="JEM124" s="220"/>
      <c r="JEN124" s="220"/>
      <c r="JEO124" s="220"/>
      <c r="JEP124" s="220"/>
      <c r="JEQ124" s="220"/>
      <c r="JER124" s="220"/>
      <c r="JES124" s="220"/>
      <c r="JET124" s="220"/>
      <c r="JEU124" s="220"/>
      <c r="JEV124" s="220"/>
      <c r="JEW124" s="220"/>
      <c r="JEX124" s="220"/>
      <c r="JEY124" s="220"/>
      <c r="JEZ124" s="220"/>
      <c r="JFA124" s="220"/>
      <c r="JFB124" s="220"/>
      <c r="JFC124" s="220"/>
      <c r="JFD124" s="220"/>
      <c r="JFE124" s="220"/>
      <c r="JFF124" s="220"/>
      <c r="JFG124" s="220"/>
      <c r="JFH124" s="220"/>
      <c r="JFI124" s="220"/>
      <c r="JFJ124" s="220"/>
      <c r="JFK124" s="220"/>
      <c r="JFL124" s="220"/>
      <c r="JFM124" s="220"/>
      <c r="JFN124" s="220"/>
      <c r="JFO124" s="220"/>
      <c r="JFP124" s="220"/>
      <c r="JFQ124" s="220"/>
      <c r="JFR124" s="220"/>
      <c r="JFS124" s="220"/>
      <c r="JFT124" s="220"/>
      <c r="JFU124" s="220"/>
      <c r="JFV124" s="220"/>
      <c r="JFW124" s="220"/>
      <c r="JFX124" s="220"/>
      <c r="JFY124" s="220"/>
      <c r="JFZ124" s="220"/>
      <c r="JGA124" s="220"/>
      <c r="JGB124" s="220"/>
      <c r="JGC124" s="220"/>
      <c r="JGD124" s="220"/>
      <c r="JGE124" s="220"/>
      <c r="JGF124" s="220"/>
      <c r="JGG124" s="220"/>
      <c r="JGH124" s="220"/>
      <c r="JGI124" s="220"/>
      <c r="JGJ124" s="220"/>
      <c r="JGK124" s="220"/>
      <c r="JGL124" s="220"/>
      <c r="JGM124" s="220"/>
      <c r="JGN124" s="220"/>
      <c r="JGO124" s="220"/>
      <c r="JGP124" s="220"/>
      <c r="JGQ124" s="220"/>
      <c r="JGR124" s="220"/>
      <c r="JGS124" s="220"/>
      <c r="JGT124" s="220"/>
      <c r="JGU124" s="220"/>
      <c r="JGV124" s="220"/>
      <c r="JGW124" s="220"/>
      <c r="JGX124" s="220"/>
      <c r="JGY124" s="220"/>
      <c r="JGZ124" s="220"/>
      <c r="JHA124" s="220"/>
      <c r="JHB124" s="220"/>
      <c r="JHC124" s="220"/>
      <c r="JHD124" s="220"/>
      <c r="JHE124" s="220"/>
      <c r="JHF124" s="220"/>
      <c r="JHG124" s="220"/>
      <c r="JHH124" s="220"/>
      <c r="JHI124" s="220"/>
      <c r="JHJ124" s="220"/>
      <c r="JHK124" s="220"/>
      <c r="JHL124" s="220"/>
      <c r="JHM124" s="220"/>
      <c r="JHN124" s="220"/>
      <c r="JHO124" s="220"/>
      <c r="JHP124" s="220"/>
      <c r="JHQ124" s="220"/>
      <c r="JHR124" s="220"/>
      <c r="JHS124" s="220"/>
      <c r="JHT124" s="220"/>
      <c r="JHU124" s="220"/>
      <c r="JHV124" s="220"/>
      <c r="JHW124" s="220"/>
      <c r="JHX124" s="220"/>
      <c r="JHY124" s="220"/>
      <c r="JHZ124" s="220"/>
      <c r="JIA124" s="220"/>
      <c r="JIB124" s="220"/>
      <c r="JIC124" s="220"/>
      <c r="JID124" s="220"/>
      <c r="JIE124" s="220"/>
      <c r="JIF124" s="220"/>
      <c r="JIG124" s="220"/>
      <c r="JIH124" s="220"/>
      <c r="JII124" s="220"/>
      <c r="JIJ124" s="220"/>
      <c r="JIK124" s="220"/>
      <c r="JIL124" s="220"/>
      <c r="JIM124" s="220"/>
      <c r="JIN124" s="220"/>
      <c r="JIO124" s="220"/>
      <c r="JIP124" s="220"/>
      <c r="JIQ124" s="220"/>
      <c r="JIR124" s="220"/>
      <c r="JIS124" s="220"/>
      <c r="JIT124" s="220"/>
      <c r="JIU124" s="220"/>
      <c r="JIV124" s="220"/>
      <c r="JIW124" s="220"/>
      <c r="JIX124" s="220"/>
      <c r="JIY124" s="220"/>
      <c r="JIZ124" s="220"/>
      <c r="JJA124" s="220"/>
      <c r="JJB124" s="220"/>
      <c r="JJC124" s="220"/>
      <c r="JJD124" s="220"/>
      <c r="JJE124" s="220"/>
      <c r="JJF124" s="220"/>
      <c r="JJG124" s="220"/>
      <c r="JJH124" s="220"/>
      <c r="JJI124" s="220"/>
      <c r="JJJ124" s="220"/>
      <c r="JJK124" s="220"/>
      <c r="JJL124" s="220"/>
      <c r="JJM124" s="220"/>
      <c r="JJN124" s="220"/>
      <c r="JJO124" s="220"/>
      <c r="JJP124" s="220"/>
      <c r="JJQ124" s="220"/>
      <c r="JJR124" s="220"/>
      <c r="JJS124" s="220"/>
      <c r="JJT124" s="220"/>
      <c r="JJU124" s="220"/>
      <c r="JJV124" s="220"/>
      <c r="JJW124" s="220"/>
      <c r="JJX124" s="220"/>
      <c r="JJY124" s="220"/>
      <c r="JJZ124" s="220"/>
      <c r="JKA124" s="220"/>
      <c r="JKB124" s="220"/>
      <c r="JKC124" s="220"/>
      <c r="JKD124" s="220"/>
      <c r="JKE124" s="220"/>
      <c r="JKF124" s="220"/>
      <c r="JKG124" s="220"/>
      <c r="JKH124" s="220"/>
      <c r="JKI124" s="220"/>
      <c r="JKJ124" s="220"/>
      <c r="JKK124" s="220"/>
      <c r="JKL124" s="220"/>
      <c r="JKM124" s="220"/>
      <c r="JKN124" s="220"/>
      <c r="JKO124" s="220"/>
      <c r="JKP124" s="220"/>
      <c r="JKQ124" s="220"/>
      <c r="JKR124" s="220"/>
      <c r="JKS124" s="220"/>
      <c r="JKT124" s="220"/>
      <c r="JKU124" s="220"/>
      <c r="JKV124" s="220"/>
      <c r="JKW124" s="220"/>
      <c r="JKX124" s="220"/>
      <c r="JKY124" s="220"/>
      <c r="JKZ124" s="220"/>
      <c r="JLA124" s="220"/>
      <c r="JLB124" s="220"/>
      <c r="JLC124" s="220"/>
      <c r="JLD124" s="220"/>
      <c r="JLE124" s="220"/>
      <c r="JLF124" s="220"/>
      <c r="JLG124" s="220"/>
      <c r="JLH124" s="220"/>
      <c r="JLI124" s="220"/>
      <c r="JLJ124" s="220"/>
      <c r="JLK124" s="220"/>
      <c r="JLL124" s="220"/>
      <c r="JLM124" s="220"/>
      <c r="JLN124" s="220"/>
      <c r="JLO124" s="220"/>
      <c r="JLP124" s="220"/>
      <c r="JLQ124" s="220"/>
      <c r="JLR124" s="220"/>
      <c r="JLS124" s="220"/>
      <c r="JLT124" s="220"/>
      <c r="JLU124" s="220"/>
      <c r="JLV124" s="220"/>
      <c r="JLW124" s="220"/>
      <c r="JLX124" s="220"/>
      <c r="JLY124" s="220"/>
      <c r="JLZ124" s="220"/>
      <c r="JMA124" s="220"/>
      <c r="JMB124" s="220"/>
      <c r="JMC124" s="220"/>
      <c r="JMD124" s="220"/>
      <c r="JME124" s="220"/>
      <c r="JMF124" s="220"/>
      <c r="JMG124" s="220"/>
      <c r="JMH124" s="220"/>
      <c r="JMI124" s="220"/>
      <c r="JMJ124" s="220"/>
      <c r="JMK124" s="220"/>
      <c r="JML124" s="220"/>
      <c r="JMM124" s="220"/>
      <c r="JMN124" s="220"/>
      <c r="JMO124" s="220"/>
      <c r="JMP124" s="220"/>
      <c r="JMQ124" s="220"/>
      <c r="JMR124" s="220"/>
      <c r="JMS124" s="220"/>
      <c r="JMT124" s="220"/>
      <c r="JMU124" s="220"/>
      <c r="JMV124" s="220"/>
      <c r="JMW124" s="220"/>
      <c r="JMX124" s="220"/>
      <c r="JMY124" s="220"/>
      <c r="JMZ124" s="220"/>
      <c r="JNA124" s="220"/>
      <c r="JNB124" s="220"/>
      <c r="JNC124" s="220"/>
      <c r="JND124" s="220"/>
      <c r="JNE124" s="220"/>
      <c r="JNF124" s="220"/>
      <c r="JNG124" s="220"/>
      <c r="JNH124" s="220"/>
      <c r="JNI124" s="220"/>
      <c r="JNJ124" s="220"/>
      <c r="JNK124" s="220"/>
      <c r="JNL124" s="220"/>
      <c r="JNM124" s="220"/>
      <c r="JNN124" s="220"/>
      <c r="JNO124" s="220"/>
      <c r="JNP124" s="220"/>
      <c r="JNQ124" s="220"/>
      <c r="JNR124" s="220"/>
      <c r="JNS124" s="220"/>
      <c r="JNT124" s="220"/>
      <c r="JNU124" s="220"/>
      <c r="JNV124" s="220"/>
      <c r="JNW124" s="220"/>
      <c r="JNX124" s="220"/>
      <c r="JNY124" s="220"/>
      <c r="JNZ124" s="220"/>
      <c r="JOA124" s="220"/>
      <c r="JOB124" s="220"/>
      <c r="JOC124" s="220"/>
      <c r="JOD124" s="220"/>
      <c r="JOE124" s="220"/>
      <c r="JOF124" s="220"/>
      <c r="JOG124" s="220"/>
      <c r="JOH124" s="220"/>
      <c r="JOI124" s="220"/>
      <c r="JOJ124" s="220"/>
      <c r="JOK124" s="220"/>
      <c r="JOL124" s="220"/>
      <c r="JOM124" s="220"/>
      <c r="JON124" s="220"/>
      <c r="JOO124" s="220"/>
      <c r="JOP124" s="220"/>
      <c r="JOQ124" s="220"/>
      <c r="JOR124" s="220"/>
      <c r="JOS124" s="220"/>
      <c r="JOT124" s="220"/>
      <c r="JOU124" s="220"/>
      <c r="JOV124" s="220"/>
      <c r="JOW124" s="220"/>
      <c r="JOX124" s="220"/>
      <c r="JOY124" s="220"/>
      <c r="JOZ124" s="220"/>
      <c r="JPA124" s="220"/>
      <c r="JPB124" s="220"/>
      <c r="JPC124" s="220"/>
      <c r="JPD124" s="220"/>
      <c r="JPE124" s="220"/>
      <c r="JPF124" s="220"/>
      <c r="JPG124" s="220"/>
      <c r="JPH124" s="220"/>
      <c r="JPI124" s="220"/>
      <c r="JPJ124" s="220"/>
      <c r="JPK124" s="220"/>
      <c r="JPL124" s="220"/>
      <c r="JPM124" s="220"/>
      <c r="JPN124" s="220"/>
      <c r="JPO124" s="220"/>
      <c r="JPP124" s="220"/>
      <c r="JPQ124" s="220"/>
      <c r="JPR124" s="220"/>
      <c r="JPS124" s="220"/>
      <c r="JPT124" s="220"/>
      <c r="JPU124" s="220"/>
      <c r="JPV124" s="220"/>
      <c r="JPW124" s="220"/>
      <c r="JPX124" s="220"/>
      <c r="JPY124" s="220"/>
      <c r="JPZ124" s="220"/>
      <c r="JQA124" s="220"/>
      <c r="JQB124" s="220"/>
      <c r="JQC124" s="220"/>
      <c r="JQD124" s="220"/>
      <c r="JQE124" s="220"/>
      <c r="JQF124" s="220"/>
      <c r="JQG124" s="220"/>
      <c r="JQH124" s="220"/>
      <c r="JQI124" s="220"/>
      <c r="JQJ124" s="220"/>
      <c r="JQK124" s="220"/>
      <c r="JQL124" s="220"/>
      <c r="JQM124" s="220"/>
      <c r="JQN124" s="220"/>
      <c r="JQO124" s="220"/>
      <c r="JQP124" s="220"/>
      <c r="JQQ124" s="220"/>
      <c r="JQR124" s="220"/>
      <c r="JQS124" s="220"/>
      <c r="JQT124" s="220"/>
      <c r="JQU124" s="220"/>
      <c r="JQV124" s="220"/>
      <c r="JQW124" s="220"/>
      <c r="JQX124" s="220"/>
      <c r="JQY124" s="220"/>
      <c r="JQZ124" s="220"/>
      <c r="JRA124" s="220"/>
      <c r="JRB124" s="220"/>
      <c r="JRC124" s="220"/>
      <c r="JRD124" s="220"/>
      <c r="JRE124" s="220"/>
      <c r="JRF124" s="220"/>
      <c r="JRG124" s="220"/>
      <c r="JRH124" s="220"/>
      <c r="JRI124" s="220"/>
      <c r="JRJ124" s="220"/>
      <c r="JRK124" s="220"/>
      <c r="JRL124" s="220"/>
      <c r="JRM124" s="220"/>
      <c r="JRN124" s="220"/>
      <c r="JRO124" s="220"/>
      <c r="JRP124" s="220"/>
      <c r="JRQ124" s="220"/>
      <c r="JRR124" s="220"/>
      <c r="JRS124" s="220"/>
      <c r="JRT124" s="220"/>
      <c r="JRU124" s="220"/>
      <c r="JRV124" s="220"/>
      <c r="JRW124" s="220"/>
      <c r="JRX124" s="220"/>
      <c r="JRY124" s="220"/>
      <c r="JRZ124" s="220"/>
      <c r="JSA124" s="220"/>
      <c r="JSB124" s="220"/>
      <c r="JSC124" s="220"/>
      <c r="JSD124" s="220"/>
      <c r="JSE124" s="220"/>
      <c r="JSF124" s="220"/>
      <c r="JSG124" s="220"/>
      <c r="JSH124" s="220"/>
      <c r="JSI124" s="220"/>
      <c r="JSJ124" s="220"/>
      <c r="JSK124" s="220"/>
      <c r="JSL124" s="220"/>
      <c r="JSM124" s="220"/>
      <c r="JSN124" s="220"/>
      <c r="JSO124" s="220"/>
      <c r="JSP124" s="220"/>
      <c r="JSQ124" s="220"/>
      <c r="JSR124" s="220"/>
      <c r="JSS124" s="220"/>
      <c r="JST124" s="220"/>
      <c r="JSU124" s="220"/>
      <c r="JSV124" s="220"/>
      <c r="JSW124" s="220"/>
      <c r="JSX124" s="220"/>
      <c r="JSY124" s="220"/>
      <c r="JSZ124" s="220"/>
      <c r="JTA124" s="220"/>
      <c r="JTB124" s="220"/>
      <c r="JTC124" s="220"/>
      <c r="JTD124" s="220"/>
      <c r="JTE124" s="220"/>
      <c r="JTF124" s="220"/>
      <c r="JTG124" s="220"/>
      <c r="JTH124" s="220"/>
      <c r="JTI124" s="220"/>
      <c r="JTJ124" s="220"/>
      <c r="JTK124" s="220"/>
      <c r="JTL124" s="220"/>
      <c r="JTM124" s="220"/>
      <c r="JTN124" s="220"/>
      <c r="JTO124" s="220"/>
      <c r="JTP124" s="220"/>
      <c r="JTQ124" s="220"/>
      <c r="JTR124" s="220"/>
      <c r="JTS124" s="220"/>
      <c r="JTT124" s="220"/>
      <c r="JTU124" s="220"/>
      <c r="JTV124" s="220"/>
      <c r="JTW124" s="220"/>
      <c r="JTX124" s="220"/>
      <c r="JTY124" s="220"/>
      <c r="JTZ124" s="220"/>
      <c r="JUA124" s="220"/>
      <c r="JUB124" s="220"/>
      <c r="JUC124" s="220"/>
      <c r="JUD124" s="220"/>
      <c r="JUE124" s="220"/>
      <c r="JUF124" s="220"/>
      <c r="JUG124" s="220"/>
      <c r="JUH124" s="220"/>
      <c r="JUI124" s="220"/>
      <c r="JUJ124" s="220"/>
      <c r="JUK124" s="220"/>
      <c r="JUL124" s="220"/>
      <c r="JUM124" s="220"/>
      <c r="JUN124" s="220"/>
      <c r="JUO124" s="220"/>
      <c r="JUP124" s="220"/>
      <c r="JUQ124" s="220"/>
      <c r="JUR124" s="220"/>
      <c r="JUS124" s="220"/>
      <c r="JUT124" s="220"/>
      <c r="JUU124" s="220"/>
      <c r="JUV124" s="220"/>
      <c r="JUW124" s="220"/>
      <c r="JUX124" s="220"/>
      <c r="JUY124" s="220"/>
      <c r="JUZ124" s="220"/>
      <c r="JVA124" s="220"/>
      <c r="JVB124" s="220"/>
      <c r="JVC124" s="220"/>
      <c r="JVD124" s="220"/>
      <c r="JVE124" s="220"/>
      <c r="JVF124" s="220"/>
      <c r="JVG124" s="220"/>
      <c r="JVH124" s="220"/>
      <c r="JVI124" s="220"/>
      <c r="JVJ124" s="220"/>
      <c r="JVK124" s="220"/>
      <c r="JVL124" s="220"/>
      <c r="JVM124" s="220"/>
      <c r="JVN124" s="220"/>
      <c r="JVO124" s="220"/>
      <c r="JVP124" s="220"/>
      <c r="JVQ124" s="220"/>
      <c r="JVR124" s="220"/>
      <c r="JVS124" s="220"/>
      <c r="JVT124" s="220"/>
      <c r="JVU124" s="220"/>
      <c r="JVV124" s="220"/>
      <c r="JVW124" s="220"/>
      <c r="JVX124" s="220"/>
      <c r="JVY124" s="220"/>
      <c r="JVZ124" s="220"/>
      <c r="JWA124" s="220"/>
      <c r="JWB124" s="220"/>
      <c r="JWC124" s="220"/>
      <c r="JWD124" s="220"/>
      <c r="JWE124" s="220"/>
      <c r="JWF124" s="220"/>
      <c r="JWG124" s="220"/>
      <c r="JWH124" s="220"/>
      <c r="JWI124" s="220"/>
      <c r="JWJ124" s="220"/>
      <c r="JWK124" s="220"/>
      <c r="JWL124" s="220"/>
      <c r="JWM124" s="220"/>
      <c r="JWN124" s="220"/>
      <c r="JWO124" s="220"/>
      <c r="JWP124" s="220"/>
      <c r="JWQ124" s="220"/>
      <c r="JWR124" s="220"/>
      <c r="JWS124" s="220"/>
      <c r="JWT124" s="220"/>
      <c r="JWU124" s="220"/>
      <c r="JWV124" s="220"/>
      <c r="JWW124" s="220"/>
      <c r="JWX124" s="220"/>
      <c r="JWY124" s="220"/>
      <c r="JWZ124" s="220"/>
      <c r="JXA124" s="220"/>
      <c r="JXB124" s="220"/>
      <c r="JXC124" s="220"/>
      <c r="JXD124" s="220"/>
      <c r="JXE124" s="220"/>
      <c r="JXF124" s="220"/>
      <c r="JXG124" s="220"/>
      <c r="JXH124" s="220"/>
      <c r="JXI124" s="220"/>
      <c r="JXJ124" s="220"/>
      <c r="JXK124" s="220"/>
      <c r="JXL124" s="220"/>
      <c r="JXM124" s="220"/>
      <c r="JXN124" s="220"/>
      <c r="JXO124" s="220"/>
      <c r="JXP124" s="220"/>
      <c r="JXQ124" s="220"/>
      <c r="JXR124" s="220"/>
      <c r="JXS124" s="220"/>
      <c r="JXT124" s="220"/>
      <c r="JXU124" s="220"/>
      <c r="JXV124" s="220"/>
      <c r="JXW124" s="220"/>
      <c r="JXX124" s="220"/>
      <c r="JXY124" s="220"/>
      <c r="JXZ124" s="220"/>
      <c r="JYA124" s="220"/>
      <c r="JYB124" s="220"/>
      <c r="JYC124" s="220"/>
      <c r="JYD124" s="220"/>
      <c r="JYE124" s="220"/>
      <c r="JYF124" s="220"/>
      <c r="JYG124" s="220"/>
      <c r="JYH124" s="220"/>
      <c r="JYI124" s="220"/>
      <c r="JYJ124" s="220"/>
      <c r="JYK124" s="220"/>
      <c r="JYL124" s="220"/>
      <c r="JYM124" s="220"/>
      <c r="JYN124" s="220"/>
      <c r="JYO124" s="220"/>
      <c r="JYP124" s="220"/>
      <c r="JYQ124" s="220"/>
      <c r="JYR124" s="220"/>
      <c r="JYS124" s="220"/>
      <c r="JYT124" s="220"/>
      <c r="JYU124" s="220"/>
      <c r="JYV124" s="220"/>
      <c r="JYW124" s="220"/>
      <c r="JYX124" s="220"/>
      <c r="JYY124" s="220"/>
      <c r="JYZ124" s="220"/>
      <c r="JZA124" s="220"/>
      <c r="JZB124" s="220"/>
      <c r="JZC124" s="220"/>
      <c r="JZD124" s="220"/>
      <c r="JZE124" s="220"/>
      <c r="JZF124" s="220"/>
      <c r="JZG124" s="220"/>
      <c r="JZH124" s="220"/>
      <c r="JZI124" s="220"/>
      <c r="JZJ124" s="220"/>
      <c r="JZK124" s="220"/>
      <c r="JZL124" s="220"/>
      <c r="JZM124" s="220"/>
      <c r="JZN124" s="220"/>
      <c r="JZO124" s="220"/>
      <c r="JZP124" s="220"/>
      <c r="JZQ124" s="220"/>
      <c r="JZR124" s="220"/>
      <c r="JZS124" s="220"/>
      <c r="JZT124" s="220"/>
      <c r="JZU124" s="220"/>
      <c r="JZV124" s="220"/>
      <c r="JZW124" s="220"/>
      <c r="JZX124" s="220"/>
      <c r="JZY124" s="220"/>
      <c r="JZZ124" s="220"/>
      <c r="KAA124" s="220"/>
      <c r="KAB124" s="220"/>
      <c r="KAC124" s="220"/>
      <c r="KAD124" s="220"/>
      <c r="KAE124" s="220"/>
      <c r="KAF124" s="220"/>
      <c r="KAG124" s="220"/>
      <c r="KAH124" s="220"/>
      <c r="KAI124" s="220"/>
      <c r="KAJ124" s="220"/>
      <c r="KAK124" s="220"/>
      <c r="KAL124" s="220"/>
      <c r="KAM124" s="220"/>
      <c r="KAN124" s="220"/>
      <c r="KAO124" s="220"/>
      <c r="KAP124" s="220"/>
      <c r="KAQ124" s="220"/>
      <c r="KAR124" s="220"/>
      <c r="KAS124" s="220"/>
      <c r="KAT124" s="220"/>
      <c r="KAU124" s="220"/>
      <c r="KAV124" s="220"/>
      <c r="KAW124" s="220"/>
      <c r="KAX124" s="220"/>
      <c r="KAY124" s="220"/>
      <c r="KAZ124" s="220"/>
      <c r="KBA124" s="220"/>
      <c r="KBB124" s="220"/>
      <c r="KBC124" s="220"/>
      <c r="KBD124" s="220"/>
      <c r="KBE124" s="220"/>
      <c r="KBF124" s="220"/>
      <c r="KBG124" s="220"/>
      <c r="KBH124" s="220"/>
      <c r="KBI124" s="220"/>
      <c r="KBJ124" s="220"/>
      <c r="KBK124" s="220"/>
      <c r="KBL124" s="220"/>
      <c r="KBM124" s="220"/>
      <c r="KBN124" s="220"/>
      <c r="KBO124" s="220"/>
      <c r="KBP124" s="220"/>
      <c r="KBQ124" s="220"/>
      <c r="KBR124" s="220"/>
      <c r="KBS124" s="220"/>
      <c r="KBT124" s="220"/>
      <c r="KBU124" s="220"/>
      <c r="KBV124" s="220"/>
      <c r="KBW124" s="220"/>
      <c r="KBX124" s="220"/>
      <c r="KBY124" s="220"/>
      <c r="KBZ124" s="220"/>
      <c r="KCA124" s="220"/>
      <c r="KCB124" s="220"/>
      <c r="KCC124" s="220"/>
      <c r="KCD124" s="220"/>
      <c r="KCE124" s="220"/>
      <c r="KCF124" s="220"/>
      <c r="KCG124" s="220"/>
      <c r="KCH124" s="220"/>
      <c r="KCI124" s="220"/>
      <c r="KCJ124" s="220"/>
      <c r="KCK124" s="220"/>
      <c r="KCL124" s="220"/>
      <c r="KCM124" s="220"/>
      <c r="KCN124" s="220"/>
      <c r="KCO124" s="220"/>
      <c r="KCP124" s="220"/>
      <c r="KCQ124" s="220"/>
      <c r="KCR124" s="220"/>
      <c r="KCS124" s="220"/>
      <c r="KCT124" s="220"/>
      <c r="KCU124" s="220"/>
      <c r="KCV124" s="220"/>
      <c r="KCW124" s="220"/>
      <c r="KCX124" s="220"/>
      <c r="KCY124" s="220"/>
      <c r="KCZ124" s="220"/>
      <c r="KDA124" s="220"/>
      <c r="KDB124" s="220"/>
      <c r="KDC124" s="220"/>
      <c r="KDD124" s="220"/>
      <c r="KDE124" s="220"/>
      <c r="KDF124" s="220"/>
      <c r="KDG124" s="220"/>
      <c r="KDH124" s="220"/>
      <c r="KDI124" s="220"/>
      <c r="KDJ124" s="220"/>
      <c r="KDK124" s="220"/>
      <c r="KDL124" s="220"/>
      <c r="KDM124" s="220"/>
      <c r="KDN124" s="220"/>
      <c r="KDO124" s="220"/>
      <c r="KDP124" s="220"/>
      <c r="KDQ124" s="220"/>
      <c r="KDR124" s="220"/>
      <c r="KDS124" s="220"/>
      <c r="KDT124" s="220"/>
      <c r="KDU124" s="220"/>
      <c r="KDV124" s="220"/>
      <c r="KDW124" s="220"/>
      <c r="KDX124" s="220"/>
      <c r="KDY124" s="220"/>
      <c r="KDZ124" s="220"/>
      <c r="KEA124" s="220"/>
      <c r="KEB124" s="220"/>
      <c r="KEC124" s="220"/>
      <c r="KED124" s="220"/>
      <c r="KEE124" s="220"/>
      <c r="KEF124" s="220"/>
      <c r="KEG124" s="220"/>
      <c r="KEH124" s="220"/>
      <c r="KEI124" s="220"/>
      <c r="KEJ124" s="220"/>
      <c r="KEK124" s="220"/>
      <c r="KEL124" s="220"/>
      <c r="KEM124" s="220"/>
      <c r="KEN124" s="220"/>
      <c r="KEO124" s="220"/>
      <c r="KEP124" s="220"/>
      <c r="KEQ124" s="220"/>
      <c r="KER124" s="220"/>
      <c r="KES124" s="220"/>
      <c r="KET124" s="220"/>
      <c r="KEU124" s="220"/>
      <c r="KEV124" s="220"/>
      <c r="KEW124" s="220"/>
      <c r="KEX124" s="220"/>
      <c r="KEY124" s="220"/>
      <c r="KEZ124" s="220"/>
      <c r="KFA124" s="220"/>
      <c r="KFB124" s="220"/>
      <c r="KFC124" s="220"/>
      <c r="KFD124" s="220"/>
      <c r="KFE124" s="220"/>
      <c r="KFF124" s="220"/>
      <c r="KFG124" s="220"/>
      <c r="KFH124" s="220"/>
      <c r="KFI124" s="220"/>
      <c r="KFJ124" s="220"/>
      <c r="KFK124" s="220"/>
      <c r="KFL124" s="220"/>
      <c r="KFM124" s="220"/>
      <c r="KFN124" s="220"/>
      <c r="KFO124" s="220"/>
      <c r="KFP124" s="220"/>
      <c r="KFQ124" s="220"/>
      <c r="KFR124" s="220"/>
      <c r="KFS124" s="220"/>
      <c r="KFT124" s="220"/>
      <c r="KFU124" s="220"/>
      <c r="KFV124" s="220"/>
      <c r="KFW124" s="220"/>
      <c r="KFX124" s="220"/>
      <c r="KFY124" s="220"/>
      <c r="KFZ124" s="220"/>
      <c r="KGA124" s="220"/>
      <c r="KGB124" s="220"/>
      <c r="KGC124" s="220"/>
      <c r="KGD124" s="220"/>
      <c r="KGE124" s="220"/>
      <c r="KGF124" s="220"/>
      <c r="KGG124" s="220"/>
      <c r="KGH124" s="220"/>
      <c r="KGI124" s="220"/>
      <c r="KGJ124" s="220"/>
      <c r="KGK124" s="220"/>
      <c r="KGL124" s="220"/>
      <c r="KGM124" s="220"/>
      <c r="KGN124" s="220"/>
      <c r="KGO124" s="220"/>
      <c r="KGP124" s="220"/>
      <c r="KGQ124" s="220"/>
      <c r="KGR124" s="220"/>
      <c r="KGS124" s="220"/>
      <c r="KGT124" s="220"/>
      <c r="KGU124" s="220"/>
      <c r="KGV124" s="220"/>
      <c r="KGW124" s="220"/>
      <c r="KGX124" s="220"/>
      <c r="KGY124" s="220"/>
      <c r="KGZ124" s="220"/>
      <c r="KHA124" s="220"/>
      <c r="KHB124" s="220"/>
      <c r="KHC124" s="220"/>
      <c r="KHD124" s="220"/>
      <c r="KHE124" s="220"/>
      <c r="KHF124" s="220"/>
      <c r="KHG124" s="220"/>
      <c r="KHH124" s="220"/>
      <c r="KHI124" s="220"/>
      <c r="KHJ124" s="220"/>
      <c r="KHK124" s="220"/>
      <c r="KHL124" s="220"/>
      <c r="KHM124" s="220"/>
      <c r="KHN124" s="220"/>
      <c r="KHO124" s="220"/>
      <c r="KHP124" s="220"/>
      <c r="KHQ124" s="220"/>
      <c r="KHR124" s="220"/>
      <c r="KHS124" s="220"/>
      <c r="KHT124" s="220"/>
      <c r="KHU124" s="220"/>
      <c r="KHV124" s="220"/>
      <c r="KHW124" s="220"/>
      <c r="KHX124" s="220"/>
      <c r="KHY124" s="220"/>
      <c r="KHZ124" s="220"/>
      <c r="KIA124" s="220"/>
      <c r="KIB124" s="220"/>
      <c r="KIC124" s="220"/>
      <c r="KID124" s="220"/>
      <c r="KIE124" s="220"/>
      <c r="KIF124" s="220"/>
      <c r="KIG124" s="220"/>
      <c r="KIH124" s="220"/>
      <c r="KII124" s="220"/>
      <c r="KIJ124" s="220"/>
      <c r="KIK124" s="220"/>
      <c r="KIL124" s="220"/>
      <c r="KIM124" s="220"/>
      <c r="KIN124" s="220"/>
      <c r="KIO124" s="220"/>
      <c r="KIP124" s="220"/>
      <c r="KIQ124" s="220"/>
      <c r="KIR124" s="220"/>
      <c r="KIS124" s="220"/>
      <c r="KIT124" s="220"/>
      <c r="KIU124" s="220"/>
      <c r="KIV124" s="220"/>
      <c r="KIW124" s="220"/>
      <c r="KIX124" s="220"/>
      <c r="KIY124" s="220"/>
      <c r="KIZ124" s="220"/>
      <c r="KJA124" s="220"/>
      <c r="KJB124" s="220"/>
      <c r="KJC124" s="220"/>
      <c r="KJD124" s="220"/>
      <c r="KJE124" s="220"/>
      <c r="KJF124" s="220"/>
      <c r="KJG124" s="220"/>
      <c r="KJH124" s="220"/>
      <c r="KJI124" s="220"/>
      <c r="KJJ124" s="220"/>
      <c r="KJK124" s="220"/>
      <c r="KJL124" s="220"/>
      <c r="KJM124" s="220"/>
      <c r="KJN124" s="220"/>
      <c r="KJO124" s="220"/>
      <c r="KJP124" s="220"/>
      <c r="KJQ124" s="220"/>
      <c r="KJR124" s="220"/>
      <c r="KJS124" s="220"/>
      <c r="KJT124" s="220"/>
      <c r="KJU124" s="220"/>
      <c r="KJV124" s="220"/>
      <c r="KJW124" s="220"/>
      <c r="KJX124" s="220"/>
      <c r="KJY124" s="220"/>
      <c r="KJZ124" s="220"/>
      <c r="KKA124" s="220"/>
      <c r="KKB124" s="220"/>
      <c r="KKC124" s="220"/>
      <c r="KKD124" s="220"/>
      <c r="KKE124" s="220"/>
      <c r="KKF124" s="220"/>
      <c r="KKG124" s="220"/>
      <c r="KKH124" s="220"/>
      <c r="KKI124" s="220"/>
      <c r="KKJ124" s="220"/>
      <c r="KKK124" s="220"/>
      <c r="KKL124" s="220"/>
      <c r="KKM124" s="220"/>
      <c r="KKN124" s="220"/>
      <c r="KKO124" s="220"/>
      <c r="KKP124" s="220"/>
      <c r="KKQ124" s="220"/>
      <c r="KKR124" s="220"/>
      <c r="KKS124" s="220"/>
      <c r="KKT124" s="220"/>
      <c r="KKU124" s="220"/>
      <c r="KKV124" s="220"/>
      <c r="KKW124" s="220"/>
      <c r="KKX124" s="220"/>
      <c r="KKY124" s="220"/>
      <c r="KKZ124" s="220"/>
      <c r="KLA124" s="220"/>
      <c r="KLB124" s="220"/>
      <c r="KLC124" s="220"/>
      <c r="KLD124" s="220"/>
      <c r="KLE124" s="220"/>
      <c r="KLF124" s="220"/>
      <c r="KLG124" s="220"/>
      <c r="KLH124" s="220"/>
      <c r="KLI124" s="220"/>
      <c r="KLJ124" s="220"/>
      <c r="KLK124" s="220"/>
      <c r="KLL124" s="220"/>
      <c r="KLM124" s="220"/>
      <c r="KLN124" s="220"/>
      <c r="KLO124" s="220"/>
      <c r="KLP124" s="220"/>
      <c r="KLQ124" s="220"/>
      <c r="KLR124" s="220"/>
      <c r="KLS124" s="220"/>
      <c r="KLT124" s="220"/>
      <c r="KLU124" s="220"/>
      <c r="KLV124" s="220"/>
      <c r="KLW124" s="220"/>
      <c r="KLX124" s="220"/>
      <c r="KLY124" s="220"/>
      <c r="KLZ124" s="220"/>
      <c r="KMA124" s="220"/>
      <c r="KMB124" s="220"/>
      <c r="KMC124" s="220"/>
      <c r="KMD124" s="220"/>
      <c r="KME124" s="220"/>
      <c r="KMF124" s="220"/>
      <c r="KMG124" s="220"/>
      <c r="KMH124" s="220"/>
      <c r="KMI124" s="220"/>
      <c r="KMJ124" s="220"/>
      <c r="KMK124" s="220"/>
      <c r="KML124" s="220"/>
      <c r="KMM124" s="220"/>
      <c r="KMN124" s="220"/>
      <c r="KMO124" s="220"/>
      <c r="KMP124" s="220"/>
      <c r="KMQ124" s="220"/>
      <c r="KMR124" s="220"/>
      <c r="KMS124" s="220"/>
      <c r="KMT124" s="220"/>
      <c r="KMU124" s="220"/>
      <c r="KMV124" s="220"/>
      <c r="KMW124" s="220"/>
      <c r="KMX124" s="220"/>
      <c r="KMY124" s="220"/>
      <c r="KMZ124" s="220"/>
      <c r="KNA124" s="220"/>
      <c r="KNB124" s="220"/>
      <c r="KNC124" s="220"/>
      <c r="KND124" s="220"/>
      <c r="KNE124" s="220"/>
      <c r="KNF124" s="220"/>
      <c r="KNG124" s="220"/>
      <c r="KNH124" s="220"/>
      <c r="KNI124" s="220"/>
      <c r="KNJ124" s="220"/>
      <c r="KNK124" s="220"/>
      <c r="KNL124" s="220"/>
      <c r="KNM124" s="220"/>
      <c r="KNN124" s="220"/>
      <c r="KNO124" s="220"/>
      <c r="KNP124" s="220"/>
      <c r="KNQ124" s="220"/>
      <c r="KNR124" s="220"/>
      <c r="KNS124" s="220"/>
      <c r="KNT124" s="220"/>
      <c r="KNU124" s="220"/>
      <c r="KNV124" s="220"/>
      <c r="KNW124" s="220"/>
      <c r="KNX124" s="220"/>
      <c r="KNY124" s="220"/>
      <c r="KNZ124" s="220"/>
      <c r="KOA124" s="220"/>
      <c r="KOB124" s="220"/>
      <c r="KOC124" s="220"/>
      <c r="KOD124" s="220"/>
      <c r="KOE124" s="220"/>
      <c r="KOF124" s="220"/>
      <c r="KOG124" s="220"/>
      <c r="KOH124" s="220"/>
      <c r="KOI124" s="220"/>
      <c r="KOJ124" s="220"/>
      <c r="KOK124" s="220"/>
      <c r="KOL124" s="220"/>
      <c r="KOM124" s="220"/>
      <c r="KON124" s="220"/>
      <c r="KOO124" s="220"/>
      <c r="KOP124" s="220"/>
      <c r="KOQ124" s="220"/>
      <c r="KOR124" s="220"/>
      <c r="KOS124" s="220"/>
      <c r="KOT124" s="220"/>
      <c r="KOU124" s="220"/>
      <c r="KOV124" s="220"/>
      <c r="KOW124" s="220"/>
      <c r="KOX124" s="220"/>
      <c r="KOY124" s="220"/>
      <c r="KOZ124" s="220"/>
      <c r="KPA124" s="220"/>
      <c r="KPB124" s="220"/>
      <c r="KPC124" s="220"/>
      <c r="KPD124" s="220"/>
      <c r="KPE124" s="220"/>
      <c r="KPF124" s="220"/>
      <c r="KPG124" s="220"/>
      <c r="KPH124" s="220"/>
      <c r="KPI124" s="220"/>
      <c r="KPJ124" s="220"/>
      <c r="KPK124" s="220"/>
      <c r="KPL124" s="220"/>
      <c r="KPM124" s="220"/>
      <c r="KPN124" s="220"/>
      <c r="KPO124" s="220"/>
      <c r="KPP124" s="220"/>
      <c r="KPQ124" s="220"/>
      <c r="KPR124" s="220"/>
      <c r="KPS124" s="220"/>
      <c r="KPT124" s="220"/>
      <c r="KPU124" s="220"/>
      <c r="KPV124" s="220"/>
      <c r="KPW124" s="220"/>
      <c r="KPX124" s="220"/>
      <c r="KPY124" s="220"/>
      <c r="KPZ124" s="220"/>
      <c r="KQA124" s="220"/>
      <c r="KQB124" s="220"/>
      <c r="KQC124" s="220"/>
      <c r="KQD124" s="220"/>
      <c r="KQE124" s="220"/>
      <c r="KQF124" s="220"/>
      <c r="KQG124" s="220"/>
      <c r="KQH124" s="220"/>
      <c r="KQI124" s="220"/>
      <c r="KQJ124" s="220"/>
      <c r="KQK124" s="220"/>
      <c r="KQL124" s="220"/>
      <c r="KQM124" s="220"/>
      <c r="KQN124" s="220"/>
      <c r="KQO124" s="220"/>
      <c r="KQP124" s="220"/>
      <c r="KQQ124" s="220"/>
      <c r="KQR124" s="220"/>
      <c r="KQS124" s="220"/>
      <c r="KQT124" s="220"/>
      <c r="KQU124" s="220"/>
      <c r="KQV124" s="220"/>
      <c r="KQW124" s="220"/>
      <c r="KQX124" s="220"/>
      <c r="KQY124" s="220"/>
      <c r="KQZ124" s="220"/>
      <c r="KRA124" s="220"/>
      <c r="KRB124" s="220"/>
      <c r="KRC124" s="220"/>
      <c r="KRD124" s="220"/>
      <c r="KRE124" s="220"/>
      <c r="KRF124" s="220"/>
      <c r="KRG124" s="220"/>
      <c r="KRH124" s="220"/>
      <c r="KRI124" s="220"/>
      <c r="KRJ124" s="220"/>
      <c r="KRK124" s="220"/>
      <c r="KRL124" s="220"/>
      <c r="KRM124" s="220"/>
      <c r="KRN124" s="220"/>
      <c r="KRO124" s="220"/>
      <c r="KRP124" s="220"/>
      <c r="KRQ124" s="220"/>
      <c r="KRR124" s="220"/>
      <c r="KRS124" s="220"/>
      <c r="KRT124" s="220"/>
      <c r="KRU124" s="220"/>
      <c r="KRV124" s="220"/>
      <c r="KRW124" s="220"/>
      <c r="KRX124" s="220"/>
      <c r="KRY124" s="220"/>
      <c r="KRZ124" s="220"/>
      <c r="KSA124" s="220"/>
      <c r="KSB124" s="220"/>
      <c r="KSC124" s="220"/>
      <c r="KSD124" s="220"/>
      <c r="KSE124" s="220"/>
      <c r="KSF124" s="220"/>
      <c r="KSG124" s="220"/>
      <c r="KSH124" s="220"/>
      <c r="KSI124" s="220"/>
      <c r="KSJ124" s="220"/>
      <c r="KSK124" s="220"/>
      <c r="KSL124" s="220"/>
      <c r="KSM124" s="220"/>
      <c r="KSN124" s="220"/>
      <c r="KSO124" s="220"/>
      <c r="KSP124" s="220"/>
      <c r="KSQ124" s="220"/>
      <c r="KSR124" s="220"/>
      <c r="KSS124" s="220"/>
      <c r="KST124" s="220"/>
      <c r="KSU124" s="220"/>
      <c r="KSV124" s="220"/>
      <c r="KSW124" s="220"/>
      <c r="KSX124" s="220"/>
      <c r="KSY124" s="220"/>
      <c r="KSZ124" s="220"/>
      <c r="KTA124" s="220"/>
      <c r="KTB124" s="220"/>
      <c r="KTC124" s="220"/>
      <c r="KTD124" s="220"/>
      <c r="KTE124" s="220"/>
      <c r="KTF124" s="220"/>
      <c r="KTG124" s="220"/>
      <c r="KTH124" s="220"/>
      <c r="KTI124" s="220"/>
      <c r="KTJ124" s="220"/>
      <c r="KTK124" s="220"/>
      <c r="KTL124" s="220"/>
      <c r="KTM124" s="220"/>
      <c r="KTN124" s="220"/>
      <c r="KTO124" s="220"/>
      <c r="KTP124" s="220"/>
      <c r="KTQ124" s="220"/>
      <c r="KTR124" s="220"/>
      <c r="KTS124" s="220"/>
      <c r="KTT124" s="220"/>
      <c r="KTU124" s="220"/>
      <c r="KTV124" s="220"/>
      <c r="KTW124" s="220"/>
      <c r="KTX124" s="220"/>
      <c r="KTY124" s="220"/>
      <c r="KTZ124" s="220"/>
      <c r="KUA124" s="220"/>
      <c r="KUB124" s="220"/>
      <c r="KUC124" s="220"/>
      <c r="KUD124" s="220"/>
      <c r="KUE124" s="220"/>
      <c r="KUF124" s="220"/>
      <c r="KUG124" s="220"/>
      <c r="KUH124" s="220"/>
      <c r="KUI124" s="220"/>
      <c r="KUJ124" s="220"/>
      <c r="KUK124" s="220"/>
      <c r="KUL124" s="220"/>
      <c r="KUM124" s="220"/>
      <c r="KUN124" s="220"/>
      <c r="KUO124" s="220"/>
      <c r="KUP124" s="220"/>
      <c r="KUQ124" s="220"/>
      <c r="KUR124" s="220"/>
      <c r="KUS124" s="220"/>
      <c r="KUT124" s="220"/>
      <c r="KUU124" s="220"/>
      <c r="KUV124" s="220"/>
      <c r="KUW124" s="220"/>
      <c r="KUX124" s="220"/>
      <c r="KUY124" s="220"/>
      <c r="KUZ124" s="220"/>
      <c r="KVA124" s="220"/>
      <c r="KVB124" s="220"/>
      <c r="KVC124" s="220"/>
      <c r="KVD124" s="220"/>
      <c r="KVE124" s="220"/>
      <c r="KVF124" s="220"/>
      <c r="KVG124" s="220"/>
      <c r="KVH124" s="220"/>
      <c r="KVI124" s="220"/>
      <c r="KVJ124" s="220"/>
      <c r="KVK124" s="220"/>
      <c r="KVL124" s="220"/>
      <c r="KVM124" s="220"/>
      <c r="KVN124" s="220"/>
      <c r="KVO124" s="220"/>
      <c r="KVP124" s="220"/>
      <c r="KVQ124" s="220"/>
      <c r="KVR124" s="220"/>
      <c r="KVS124" s="220"/>
      <c r="KVT124" s="220"/>
      <c r="KVU124" s="220"/>
      <c r="KVV124" s="220"/>
      <c r="KVW124" s="220"/>
      <c r="KVX124" s="220"/>
      <c r="KVY124" s="220"/>
      <c r="KVZ124" s="220"/>
      <c r="KWA124" s="220"/>
      <c r="KWB124" s="220"/>
      <c r="KWC124" s="220"/>
      <c r="KWD124" s="220"/>
      <c r="KWE124" s="220"/>
      <c r="KWF124" s="220"/>
      <c r="KWG124" s="220"/>
      <c r="KWH124" s="220"/>
      <c r="KWI124" s="220"/>
      <c r="KWJ124" s="220"/>
      <c r="KWK124" s="220"/>
      <c r="KWL124" s="220"/>
      <c r="KWM124" s="220"/>
      <c r="KWN124" s="220"/>
      <c r="KWO124" s="220"/>
      <c r="KWP124" s="220"/>
      <c r="KWQ124" s="220"/>
      <c r="KWR124" s="220"/>
      <c r="KWS124" s="220"/>
      <c r="KWT124" s="220"/>
      <c r="KWU124" s="220"/>
      <c r="KWV124" s="220"/>
      <c r="KWW124" s="220"/>
      <c r="KWX124" s="220"/>
      <c r="KWY124" s="220"/>
      <c r="KWZ124" s="220"/>
      <c r="KXA124" s="220"/>
      <c r="KXB124" s="220"/>
      <c r="KXC124" s="220"/>
      <c r="KXD124" s="220"/>
      <c r="KXE124" s="220"/>
      <c r="KXF124" s="220"/>
      <c r="KXG124" s="220"/>
      <c r="KXH124" s="220"/>
      <c r="KXI124" s="220"/>
      <c r="KXJ124" s="220"/>
      <c r="KXK124" s="220"/>
      <c r="KXL124" s="220"/>
      <c r="KXM124" s="220"/>
      <c r="KXN124" s="220"/>
      <c r="KXO124" s="220"/>
      <c r="KXP124" s="220"/>
      <c r="KXQ124" s="220"/>
      <c r="KXR124" s="220"/>
      <c r="KXS124" s="220"/>
      <c r="KXT124" s="220"/>
      <c r="KXU124" s="220"/>
      <c r="KXV124" s="220"/>
      <c r="KXW124" s="220"/>
      <c r="KXX124" s="220"/>
      <c r="KXY124" s="220"/>
      <c r="KXZ124" s="220"/>
      <c r="KYA124" s="220"/>
      <c r="KYB124" s="220"/>
      <c r="KYC124" s="220"/>
      <c r="KYD124" s="220"/>
      <c r="KYE124" s="220"/>
      <c r="KYF124" s="220"/>
      <c r="KYG124" s="220"/>
      <c r="KYH124" s="220"/>
      <c r="KYI124" s="220"/>
      <c r="KYJ124" s="220"/>
      <c r="KYK124" s="220"/>
      <c r="KYL124" s="220"/>
      <c r="KYM124" s="220"/>
      <c r="KYN124" s="220"/>
      <c r="KYO124" s="220"/>
      <c r="KYP124" s="220"/>
      <c r="KYQ124" s="220"/>
      <c r="KYR124" s="220"/>
      <c r="KYS124" s="220"/>
      <c r="KYT124" s="220"/>
      <c r="KYU124" s="220"/>
      <c r="KYV124" s="220"/>
      <c r="KYW124" s="220"/>
      <c r="KYX124" s="220"/>
      <c r="KYY124" s="220"/>
      <c r="KYZ124" s="220"/>
      <c r="KZA124" s="220"/>
      <c r="KZB124" s="220"/>
      <c r="KZC124" s="220"/>
      <c r="KZD124" s="220"/>
      <c r="KZE124" s="220"/>
      <c r="KZF124" s="220"/>
      <c r="KZG124" s="220"/>
      <c r="KZH124" s="220"/>
      <c r="KZI124" s="220"/>
      <c r="KZJ124" s="220"/>
      <c r="KZK124" s="220"/>
      <c r="KZL124" s="220"/>
      <c r="KZM124" s="220"/>
      <c r="KZN124" s="220"/>
      <c r="KZO124" s="220"/>
      <c r="KZP124" s="220"/>
      <c r="KZQ124" s="220"/>
      <c r="KZR124" s="220"/>
      <c r="KZS124" s="220"/>
      <c r="KZT124" s="220"/>
      <c r="KZU124" s="220"/>
      <c r="KZV124" s="220"/>
      <c r="KZW124" s="220"/>
      <c r="KZX124" s="220"/>
      <c r="KZY124" s="220"/>
      <c r="KZZ124" s="220"/>
      <c r="LAA124" s="220"/>
      <c r="LAB124" s="220"/>
      <c r="LAC124" s="220"/>
      <c r="LAD124" s="220"/>
      <c r="LAE124" s="220"/>
      <c r="LAF124" s="220"/>
      <c r="LAG124" s="220"/>
      <c r="LAH124" s="220"/>
      <c r="LAI124" s="220"/>
      <c r="LAJ124" s="220"/>
      <c r="LAK124" s="220"/>
      <c r="LAL124" s="220"/>
      <c r="LAM124" s="220"/>
      <c r="LAN124" s="220"/>
      <c r="LAO124" s="220"/>
      <c r="LAP124" s="220"/>
      <c r="LAQ124" s="220"/>
      <c r="LAR124" s="220"/>
      <c r="LAS124" s="220"/>
      <c r="LAT124" s="220"/>
      <c r="LAU124" s="220"/>
      <c r="LAV124" s="220"/>
      <c r="LAW124" s="220"/>
      <c r="LAX124" s="220"/>
      <c r="LAY124" s="220"/>
      <c r="LAZ124" s="220"/>
      <c r="LBA124" s="220"/>
      <c r="LBB124" s="220"/>
      <c r="LBC124" s="220"/>
      <c r="LBD124" s="220"/>
      <c r="LBE124" s="220"/>
      <c r="LBF124" s="220"/>
      <c r="LBG124" s="220"/>
      <c r="LBH124" s="220"/>
      <c r="LBI124" s="220"/>
      <c r="LBJ124" s="220"/>
      <c r="LBK124" s="220"/>
      <c r="LBL124" s="220"/>
      <c r="LBM124" s="220"/>
      <c r="LBN124" s="220"/>
      <c r="LBO124" s="220"/>
      <c r="LBP124" s="220"/>
      <c r="LBQ124" s="220"/>
      <c r="LBR124" s="220"/>
      <c r="LBS124" s="220"/>
      <c r="LBT124" s="220"/>
      <c r="LBU124" s="220"/>
      <c r="LBV124" s="220"/>
      <c r="LBW124" s="220"/>
      <c r="LBX124" s="220"/>
      <c r="LBY124" s="220"/>
      <c r="LBZ124" s="220"/>
      <c r="LCA124" s="220"/>
      <c r="LCB124" s="220"/>
      <c r="LCC124" s="220"/>
      <c r="LCD124" s="220"/>
      <c r="LCE124" s="220"/>
      <c r="LCF124" s="220"/>
      <c r="LCG124" s="220"/>
      <c r="LCH124" s="220"/>
      <c r="LCI124" s="220"/>
      <c r="LCJ124" s="220"/>
      <c r="LCK124" s="220"/>
      <c r="LCL124" s="220"/>
      <c r="LCM124" s="220"/>
      <c r="LCN124" s="220"/>
      <c r="LCO124" s="220"/>
      <c r="LCP124" s="220"/>
      <c r="LCQ124" s="220"/>
      <c r="LCR124" s="220"/>
      <c r="LCS124" s="220"/>
      <c r="LCT124" s="220"/>
      <c r="LCU124" s="220"/>
      <c r="LCV124" s="220"/>
      <c r="LCW124" s="220"/>
      <c r="LCX124" s="220"/>
      <c r="LCY124" s="220"/>
      <c r="LCZ124" s="220"/>
      <c r="LDA124" s="220"/>
      <c r="LDB124" s="220"/>
      <c r="LDC124" s="220"/>
      <c r="LDD124" s="220"/>
      <c r="LDE124" s="220"/>
      <c r="LDF124" s="220"/>
      <c r="LDG124" s="220"/>
      <c r="LDH124" s="220"/>
      <c r="LDI124" s="220"/>
      <c r="LDJ124" s="220"/>
      <c r="LDK124" s="220"/>
      <c r="LDL124" s="220"/>
      <c r="LDM124" s="220"/>
      <c r="LDN124" s="220"/>
      <c r="LDO124" s="220"/>
      <c r="LDP124" s="220"/>
      <c r="LDQ124" s="220"/>
      <c r="LDR124" s="220"/>
      <c r="LDS124" s="220"/>
      <c r="LDT124" s="220"/>
      <c r="LDU124" s="220"/>
      <c r="LDV124" s="220"/>
      <c r="LDW124" s="220"/>
      <c r="LDX124" s="220"/>
      <c r="LDY124" s="220"/>
      <c r="LDZ124" s="220"/>
      <c r="LEA124" s="220"/>
      <c r="LEB124" s="220"/>
      <c r="LEC124" s="220"/>
      <c r="LED124" s="220"/>
      <c r="LEE124" s="220"/>
      <c r="LEF124" s="220"/>
      <c r="LEG124" s="220"/>
      <c r="LEH124" s="220"/>
      <c r="LEI124" s="220"/>
      <c r="LEJ124" s="220"/>
      <c r="LEK124" s="220"/>
      <c r="LEL124" s="220"/>
      <c r="LEM124" s="220"/>
      <c r="LEN124" s="220"/>
      <c r="LEO124" s="220"/>
      <c r="LEP124" s="220"/>
      <c r="LEQ124" s="220"/>
      <c r="LER124" s="220"/>
      <c r="LES124" s="220"/>
      <c r="LET124" s="220"/>
      <c r="LEU124" s="220"/>
      <c r="LEV124" s="220"/>
      <c r="LEW124" s="220"/>
      <c r="LEX124" s="220"/>
      <c r="LEY124" s="220"/>
      <c r="LEZ124" s="220"/>
      <c r="LFA124" s="220"/>
      <c r="LFB124" s="220"/>
      <c r="LFC124" s="220"/>
      <c r="LFD124" s="220"/>
      <c r="LFE124" s="220"/>
      <c r="LFF124" s="220"/>
      <c r="LFG124" s="220"/>
      <c r="LFH124" s="220"/>
      <c r="LFI124" s="220"/>
      <c r="LFJ124" s="220"/>
      <c r="LFK124" s="220"/>
      <c r="LFL124" s="220"/>
      <c r="LFM124" s="220"/>
      <c r="LFN124" s="220"/>
      <c r="LFO124" s="220"/>
      <c r="LFP124" s="220"/>
      <c r="LFQ124" s="220"/>
      <c r="LFR124" s="220"/>
      <c r="LFS124" s="220"/>
      <c r="LFT124" s="220"/>
      <c r="LFU124" s="220"/>
      <c r="LFV124" s="220"/>
      <c r="LFW124" s="220"/>
      <c r="LFX124" s="220"/>
      <c r="LFY124" s="220"/>
      <c r="LFZ124" s="220"/>
      <c r="LGA124" s="220"/>
      <c r="LGB124" s="220"/>
      <c r="LGC124" s="220"/>
      <c r="LGD124" s="220"/>
      <c r="LGE124" s="220"/>
      <c r="LGF124" s="220"/>
      <c r="LGG124" s="220"/>
      <c r="LGH124" s="220"/>
      <c r="LGI124" s="220"/>
      <c r="LGJ124" s="220"/>
      <c r="LGK124" s="220"/>
      <c r="LGL124" s="220"/>
      <c r="LGM124" s="220"/>
      <c r="LGN124" s="220"/>
      <c r="LGO124" s="220"/>
      <c r="LGP124" s="220"/>
      <c r="LGQ124" s="220"/>
      <c r="LGR124" s="220"/>
      <c r="LGS124" s="220"/>
      <c r="LGT124" s="220"/>
      <c r="LGU124" s="220"/>
      <c r="LGV124" s="220"/>
      <c r="LGW124" s="220"/>
      <c r="LGX124" s="220"/>
      <c r="LGY124" s="220"/>
      <c r="LGZ124" s="220"/>
      <c r="LHA124" s="220"/>
      <c r="LHB124" s="220"/>
      <c r="LHC124" s="220"/>
      <c r="LHD124" s="220"/>
      <c r="LHE124" s="220"/>
      <c r="LHF124" s="220"/>
      <c r="LHG124" s="220"/>
      <c r="LHH124" s="220"/>
      <c r="LHI124" s="220"/>
      <c r="LHJ124" s="220"/>
      <c r="LHK124" s="220"/>
      <c r="LHL124" s="220"/>
      <c r="LHM124" s="220"/>
      <c r="LHN124" s="220"/>
      <c r="LHO124" s="220"/>
      <c r="LHP124" s="220"/>
      <c r="LHQ124" s="220"/>
      <c r="LHR124" s="220"/>
      <c r="LHS124" s="220"/>
      <c r="LHT124" s="220"/>
      <c r="LHU124" s="220"/>
      <c r="LHV124" s="220"/>
      <c r="LHW124" s="220"/>
      <c r="LHX124" s="220"/>
      <c r="LHY124" s="220"/>
      <c r="LHZ124" s="220"/>
      <c r="LIA124" s="220"/>
      <c r="LIB124" s="220"/>
      <c r="LIC124" s="220"/>
      <c r="LID124" s="220"/>
      <c r="LIE124" s="220"/>
      <c r="LIF124" s="220"/>
      <c r="LIG124" s="220"/>
      <c r="LIH124" s="220"/>
      <c r="LII124" s="220"/>
      <c r="LIJ124" s="220"/>
      <c r="LIK124" s="220"/>
      <c r="LIL124" s="220"/>
      <c r="LIM124" s="220"/>
      <c r="LIN124" s="220"/>
      <c r="LIO124" s="220"/>
      <c r="LIP124" s="220"/>
      <c r="LIQ124" s="220"/>
      <c r="LIR124" s="220"/>
      <c r="LIS124" s="220"/>
      <c r="LIT124" s="220"/>
      <c r="LIU124" s="220"/>
      <c r="LIV124" s="220"/>
      <c r="LIW124" s="220"/>
      <c r="LIX124" s="220"/>
      <c r="LIY124" s="220"/>
      <c r="LIZ124" s="220"/>
      <c r="LJA124" s="220"/>
      <c r="LJB124" s="220"/>
      <c r="LJC124" s="220"/>
      <c r="LJD124" s="220"/>
      <c r="LJE124" s="220"/>
      <c r="LJF124" s="220"/>
      <c r="LJG124" s="220"/>
      <c r="LJH124" s="220"/>
      <c r="LJI124" s="220"/>
      <c r="LJJ124" s="220"/>
      <c r="LJK124" s="220"/>
      <c r="LJL124" s="220"/>
      <c r="LJM124" s="220"/>
      <c r="LJN124" s="220"/>
      <c r="LJO124" s="220"/>
      <c r="LJP124" s="220"/>
      <c r="LJQ124" s="220"/>
      <c r="LJR124" s="220"/>
      <c r="LJS124" s="220"/>
      <c r="LJT124" s="220"/>
      <c r="LJU124" s="220"/>
      <c r="LJV124" s="220"/>
      <c r="LJW124" s="220"/>
      <c r="LJX124" s="220"/>
      <c r="LJY124" s="220"/>
      <c r="LJZ124" s="220"/>
      <c r="LKA124" s="220"/>
      <c r="LKB124" s="220"/>
      <c r="LKC124" s="220"/>
      <c r="LKD124" s="220"/>
      <c r="LKE124" s="220"/>
      <c r="LKF124" s="220"/>
      <c r="LKG124" s="220"/>
      <c r="LKH124" s="220"/>
      <c r="LKI124" s="220"/>
      <c r="LKJ124" s="220"/>
      <c r="LKK124" s="220"/>
      <c r="LKL124" s="220"/>
      <c r="LKM124" s="220"/>
      <c r="LKN124" s="220"/>
      <c r="LKO124" s="220"/>
      <c r="LKP124" s="220"/>
      <c r="LKQ124" s="220"/>
      <c r="LKR124" s="220"/>
      <c r="LKS124" s="220"/>
      <c r="LKT124" s="220"/>
      <c r="LKU124" s="220"/>
      <c r="LKV124" s="220"/>
      <c r="LKW124" s="220"/>
      <c r="LKX124" s="220"/>
      <c r="LKY124" s="220"/>
      <c r="LKZ124" s="220"/>
      <c r="LLA124" s="220"/>
      <c r="LLB124" s="220"/>
      <c r="LLC124" s="220"/>
      <c r="LLD124" s="220"/>
      <c r="LLE124" s="220"/>
      <c r="LLF124" s="220"/>
      <c r="LLG124" s="220"/>
      <c r="LLH124" s="220"/>
      <c r="LLI124" s="220"/>
      <c r="LLJ124" s="220"/>
      <c r="LLK124" s="220"/>
      <c r="LLL124" s="220"/>
      <c r="LLM124" s="220"/>
      <c r="LLN124" s="220"/>
      <c r="LLO124" s="220"/>
      <c r="LLP124" s="220"/>
      <c r="LLQ124" s="220"/>
      <c r="LLR124" s="220"/>
      <c r="LLS124" s="220"/>
      <c r="LLT124" s="220"/>
      <c r="LLU124" s="220"/>
      <c r="LLV124" s="220"/>
      <c r="LLW124" s="220"/>
      <c r="LLX124" s="220"/>
      <c r="LLY124" s="220"/>
      <c r="LLZ124" s="220"/>
      <c r="LMA124" s="220"/>
      <c r="LMB124" s="220"/>
      <c r="LMC124" s="220"/>
      <c r="LMD124" s="220"/>
      <c r="LME124" s="220"/>
      <c r="LMF124" s="220"/>
      <c r="LMG124" s="220"/>
      <c r="LMH124" s="220"/>
      <c r="LMI124" s="220"/>
      <c r="LMJ124" s="220"/>
      <c r="LMK124" s="220"/>
      <c r="LML124" s="220"/>
      <c r="LMM124" s="220"/>
      <c r="LMN124" s="220"/>
      <c r="LMO124" s="220"/>
      <c r="LMP124" s="220"/>
      <c r="LMQ124" s="220"/>
      <c r="LMR124" s="220"/>
      <c r="LMS124" s="220"/>
      <c r="LMT124" s="220"/>
      <c r="LMU124" s="220"/>
      <c r="LMV124" s="220"/>
      <c r="LMW124" s="220"/>
      <c r="LMX124" s="220"/>
      <c r="LMY124" s="220"/>
      <c r="LMZ124" s="220"/>
      <c r="LNA124" s="220"/>
      <c r="LNB124" s="220"/>
      <c r="LNC124" s="220"/>
      <c r="LND124" s="220"/>
      <c r="LNE124" s="220"/>
      <c r="LNF124" s="220"/>
      <c r="LNG124" s="220"/>
      <c r="LNH124" s="220"/>
      <c r="LNI124" s="220"/>
      <c r="LNJ124" s="220"/>
      <c r="LNK124" s="220"/>
      <c r="LNL124" s="220"/>
      <c r="LNM124" s="220"/>
      <c r="LNN124" s="220"/>
      <c r="LNO124" s="220"/>
      <c r="LNP124" s="220"/>
      <c r="LNQ124" s="220"/>
      <c r="LNR124" s="220"/>
      <c r="LNS124" s="220"/>
      <c r="LNT124" s="220"/>
      <c r="LNU124" s="220"/>
      <c r="LNV124" s="220"/>
      <c r="LNW124" s="220"/>
      <c r="LNX124" s="220"/>
      <c r="LNY124" s="220"/>
      <c r="LNZ124" s="220"/>
      <c r="LOA124" s="220"/>
      <c r="LOB124" s="220"/>
      <c r="LOC124" s="220"/>
      <c r="LOD124" s="220"/>
      <c r="LOE124" s="220"/>
      <c r="LOF124" s="220"/>
      <c r="LOG124" s="220"/>
      <c r="LOH124" s="220"/>
      <c r="LOI124" s="220"/>
      <c r="LOJ124" s="220"/>
      <c r="LOK124" s="220"/>
      <c r="LOL124" s="220"/>
      <c r="LOM124" s="220"/>
      <c r="LON124" s="220"/>
      <c r="LOO124" s="220"/>
      <c r="LOP124" s="220"/>
      <c r="LOQ124" s="220"/>
      <c r="LOR124" s="220"/>
      <c r="LOS124" s="220"/>
      <c r="LOT124" s="220"/>
      <c r="LOU124" s="220"/>
      <c r="LOV124" s="220"/>
      <c r="LOW124" s="220"/>
      <c r="LOX124" s="220"/>
      <c r="LOY124" s="220"/>
      <c r="LOZ124" s="220"/>
      <c r="LPA124" s="220"/>
      <c r="LPB124" s="220"/>
      <c r="LPC124" s="220"/>
      <c r="LPD124" s="220"/>
      <c r="LPE124" s="220"/>
      <c r="LPF124" s="220"/>
      <c r="LPG124" s="220"/>
      <c r="LPH124" s="220"/>
      <c r="LPI124" s="220"/>
      <c r="LPJ124" s="220"/>
      <c r="LPK124" s="220"/>
      <c r="LPL124" s="220"/>
      <c r="LPM124" s="220"/>
      <c r="LPN124" s="220"/>
      <c r="LPO124" s="220"/>
      <c r="LPP124" s="220"/>
      <c r="LPQ124" s="220"/>
      <c r="LPR124" s="220"/>
      <c r="LPS124" s="220"/>
      <c r="LPT124" s="220"/>
      <c r="LPU124" s="220"/>
      <c r="LPV124" s="220"/>
      <c r="LPW124" s="220"/>
      <c r="LPX124" s="220"/>
      <c r="LPY124" s="220"/>
      <c r="LPZ124" s="220"/>
      <c r="LQA124" s="220"/>
      <c r="LQB124" s="220"/>
      <c r="LQC124" s="220"/>
      <c r="LQD124" s="220"/>
      <c r="LQE124" s="220"/>
      <c r="LQF124" s="220"/>
      <c r="LQG124" s="220"/>
      <c r="LQH124" s="220"/>
      <c r="LQI124" s="220"/>
      <c r="LQJ124" s="220"/>
      <c r="LQK124" s="220"/>
      <c r="LQL124" s="220"/>
      <c r="LQM124" s="220"/>
      <c r="LQN124" s="220"/>
      <c r="LQO124" s="220"/>
      <c r="LQP124" s="220"/>
      <c r="LQQ124" s="220"/>
      <c r="LQR124" s="220"/>
      <c r="LQS124" s="220"/>
      <c r="LQT124" s="220"/>
      <c r="LQU124" s="220"/>
      <c r="LQV124" s="220"/>
      <c r="LQW124" s="220"/>
      <c r="LQX124" s="220"/>
      <c r="LQY124" s="220"/>
      <c r="LQZ124" s="220"/>
      <c r="LRA124" s="220"/>
      <c r="LRB124" s="220"/>
      <c r="LRC124" s="220"/>
      <c r="LRD124" s="220"/>
      <c r="LRE124" s="220"/>
      <c r="LRF124" s="220"/>
      <c r="LRG124" s="220"/>
      <c r="LRH124" s="220"/>
      <c r="LRI124" s="220"/>
      <c r="LRJ124" s="220"/>
      <c r="LRK124" s="220"/>
      <c r="LRL124" s="220"/>
      <c r="LRM124" s="220"/>
      <c r="LRN124" s="220"/>
      <c r="LRO124" s="220"/>
      <c r="LRP124" s="220"/>
      <c r="LRQ124" s="220"/>
      <c r="LRR124" s="220"/>
      <c r="LRS124" s="220"/>
      <c r="LRT124" s="220"/>
      <c r="LRU124" s="220"/>
      <c r="LRV124" s="220"/>
      <c r="LRW124" s="220"/>
      <c r="LRX124" s="220"/>
      <c r="LRY124" s="220"/>
      <c r="LRZ124" s="220"/>
      <c r="LSA124" s="220"/>
      <c r="LSB124" s="220"/>
      <c r="LSC124" s="220"/>
      <c r="LSD124" s="220"/>
      <c r="LSE124" s="220"/>
      <c r="LSF124" s="220"/>
      <c r="LSG124" s="220"/>
      <c r="LSH124" s="220"/>
      <c r="LSI124" s="220"/>
      <c r="LSJ124" s="220"/>
      <c r="LSK124" s="220"/>
      <c r="LSL124" s="220"/>
      <c r="LSM124" s="220"/>
      <c r="LSN124" s="220"/>
      <c r="LSO124" s="220"/>
      <c r="LSP124" s="220"/>
      <c r="LSQ124" s="220"/>
      <c r="LSR124" s="220"/>
      <c r="LSS124" s="220"/>
      <c r="LST124" s="220"/>
      <c r="LSU124" s="220"/>
      <c r="LSV124" s="220"/>
      <c r="LSW124" s="220"/>
      <c r="LSX124" s="220"/>
      <c r="LSY124" s="220"/>
      <c r="LSZ124" s="220"/>
      <c r="LTA124" s="220"/>
      <c r="LTB124" s="220"/>
      <c r="LTC124" s="220"/>
      <c r="LTD124" s="220"/>
      <c r="LTE124" s="220"/>
      <c r="LTF124" s="220"/>
      <c r="LTG124" s="220"/>
      <c r="LTH124" s="220"/>
      <c r="LTI124" s="220"/>
      <c r="LTJ124" s="220"/>
      <c r="LTK124" s="220"/>
      <c r="LTL124" s="220"/>
      <c r="LTM124" s="220"/>
      <c r="LTN124" s="220"/>
      <c r="LTO124" s="220"/>
      <c r="LTP124" s="220"/>
      <c r="LTQ124" s="220"/>
      <c r="LTR124" s="220"/>
      <c r="LTS124" s="220"/>
      <c r="LTT124" s="220"/>
      <c r="LTU124" s="220"/>
      <c r="LTV124" s="220"/>
      <c r="LTW124" s="220"/>
      <c r="LTX124" s="220"/>
      <c r="LTY124" s="220"/>
      <c r="LTZ124" s="220"/>
      <c r="LUA124" s="220"/>
      <c r="LUB124" s="220"/>
      <c r="LUC124" s="220"/>
      <c r="LUD124" s="220"/>
      <c r="LUE124" s="220"/>
      <c r="LUF124" s="220"/>
      <c r="LUG124" s="220"/>
      <c r="LUH124" s="220"/>
      <c r="LUI124" s="220"/>
      <c r="LUJ124" s="220"/>
      <c r="LUK124" s="220"/>
      <c r="LUL124" s="220"/>
      <c r="LUM124" s="220"/>
      <c r="LUN124" s="220"/>
      <c r="LUO124" s="220"/>
      <c r="LUP124" s="220"/>
      <c r="LUQ124" s="220"/>
      <c r="LUR124" s="220"/>
      <c r="LUS124" s="220"/>
      <c r="LUT124" s="220"/>
      <c r="LUU124" s="220"/>
      <c r="LUV124" s="220"/>
      <c r="LUW124" s="220"/>
      <c r="LUX124" s="220"/>
      <c r="LUY124" s="220"/>
      <c r="LUZ124" s="220"/>
      <c r="LVA124" s="220"/>
      <c r="LVB124" s="220"/>
      <c r="LVC124" s="220"/>
      <c r="LVD124" s="220"/>
      <c r="LVE124" s="220"/>
      <c r="LVF124" s="220"/>
      <c r="LVG124" s="220"/>
      <c r="LVH124" s="220"/>
      <c r="LVI124" s="220"/>
      <c r="LVJ124" s="220"/>
      <c r="LVK124" s="220"/>
      <c r="LVL124" s="220"/>
      <c r="LVM124" s="220"/>
      <c r="LVN124" s="220"/>
      <c r="LVO124" s="220"/>
      <c r="LVP124" s="220"/>
      <c r="LVQ124" s="220"/>
      <c r="LVR124" s="220"/>
      <c r="LVS124" s="220"/>
      <c r="LVT124" s="220"/>
      <c r="LVU124" s="220"/>
      <c r="LVV124" s="220"/>
      <c r="LVW124" s="220"/>
      <c r="LVX124" s="220"/>
      <c r="LVY124" s="220"/>
      <c r="LVZ124" s="220"/>
      <c r="LWA124" s="220"/>
      <c r="LWB124" s="220"/>
      <c r="LWC124" s="220"/>
      <c r="LWD124" s="220"/>
      <c r="LWE124" s="220"/>
      <c r="LWF124" s="220"/>
      <c r="LWG124" s="220"/>
      <c r="LWH124" s="220"/>
      <c r="LWI124" s="220"/>
      <c r="LWJ124" s="220"/>
      <c r="LWK124" s="220"/>
      <c r="LWL124" s="220"/>
      <c r="LWM124" s="220"/>
      <c r="LWN124" s="220"/>
      <c r="LWO124" s="220"/>
      <c r="LWP124" s="220"/>
      <c r="LWQ124" s="220"/>
      <c r="LWR124" s="220"/>
      <c r="LWS124" s="220"/>
      <c r="LWT124" s="220"/>
      <c r="LWU124" s="220"/>
      <c r="LWV124" s="220"/>
      <c r="LWW124" s="220"/>
      <c r="LWX124" s="220"/>
      <c r="LWY124" s="220"/>
      <c r="LWZ124" s="220"/>
      <c r="LXA124" s="220"/>
      <c r="LXB124" s="220"/>
      <c r="LXC124" s="220"/>
      <c r="LXD124" s="220"/>
      <c r="LXE124" s="220"/>
      <c r="LXF124" s="220"/>
      <c r="LXG124" s="220"/>
      <c r="LXH124" s="220"/>
      <c r="LXI124" s="220"/>
      <c r="LXJ124" s="220"/>
      <c r="LXK124" s="220"/>
      <c r="LXL124" s="220"/>
      <c r="LXM124" s="220"/>
      <c r="LXN124" s="220"/>
      <c r="LXO124" s="220"/>
      <c r="LXP124" s="220"/>
      <c r="LXQ124" s="220"/>
      <c r="LXR124" s="220"/>
      <c r="LXS124" s="220"/>
      <c r="LXT124" s="220"/>
      <c r="LXU124" s="220"/>
      <c r="LXV124" s="220"/>
      <c r="LXW124" s="220"/>
      <c r="LXX124" s="220"/>
      <c r="LXY124" s="220"/>
      <c r="LXZ124" s="220"/>
      <c r="LYA124" s="220"/>
      <c r="LYB124" s="220"/>
      <c r="LYC124" s="220"/>
      <c r="LYD124" s="220"/>
      <c r="LYE124" s="220"/>
      <c r="LYF124" s="220"/>
      <c r="LYG124" s="220"/>
      <c r="LYH124" s="220"/>
      <c r="LYI124" s="220"/>
      <c r="LYJ124" s="220"/>
      <c r="LYK124" s="220"/>
      <c r="LYL124" s="220"/>
      <c r="LYM124" s="220"/>
      <c r="LYN124" s="220"/>
      <c r="LYO124" s="220"/>
      <c r="LYP124" s="220"/>
      <c r="LYQ124" s="220"/>
      <c r="LYR124" s="220"/>
      <c r="LYS124" s="220"/>
      <c r="LYT124" s="220"/>
      <c r="LYU124" s="220"/>
      <c r="LYV124" s="220"/>
      <c r="LYW124" s="220"/>
      <c r="LYX124" s="220"/>
      <c r="LYY124" s="220"/>
      <c r="LYZ124" s="220"/>
      <c r="LZA124" s="220"/>
      <c r="LZB124" s="220"/>
      <c r="LZC124" s="220"/>
      <c r="LZD124" s="220"/>
      <c r="LZE124" s="220"/>
      <c r="LZF124" s="220"/>
      <c r="LZG124" s="220"/>
      <c r="LZH124" s="220"/>
      <c r="LZI124" s="220"/>
      <c r="LZJ124" s="220"/>
      <c r="LZK124" s="220"/>
      <c r="LZL124" s="220"/>
      <c r="LZM124" s="220"/>
      <c r="LZN124" s="220"/>
      <c r="LZO124" s="220"/>
      <c r="LZP124" s="220"/>
      <c r="LZQ124" s="220"/>
      <c r="LZR124" s="220"/>
      <c r="LZS124" s="220"/>
      <c r="LZT124" s="220"/>
      <c r="LZU124" s="220"/>
      <c r="LZV124" s="220"/>
      <c r="LZW124" s="220"/>
      <c r="LZX124" s="220"/>
      <c r="LZY124" s="220"/>
      <c r="LZZ124" s="220"/>
      <c r="MAA124" s="220"/>
      <c r="MAB124" s="220"/>
      <c r="MAC124" s="220"/>
      <c r="MAD124" s="220"/>
      <c r="MAE124" s="220"/>
      <c r="MAF124" s="220"/>
      <c r="MAG124" s="220"/>
      <c r="MAH124" s="220"/>
      <c r="MAI124" s="220"/>
      <c r="MAJ124" s="220"/>
      <c r="MAK124" s="220"/>
      <c r="MAL124" s="220"/>
      <c r="MAM124" s="220"/>
      <c r="MAN124" s="220"/>
      <c r="MAO124" s="220"/>
      <c r="MAP124" s="220"/>
      <c r="MAQ124" s="220"/>
      <c r="MAR124" s="220"/>
      <c r="MAS124" s="220"/>
      <c r="MAT124" s="220"/>
      <c r="MAU124" s="220"/>
      <c r="MAV124" s="220"/>
      <c r="MAW124" s="220"/>
      <c r="MAX124" s="220"/>
      <c r="MAY124" s="220"/>
      <c r="MAZ124" s="220"/>
      <c r="MBA124" s="220"/>
      <c r="MBB124" s="220"/>
      <c r="MBC124" s="220"/>
      <c r="MBD124" s="220"/>
      <c r="MBE124" s="220"/>
      <c r="MBF124" s="220"/>
      <c r="MBG124" s="220"/>
      <c r="MBH124" s="220"/>
      <c r="MBI124" s="220"/>
      <c r="MBJ124" s="220"/>
      <c r="MBK124" s="220"/>
      <c r="MBL124" s="220"/>
      <c r="MBM124" s="220"/>
      <c r="MBN124" s="220"/>
      <c r="MBO124" s="220"/>
      <c r="MBP124" s="220"/>
      <c r="MBQ124" s="220"/>
      <c r="MBR124" s="220"/>
      <c r="MBS124" s="220"/>
      <c r="MBT124" s="220"/>
      <c r="MBU124" s="220"/>
      <c r="MBV124" s="220"/>
      <c r="MBW124" s="220"/>
      <c r="MBX124" s="220"/>
      <c r="MBY124" s="220"/>
      <c r="MBZ124" s="220"/>
      <c r="MCA124" s="220"/>
      <c r="MCB124" s="220"/>
      <c r="MCC124" s="220"/>
      <c r="MCD124" s="220"/>
      <c r="MCE124" s="220"/>
      <c r="MCF124" s="220"/>
      <c r="MCG124" s="220"/>
      <c r="MCH124" s="220"/>
      <c r="MCI124" s="220"/>
      <c r="MCJ124" s="220"/>
      <c r="MCK124" s="220"/>
      <c r="MCL124" s="220"/>
      <c r="MCM124" s="220"/>
      <c r="MCN124" s="220"/>
      <c r="MCO124" s="220"/>
      <c r="MCP124" s="220"/>
      <c r="MCQ124" s="220"/>
      <c r="MCR124" s="220"/>
      <c r="MCS124" s="220"/>
      <c r="MCT124" s="220"/>
      <c r="MCU124" s="220"/>
      <c r="MCV124" s="220"/>
      <c r="MCW124" s="220"/>
      <c r="MCX124" s="220"/>
      <c r="MCY124" s="220"/>
      <c r="MCZ124" s="220"/>
      <c r="MDA124" s="220"/>
      <c r="MDB124" s="220"/>
      <c r="MDC124" s="220"/>
      <c r="MDD124" s="220"/>
      <c r="MDE124" s="220"/>
      <c r="MDF124" s="220"/>
      <c r="MDG124" s="220"/>
      <c r="MDH124" s="220"/>
      <c r="MDI124" s="220"/>
      <c r="MDJ124" s="220"/>
      <c r="MDK124" s="220"/>
      <c r="MDL124" s="220"/>
      <c r="MDM124" s="220"/>
      <c r="MDN124" s="220"/>
      <c r="MDO124" s="220"/>
      <c r="MDP124" s="220"/>
      <c r="MDQ124" s="220"/>
      <c r="MDR124" s="220"/>
      <c r="MDS124" s="220"/>
      <c r="MDT124" s="220"/>
      <c r="MDU124" s="220"/>
      <c r="MDV124" s="220"/>
      <c r="MDW124" s="220"/>
      <c r="MDX124" s="220"/>
      <c r="MDY124" s="220"/>
      <c r="MDZ124" s="220"/>
      <c r="MEA124" s="220"/>
      <c r="MEB124" s="220"/>
      <c r="MEC124" s="220"/>
      <c r="MED124" s="220"/>
      <c r="MEE124" s="220"/>
      <c r="MEF124" s="220"/>
      <c r="MEG124" s="220"/>
      <c r="MEH124" s="220"/>
      <c r="MEI124" s="220"/>
      <c r="MEJ124" s="220"/>
      <c r="MEK124" s="220"/>
      <c r="MEL124" s="220"/>
      <c r="MEM124" s="220"/>
      <c r="MEN124" s="220"/>
      <c r="MEO124" s="220"/>
      <c r="MEP124" s="220"/>
      <c r="MEQ124" s="220"/>
      <c r="MER124" s="220"/>
      <c r="MES124" s="220"/>
      <c r="MET124" s="220"/>
      <c r="MEU124" s="220"/>
      <c r="MEV124" s="220"/>
      <c r="MEW124" s="220"/>
      <c r="MEX124" s="220"/>
      <c r="MEY124" s="220"/>
      <c r="MEZ124" s="220"/>
      <c r="MFA124" s="220"/>
      <c r="MFB124" s="220"/>
      <c r="MFC124" s="220"/>
      <c r="MFD124" s="220"/>
      <c r="MFE124" s="220"/>
      <c r="MFF124" s="220"/>
      <c r="MFG124" s="220"/>
      <c r="MFH124" s="220"/>
      <c r="MFI124" s="220"/>
      <c r="MFJ124" s="220"/>
      <c r="MFK124" s="220"/>
      <c r="MFL124" s="220"/>
      <c r="MFM124" s="220"/>
      <c r="MFN124" s="220"/>
      <c r="MFO124" s="220"/>
      <c r="MFP124" s="220"/>
      <c r="MFQ124" s="220"/>
      <c r="MFR124" s="220"/>
      <c r="MFS124" s="220"/>
      <c r="MFT124" s="220"/>
      <c r="MFU124" s="220"/>
      <c r="MFV124" s="220"/>
      <c r="MFW124" s="220"/>
      <c r="MFX124" s="220"/>
      <c r="MFY124" s="220"/>
      <c r="MFZ124" s="220"/>
      <c r="MGA124" s="220"/>
      <c r="MGB124" s="220"/>
      <c r="MGC124" s="220"/>
      <c r="MGD124" s="220"/>
      <c r="MGE124" s="220"/>
      <c r="MGF124" s="220"/>
      <c r="MGG124" s="220"/>
      <c r="MGH124" s="220"/>
      <c r="MGI124" s="220"/>
      <c r="MGJ124" s="220"/>
      <c r="MGK124" s="220"/>
      <c r="MGL124" s="220"/>
      <c r="MGM124" s="220"/>
      <c r="MGN124" s="220"/>
      <c r="MGO124" s="220"/>
      <c r="MGP124" s="220"/>
      <c r="MGQ124" s="220"/>
      <c r="MGR124" s="220"/>
      <c r="MGS124" s="220"/>
      <c r="MGT124" s="220"/>
      <c r="MGU124" s="220"/>
      <c r="MGV124" s="220"/>
      <c r="MGW124" s="220"/>
      <c r="MGX124" s="220"/>
      <c r="MGY124" s="220"/>
      <c r="MGZ124" s="220"/>
      <c r="MHA124" s="220"/>
      <c r="MHB124" s="220"/>
      <c r="MHC124" s="220"/>
      <c r="MHD124" s="220"/>
      <c r="MHE124" s="220"/>
      <c r="MHF124" s="220"/>
      <c r="MHG124" s="220"/>
      <c r="MHH124" s="220"/>
      <c r="MHI124" s="220"/>
      <c r="MHJ124" s="220"/>
      <c r="MHK124" s="220"/>
      <c r="MHL124" s="220"/>
      <c r="MHM124" s="220"/>
      <c r="MHN124" s="220"/>
      <c r="MHO124" s="220"/>
      <c r="MHP124" s="220"/>
      <c r="MHQ124" s="220"/>
      <c r="MHR124" s="220"/>
      <c r="MHS124" s="220"/>
      <c r="MHT124" s="220"/>
      <c r="MHU124" s="220"/>
      <c r="MHV124" s="220"/>
      <c r="MHW124" s="220"/>
      <c r="MHX124" s="220"/>
      <c r="MHY124" s="220"/>
      <c r="MHZ124" s="220"/>
      <c r="MIA124" s="220"/>
      <c r="MIB124" s="220"/>
      <c r="MIC124" s="220"/>
      <c r="MID124" s="220"/>
      <c r="MIE124" s="220"/>
      <c r="MIF124" s="220"/>
      <c r="MIG124" s="220"/>
      <c r="MIH124" s="220"/>
      <c r="MII124" s="220"/>
      <c r="MIJ124" s="220"/>
      <c r="MIK124" s="220"/>
      <c r="MIL124" s="220"/>
      <c r="MIM124" s="220"/>
      <c r="MIN124" s="220"/>
      <c r="MIO124" s="220"/>
      <c r="MIP124" s="220"/>
      <c r="MIQ124" s="220"/>
      <c r="MIR124" s="220"/>
      <c r="MIS124" s="220"/>
      <c r="MIT124" s="220"/>
      <c r="MIU124" s="220"/>
      <c r="MIV124" s="220"/>
      <c r="MIW124" s="220"/>
      <c r="MIX124" s="220"/>
      <c r="MIY124" s="220"/>
      <c r="MIZ124" s="220"/>
      <c r="MJA124" s="220"/>
      <c r="MJB124" s="220"/>
      <c r="MJC124" s="220"/>
      <c r="MJD124" s="220"/>
      <c r="MJE124" s="220"/>
      <c r="MJF124" s="220"/>
      <c r="MJG124" s="220"/>
      <c r="MJH124" s="220"/>
      <c r="MJI124" s="220"/>
      <c r="MJJ124" s="220"/>
      <c r="MJK124" s="220"/>
      <c r="MJL124" s="220"/>
      <c r="MJM124" s="220"/>
      <c r="MJN124" s="220"/>
      <c r="MJO124" s="220"/>
      <c r="MJP124" s="220"/>
      <c r="MJQ124" s="220"/>
      <c r="MJR124" s="220"/>
      <c r="MJS124" s="220"/>
      <c r="MJT124" s="220"/>
      <c r="MJU124" s="220"/>
      <c r="MJV124" s="220"/>
      <c r="MJW124" s="220"/>
      <c r="MJX124" s="220"/>
      <c r="MJY124" s="220"/>
      <c r="MJZ124" s="220"/>
      <c r="MKA124" s="220"/>
      <c r="MKB124" s="220"/>
      <c r="MKC124" s="220"/>
      <c r="MKD124" s="220"/>
      <c r="MKE124" s="220"/>
      <c r="MKF124" s="220"/>
      <c r="MKG124" s="220"/>
      <c r="MKH124" s="220"/>
      <c r="MKI124" s="220"/>
      <c r="MKJ124" s="220"/>
      <c r="MKK124" s="220"/>
      <c r="MKL124" s="220"/>
      <c r="MKM124" s="220"/>
      <c r="MKN124" s="220"/>
      <c r="MKO124" s="220"/>
      <c r="MKP124" s="220"/>
      <c r="MKQ124" s="220"/>
      <c r="MKR124" s="220"/>
      <c r="MKS124" s="220"/>
      <c r="MKT124" s="220"/>
      <c r="MKU124" s="220"/>
      <c r="MKV124" s="220"/>
      <c r="MKW124" s="220"/>
      <c r="MKX124" s="220"/>
      <c r="MKY124" s="220"/>
      <c r="MKZ124" s="220"/>
      <c r="MLA124" s="220"/>
      <c r="MLB124" s="220"/>
      <c r="MLC124" s="220"/>
      <c r="MLD124" s="220"/>
      <c r="MLE124" s="220"/>
      <c r="MLF124" s="220"/>
      <c r="MLG124" s="220"/>
      <c r="MLH124" s="220"/>
      <c r="MLI124" s="220"/>
      <c r="MLJ124" s="220"/>
      <c r="MLK124" s="220"/>
      <c r="MLL124" s="220"/>
      <c r="MLM124" s="220"/>
      <c r="MLN124" s="220"/>
      <c r="MLO124" s="220"/>
      <c r="MLP124" s="220"/>
      <c r="MLQ124" s="220"/>
      <c r="MLR124" s="220"/>
      <c r="MLS124" s="220"/>
      <c r="MLT124" s="220"/>
      <c r="MLU124" s="220"/>
      <c r="MLV124" s="220"/>
      <c r="MLW124" s="220"/>
      <c r="MLX124" s="220"/>
      <c r="MLY124" s="220"/>
      <c r="MLZ124" s="220"/>
      <c r="MMA124" s="220"/>
      <c r="MMB124" s="220"/>
      <c r="MMC124" s="220"/>
      <c r="MMD124" s="220"/>
      <c r="MME124" s="220"/>
      <c r="MMF124" s="220"/>
      <c r="MMG124" s="220"/>
      <c r="MMH124" s="220"/>
      <c r="MMI124" s="220"/>
      <c r="MMJ124" s="220"/>
      <c r="MMK124" s="220"/>
      <c r="MML124" s="220"/>
      <c r="MMM124" s="220"/>
      <c r="MMN124" s="220"/>
      <c r="MMO124" s="220"/>
      <c r="MMP124" s="220"/>
      <c r="MMQ124" s="220"/>
      <c r="MMR124" s="220"/>
      <c r="MMS124" s="220"/>
      <c r="MMT124" s="220"/>
      <c r="MMU124" s="220"/>
      <c r="MMV124" s="220"/>
      <c r="MMW124" s="220"/>
      <c r="MMX124" s="220"/>
      <c r="MMY124" s="220"/>
      <c r="MMZ124" s="220"/>
      <c r="MNA124" s="220"/>
      <c r="MNB124" s="220"/>
      <c r="MNC124" s="220"/>
      <c r="MND124" s="220"/>
      <c r="MNE124" s="220"/>
      <c r="MNF124" s="220"/>
      <c r="MNG124" s="220"/>
      <c r="MNH124" s="220"/>
      <c r="MNI124" s="220"/>
      <c r="MNJ124" s="220"/>
      <c r="MNK124" s="220"/>
      <c r="MNL124" s="220"/>
      <c r="MNM124" s="220"/>
      <c r="MNN124" s="220"/>
      <c r="MNO124" s="220"/>
      <c r="MNP124" s="220"/>
      <c r="MNQ124" s="220"/>
      <c r="MNR124" s="220"/>
      <c r="MNS124" s="220"/>
      <c r="MNT124" s="220"/>
      <c r="MNU124" s="220"/>
      <c r="MNV124" s="220"/>
      <c r="MNW124" s="220"/>
      <c r="MNX124" s="220"/>
      <c r="MNY124" s="220"/>
      <c r="MNZ124" s="220"/>
      <c r="MOA124" s="220"/>
      <c r="MOB124" s="220"/>
      <c r="MOC124" s="220"/>
      <c r="MOD124" s="220"/>
      <c r="MOE124" s="220"/>
      <c r="MOF124" s="220"/>
      <c r="MOG124" s="220"/>
      <c r="MOH124" s="220"/>
      <c r="MOI124" s="220"/>
      <c r="MOJ124" s="220"/>
      <c r="MOK124" s="220"/>
      <c r="MOL124" s="220"/>
      <c r="MOM124" s="220"/>
      <c r="MON124" s="220"/>
      <c r="MOO124" s="220"/>
      <c r="MOP124" s="220"/>
      <c r="MOQ124" s="220"/>
      <c r="MOR124" s="220"/>
      <c r="MOS124" s="220"/>
      <c r="MOT124" s="220"/>
      <c r="MOU124" s="220"/>
      <c r="MOV124" s="220"/>
      <c r="MOW124" s="220"/>
      <c r="MOX124" s="220"/>
      <c r="MOY124" s="220"/>
      <c r="MOZ124" s="220"/>
      <c r="MPA124" s="220"/>
      <c r="MPB124" s="220"/>
      <c r="MPC124" s="220"/>
      <c r="MPD124" s="220"/>
      <c r="MPE124" s="220"/>
      <c r="MPF124" s="220"/>
      <c r="MPG124" s="220"/>
      <c r="MPH124" s="220"/>
      <c r="MPI124" s="220"/>
      <c r="MPJ124" s="220"/>
      <c r="MPK124" s="220"/>
      <c r="MPL124" s="220"/>
      <c r="MPM124" s="220"/>
      <c r="MPN124" s="220"/>
      <c r="MPO124" s="220"/>
      <c r="MPP124" s="220"/>
      <c r="MPQ124" s="220"/>
      <c r="MPR124" s="220"/>
      <c r="MPS124" s="220"/>
      <c r="MPT124" s="220"/>
      <c r="MPU124" s="220"/>
      <c r="MPV124" s="220"/>
      <c r="MPW124" s="220"/>
      <c r="MPX124" s="220"/>
      <c r="MPY124" s="220"/>
      <c r="MPZ124" s="220"/>
      <c r="MQA124" s="220"/>
      <c r="MQB124" s="220"/>
      <c r="MQC124" s="220"/>
      <c r="MQD124" s="220"/>
      <c r="MQE124" s="220"/>
      <c r="MQF124" s="220"/>
      <c r="MQG124" s="220"/>
      <c r="MQH124" s="220"/>
      <c r="MQI124" s="220"/>
      <c r="MQJ124" s="220"/>
      <c r="MQK124" s="220"/>
      <c r="MQL124" s="220"/>
      <c r="MQM124" s="220"/>
      <c r="MQN124" s="220"/>
      <c r="MQO124" s="220"/>
      <c r="MQP124" s="220"/>
      <c r="MQQ124" s="220"/>
      <c r="MQR124" s="220"/>
      <c r="MQS124" s="220"/>
      <c r="MQT124" s="220"/>
      <c r="MQU124" s="220"/>
      <c r="MQV124" s="220"/>
      <c r="MQW124" s="220"/>
      <c r="MQX124" s="220"/>
      <c r="MQY124" s="220"/>
      <c r="MQZ124" s="220"/>
      <c r="MRA124" s="220"/>
      <c r="MRB124" s="220"/>
      <c r="MRC124" s="220"/>
      <c r="MRD124" s="220"/>
      <c r="MRE124" s="220"/>
      <c r="MRF124" s="220"/>
      <c r="MRG124" s="220"/>
      <c r="MRH124" s="220"/>
      <c r="MRI124" s="220"/>
      <c r="MRJ124" s="220"/>
      <c r="MRK124" s="220"/>
      <c r="MRL124" s="220"/>
      <c r="MRM124" s="220"/>
      <c r="MRN124" s="220"/>
      <c r="MRO124" s="220"/>
      <c r="MRP124" s="220"/>
      <c r="MRQ124" s="220"/>
      <c r="MRR124" s="220"/>
      <c r="MRS124" s="220"/>
      <c r="MRT124" s="220"/>
      <c r="MRU124" s="220"/>
      <c r="MRV124" s="220"/>
      <c r="MRW124" s="220"/>
      <c r="MRX124" s="220"/>
      <c r="MRY124" s="220"/>
      <c r="MRZ124" s="220"/>
      <c r="MSA124" s="220"/>
      <c r="MSB124" s="220"/>
      <c r="MSC124" s="220"/>
      <c r="MSD124" s="220"/>
      <c r="MSE124" s="220"/>
      <c r="MSF124" s="220"/>
      <c r="MSG124" s="220"/>
      <c r="MSH124" s="220"/>
      <c r="MSI124" s="220"/>
      <c r="MSJ124" s="220"/>
      <c r="MSK124" s="220"/>
      <c r="MSL124" s="220"/>
      <c r="MSM124" s="220"/>
      <c r="MSN124" s="220"/>
      <c r="MSO124" s="220"/>
      <c r="MSP124" s="220"/>
      <c r="MSQ124" s="220"/>
      <c r="MSR124" s="220"/>
      <c r="MSS124" s="220"/>
      <c r="MST124" s="220"/>
      <c r="MSU124" s="220"/>
      <c r="MSV124" s="220"/>
      <c r="MSW124" s="220"/>
      <c r="MSX124" s="220"/>
      <c r="MSY124" s="220"/>
      <c r="MSZ124" s="220"/>
      <c r="MTA124" s="220"/>
      <c r="MTB124" s="220"/>
      <c r="MTC124" s="220"/>
      <c r="MTD124" s="220"/>
      <c r="MTE124" s="220"/>
      <c r="MTF124" s="220"/>
      <c r="MTG124" s="220"/>
      <c r="MTH124" s="220"/>
      <c r="MTI124" s="220"/>
      <c r="MTJ124" s="220"/>
      <c r="MTK124" s="220"/>
      <c r="MTL124" s="220"/>
      <c r="MTM124" s="220"/>
      <c r="MTN124" s="220"/>
      <c r="MTO124" s="220"/>
      <c r="MTP124" s="220"/>
      <c r="MTQ124" s="220"/>
      <c r="MTR124" s="220"/>
      <c r="MTS124" s="220"/>
      <c r="MTT124" s="220"/>
      <c r="MTU124" s="220"/>
      <c r="MTV124" s="220"/>
      <c r="MTW124" s="220"/>
      <c r="MTX124" s="220"/>
      <c r="MTY124" s="220"/>
      <c r="MTZ124" s="220"/>
      <c r="MUA124" s="220"/>
      <c r="MUB124" s="220"/>
      <c r="MUC124" s="220"/>
      <c r="MUD124" s="220"/>
      <c r="MUE124" s="220"/>
      <c r="MUF124" s="220"/>
      <c r="MUG124" s="220"/>
      <c r="MUH124" s="220"/>
      <c r="MUI124" s="220"/>
      <c r="MUJ124" s="220"/>
      <c r="MUK124" s="220"/>
      <c r="MUL124" s="220"/>
      <c r="MUM124" s="220"/>
      <c r="MUN124" s="220"/>
      <c r="MUO124" s="220"/>
      <c r="MUP124" s="220"/>
      <c r="MUQ124" s="220"/>
      <c r="MUR124" s="220"/>
      <c r="MUS124" s="220"/>
      <c r="MUT124" s="220"/>
      <c r="MUU124" s="220"/>
      <c r="MUV124" s="220"/>
      <c r="MUW124" s="220"/>
      <c r="MUX124" s="220"/>
      <c r="MUY124" s="220"/>
      <c r="MUZ124" s="220"/>
      <c r="MVA124" s="220"/>
      <c r="MVB124" s="220"/>
      <c r="MVC124" s="220"/>
      <c r="MVD124" s="220"/>
      <c r="MVE124" s="220"/>
      <c r="MVF124" s="220"/>
      <c r="MVG124" s="220"/>
      <c r="MVH124" s="220"/>
      <c r="MVI124" s="220"/>
      <c r="MVJ124" s="220"/>
      <c r="MVK124" s="220"/>
      <c r="MVL124" s="220"/>
      <c r="MVM124" s="220"/>
      <c r="MVN124" s="220"/>
      <c r="MVO124" s="220"/>
      <c r="MVP124" s="220"/>
      <c r="MVQ124" s="220"/>
      <c r="MVR124" s="220"/>
      <c r="MVS124" s="220"/>
      <c r="MVT124" s="220"/>
      <c r="MVU124" s="220"/>
      <c r="MVV124" s="220"/>
      <c r="MVW124" s="220"/>
      <c r="MVX124" s="220"/>
      <c r="MVY124" s="220"/>
      <c r="MVZ124" s="220"/>
      <c r="MWA124" s="220"/>
      <c r="MWB124" s="220"/>
      <c r="MWC124" s="220"/>
      <c r="MWD124" s="220"/>
      <c r="MWE124" s="220"/>
      <c r="MWF124" s="220"/>
      <c r="MWG124" s="220"/>
      <c r="MWH124" s="220"/>
      <c r="MWI124" s="220"/>
      <c r="MWJ124" s="220"/>
      <c r="MWK124" s="220"/>
      <c r="MWL124" s="220"/>
      <c r="MWM124" s="220"/>
      <c r="MWN124" s="220"/>
      <c r="MWO124" s="220"/>
      <c r="MWP124" s="220"/>
      <c r="MWQ124" s="220"/>
      <c r="MWR124" s="220"/>
      <c r="MWS124" s="220"/>
      <c r="MWT124" s="220"/>
      <c r="MWU124" s="220"/>
      <c r="MWV124" s="220"/>
      <c r="MWW124" s="220"/>
      <c r="MWX124" s="220"/>
      <c r="MWY124" s="220"/>
      <c r="MWZ124" s="220"/>
      <c r="MXA124" s="220"/>
      <c r="MXB124" s="220"/>
      <c r="MXC124" s="220"/>
      <c r="MXD124" s="220"/>
      <c r="MXE124" s="220"/>
      <c r="MXF124" s="220"/>
      <c r="MXG124" s="220"/>
      <c r="MXH124" s="220"/>
      <c r="MXI124" s="220"/>
      <c r="MXJ124" s="220"/>
      <c r="MXK124" s="220"/>
      <c r="MXL124" s="220"/>
      <c r="MXM124" s="220"/>
      <c r="MXN124" s="220"/>
      <c r="MXO124" s="220"/>
      <c r="MXP124" s="220"/>
      <c r="MXQ124" s="220"/>
      <c r="MXR124" s="220"/>
      <c r="MXS124" s="220"/>
      <c r="MXT124" s="220"/>
      <c r="MXU124" s="220"/>
      <c r="MXV124" s="220"/>
      <c r="MXW124" s="220"/>
      <c r="MXX124" s="220"/>
      <c r="MXY124" s="220"/>
      <c r="MXZ124" s="220"/>
      <c r="MYA124" s="220"/>
      <c r="MYB124" s="220"/>
      <c r="MYC124" s="220"/>
      <c r="MYD124" s="220"/>
      <c r="MYE124" s="220"/>
      <c r="MYF124" s="220"/>
      <c r="MYG124" s="220"/>
      <c r="MYH124" s="220"/>
      <c r="MYI124" s="220"/>
      <c r="MYJ124" s="220"/>
      <c r="MYK124" s="220"/>
      <c r="MYL124" s="220"/>
      <c r="MYM124" s="220"/>
      <c r="MYN124" s="220"/>
      <c r="MYO124" s="220"/>
      <c r="MYP124" s="220"/>
      <c r="MYQ124" s="220"/>
      <c r="MYR124" s="220"/>
      <c r="MYS124" s="220"/>
      <c r="MYT124" s="220"/>
      <c r="MYU124" s="220"/>
      <c r="MYV124" s="220"/>
      <c r="MYW124" s="220"/>
      <c r="MYX124" s="220"/>
      <c r="MYY124" s="220"/>
      <c r="MYZ124" s="220"/>
      <c r="MZA124" s="220"/>
      <c r="MZB124" s="220"/>
      <c r="MZC124" s="220"/>
      <c r="MZD124" s="220"/>
      <c r="MZE124" s="220"/>
      <c r="MZF124" s="220"/>
      <c r="MZG124" s="220"/>
      <c r="MZH124" s="220"/>
      <c r="MZI124" s="220"/>
      <c r="MZJ124" s="220"/>
      <c r="MZK124" s="220"/>
      <c r="MZL124" s="220"/>
      <c r="MZM124" s="220"/>
      <c r="MZN124" s="220"/>
      <c r="MZO124" s="220"/>
      <c r="MZP124" s="220"/>
      <c r="MZQ124" s="220"/>
      <c r="MZR124" s="220"/>
      <c r="MZS124" s="220"/>
      <c r="MZT124" s="220"/>
      <c r="MZU124" s="220"/>
      <c r="MZV124" s="220"/>
      <c r="MZW124" s="220"/>
      <c r="MZX124" s="220"/>
      <c r="MZY124" s="220"/>
      <c r="MZZ124" s="220"/>
      <c r="NAA124" s="220"/>
      <c r="NAB124" s="220"/>
      <c r="NAC124" s="220"/>
      <c r="NAD124" s="220"/>
      <c r="NAE124" s="220"/>
      <c r="NAF124" s="220"/>
      <c r="NAG124" s="220"/>
      <c r="NAH124" s="220"/>
      <c r="NAI124" s="220"/>
      <c r="NAJ124" s="220"/>
      <c r="NAK124" s="220"/>
      <c r="NAL124" s="220"/>
      <c r="NAM124" s="220"/>
      <c r="NAN124" s="220"/>
      <c r="NAO124" s="220"/>
      <c r="NAP124" s="220"/>
      <c r="NAQ124" s="220"/>
      <c r="NAR124" s="220"/>
      <c r="NAS124" s="220"/>
      <c r="NAT124" s="220"/>
      <c r="NAU124" s="220"/>
      <c r="NAV124" s="220"/>
      <c r="NAW124" s="220"/>
      <c r="NAX124" s="220"/>
      <c r="NAY124" s="220"/>
      <c r="NAZ124" s="220"/>
      <c r="NBA124" s="220"/>
      <c r="NBB124" s="220"/>
      <c r="NBC124" s="220"/>
      <c r="NBD124" s="220"/>
      <c r="NBE124" s="220"/>
      <c r="NBF124" s="220"/>
      <c r="NBG124" s="220"/>
      <c r="NBH124" s="220"/>
      <c r="NBI124" s="220"/>
      <c r="NBJ124" s="220"/>
      <c r="NBK124" s="220"/>
      <c r="NBL124" s="220"/>
      <c r="NBM124" s="220"/>
      <c r="NBN124" s="220"/>
      <c r="NBO124" s="220"/>
      <c r="NBP124" s="220"/>
      <c r="NBQ124" s="220"/>
      <c r="NBR124" s="220"/>
      <c r="NBS124" s="220"/>
      <c r="NBT124" s="220"/>
      <c r="NBU124" s="220"/>
      <c r="NBV124" s="220"/>
      <c r="NBW124" s="220"/>
      <c r="NBX124" s="220"/>
      <c r="NBY124" s="220"/>
      <c r="NBZ124" s="220"/>
      <c r="NCA124" s="220"/>
      <c r="NCB124" s="220"/>
      <c r="NCC124" s="220"/>
      <c r="NCD124" s="220"/>
      <c r="NCE124" s="220"/>
      <c r="NCF124" s="220"/>
      <c r="NCG124" s="220"/>
      <c r="NCH124" s="220"/>
      <c r="NCI124" s="220"/>
      <c r="NCJ124" s="220"/>
      <c r="NCK124" s="220"/>
      <c r="NCL124" s="220"/>
      <c r="NCM124" s="220"/>
      <c r="NCN124" s="220"/>
      <c r="NCO124" s="220"/>
      <c r="NCP124" s="220"/>
      <c r="NCQ124" s="220"/>
      <c r="NCR124" s="220"/>
      <c r="NCS124" s="220"/>
      <c r="NCT124" s="220"/>
      <c r="NCU124" s="220"/>
      <c r="NCV124" s="220"/>
      <c r="NCW124" s="220"/>
      <c r="NCX124" s="220"/>
      <c r="NCY124" s="220"/>
      <c r="NCZ124" s="220"/>
      <c r="NDA124" s="220"/>
      <c r="NDB124" s="220"/>
      <c r="NDC124" s="220"/>
      <c r="NDD124" s="220"/>
      <c r="NDE124" s="220"/>
      <c r="NDF124" s="220"/>
      <c r="NDG124" s="220"/>
      <c r="NDH124" s="220"/>
      <c r="NDI124" s="220"/>
      <c r="NDJ124" s="220"/>
      <c r="NDK124" s="220"/>
      <c r="NDL124" s="220"/>
      <c r="NDM124" s="220"/>
      <c r="NDN124" s="220"/>
      <c r="NDO124" s="220"/>
      <c r="NDP124" s="220"/>
      <c r="NDQ124" s="220"/>
      <c r="NDR124" s="220"/>
      <c r="NDS124" s="220"/>
      <c r="NDT124" s="220"/>
      <c r="NDU124" s="220"/>
      <c r="NDV124" s="220"/>
      <c r="NDW124" s="220"/>
      <c r="NDX124" s="220"/>
      <c r="NDY124" s="220"/>
      <c r="NDZ124" s="220"/>
      <c r="NEA124" s="220"/>
      <c r="NEB124" s="220"/>
      <c r="NEC124" s="220"/>
      <c r="NED124" s="220"/>
      <c r="NEE124" s="220"/>
      <c r="NEF124" s="220"/>
      <c r="NEG124" s="220"/>
      <c r="NEH124" s="220"/>
      <c r="NEI124" s="220"/>
      <c r="NEJ124" s="220"/>
      <c r="NEK124" s="220"/>
      <c r="NEL124" s="220"/>
      <c r="NEM124" s="220"/>
      <c r="NEN124" s="220"/>
      <c r="NEO124" s="220"/>
      <c r="NEP124" s="220"/>
      <c r="NEQ124" s="220"/>
      <c r="NER124" s="220"/>
      <c r="NES124" s="220"/>
      <c r="NET124" s="220"/>
      <c r="NEU124" s="220"/>
      <c r="NEV124" s="220"/>
      <c r="NEW124" s="220"/>
      <c r="NEX124" s="220"/>
      <c r="NEY124" s="220"/>
      <c r="NEZ124" s="220"/>
      <c r="NFA124" s="220"/>
      <c r="NFB124" s="220"/>
      <c r="NFC124" s="220"/>
      <c r="NFD124" s="220"/>
      <c r="NFE124" s="220"/>
      <c r="NFF124" s="220"/>
      <c r="NFG124" s="220"/>
      <c r="NFH124" s="220"/>
      <c r="NFI124" s="220"/>
      <c r="NFJ124" s="220"/>
      <c r="NFK124" s="220"/>
      <c r="NFL124" s="220"/>
      <c r="NFM124" s="220"/>
      <c r="NFN124" s="220"/>
      <c r="NFO124" s="220"/>
      <c r="NFP124" s="220"/>
      <c r="NFQ124" s="220"/>
      <c r="NFR124" s="220"/>
      <c r="NFS124" s="220"/>
      <c r="NFT124" s="220"/>
      <c r="NFU124" s="220"/>
      <c r="NFV124" s="220"/>
      <c r="NFW124" s="220"/>
      <c r="NFX124" s="220"/>
      <c r="NFY124" s="220"/>
      <c r="NFZ124" s="220"/>
      <c r="NGA124" s="220"/>
      <c r="NGB124" s="220"/>
      <c r="NGC124" s="220"/>
      <c r="NGD124" s="220"/>
      <c r="NGE124" s="220"/>
      <c r="NGF124" s="220"/>
      <c r="NGG124" s="220"/>
      <c r="NGH124" s="220"/>
      <c r="NGI124" s="220"/>
      <c r="NGJ124" s="220"/>
      <c r="NGK124" s="220"/>
      <c r="NGL124" s="220"/>
      <c r="NGM124" s="220"/>
      <c r="NGN124" s="220"/>
      <c r="NGO124" s="220"/>
      <c r="NGP124" s="220"/>
      <c r="NGQ124" s="220"/>
      <c r="NGR124" s="220"/>
      <c r="NGS124" s="220"/>
      <c r="NGT124" s="220"/>
      <c r="NGU124" s="220"/>
      <c r="NGV124" s="220"/>
      <c r="NGW124" s="220"/>
      <c r="NGX124" s="220"/>
      <c r="NGY124" s="220"/>
      <c r="NGZ124" s="220"/>
      <c r="NHA124" s="220"/>
      <c r="NHB124" s="220"/>
      <c r="NHC124" s="220"/>
      <c r="NHD124" s="220"/>
      <c r="NHE124" s="220"/>
      <c r="NHF124" s="220"/>
      <c r="NHG124" s="220"/>
      <c r="NHH124" s="220"/>
      <c r="NHI124" s="220"/>
      <c r="NHJ124" s="220"/>
      <c r="NHK124" s="220"/>
      <c r="NHL124" s="220"/>
      <c r="NHM124" s="220"/>
      <c r="NHN124" s="220"/>
      <c r="NHO124" s="220"/>
      <c r="NHP124" s="220"/>
      <c r="NHQ124" s="220"/>
      <c r="NHR124" s="220"/>
      <c r="NHS124" s="220"/>
      <c r="NHT124" s="220"/>
      <c r="NHU124" s="220"/>
      <c r="NHV124" s="220"/>
      <c r="NHW124" s="220"/>
      <c r="NHX124" s="220"/>
      <c r="NHY124" s="220"/>
      <c r="NHZ124" s="220"/>
      <c r="NIA124" s="220"/>
      <c r="NIB124" s="220"/>
      <c r="NIC124" s="220"/>
      <c r="NID124" s="220"/>
      <c r="NIE124" s="220"/>
      <c r="NIF124" s="220"/>
      <c r="NIG124" s="220"/>
      <c r="NIH124" s="220"/>
      <c r="NII124" s="220"/>
      <c r="NIJ124" s="220"/>
      <c r="NIK124" s="220"/>
      <c r="NIL124" s="220"/>
      <c r="NIM124" s="220"/>
      <c r="NIN124" s="220"/>
      <c r="NIO124" s="220"/>
      <c r="NIP124" s="220"/>
      <c r="NIQ124" s="220"/>
      <c r="NIR124" s="220"/>
      <c r="NIS124" s="220"/>
      <c r="NIT124" s="220"/>
      <c r="NIU124" s="220"/>
      <c r="NIV124" s="220"/>
      <c r="NIW124" s="220"/>
      <c r="NIX124" s="220"/>
      <c r="NIY124" s="220"/>
      <c r="NIZ124" s="220"/>
      <c r="NJA124" s="220"/>
      <c r="NJB124" s="220"/>
      <c r="NJC124" s="220"/>
      <c r="NJD124" s="220"/>
      <c r="NJE124" s="220"/>
      <c r="NJF124" s="220"/>
      <c r="NJG124" s="220"/>
      <c r="NJH124" s="220"/>
      <c r="NJI124" s="220"/>
      <c r="NJJ124" s="220"/>
      <c r="NJK124" s="220"/>
      <c r="NJL124" s="220"/>
      <c r="NJM124" s="220"/>
      <c r="NJN124" s="220"/>
      <c r="NJO124" s="220"/>
      <c r="NJP124" s="220"/>
      <c r="NJQ124" s="220"/>
      <c r="NJR124" s="220"/>
      <c r="NJS124" s="220"/>
      <c r="NJT124" s="220"/>
      <c r="NJU124" s="220"/>
      <c r="NJV124" s="220"/>
      <c r="NJW124" s="220"/>
      <c r="NJX124" s="220"/>
      <c r="NJY124" s="220"/>
      <c r="NJZ124" s="220"/>
      <c r="NKA124" s="220"/>
      <c r="NKB124" s="220"/>
      <c r="NKC124" s="220"/>
      <c r="NKD124" s="220"/>
      <c r="NKE124" s="220"/>
      <c r="NKF124" s="220"/>
      <c r="NKG124" s="220"/>
      <c r="NKH124" s="220"/>
      <c r="NKI124" s="220"/>
      <c r="NKJ124" s="220"/>
      <c r="NKK124" s="220"/>
      <c r="NKL124" s="220"/>
      <c r="NKM124" s="220"/>
      <c r="NKN124" s="220"/>
      <c r="NKO124" s="220"/>
      <c r="NKP124" s="220"/>
      <c r="NKQ124" s="220"/>
      <c r="NKR124" s="220"/>
      <c r="NKS124" s="220"/>
      <c r="NKT124" s="220"/>
      <c r="NKU124" s="220"/>
      <c r="NKV124" s="220"/>
      <c r="NKW124" s="220"/>
      <c r="NKX124" s="220"/>
      <c r="NKY124" s="220"/>
      <c r="NKZ124" s="220"/>
      <c r="NLA124" s="220"/>
      <c r="NLB124" s="220"/>
      <c r="NLC124" s="220"/>
      <c r="NLD124" s="220"/>
      <c r="NLE124" s="220"/>
      <c r="NLF124" s="220"/>
      <c r="NLG124" s="220"/>
      <c r="NLH124" s="220"/>
      <c r="NLI124" s="220"/>
      <c r="NLJ124" s="220"/>
      <c r="NLK124" s="220"/>
      <c r="NLL124" s="220"/>
      <c r="NLM124" s="220"/>
      <c r="NLN124" s="220"/>
      <c r="NLO124" s="220"/>
      <c r="NLP124" s="220"/>
      <c r="NLQ124" s="220"/>
      <c r="NLR124" s="220"/>
      <c r="NLS124" s="220"/>
      <c r="NLT124" s="220"/>
      <c r="NLU124" s="220"/>
      <c r="NLV124" s="220"/>
      <c r="NLW124" s="220"/>
      <c r="NLX124" s="220"/>
      <c r="NLY124" s="220"/>
      <c r="NLZ124" s="220"/>
      <c r="NMA124" s="220"/>
      <c r="NMB124" s="220"/>
      <c r="NMC124" s="220"/>
      <c r="NMD124" s="220"/>
      <c r="NME124" s="220"/>
      <c r="NMF124" s="220"/>
      <c r="NMG124" s="220"/>
      <c r="NMH124" s="220"/>
      <c r="NMI124" s="220"/>
      <c r="NMJ124" s="220"/>
      <c r="NMK124" s="220"/>
      <c r="NML124" s="220"/>
      <c r="NMM124" s="220"/>
      <c r="NMN124" s="220"/>
      <c r="NMO124" s="220"/>
      <c r="NMP124" s="220"/>
      <c r="NMQ124" s="220"/>
      <c r="NMR124" s="220"/>
      <c r="NMS124" s="220"/>
      <c r="NMT124" s="220"/>
      <c r="NMU124" s="220"/>
      <c r="NMV124" s="220"/>
      <c r="NMW124" s="220"/>
      <c r="NMX124" s="220"/>
      <c r="NMY124" s="220"/>
      <c r="NMZ124" s="220"/>
      <c r="NNA124" s="220"/>
      <c r="NNB124" s="220"/>
      <c r="NNC124" s="220"/>
      <c r="NND124" s="220"/>
      <c r="NNE124" s="220"/>
      <c r="NNF124" s="220"/>
      <c r="NNG124" s="220"/>
      <c r="NNH124" s="220"/>
      <c r="NNI124" s="220"/>
      <c r="NNJ124" s="220"/>
      <c r="NNK124" s="220"/>
      <c r="NNL124" s="220"/>
      <c r="NNM124" s="220"/>
      <c r="NNN124" s="220"/>
      <c r="NNO124" s="220"/>
      <c r="NNP124" s="220"/>
      <c r="NNQ124" s="220"/>
      <c r="NNR124" s="220"/>
      <c r="NNS124" s="220"/>
      <c r="NNT124" s="220"/>
      <c r="NNU124" s="220"/>
      <c r="NNV124" s="220"/>
      <c r="NNW124" s="220"/>
      <c r="NNX124" s="220"/>
      <c r="NNY124" s="220"/>
      <c r="NNZ124" s="220"/>
      <c r="NOA124" s="220"/>
      <c r="NOB124" s="220"/>
      <c r="NOC124" s="220"/>
      <c r="NOD124" s="220"/>
      <c r="NOE124" s="220"/>
      <c r="NOF124" s="220"/>
      <c r="NOG124" s="220"/>
      <c r="NOH124" s="220"/>
      <c r="NOI124" s="220"/>
      <c r="NOJ124" s="220"/>
      <c r="NOK124" s="220"/>
      <c r="NOL124" s="220"/>
      <c r="NOM124" s="220"/>
      <c r="NON124" s="220"/>
      <c r="NOO124" s="220"/>
      <c r="NOP124" s="220"/>
      <c r="NOQ124" s="220"/>
      <c r="NOR124" s="220"/>
      <c r="NOS124" s="220"/>
      <c r="NOT124" s="220"/>
      <c r="NOU124" s="220"/>
      <c r="NOV124" s="220"/>
      <c r="NOW124" s="220"/>
      <c r="NOX124" s="220"/>
      <c r="NOY124" s="220"/>
      <c r="NOZ124" s="220"/>
      <c r="NPA124" s="220"/>
      <c r="NPB124" s="220"/>
      <c r="NPC124" s="220"/>
      <c r="NPD124" s="220"/>
      <c r="NPE124" s="220"/>
      <c r="NPF124" s="220"/>
      <c r="NPG124" s="220"/>
      <c r="NPH124" s="220"/>
      <c r="NPI124" s="220"/>
      <c r="NPJ124" s="220"/>
      <c r="NPK124" s="220"/>
      <c r="NPL124" s="220"/>
      <c r="NPM124" s="220"/>
      <c r="NPN124" s="220"/>
      <c r="NPO124" s="220"/>
      <c r="NPP124" s="220"/>
      <c r="NPQ124" s="220"/>
      <c r="NPR124" s="220"/>
      <c r="NPS124" s="220"/>
      <c r="NPT124" s="220"/>
      <c r="NPU124" s="220"/>
      <c r="NPV124" s="220"/>
      <c r="NPW124" s="220"/>
      <c r="NPX124" s="220"/>
      <c r="NPY124" s="220"/>
      <c r="NPZ124" s="220"/>
      <c r="NQA124" s="220"/>
      <c r="NQB124" s="220"/>
      <c r="NQC124" s="220"/>
      <c r="NQD124" s="220"/>
      <c r="NQE124" s="220"/>
      <c r="NQF124" s="220"/>
      <c r="NQG124" s="220"/>
      <c r="NQH124" s="220"/>
      <c r="NQI124" s="220"/>
      <c r="NQJ124" s="220"/>
      <c r="NQK124" s="220"/>
      <c r="NQL124" s="220"/>
      <c r="NQM124" s="220"/>
      <c r="NQN124" s="220"/>
      <c r="NQO124" s="220"/>
      <c r="NQP124" s="220"/>
      <c r="NQQ124" s="220"/>
      <c r="NQR124" s="220"/>
      <c r="NQS124" s="220"/>
      <c r="NQT124" s="220"/>
      <c r="NQU124" s="220"/>
      <c r="NQV124" s="220"/>
      <c r="NQW124" s="220"/>
      <c r="NQX124" s="220"/>
      <c r="NQY124" s="220"/>
      <c r="NQZ124" s="220"/>
      <c r="NRA124" s="220"/>
      <c r="NRB124" s="220"/>
      <c r="NRC124" s="220"/>
      <c r="NRD124" s="220"/>
      <c r="NRE124" s="220"/>
      <c r="NRF124" s="220"/>
      <c r="NRG124" s="220"/>
      <c r="NRH124" s="220"/>
      <c r="NRI124" s="220"/>
      <c r="NRJ124" s="220"/>
      <c r="NRK124" s="220"/>
      <c r="NRL124" s="220"/>
      <c r="NRM124" s="220"/>
      <c r="NRN124" s="220"/>
      <c r="NRO124" s="220"/>
      <c r="NRP124" s="220"/>
      <c r="NRQ124" s="220"/>
      <c r="NRR124" s="220"/>
      <c r="NRS124" s="220"/>
      <c r="NRT124" s="220"/>
      <c r="NRU124" s="220"/>
      <c r="NRV124" s="220"/>
      <c r="NRW124" s="220"/>
      <c r="NRX124" s="220"/>
      <c r="NRY124" s="220"/>
      <c r="NRZ124" s="220"/>
      <c r="NSA124" s="220"/>
      <c r="NSB124" s="220"/>
      <c r="NSC124" s="220"/>
      <c r="NSD124" s="220"/>
      <c r="NSE124" s="220"/>
      <c r="NSF124" s="220"/>
      <c r="NSG124" s="220"/>
      <c r="NSH124" s="220"/>
      <c r="NSI124" s="220"/>
      <c r="NSJ124" s="220"/>
      <c r="NSK124" s="220"/>
      <c r="NSL124" s="220"/>
      <c r="NSM124" s="220"/>
      <c r="NSN124" s="220"/>
      <c r="NSO124" s="220"/>
      <c r="NSP124" s="220"/>
      <c r="NSQ124" s="220"/>
      <c r="NSR124" s="220"/>
      <c r="NSS124" s="220"/>
      <c r="NST124" s="220"/>
      <c r="NSU124" s="220"/>
      <c r="NSV124" s="220"/>
      <c r="NSW124" s="220"/>
      <c r="NSX124" s="220"/>
      <c r="NSY124" s="220"/>
      <c r="NSZ124" s="220"/>
      <c r="NTA124" s="220"/>
      <c r="NTB124" s="220"/>
      <c r="NTC124" s="220"/>
      <c r="NTD124" s="220"/>
      <c r="NTE124" s="220"/>
      <c r="NTF124" s="220"/>
      <c r="NTG124" s="220"/>
      <c r="NTH124" s="220"/>
      <c r="NTI124" s="220"/>
      <c r="NTJ124" s="220"/>
      <c r="NTK124" s="220"/>
      <c r="NTL124" s="220"/>
      <c r="NTM124" s="220"/>
      <c r="NTN124" s="220"/>
      <c r="NTO124" s="220"/>
      <c r="NTP124" s="220"/>
      <c r="NTQ124" s="220"/>
      <c r="NTR124" s="220"/>
      <c r="NTS124" s="220"/>
      <c r="NTT124" s="220"/>
      <c r="NTU124" s="220"/>
      <c r="NTV124" s="220"/>
      <c r="NTW124" s="220"/>
      <c r="NTX124" s="220"/>
      <c r="NTY124" s="220"/>
      <c r="NTZ124" s="220"/>
      <c r="NUA124" s="220"/>
      <c r="NUB124" s="220"/>
      <c r="NUC124" s="220"/>
      <c r="NUD124" s="220"/>
      <c r="NUE124" s="220"/>
      <c r="NUF124" s="220"/>
      <c r="NUG124" s="220"/>
      <c r="NUH124" s="220"/>
      <c r="NUI124" s="220"/>
      <c r="NUJ124" s="220"/>
      <c r="NUK124" s="220"/>
      <c r="NUL124" s="220"/>
      <c r="NUM124" s="220"/>
      <c r="NUN124" s="220"/>
      <c r="NUO124" s="220"/>
      <c r="NUP124" s="220"/>
      <c r="NUQ124" s="220"/>
      <c r="NUR124" s="220"/>
      <c r="NUS124" s="220"/>
      <c r="NUT124" s="220"/>
      <c r="NUU124" s="220"/>
      <c r="NUV124" s="220"/>
      <c r="NUW124" s="220"/>
      <c r="NUX124" s="220"/>
      <c r="NUY124" s="220"/>
      <c r="NUZ124" s="220"/>
      <c r="NVA124" s="220"/>
      <c r="NVB124" s="220"/>
      <c r="NVC124" s="220"/>
      <c r="NVD124" s="220"/>
      <c r="NVE124" s="220"/>
      <c r="NVF124" s="220"/>
      <c r="NVG124" s="220"/>
      <c r="NVH124" s="220"/>
      <c r="NVI124" s="220"/>
      <c r="NVJ124" s="220"/>
      <c r="NVK124" s="220"/>
      <c r="NVL124" s="220"/>
      <c r="NVM124" s="220"/>
      <c r="NVN124" s="220"/>
      <c r="NVO124" s="220"/>
      <c r="NVP124" s="220"/>
      <c r="NVQ124" s="220"/>
      <c r="NVR124" s="220"/>
      <c r="NVS124" s="220"/>
      <c r="NVT124" s="220"/>
      <c r="NVU124" s="220"/>
      <c r="NVV124" s="220"/>
      <c r="NVW124" s="220"/>
      <c r="NVX124" s="220"/>
      <c r="NVY124" s="220"/>
      <c r="NVZ124" s="220"/>
      <c r="NWA124" s="220"/>
      <c r="NWB124" s="220"/>
      <c r="NWC124" s="220"/>
      <c r="NWD124" s="220"/>
      <c r="NWE124" s="220"/>
      <c r="NWF124" s="220"/>
      <c r="NWG124" s="220"/>
      <c r="NWH124" s="220"/>
      <c r="NWI124" s="220"/>
      <c r="NWJ124" s="220"/>
      <c r="NWK124" s="220"/>
      <c r="NWL124" s="220"/>
      <c r="NWM124" s="220"/>
      <c r="NWN124" s="220"/>
      <c r="NWO124" s="220"/>
      <c r="NWP124" s="220"/>
      <c r="NWQ124" s="220"/>
      <c r="NWR124" s="220"/>
      <c r="NWS124" s="220"/>
      <c r="NWT124" s="220"/>
      <c r="NWU124" s="220"/>
      <c r="NWV124" s="220"/>
      <c r="NWW124" s="220"/>
      <c r="NWX124" s="220"/>
      <c r="NWY124" s="220"/>
      <c r="NWZ124" s="220"/>
      <c r="NXA124" s="220"/>
      <c r="NXB124" s="220"/>
      <c r="NXC124" s="220"/>
      <c r="NXD124" s="220"/>
      <c r="NXE124" s="220"/>
      <c r="NXF124" s="220"/>
      <c r="NXG124" s="220"/>
      <c r="NXH124" s="220"/>
      <c r="NXI124" s="220"/>
      <c r="NXJ124" s="220"/>
      <c r="NXK124" s="220"/>
      <c r="NXL124" s="220"/>
      <c r="NXM124" s="220"/>
      <c r="NXN124" s="220"/>
      <c r="NXO124" s="220"/>
      <c r="NXP124" s="220"/>
      <c r="NXQ124" s="220"/>
      <c r="NXR124" s="220"/>
      <c r="NXS124" s="220"/>
      <c r="NXT124" s="220"/>
      <c r="NXU124" s="220"/>
      <c r="NXV124" s="220"/>
      <c r="NXW124" s="220"/>
      <c r="NXX124" s="220"/>
      <c r="NXY124" s="220"/>
      <c r="NXZ124" s="220"/>
      <c r="NYA124" s="220"/>
      <c r="NYB124" s="220"/>
      <c r="NYC124" s="220"/>
      <c r="NYD124" s="220"/>
      <c r="NYE124" s="220"/>
      <c r="NYF124" s="220"/>
      <c r="NYG124" s="220"/>
      <c r="NYH124" s="220"/>
      <c r="NYI124" s="220"/>
      <c r="NYJ124" s="220"/>
      <c r="NYK124" s="220"/>
      <c r="NYL124" s="220"/>
      <c r="NYM124" s="220"/>
      <c r="NYN124" s="220"/>
      <c r="NYO124" s="220"/>
      <c r="NYP124" s="220"/>
      <c r="NYQ124" s="220"/>
      <c r="NYR124" s="220"/>
      <c r="NYS124" s="220"/>
      <c r="NYT124" s="220"/>
      <c r="NYU124" s="220"/>
      <c r="NYV124" s="220"/>
      <c r="NYW124" s="220"/>
      <c r="NYX124" s="220"/>
      <c r="NYY124" s="220"/>
      <c r="NYZ124" s="220"/>
      <c r="NZA124" s="220"/>
      <c r="NZB124" s="220"/>
      <c r="NZC124" s="220"/>
      <c r="NZD124" s="220"/>
      <c r="NZE124" s="220"/>
      <c r="NZF124" s="220"/>
      <c r="NZG124" s="220"/>
      <c r="NZH124" s="220"/>
      <c r="NZI124" s="220"/>
      <c r="NZJ124" s="220"/>
      <c r="NZK124" s="220"/>
      <c r="NZL124" s="220"/>
      <c r="NZM124" s="220"/>
      <c r="NZN124" s="220"/>
      <c r="NZO124" s="220"/>
      <c r="NZP124" s="220"/>
      <c r="NZQ124" s="220"/>
      <c r="NZR124" s="220"/>
      <c r="NZS124" s="220"/>
      <c r="NZT124" s="220"/>
      <c r="NZU124" s="220"/>
      <c r="NZV124" s="220"/>
      <c r="NZW124" s="220"/>
      <c r="NZX124" s="220"/>
      <c r="NZY124" s="220"/>
      <c r="NZZ124" s="220"/>
      <c r="OAA124" s="220"/>
      <c r="OAB124" s="220"/>
      <c r="OAC124" s="220"/>
      <c r="OAD124" s="220"/>
      <c r="OAE124" s="220"/>
      <c r="OAF124" s="220"/>
      <c r="OAG124" s="220"/>
      <c r="OAH124" s="220"/>
      <c r="OAI124" s="220"/>
      <c r="OAJ124" s="220"/>
      <c r="OAK124" s="220"/>
      <c r="OAL124" s="220"/>
      <c r="OAM124" s="220"/>
      <c r="OAN124" s="220"/>
      <c r="OAO124" s="220"/>
      <c r="OAP124" s="220"/>
      <c r="OAQ124" s="220"/>
      <c r="OAR124" s="220"/>
      <c r="OAS124" s="220"/>
      <c r="OAT124" s="220"/>
      <c r="OAU124" s="220"/>
      <c r="OAV124" s="220"/>
      <c r="OAW124" s="220"/>
      <c r="OAX124" s="220"/>
      <c r="OAY124" s="220"/>
      <c r="OAZ124" s="220"/>
      <c r="OBA124" s="220"/>
      <c r="OBB124" s="220"/>
      <c r="OBC124" s="220"/>
      <c r="OBD124" s="220"/>
      <c r="OBE124" s="220"/>
      <c r="OBF124" s="220"/>
      <c r="OBG124" s="220"/>
      <c r="OBH124" s="220"/>
      <c r="OBI124" s="220"/>
      <c r="OBJ124" s="220"/>
      <c r="OBK124" s="220"/>
      <c r="OBL124" s="220"/>
      <c r="OBM124" s="220"/>
      <c r="OBN124" s="220"/>
      <c r="OBO124" s="220"/>
      <c r="OBP124" s="220"/>
      <c r="OBQ124" s="220"/>
      <c r="OBR124" s="220"/>
      <c r="OBS124" s="220"/>
      <c r="OBT124" s="220"/>
      <c r="OBU124" s="220"/>
      <c r="OBV124" s="220"/>
      <c r="OBW124" s="220"/>
      <c r="OBX124" s="220"/>
      <c r="OBY124" s="220"/>
      <c r="OBZ124" s="220"/>
      <c r="OCA124" s="220"/>
      <c r="OCB124" s="220"/>
      <c r="OCC124" s="220"/>
      <c r="OCD124" s="220"/>
      <c r="OCE124" s="220"/>
      <c r="OCF124" s="220"/>
      <c r="OCG124" s="220"/>
      <c r="OCH124" s="220"/>
      <c r="OCI124" s="220"/>
      <c r="OCJ124" s="220"/>
      <c r="OCK124" s="220"/>
      <c r="OCL124" s="220"/>
      <c r="OCM124" s="220"/>
      <c r="OCN124" s="220"/>
      <c r="OCO124" s="220"/>
      <c r="OCP124" s="220"/>
      <c r="OCQ124" s="220"/>
      <c r="OCR124" s="220"/>
      <c r="OCS124" s="220"/>
      <c r="OCT124" s="220"/>
      <c r="OCU124" s="220"/>
      <c r="OCV124" s="220"/>
      <c r="OCW124" s="220"/>
      <c r="OCX124" s="220"/>
      <c r="OCY124" s="220"/>
      <c r="OCZ124" s="220"/>
      <c r="ODA124" s="220"/>
      <c r="ODB124" s="220"/>
      <c r="ODC124" s="220"/>
      <c r="ODD124" s="220"/>
      <c r="ODE124" s="220"/>
      <c r="ODF124" s="220"/>
      <c r="ODG124" s="220"/>
      <c r="ODH124" s="220"/>
      <c r="ODI124" s="220"/>
      <c r="ODJ124" s="220"/>
      <c r="ODK124" s="220"/>
      <c r="ODL124" s="220"/>
      <c r="ODM124" s="220"/>
      <c r="ODN124" s="220"/>
      <c r="ODO124" s="220"/>
      <c r="ODP124" s="220"/>
      <c r="ODQ124" s="220"/>
      <c r="ODR124" s="220"/>
      <c r="ODS124" s="220"/>
      <c r="ODT124" s="220"/>
      <c r="ODU124" s="220"/>
      <c r="ODV124" s="220"/>
      <c r="ODW124" s="220"/>
      <c r="ODX124" s="220"/>
      <c r="ODY124" s="220"/>
      <c r="ODZ124" s="220"/>
      <c r="OEA124" s="220"/>
      <c r="OEB124" s="220"/>
      <c r="OEC124" s="220"/>
      <c r="OED124" s="220"/>
      <c r="OEE124" s="220"/>
      <c r="OEF124" s="220"/>
      <c r="OEG124" s="220"/>
      <c r="OEH124" s="220"/>
      <c r="OEI124" s="220"/>
      <c r="OEJ124" s="220"/>
      <c r="OEK124" s="220"/>
      <c r="OEL124" s="220"/>
      <c r="OEM124" s="220"/>
      <c r="OEN124" s="220"/>
      <c r="OEO124" s="220"/>
      <c r="OEP124" s="220"/>
      <c r="OEQ124" s="220"/>
      <c r="OER124" s="220"/>
      <c r="OES124" s="220"/>
      <c r="OET124" s="220"/>
      <c r="OEU124" s="220"/>
      <c r="OEV124" s="220"/>
      <c r="OEW124" s="220"/>
      <c r="OEX124" s="220"/>
      <c r="OEY124" s="220"/>
      <c r="OEZ124" s="220"/>
      <c r="OFA124" s="220"/>
      <c r="OFB124" s="220"/>
      <c r="OFC124" s="220"/>
      <c r="OFD124" s="220"/>
      <c r="OFE124" s="220"/>
      <c r="OFF124" s="220"/>
      <c r="OFG124" s="220"/>
      <c r="OFH124" s="220"/>
      <c r="OFI124" s="220"/>
      <c r="OFJ124" s="220"/>
      <c r="OFK124" s="220"/>
      <c r="OFL124" s="220"/>
      <c r="OFM124" s="220"/>
      <c r="OFN124" s="220"/>
      <c r="OFO124" s="220"/>
      <c r="OFP124" s="220"/>
      <c r="OFQ124" s="220"/>
      <c r="OFR124" s="220"/>
      <c r="OFS124" s="220"/>
      <c r="OFT124" s="220"/>
      <c r="OFU124" s="220"/>
      <c r="OFV124" s="220"/>
      <c r="OFW124" s="220"/>
      <c r="OFX124" s="220"/>
      <c r="OFY124" s="220"/>
      <c r="OFZ124" s="220"/>
      <c r="OGA124" s="220"/>
      <c r="OGB124" s="220"/>
      <c r="OGC124" s="220"/>
      <c r="OGD124" s="220"/>
      <c r="OGE124" s="220"/>
      <c r="OGF124" s="220"/>
      <c r="OGG124" s="220"/>
      <c r="OGH124" s="220"/>
      <c r="OGI124" s="220"/>
      <c r="OGJ124" s="220"/>
      <c r="OGK124" s="220"/>
      <c r="OGL124" s="220"/>
      <c r="OGM124" s="220"/>
      <c r="OGN124" s="220"/>
      <c r="OGO124" s="220"/>
      <c r="OGP124" s="220"/>
      <c r="OGQ124" s="220"/>
      <c r="OGR124" s="220"/>
      <c r="OGS124" s="220"/>
      <c r="OGT124" s="220"/>
      <c r="OGU124" s="220"/>
      <c r="OGV124" s="220"/>
      <c r="OGW124" s="220"/>
      <c r="OGX124" s="220"/>
      <c r="OGY124" s="220"/>
      <c r="OGZ124" s="220"/>
      <c r="OHA124" s="220"/>
      <c r="OHB124" s="220"/>
      <c r="OHC124" s="220"/>
      <c r="OHD124" s="220"/>
      <c r="OHE124" s="220"/>
      <c r="OHF124" s="220"/>
      <c r="OHG124" s="220"/>
      <c r="OHH124" s="220"/>
      <c r="OHI124" s="220"/>
      <c r="OHJ124" s="220"/>
      <c r="OHK124" s="220"/>
      <c r="OHL124" s="220"/>
      <c r="OHM124" s="220"/>
      <c r="OHN124" s="220"/>
      <c r="OHO124" s="220"/>
      <c r="OHP124" s="220"/>
      <c r="OHQ124" s="220"/>
      <c r="OHR124" s="220"/>
      <c r="OHS124" s="220"/>
      <c r="OHT124" s="220"/>
      <c r="OHU124" s="220"/>
      <c r="OHV124" s="220"/>
      <c r="OHW124" s="220"/>
      <c r="OHX124" s="220"/>
      <c r="OHY124" s="220"/>
      <c r="OHZ124" s="220"/>
      <c r="OIA124" s="220"/>
      <c r="OIB124" s="220"/>
      <c r="OIC124" s="220"/>
      <c r="OID124" s="220"/>
      <c r="OIE124" s="220"/>
      <c r="OIF124" s="220"/>
      <c r="OIG124" s="220"/>
      <c r="OIH124" s="220"/>
      <c r="OII124" s="220"/>
      <c r="OIJ124" s="220"/>
      <c r="OIK124" s="220"/>
      <c r="OIL124" s="220"/>
      <c r="OIM124" s="220"/>
      <c r="OIN124" s="220"/>
      <c r="OIO124" s="220"/>
      <c r="OIP124" s="220"/>
      <c r="OIQ124" s="220"/>
      <c r="OIR124" s="220"/>
      <c r="OIS124" s="220"/>
      <c r="OIT124" s="220"/>
      <c r="OIU124" s="220"/>
      <c r="OIV124" s="220"/>
      <c r="OIW124" s="220"/>
      <c r="OIX124" s="220"/>
      <c r="OIY124" s="220"/>
      <c r="OIZ124" s="220"/>
      <c r="OJA124" s="220"/>
      <c r="OJB124" s="220"/>
      <c r="OJC124" s="220"/>
      <c r="OJD124" s="220"/>
      <c r="OJE124" s="220"/>
      <c r="OJF124" s="220"/>
      <c r="OJG124" s="220"/>
      <c r="OJH124" s="220"/>
      <c r="OJI124" s="220"/>
      <c r="OJJ124" s="220"/>
      <c r="OJK124" s="220"/>
      <c r="OJL124" s="220"/>
      <c r="OJM124" s="220"/>
      <c r="OJN124" s="220"/>
      <c r="OJO124" s="220"/>
      <c r="OJP124" s="220"/>
      <c r="OJQ124" s="220"/>
      <c r="OJR124" s="220"/>
      <c r="OJS124" s="220"/>
      <c r="OJT124" s="220"/>
      <c r="OJU124" s="220"/>
      <c r="OJV124" s="220"/>
      <c r="OJW124" s="220"/>
      <c r="OJX124" s="220"/>
      <c r="OJY124" s="220"/>
      <c r="OJZ124" s="220"/>
      <c r="OKA124" s="220"/>
      <c r="OKB124" s="220"/>
      <c r="OKC124" s="220"/>
      <c r="OKD124" s="220"/>
      <c r="OKE124" s="220"/>
      <c r="OKF124" s="220"/>
      <c r="OKG124" s="220"/>
      <c r="OKH124" s="220"/>
      <c r="OKI124" s="220"/>
      <c r="OKJ124" s="220"/>
      <c r="OKK124" s="220"/>
      <c r="OKL124" s="220"/>
      <c r="OKM124" s="220"/>
      <c r="OKN124" s="220"/>
      <c r="OKO124" s="220"/>
      <c r="OKP124" s="220"/>
      <c r="OKQ124" s="220"/>
      <c r="OKR124" s="220"/>
      <c r="OKS124" s="220"/>
      <c r="OKT124" s="220"/>
      <c r="OKU124" s="220"/>
      <c r="OKV124" s="220"/>
      <c r="OKW124" s="220"/>
      <c r="OKX124" s="220"/>
      <c r="OKY124" s="220"/>
      <c r="OKZ124" s="220"/>
      <c r="OLA124" s="220"/>
      <c r="OLB124" s="220"/>
      <c r="OLC124" s="220"/>
      <c r="OLD124" s="220"/>
      <c r="OLE124" s="220"/>
      <c r="OLF124" s="220"/>
      <c r="OLG124" s="220"/>
      <c r="OLH124" s="220"/>
      <c r="OLI124" s="220"/>
      <c r="OLJ124" s="220"/>
      <c r="OLK124" s="220"/>
      <c r="OLL124" s="220"/>
      <c r="OLM124" s="220"/>
      <c r="OLN124" s="220"/>
      <c r="OLO124" s="220"/>
      <c r="OLP124" s="220"/>
      <c r="OLQ124" s="220"/>
      <c r="OLR124" s="220"/>
      <c r="OLS124" s="220"/>
      <c r="OLT124" s="220"/>
      <c r="OLU124" s="220"/>
      <c r="OLV124" s="220"/>
      <c r="OLW124" s="220"/>
      <c r="OLX124" s="220"/>
      <c r="OLY124" s="220"/>
      <c r="OLZ124" s="220"/>
      <c r="OMA124" s="220"/>
      <c r="OMB124" s="220"/>
      <c r="OMC124" s="220"/>
      <c r="OMD124" s="220"/>
      <c r="OME124" s="220"/>
      <c r="OMF124" s="220"/>
      <c r="OMG124" s="220"/>
      <c r="OMH124" s="220"/>
      <c r="OMI124" s="220"/>
      <c r="OMJ124" s="220"/>
      <c r="OMK124" s="220"/>
      <c r="OML124" s="220"/>
      <c r="OMM124" s="220"/>
      <c r="OMN124" s="220"/>
      <c r="OMO124" s="220"/>
      <c r="OMP124" s="220"/>
      <c r="OMQ124" s="220"/>
      <c r="OMR124" s="220"/>
      <c r="OMS124" s="220"/>
      <c r="OMT124" s="220"/>
      <c r="OMU124" s="220"/>
      <c r="OMV124" s="220"/>
      <c r="OMW124" s="220"/>
      <c r="OMX124" s="220"/>
      <c r="OMY124" s="220"/>
      <c r="OMZ124" s="220"/>
      <c r="ONA124" s="220"/>
      <c r="ONB124" s="220"/>
      <c r="ONC124" s="220"/>
      <c r="OND124" s="220"/>
      <c r="ONE124" s="220"/>
      <c r="ONF124" s="220"/>
      <c r="ONG124" s="220"/>
      <c r="ONH124" s="220"/>
      <c r="ONI124" s="220"/>
      <c r="ONJ124" s="220"/>
      <c r="ONK124" s="220"/>
      <c r="ONL124" s="220"/>
      <c r="ONM124" s="220"/>
      <c r="ONN124" s="220"/>
      <c r="ONO124" s="220"/>
      <c r="ONP124" s="220"/>
      <c r="ONQ124" s="220"/>
      <c r="ONR124" s="220"/>
      <c r="ONS124" s="220"/>
      <c r="ONT124" s="220"/>
      <c r="ONU124" s="220"/>
      <c r="ONV124" s="220"/>
      <c r="ONW124" s="220"/>
      <c r="ONX124" s="220"/>
      <c r="ONY124" s="220"/>
      <c r="ONZ124" s="220"/>
      <c r="OOA124" s="220"/>
      <c r="OOB124" s="220"/>
      <c r="OOC124" s="220"/>
      <c r="OOD124" s="220"/>
      <c r="OOE124" s="220"/>
      <c r="OOF124" s="220"/>
      <c r="OOG124" s="220"/>
      <c r="OOH124" s="220"/>
      <c r="OOI124" s="220"/>
      <c r="OOJ124" s="220"/>
      <c r="OOK124" s="220"/>
      <c r="OOL124" s="220"/>
      <c r="OOM124" s="220"/>
      <c r="OON124" s="220"/>
      <c r="OOO124" s="220"/>
      <c r="OOP124" s="220"/>
      <c r="OOQ124" s="220"/>
      <c r="OOR124" s="220"/>
      <c r="OOS124" s="220"/>
      <c r="OOT124" s="220"/>
      <c r="OOU124" s="220"/>
      <c r="OOV124" s="220"/>
      <c r="OOW124" s="220"/>
      <c r="OOX124" s="220"/>
      <c r="OOY124" s="220"/>
      <c r="OOZ124" s="220"/>
      <c r="OPA124" s="220"/>
      <c r="OPB124" s="220"/>
      <c r="OPC124" s="220"/>
      <c r="OPD124" s="220"/>
      <c r="OPE124" s="220"/>
      <c r="OPF124" s="220"/>
      <c r="OPG124" s="220"/>
      <c r="OPH124" s="220"/>
      <c r="OPI124" s="220"/>
      <c r="OPJ124" s="220"/>
      <c r="OPK124" s="220"/>
      <c r="OPL124" s="220"/>
      <c r="OPM124" s="220"/>
      <c r="OPN124" s="220"/>
      <c r="OPO124" s="220"/>
      <c r="OPP124" s="220"/>
      <c r="OPQ124" s="220"/>
      <c r="OPR124" s="220"/>
      <c r="OPS124" s="220"/>
      <c r="OPT124" s="220"/>
      <c r="OPU124" s="220"/>
      <c r="OPV124" s="220"/>
      <c r="OPW124" s="220"/>
      <c r="OPX124" s="220"/>
      <c r="OPY124" s="220"/>
      <c r="OPZ124" s="220"/>
      <c r="OQA124" s="220"/>
      <c r="OQB124" s="220"/>
      <c r="OQC124" s="220"/>
      <c r="OQD124" s="220"/>
      <c r="OQE124" s="220"/>
      <c r="OQF124" s="220"/>
      <c r="OQG124" s="220"/>
      <c r="OQH124" s="220"/>
      <c r="OQI124" s="220"/>
      <c r="OQJ124" s="220"/>
      <c r="OQK124" s="220"/>
      <c r="OQL124" s="220"/>
      <c r="OQM124" s="220"/>
      <c r="OQN124" s="220"/>
      <c r="OQO124" s="220"/>
      <c r="OQP124" s="220"/>
      <c r="OQQ124" s="220"/>
      <c r="OQR124" s="220"/>
      <c r="OQS124" s="220"/>
      <c r="OQT124" s="220"/>
      <c r="OQU124" s="220"/>
      <c r="OQV124" s="220"/>
      <c r="OQW124" s="220"/>
      <c r="OQX124" s="220"/>
      <c r="OQY124" s="220"/>
      <c r="OQZ124" s="220"/>
      <c r="ORA124" s="220"/>
      <c r="ORB124" s="220"/>
      <c r="ORC124" s="220"/>
      <c r="ORD124" s="220"/>
      <c r="ORE124" s="220"/>
      <c r="ORF124" s="220"/>
      <c r="ORG124" s="220"/>
      <c r="ORH124" s="220"/>
      <c r="ORI124" s="220"/>
      <c r="ORJ124" s="220"/>
      <c r="ORK124" s="220"/>
      <c r="ORL124" s="220"/>
      <c r="ORM124" s="220"/>
      <c r="ORN124" s="220"/>
      <c r="ORO124" s="220"/>
      <c r="ORP124" s="220"/>
      <c r="ORQ124" s="220"/>
      <c r="ORR124" s="220"/>
      <c r="ORS124" s="220"/>
      <c r="ORT124" s="220"/>
      <c r="ORU124" s="220"/>
      <c r="ORV124" s="220"/>
      <c r="ORW124" s="220"/>
      <c r="ORX124" s="220"/>
      <c r="ORY124" s="220"/>
      <c r="ORZ124" s="220"/>
      <c r="OSA124" s="220"/>
      <c r="OSB124" s="220"/>
      <c r="OSC124" s="220"/>
      <c r="OSD124" s="220"/>
      <c r="OSE124" s="220"/>
      <c r="OSF124" s="220"/>
      <c r="OSG124" s="220"/>
      <c r="OSH124" s="220"/>
      <c r="OSI124" s="220"/>
      <c r="OSJ124" s="220"/>
      <c r="OSK124" s="220"/>
      <c r="OSL124" s="220"/>
      <c r="OSM124" s="220"/>
      <c r="OSN124" s="220"/>
      <c r="OSO124" s="220"/>
      <c r="OSP124" s="220"/>
      <c r="OSQ124" s="220"/>
      <c r="OSR124" s="220"/>
      <c r="OSS124" s="220"/>
      <c r="OST124" s="220"/>
      <c r="OSU124" s="220"/>
      <c r="OSV124" s="220"/>
      <c r="OSW124" s="220"/>
      <c r="OSX124" s="220"/>
      <c r="OSY124" s="220"/>
      <c r="OSZ124" s="220"/>
      <c r="OTA124" s="220"/>
      <c r="OTB124" s="220"/>
      <c r="OTC124" s="220"/>
      <c r="OTD124" s="220"/>
      <c r="OTE124" s="220"/>
      <c r="OTF124" s="220"/>
      <c r="OTG124" s="220"/>
      <c r="OTH124" s="220"/>
      <c r="OTI124" s="220"/>
      <c r="OTJ124" s="220"/>
      <c r="OTK124" s="220"/>
      <c r="OTL124" s="220"/>
      <c r="OTM124" s="220"/>
      <c r="OTN124" s="220"/>
      <c r="OTO124" s="220"/>
      <c r="OTP124" s="220"/>
      <c r="OTQ124" s="220"/>
      <c r="OTR124" s="220"/>
      <c r="OTS124" s="220"/>
      <c r="OTT124" s="220"/>
      <c r="OTU124" s="220"/>
      <c r="OTV124" s="220"/>
      <c r="OTW124" s="220"/>
      <c r="OTX124" s="220"/>
      <c r="OTY124" s="220"/>
      <c r="OTZ124" s="220"/>
      <c r="OUA124" s="220"/>
      <c r="OUB124" s="220"/>
      <c r="OUC124" s="220"/>
      <c r="OUD124" s="220"/>
      <c r="OUE124" s="220"/>
      <c r="OUF124" s="220"/>
      <c r="OUG124" s="220"/>
      <c r="OUH124" s="220"/>
      <c r="OUI124" s="220"/>
      <c r="OUJ124" s="220"/>
      <c r="OUK124" s="220"/>
      <c r="OUL124" s="220"/>
      <c r="OUM124" s="220"/>
      <c r="OUN124" s="220"/>
      <c r="OUO124" s="220"/>
      <c r="OUP124" s="220"/>
      <c r="OUQ124" s="220"/>
      <c r="OUR124" s="220"/>
      <c r="OUS124" s="220"/>
      <c r="OUT124" s="220"/>
      <c r="OUU124" s="220"/>
      <c r="OUV124" s="220"/>
      <c r="OUW124" s="220"/>
      <c r="OUX124" s="220"/>
      <c r="OUY124" s="220"/>
      <c r="OUZ124" s="220"/>
      <c r="OVA124" s="220"/>
      <c r="OVB124" s="220"/>
      <c r="OVC124" s="220"/>
      <c r="OVD124" s="220"/>
      <c r="OVE124" s="220"/>
      <c r="OVF124" s="220"/>
      <c r="OVG124" s="220"/>
      <c r="OVH124" s="220"/>
      <c r="OVI124" s="220"/>
      <c r="OVJ124" s="220"/>
      <c r="OVK124" s="220"/>
      <c r="OVL124" s="220"/>
      <c r="OVM124" s="220"/>
      <c r="OVN124" s="220"/>
      <c r="OVO124" s="220"/>
      <c r="OVP124" s="220"/>
      <c r="OVQ124" s="220"/>
      <c r="OVR124" s="220"/>
      <c r="OVS124" s="220"/>
      <c r="OVT124" s="220"/>
      <c r="OVU124" s="220"/>
      <c r="OVV124" s="220"/>
      <c r="OVW124" s="220"/>
      <c r="OVX124" s="220"/>
      <c r="OVY124" s="220"/>
      <c r="OVZ124" s="220"/>
      <c r="OWA124" s="220"/>
      <c r="OWB124" s="220"/>
      <c r="OWC124" s="220"/>
      <c r="OWD124" s="220"/>
      <c r="OWE124" s="220"/>
      <c r="OWF124" s="220"/>
      <c r="OWG124" s="220"/>
      <c r="OWH124" s="220"/>
      <c r="OWI124" s="220"/>
      <c r="OWJ124" s="220"/>
      <c r="OWK124" s="220"/>
      <c r="OWL124" s="220"/>
      <c r="OWM124" s="220"/>
      <c r="OWN124" s="220"/>
      <c r="OWO124" s="220"/>
      <c r="OWP124" s="220"/>
      <c r="OWQ124" s="220"/>
      <c r="OWR124" s="220"/>
      <c r="OWS124" s="220"/>
      <c r="OWT124" s="220"/>
      <c r="OWU124" s="220"/>
      <c r="OWV124" s="220"/>
      <c r="OWW124" s="220"/>
      <c r="OWX124" s="220"/>
      <c r="OWY124" s="220"/>
      <c r="OWZ124" s="220"/>
      <c r="OXA124" s="220"/>
      <c r="OXB124" s="220"/>
      <c r="OXC124" s="220"/>
      <c r="OXD124" s="220"/>
      <c r="OXE124" s="220"/>
      <c r="OXF124" s="220"/>
      <c r="OXG124" s="220"/>
      <c r="OXH124" s="220"/>
      <c r="OXI124" s="220"/>
      <c r="OXJ124" s="220"/>
      <c r="OXK124" s="220"/>
      <c r="OXL124" s="220"/>
      <c r="OXM124" s="220"/>
      <c r="OXN124" s="220"/>
      <c r="OXO124" s="220"/>
      <c r="OXP124" s="220"/>
      <c r="OXQ124" s="220"/>
      <c r="OXR124" s="220"/>
      <c r="OXS124" s="220"/>
      <c r="OXT124" s="220"/>
      <c r="OXU124" s="220"/>
      <c r="OXV124" s="220"/>
      <c r="OXW124" s="220"/>
      <c r="OXX124" s="220"/>
      <c r="OXY124" s="220"/>
      <c r="OXZ124" s="220"/>
      <c r="OYA124" s="220"/>
      <c r="OYB124" s="220"/>
      <c r="OYC124" s="220"/>
      <c r="OYD124" s="220"/>
      <c r="OYE124" s="220"/>
      <c r="OYF124" s="220"/>
      <c r="OYG124" s="220"/>
      <c r="OYH124" s="220"/>
      <c r="OYI124" s="220"/>
      <c r="OYJ124" s="220"/>
      <c r="OYK124" s="220"/>
      <c r="OYL124" s="220"/>
      <c r="OYM124" s="220"/>
      <c r="OYN124" s="220"/>
      <c r="OYO124" s="220"/>
      <c r="OYP124" s="220"/>
      <c r="OYQ124" s="220"/>
      <c r="OYR124" s="220"/>
      <c r="OYS124" s="220"/>
      <c r="OYT124" s="220"/>
      <c r="OYU124" s="220"/>
      <c r="OYV124" s="220"/>
      <c r="OYW124" s="220"/>
      <c r="OYX124" s="220"/>
      <c r="OYY124" s="220"/>
      <c r="OYZ124" s="220"/>
      <c r="OZA124" s="220"/>
      <c r="OZB124" s="220"/>
      <c r="OZC124" s="220"/>
      <c r="OZD124" s="220"/>
      <c r="OZE124" s="220"/>
      <c r="OZF124" s="220"/>
      <c r="OZG124" s="220"/>
      <c r="OZH124" s="220"/>
      <c r="OZI124" s="220"/>
      <c r="OZJ124" s="220"/>
      <c r="OZK124" s="220"/>
      <c r="OZL124" s="220"/>
      <c r="OZM124" s="220"/>
      <c r="OZN124" s="220"/>
      <c r="OZO124" s="220"/>
      <c r="OZP124" s="220"/>
      <c r="OZQ124" s="220"/>
      <c r="OZR124" s="220"/>
      <c r="OZS124" s="220"/>
      <c r="OZT124" s="220"/>
      <c r="OZU124" s="220"/>
      <c r="OZV124" s="220"/>
      <c r="OZW124" s="220"/>
      <c r="OZX124" s="220"/>
      <c r="OZY124" s="220"/>
      <c r="OZZ124" s="220"/>
      <c r="PAA124" s="220"/>
      <c r="PAB124" s="220"/>
      <c r="PAC124" s="220"/>
      <c r="PAD124" s="220"/>
      <c r="PAE124" s="220"/>
      <c r="PAF124" s="220"/>
      <c r="PAG124" s="220"/>
      <c r="PAH124" s="220"/>
      <c r="PAI124" s="220"/>
      <c r="PAJ124" s="220"/>
      <c r="PAK124" s="220"/>
      <c r="PAL124" s="220"/>
      <c r="PAM124" s="220"/>
      <c r="PAN124" s="220"/>
      <c r="PAO124" s="220"/>
      <c r="PAP124" s="220"/>
      <c r="PAQ124" s="220"/>
      <c r="PAR124" s="220"/>
      <c r="PAS124" s="220"/>
      <c r="PAT124" s="220"/>
      <c r="PAU124" s="220"/>
      <c r="PAV124" s="220"/>
      <c r="PAW124" s="220"/>
      <c r="PAX124" s="220"/>
      <c r="PAY124" s="220"/>
      <c r="PAZ124" s="220"/>
      <c r="PBA124" s="220"/>
      <c r="PBB124" s="220"/>
      <c r="PBC124" s="220"/>
      <c r="PBD124" s="220"/>
      <c r="PBE124" s="220"/>
      <c r="PBF124" s="220"/>
      <c r="PBG124" s="220"/>
      <c r="PBH124" s="220"/>
      <c r="PBI124" s="220"/>
      <c r="PBJ124" s="220"/>
      <c r="PBK124" s="220"/>
      <c r="PBL124" s="220"/>
      <c r="PBM124" s="220"/>
      <c r="PBN124" s="220"/>
      <c r="PBO124" s="220"/>
      <c r="PBP124" s="220"/>
      <c r="PBQ124" s="220"/>
      <c r="PBR124" s="220"/>
      <c r="PBS124" s="220"/>
      <c r="PBT124" s="220"/>
      <c r="PBU124" s="220"/>
      <c r="PBV124" s="220"/>
      <c r="PBW124" s="220"/>
      <c r="PBX124" s="220"/>
      <c r="PBY124" s="220"/>
      <c r="PBZ124" s="220"/>
      <c r="PCA124" s="220"/>
      <c r="PCB124" s="220"/>
      <c r="PCC124" s="220"/>
      <c r="PCD124" s="220"/>
      <c r="PCE124" s="220"/>
      <c r="PCF124" s="220"/>
      <c r="PCG124" s="220"/>
      <c r="PCH124" s="220"/>
      <c r="PCI124" s="220"/>
      <c r="PCJ124" s="220"/>
      <c r="PCK124" s="220"/>
      <c r="PCL124" s="220"/>
      <c r="PCM124" s="220"/>
      <c r="PCN124" s="220"/>
      <c r="PCO124" s="220"/>
      <c r="PCP124" s="220"/>
      <c r="PCQ124" s="220"/>
      <c r="PCR124" s="220"/>
      <c r="PCS124" s="220"/>
      <c r="PCT124" s="220"/>
      <c r="PCU124" s="220"/>
      <c r="PCV124" s="220"/>
      <c r="PCW124" s="220"/>
      <c r="PCX124" s="220"/>
      <c r="PCY124" s="220"/>
      <c r="PCZ124" s="220"/>
      <c r="PDA124" s="220"/>
      <c r="PDB124" s="220"/>
      <c r="PDC124" s="220"/>
      <c r="PDD124" s="220"/>
      <c r="PDE124" s="220"/>
      <c r="PDF124" s="220"/>
      <c r="PDG124" s="220"/>
      <c r="PDH124" s="220"/>
      <c r="PDI124" s="220"/>
      <c r="PDJ124" s="220"/>
      <c r="PDK124" s="220"/>
      <c r="PDL124" s="220"/>
      <c r="PDM124" s="220"/>
      <c r="PDN124" s="220"/>
      <c r="PDO124" s="220"/>
      <c r="PDP124" s="220"/>
      <c r="PDQ124" s="220"/>
      <c r="PDR124" s="220"/>
      <c r="PDS124" s="220"/>
      <c r="PDT124" s="220"/>
      <c r="PDU124" s="220"/>
      <c r="PDV124" s="220"/>
      <c r="PDW124" s="220"/>
      <c r="PDX124" s="220"/>
      <c r="PDY124" s="220"/>
      <c r="PDZ124" s="220"/>
      <c r="PEA124" s="220"/>
      <c r="PEB124" s="220"/>
      <c r="PEC124" s="220"/>
      <c r="PED124" s="220"/>
      <c r="PEE124" s="220"/>
      <c r="PEF124" s="220"/>
      <c r="PEG124" s="220"/>
      <c r="PEH124" s="220"/>
      <c r="PEI124" s="220"/>
      <c r="PEJ124" s="220"/>
      <c r="PEK124" s="220"/>
      <c r="PEL124" s="220"/>
      <c r="PEM124" s="220"/>
      <c r="PEN124" s="220"/>
      <c r="PEO124" s="220"/>
      <c r="PEP124" s="220"/>
      <c r="PEQ124" s="220"/>
      <c r="PER124" s="220"/>
      <c r="PES124" s="220"/>
      <c r="PET124" s="220"/>
      <c r="PEU124" s="220"/>
      <c r="PEV124" s="220"/>
      <c r="PEW124" s="220"/>
      <c r="PEX124" s="220"/>
      <c r="PEY124" s="220"/>
      <c r="PEZ124" s="220"/>
      <c r="PFA124" s="220"/>
      <c r="PFB124" s="220"/>
      <c r="PFC124" s="220"/>
      <c r="PFD124" s="220"/>
      <c r="PFE124" s="220"/>
      <c r="PFF124" s="220"/>
      <c r="PFG124" s="220"/>
      <c r="PFH124" s="220"/>
      <c r="PFI124" s="220"/>
      <c r="PFJ124" s="220"/>
      <c r="PFK124" s="220"/>
      <c r="PFL124" s="220"/>
      <c r="PFM124" s="220"/>
      <c r="PFN124" s="220"/>
      <c r="PFO124" s="220"/>
      <c r="PFP124" s="220"/>
      <c r="PFQ124" s="220"/>
      <c r="PFR124" s="220"/>
      <c r="PFS124" s="220"/>
      <c r="PFT124" s="220"/>
      <c r="PFU124" s="220"/>
      <c r="PFV124" s="220"/>
      <c r="PFW124" s="220"/>
      <c r="PFX124" s="220"/>
      <c r="PFY124" s="220"/>
      <c r="PFZ124" s="220"/>
      <c r="PGA124" s="220"/>
      <c r="PGB124" s="220"/>
      <c r="PGC124" s="220"/>
      <c r="PGD124" s="220"/>
      <c r="PGE124" s="220"/>
      <c r="PGF124" s="220"/>
      <c r="PGG124" s="220"/>
      <c r="PGH124" s="220"/>
      <c r="PGI124" s="220"/>
      <c r="PGJ124" s="220"/>
      <c r="PGK124" s="220"/>
      <c r="PGL124" s="220"/>
      <c r="PGM124" s="220"/>
      <c r="PGN124" s="220"/>
      <c r="PGO124" s="220"/>
      <c r="PGP124" s="220"/>
      <c r="PGQ124" s="220"/>
      <c r="PGR124" s="220"/>
      <c r="PGS124" s="220"/>
      <c r="PGT124" s="220"/>
      <c r="PGU124" s="220"/>
      <c r="PGV124" s="220"/>
      <c r="PGW124" s="220"/>
      <c r="PGX124" s="220"/>
      <c r="PGY124" s="220"/>
      <c r="PGZ124" s="220"/>
      <c r="PHA124" s="220"/>
      <c r="PHB124" s="220"/>
      <c r="PHC124" s="220"/>
      <c r="PHD124" s="220"/>
      <c r="PHE124" s="220"/>
      <c r="PHF124" s="220"/>
      <c r="PHG124" s="220"/>
      <c r="PHH124" s="220"/>
      <c r="PHI124" s="220"/>
      <c r="PHJ124" s="220"/>
      <c r="PHK124" s="220"/>
      <c r="PHL124" s="220"/>
      <c r="PHM124" s="220"/>
      <c r="PHN124" s="220"/>
      <c r="PHO124" s="220"/>
      <c r="PHP124" s="220"/>
      <c r="PHQ124" s="220"/>
      <c r="PHR124" s="220"/>
      <c r="PHS124" s="220"/>
      <c r="PHT124" s="220"/>
      <c r="PHU124" s="220"/>
      <c r="PHV124" s="220"/>
      <c r="PHW124" s="220"/>
      <c r="PHX124" s="220"/>
      <c r="PHY124" s="220"/>
      <c r="PHZ124" s="220"/>
      <c r="PIA124" s="220"/>
      <c r="PIB124" s="220"/>
      <c r="PIC124" s="220"/>
      <c r="PID124" s="220"/>
      <c r="PIE124" s="220"/>
      <c r="PIF124" s="220"/>
      <c r="PIG124" s="220"/>
      <c r="PIH124" s="220"/>
      <c r="PII124" s="220"/>
      <c r="PIJ124" s="220"/>
      <c r="PIK124" s="220"/>
      <c r="PIL124" s="220"/>
      <c r="PIM124" s="220"/>
      <c r="PIN124" s="220"/>
      <c r="PIO124" s="220"/>
      <c r="PIP124" s="220"/>
      <c r="PIQ124" s="220"/>
      <c r="PIR124" s="220"/>
      <c r="PIS124" s="220"/>
      <c r="PIT124" s="220"/>
      <c r="PIU124" s="220"/>
      <c r="PIV124" s="220"/>
      <c r="PIW124" s="220"/>
      <c r="PIX124" s="220"/>
      <c r="PIY124" s="220"/>
      <c r="PIZ124" s="220"/>
      <c r="PJA124" s="220"/>
      <c r="PJB124" s="220"/>
      <c r="PJC124" s="220"/>
      <c r="PJD124" s="220"/>
      <c r="PJE124" s="220"/>
      <c r="PJF124" s="220"/>
      <c r="PJG124" s="220"/>
      <c r="PJH124" s="220"/>
      <c r="PJI124" s="220"/>
      <c r="PJJ124" s="220"/>
      <c r="PJK124" s="220"/>
      <c r="PJL124" s="220"/>
      <c r="PJM124" s="220"/>
      <c r="PJN124" s="220"/>
      <c r="PJO124" s="220"/>
      <c r="PJP124" s="220"/>
      <c r="PJQ124" s="220"/>
      <c r="PJR124" s="220"/>
      <c r="PJS124" s="220"/>
      <c r="PJT124" s="220"/>
      <c r="PJU124" s="220"/>
      <c r="PJV124" s="220"/>
      <c r="PJW124" s="220"/>
      <c r="PJX124" s="220"/>
      <c r="PJY124" s="220"/>
      <c r="PJZ124" s="220"/>
      <c r="PKA124" s="220"/>
      <c r="PKB124" s="220"/>
      <c r="PKC124" s="220"/>
      <c r="PKD124" s="220"/>
      <c r="PKE124" s="220"/>
      <c r="PKF124" s="220"/>
      <c r="PKG124" s="220"/>
      <c r="PKH124" s="220"/>
      <c r="PKI124" s="220"/>
      <c r="PKJ124" s="220"/>
      <c r="PKK124" s="220"/>
      <c r="PKL124" s="220"/>
      <c r="PKM124" s="220"/>
      <c r="PKN124" s="220"/>
      <c r="PKO124" s="220"/>
      <c r="PKP124" s="220"/>
      <c r="PKQ124" s="220"/>
      <c r="PKR124" s="220"/>
      <c r="PKS124" s="220"/>
      <c r="PKT124" s="220"/>
      <c r="PKU124" s="220"/>
      <c r="PKV124" s="220"/>
      <c r="PKW124" s="220"/>
      <c r="PKX124" s="220"/>
      <c r="PKY124" s="220"/>
      <c r="PKZ124" s="220"/>
      <c r="PLA124" s="220"/>
      <c r="PLB124" s="220"/>
      <c r="PLC124" s="220"/>
      <c r="PLD124" s="220"/>
      <c r="PLE124" s="220"/>
      <c r="PLF124" s="220"/>
      <c r="PLG124" s="220"/>
      <c r="PLH124" s="220"/>
      <c r="PLI124" s="220"/>
      <c r="PLJ124" s="220"/>
      <c r="PLK124" s="220"/>
      <c r="PLL124" s="220"/>
      <c r="PLM124" s="220"/>
      <c r="PLN124" s="220"/>
      <c r="PLO124" s="220"/>
      <c r="PLP124" s="220"/>
      <c r="PLQ124" s="220"/>
      <c r="PLR124" s="220"/>
      <c r="PLS124" s="220"/>
      <c r="PLT124" s="220"/>
      <c r="PLU124" s="220"/>
      <c r="PLV124" s="220"/>
      <c r="PLW124" s="220"/>
      <c r="PLX124" s="220"/>
      <c r="PLY124" s="220"/>
      <c r="PLZ124" s="220"/>
      <c r="PMA124" s="220"/>
      <c r="PMB124" s="220"/>
      <c r="PMC124" s="220"/>
      <c r="PMD124" s="220"/>
      <c r="PME124" s="220"/>
      <c r="PMF124" s="220"/>
      <c r="PMG124" s="220"/>
      <c r="PMH124" s="220"/>
      <c r="PMI124" s="220"/>
      <c r="PMJ124" s="220"/>
      <c r="PMK124" s="220"/>
      <c r="PML124" s="220"/>
      <c r="PMM124" s="220"/>
      <c r="PMN124" s="220"/>
      <c r="PMO124" s="220"/>
      <c r="PMP124" s="220"/>
      <c r="PMQ124" s="220"/>
      <c r="PMR124" s="220"/>
      <c r="PMS124" s="220"/>
      <c r="PMT124" s="220"/>
      <c r="PMU124" s="220"/>
      <c r="PMV124" s="220"/>
      <c r="PMW124" s="220"/>
      <c r="PMX124" s="220"/>
      <c r="PMY124" s="220"/>
      <c r="PMZ124" s="220"/>
      <c r="PNA124" s="220"/>
      <c r="PNB124" s="220"/>
      <c r="PNC124" s="220"/>
      <c r="PND124" s="220"/>
      <c r="PNE124" s="220"/>
      <c r="PNF124" s="220"/>
      <c r="PNG124" s="220"/>
      <c r="PNH124" s="220"/>
      <c r="PNI124" s="220"/>
      <c r="PNJ124" s="220"/>
      <c r="PNK124" s="220"/>
      <c r="PNL124" s="220"/>
      <c r="PNM124" s="220"/>
      <c r="PNN124" s="220"/>
      <c r="PNO124" s="220"/>
      <c r="PNP124" s="220"/>
      <c r="PNQ124" s="220"/>
      <c r="PNR124" s="220"/>
      <c r="PNS124" s="220"/>
      <c r="PNT124" s="220"/>
      <c r="PNU124" s="220"/>
      <c r="PNV124" s="220"/>
      <c r="PNW124" s="220"/>
      <c r="PNX124" s="220"/>
      <c r="PNY124" s="220"/>
      <c r="PNZ124" s="220"/>
      <c r="POA124" s="220"/>
      <c r="POB124" s="220"/>
      <c r="POC124" s="220"/>
      <c r="POD124" s="220"/>
      <c r="POE124" s="220"/>
      <c r="POF124" s="220"/>
      <c r="POG124" s="220"/>
      <c r="POH124" s="220"/>
      <c r="POI124" s="220"/>
      <c r="POJ124" s="220"/>
      <c r="POK124" s="220"/>
      <c r="POL124" s="220"/>
      <c r="POM124" s="220"/>
      <c r="PON124" s="220"/>
      <c r="POO124" s="220"/>
      <c r="POP124" s="220"/>
      <c r="POQ124" s="220"/>
      <c r="POR124" s="220"/>
      <c r="POS124" s="220"/>
      <c r="POT124" s="220"/>
      <c r="POU124" s="220"/>
      <c r="POV124" s="220"/>
      <c r="POW124" s="220"/>
      <c r="POX124" s="220"/>
      <c r="POY124" s="220"/>
      <c r="POZ124" s="220"/>
      <c r="PPA124" s="220"/>
      <c r="PPB124" s="220"/>
      <c r="PPC124" s="220"/>
      <c r="PPD124" s="220"/>
      <c r="PPE124" s="220"/>
      <c r="PPF124" s="220"/>
      <c r="PPG124" s="220"/>
      <c r="PPH124" s="220"/>
      <c r="PPI124" s="220"/>
      <c r="PPJ124" s="220"/>
      <c r="PPK124" s="220"/>
      <c r="PPL124" s="220"/>
      <c r="PPM124" s="220"/>
      <c r="PPN124" s="220"/>
      <c r="PPO124" s="220"/>
      <c r="PPP124" s="220"/>
      <c r="PPQ124" s="220"/>
      <c r="PPR124" s="220"/>
      <c r="PPS124" s="220"/>
      <c r="PPT124" s="220"/>
      <c r="PPU124" s="220"/>
      <c r="PPV124" s="220"/>
      <c r="PPW124" s="220"/>
      <c r="PPX124" s="220"/>
      <c r="PPY124" s="220"/>
      <c r="PPZ124" s="220"/>
      <c r="PQA124" s="220"/>
      <c r="PQB124" s="220"/>
      <c r="PQC124" s="220"/>
      <c r="PQD124" s="220"/>
      <c r="PQE124" s="220"/>
      <c r="PQF124" s="220"/>
      <c r="PQG124" s="220"/>
      <c r="PQH124" s="220"/>
      <c r="PQI124" s="220"/>
      <c r="PQJ124" s="220"/>
      <c r="PQK124" s="220"/>
      <c r="PQL124" s="220"/>
      <c r="PQM124" s="220"/>
      <c r="PQN124" s="220"/>
      <c r="PQO124" s="220"/>
      <c r="PQP124" s="220"/>
      <c r="PQQ124" s="220"/>
      <c r="PQR124" s="220"/>
      <c r="PQS124" s="220"/>
      <c r="PQT124" s="220"/>
      <c r="PQU124" s="220"/>
      <c r="PQV124" s="220"/>
      <c r="PQW124" s="220"/>
      <c r="PQX124" s="220"/>
      <c r="PQY124" s="220"/>
      <c r="PQZ124" s="220"/>
      <c r="PRA124" s="220"/>
      <c r="PRB124" s="220"/>
      <c r="PRC124" s="220"/>
      <c r="PRD124" s="220"/>
      <c r="PRE124" s="220"/>
      <c r="PRF124" s="220"/>
      <c r="PRG124" s="220"/>
      <c r="PRH124" s="220"/>
      <c r="PRI124" s="220"/>
      <c r="PRJ124" s="220"/>
      <c r="PRK124" s="220"/>
      <c r="PRL124" s="220"/>
      <c r="PRM124" s="220"/>
      <c r="PRN124" s="220"/>
      <c r="PRO124" s="220"/>
      <c r="PRP124" s="220"/>
      <c r="PRQ124" s="220"/>
      <c r="PRR124" s="220"/>
      <c r="PRS124" s="220"/>
      <c r="PRT124" s="220"/>
      <c r="PRU124" s="220"/>
      <c r="PRV124" s="220"/>
      <c r="PRW124" s="220"/>
      <c r="PRX124" s="220"/>
      <c r="PRY124" s="220"/>
      <c r="PRZ124" s="220"/>
      <c r="PSA124" s="220"/>
      <c r="PSB124" s="220"/>
      <c r="PSC124" s="220"/>
      <c r="PSD124" s="220"/>
      <c r="PSE124" s="220"/>
      <c r="PSF124" s="220"/>
      <c r="PSG124" s="220"/>
      <c r="PSH124" s="220"/>
      <c r="PSI124" s="220"/>
      <c r="PSJ124" s="220"/>
      <c r="PSK124" s="220"/>
      <c r="PSL124" s="220"/>
      <c r="PSM124" s="220"/>
      <c r="PSN124" s="220"/>
      <c r="PSO124" s="220"/>
      <c r="PSP124" s="220"/>
      <c r="PSQ124" s="220"/>
      <c r="PSR124" s="220"/>
      <c r="PSS124" s="220"/>
      <c r="PST124" s="220"/>
      <c r="PSU124" s="220"/>
      <c r="PSV124" s="220"/>
      <c r="PSW124" s="220"/>
      <c r="PSX124" s="220"/>
      <c r="PSY124" s="220"/>
      <c r="PSZ124" s="220"/>
      <c r="PTA124" s="220"/>
      <c r="PTB124" s="220"/>
      <c r="PTC124" s="220"/>
      <c r="PTD124" s="220"/>
      <c r="PTE124" s="220"/>
      <c r="PTF124" s="220"/>
      <c r="PTG124" s="220"/>
      <c r="PTH124" s="220"/>
      <c r="PTI124" s="220"/>
      <c r="PTJ124" s="220"/>
      <c r="PTK124" s="220"/>
      <c r="PTL124" s="220"/>
      <c r="PTM124" s="220"/>
      <c r="PTN124" s="220"/>
      <c r="PTO124" s="220"/>
      <c r="PTP124" s="220"/>
      <c r="PTQ124" s="220"/>
      <c r="PTR124" s="220"/>
      <c r="PTS124" s="220"/>
      <c r="PTT124" s="220"/>
      <c r="PTU124" s="220"/>
      <c r="PTV124" s="220"/>
      <c r="PTW124" s="220"/>
      <c r="PTX124" s="220"/>
      <c r="PTY124" s="220"/>
      <c r="PTZ124" s="220"/>
      <c r="PUA124" s="220"/>
      <c r="PUB124" s="220"/>
      <c r="PUC124" s="220"/>
      <c r="PUD124" s="220"/>
      <c r="PUE124" s="220"/>
      <c r="PUF124" s="220"/>
      <c r="PUG124" s="220"/>
      <c r="PUH124" s="220"/>
      <c r="PUI124" s="220"/>
      <c r="PUJ124" s="220"/>
      <c r="PUK124" s="220"/>
      <c r="PUL124" s="220"/>
      <c r="PUM124" s="220"/>
      <c r="PUN124" s="220"/>
      <c r="PUO124" s="220"/>
      <c r="PUP124" s="220"/>
      <c r="PUQ124" s="220"/>
      <c r="PUR124" s="220"/>
      <c r="PUS124" s="220"/>
      <c r="PUT124" s="220"/>
      <c r="PUU124" s="220"/>
      <c r="PUV124" s="220"/>
      <c r="PUW124" s="220"/>
      <c r="PUX124" s="220"/>
      <c r="PUY124" s="220"/>
      <c r="PUZ124" s="220"/>
      <c r="PVA124" s="220"/>
      <c r="PVB124" s="220"/>
      <c r="PVC124" s="220"/>
      <c r="PVD124" s="220"/>
      <c r="PVE124" s="220"/>
      <c r="PVF124" s="220"/>
      <c r="PVG124" s="220"/>
      <c r="PVH124" s="220"/>
      <c r="PVI124" s="220"/>
      <c r="PVJ124" s="220"/>
      <c r="PVK124" s="220"/>
      <c r="PVL124" s="220"/>
      <c r="PVM124" s="220"/>
      <c r="PVN124" s="220"/>
      <c r="PVO124" s="220"/>
      <c r="PVP124" s="220"/>
      <c r="PVQ124" s="220"/>
      <c r="PVR124" s="220"/>
      <c r="PVS124" s="220"/>
      <c r="PVT124" s="220"/>
      <c r="PVU124" s="220"/>
      <c r="PVV124" s="220"/>
      <c r="PVW124" s="220"/>
      <c r="PVX124" s="220"/>
      <c r="PVY124" s="220"/>
      <c r="PVZ124" s="220"/>
      <c r="PWA124" s="220"/>
      <c r="PWB124" s="220"/>
      <c r="PWC124" s="220"/>
      <c r="PWD124" s="220"/>
      <c r="PWE124" s="220"/>
      <c r="PWF124" s="220"/>
      <c r="PWG124" s="220"/>
      <c r="PWH124" s="220"/>
      <c r="PWI124" s="220"/>
      <c r="PWJ124" s="220"/>
      <c r="PWK124" s="220"/>
      <c r="PWL124" s="220"/>
      <c r="PWM124" s="220"/>
      <c r="PWN124" s="220"/>
      <c r="PWO124" s="220"/>
      <c r="PWP124" s="220"/>
      <c r="PWQ124" s="220"/>
      <c r="PWR124" s="220"/>
      <c r="PWS124" s="220"/>
      <c r="PWT124" s="220"/>
      <c r="PWU124" s="220"/>
      <c r="PWV124" s="220"/>
      <c r="PWW124" s="220"/>
      <c r="PWX124" s="220"/>
      <c r="PWY124" s="220"/>
      <c r="PWZ124" s="220"/>
      <c r="PXA124" s="220"/>
      <c r="PXB124" s="220"/>
      <c r="PXC124" s="220"/>
      <c r="PXD124" s="220"/>
      <c r="PXE124" s="220"/>
      <c r="PXF124" s="220"/>
      <c r="PXG124" s="220"/>
      <c r="PXH124" s="220"/>
      <c r="PXI124" s="220"/>
      <c r="PXJ124" s="220"/>
      <c r="PXK124" s="220"/>
      <c r="PXL124" s="220"/>
      <c r="PXM124" s="220"/>
      <c r="PXN124" s="220"/>
      <c r="PXO124" s="220"/>
      <c r="PXP124" s="220"/>
      <c r="PXQ124" s="220"/>
      <c r="PXR124" s="220"/>
      <c r="PXS124" s="220"/>
      <c r="PXT124" s="220"/>
      <c r="PXU124" s="220"/>
      <c r="PXV124" s="220"/>
      <c r="PXW124" s="220"/>
      <c r="PXX124" s="220"/>
      <c r="PXY124" s="220"/>
      <c r="PXZ124" s="220"/>
      <c r="PYA124" s="220"/>
      <c r="PYB124" s="220"/>
      <c r="PYC124" s="220"/>
      <c r="PYD124" s="220"/>
      <c r="PYE124" s="220"/>
      <c r="PYF124" s="220"/>
      <c r="PYG124" s="220"/>
      <c r="PYH124" s="220"/>
      <c r="PYI124" s="220"/>
      <c r="PYJ124" s="220"/>
      <c r="PYK124" s="220"/>
      <c r="PYL124" s="220"/>
      <c r="PYM124" s="220"/>
      <c r="PYN124" s="220"/>
      <c r="PYO124" s="220"/>
      <c r="PYP124" s="220"/>
      <c r="PYQ124" s="220"/>
      <c r="PYR124" s="220"/>
      <c r="PYS124" s="220"/>
      <c r="PYT124" s="220"/>
      <c r="PYU124" s="220"/>
      <c r="PYV124" s="220"/>
      <c r="PYW124" s="220"/>
      <c r="PYX124" s="220"/>
      <c r="PYY124" s="220"/>
      <c r="PYZ124" s="220"/>
      <c r="PZA124" s="220"/>
      <c r="PZB124" s="220"/>
      <c r="PZC124" s="220"/>
      <c r="PZD124" s="220"/>
      <c r="PZE124" s="220"/>
      <c r="PZF124" s="220"/>
      <c r="PZG124" s="220"/>
      <c r="PZH124" s="220"/>
      <c r="PZI124" s="220"/>
      <c r="PZJ124" s="220"/>
      <c r="PZK124" s="220"/>
      <c r="PZL124" s="220"/>
      <c r="PZM124" s="220"/>
      <c r="PZN124" s="220"/>
      <c r="PZO124" s="220"/>
      <c r="PZP124" s="220"/>
      <c r="PZQ124" s="220"/>
      <c r="PZR124" s="220"/>
      <c r="PZS124" s="220"/>
      <c r="PZT124" s="220"/>
      <c r="PZU124" s="220"/>
      <c r="PZV124" s="220"/>
      <c r="PZW124" s="220"/>
      <c r="PZX124" s="220"/>
      <c r="PZY124" s="220"/>
      <c r="PZZ124" s="220"/>
      <c r="QAA124" s="220"/>
      <c r="QAB124" s="220"/>
      <c r="QAC124" s="220"/>
      <c r="QAD124" s="220"/>
      <c r="QAE124" s="220"/>
      <c r="QAF124" s="220"/>
      <c r="QAG124" s="220"/>
      <c r="QAH124" s="220"/>
      <c r="QAI124" s="220"/>
      <c r="QAJ124" s="220"/>
      <c r="QAK124" s="220"/>
      <c r="QAL124" s="220"/>
      <c r="QAM124" s="220"/>
      <c r="QAN124" s="220"/>
      <c r="QAO124" s="220"/>
      <c r="QAP124" s="220"/>
      <c r="QAQ124" s="220"/>
      <c r="QAR124" s="220"/>
      <c r="QAS124" s="220"/>
      <c r="QAT124" s="220"/>
      <c r="QAU124" s="220"/>
      <c r="QAV124" s="220"/>
      <c r="QAW124" s="220"/>
      <c r="QAX124" s="220"/>
      <c r="QAY124" s="220"/>
      <c r="QAZ124" s="220"/>
      <c r="QBA124" s="220"/>
      <c r="QBB124" s="220"/>
      <c r="QBC124" s="220"/>
      <c r="QBD124" s="220"/>
      <c r="QBE124" s="220"/>
      <c r="QBF124" s="220"/>
      <c r="QBG124" s="220"/>
      <c r="QBH124" s="220"/>
      <c r="QBI124" s="220"/>
      <c r="QBJ124" s="220"/>
      <c r="QBK124" s="220"/>
      <c r="QBL124" s="220"/>
      <c r="QBM124" s="220"/>
      <c r="QBN124" s="220"/>
      <c r="QBO124" s="220"/>
      <c r="QBP124" s="220"/>
      <c r="QBQ124" s="220"/>
      <c r="QBR124" s="220"/>
      <c r="QBS124" s="220"/>
      <c r="QBT124" s="220"/>
      <c r="QBU124" s="220"/>
      <c r="QBV124" s="220"/>
      <c r="QBW124" s="220"/>
      <c r="QBX124" s="220"/>
      <c r="QBY124" s="220"/>
      <c r="QBZ124" s="220"/>
      <c r="QCA124" s="220"/>
      <c r="QCB124" s="220"/>
      <c r="QCC124" s="220"/>
      <c r="QCD124" s="220"/>
      <c r="QCE124" s="220"/>
      <c r="QCF124" s="220"/>
      <c r="QCG124" s="220"/>
      <c r="QCH124" s="220"/>
      <c r="QCI124" s="220"/>
      <c r="QCJ124" s="220"/>
      <c r="QCK124" s="220"/>
      <c r="QCL124" s="220"/>
      <c r="QCM124" s="220"/>
      <c r="QCN124" s="220"/>
      <c r="QCO124" s="220"/>
      <c r="QCP124" s="220"/>
      <c r="QCQ124" s="220"/>
      <c r="QCR124" s="220"/>
      <c r="QCS124" s="220"/>
      <c r="QCT124" s="220"/>
      <c r="QCU124" s="220"/>
      <c r="QCV124" s="220"/>
      <c r="QCW124" s="220"/>
      <c r="QCX124" s="220"/>
      <c r="QCY124" s="220"/>
      <c r="QCZ124" s="220"/>
      <c r="QDA124" s="220"/>
      <c r="QDB124" s="220"/>
      <c r="QDC124" s="220"/>
      <c r="QDD124" s="220"/>
      <c r="QDE124" s="220"/>
      <c r="QDF124" s="220"/>
      <c r="QDG124" s="220"/>
      <c r="QDH124" s="220"/>
      <c r="QDI124" s="220"/>
      <c r="QDJ124" s="220"/>
      <c r="QDK124" s="220"/>
      <c r="QDL124" s="220"/>
      <c r="QDM124" s="220"/>
      <c r="QDN124" s="220"/>
      <c r="QDO124" s="220"/>
      <c r="QDP124" s="220"/>
      <c r="QDQ124" s="220"/>
      <c r="QDR124" s="220"/>
      <c r="QDS124" s="220"/>
      <c r="QDT124" s="220"/>
      <c r="QDU124" s="220"/>
      <c r="QDV124" s="220"/>
      <c r="QDW124" s="220"/>
      <c r="QDX124" s="220"/>
      <c r="QDY124" s="220"/>
      <c r="QDZ124" s="220"/>
      <c r="QEA124" s="220"/>
      <c r="QEB124" s="220"/>
      <c r="QEC124" s="220"/>
      <c r="QED124" s="220"/>
      <c r="QEE124" s="220"/>
      <c r="QEF124" s="220"/>
      <c r="QEG124" s="220"/>
      <c r="QEH124" s="220"/>
      <c r="QEI124" s="220"/>
      <c r="QEJ124" s="220"/>
      <c r="QEK124" s="220"/>
      <c r="QEL124" s="220"/>
      <c r="QEM124" s="220"/>
      <c r="QEN124" s="220"/>
      <c r="QEO124" s="220"/>
      <c r="QEP124" s="220"/>
      <c r="QEQ124" s="220"/>
      <c r="QER124" s="220"/>
      <c r="QES124" s="220"/>
      <c r="QET124" s="220"/>
      <c r="QEU124" s="220"/>
      <c r="QEV124" s="220"/>
      <c r="QEW124" s="220"/>
      <c r="QEX124" s="220"/>
      <c r="QEY124" s="220"/>
      <c r="QEZ124" s="220"/>
      <c r="QFA124" s="220"/>
      <c r="QFB124" s="220"/>
      <c r="QFC124" s="220"/>
      <c r="QFD124" s="220"/>
      <c r="QFE124" s="220"/>
      <c r="QFF124" s="220"/>
      <c r="QFG124" s="220"/>
      <c r="QFH124" s="220"/>
      <c r="QFI124" s="220"/>
      <c r="QFJ124" s="220"/>
      <c r="QFK124" s="220"/>
      <c r="QFL124" s="220"/>
      <c r="QFM124" s="220"/>
      <c r="QFN124" s="220"/>
      <c r="QFO124" s="220"/>
      <c r="QFP124" s="220"/>
      <c r="QFQ124" s="220"/>
      <c r="QFR124" s="220"/>
      <c r="QFS124" s="220"/>
      <c r="QFT124" s="220"/>
      <c r="QFU124" s="220"/>
      <c r="QFV124" s="220"/>
      <c r="QFW124" s="220"/>
      <c r="QFX124" s="220"/>
      <c r="QFY124" s="220"/>
      <c r="QFZ124" s="220"/>
      <c r="QGA124" s="220"/>
      <c r="QGB124" s="220"/>
      <c r="QGC124" s="220"/>
      <c r="QGD124" s="220"/>
      <c r="QGE124" s="220"/>
      <c r="QGF124" s="220"/>
      <c r="QGG124" s="220"/>
      <c r="QGH124" s="220"/>
      <c r="QGI124" s="220"/>
      <c r="QGJ124" s="220"/>
      <c r="QGK124" s="220"/>
      <c r="QGL124" s="220"/>
      <c r="QGM124" s="220"/>
      <c r="QGN124" s="220"/>
      <c r="QGO124" s="220"/>
      <c r="QGP124" s="220"/>
      <c r="QGQ124" s="220"/>
      <c r="QGR124" s="220"/>
      <c r="QGS124" s="220"/>
      <c r="QGT124" s="220"/>
      <c r="QGU124" s="220"/>
      <c r="QGV124" s="220"/>
      <c r="QGW124" s="220"/>
      <c r="QGX124" s="220"/>
      <c r="QGY124" s="220"/>
      <c r="QGZ124" s="220"/>
      <c r="QHA124" s="220"/>
      <c r="QHB124" s="220"/>
      <c r="QHC124" s="220"/>
      <c r="QHD124" s="220"/>
      <c r="QHE124" s="220"/>
      <c r="QHF124" s="220"/>
      <c r="QHG124" s="220"/>
      <c r="QHH124" s="220"/>
      <c r="QHI124" s="220"/>
      <c r="QHJ124" s="220"/>
      <c r="QHK124" s="220"/>
      <c r="QHL124" s="220"/>
      <c r="QHM124" s="220"/>
      <c r="QHN124" s="220"/>
      <c r="QHO124" s="220"/>
      <c r="QHP124" s="220"/>
      <c r="QHQ124" s="220"/>
      <c r="QHR124" s="220"/>
      <c r="QHS124" s="220"/>
      <c r="QHT124" s="220"/>
      <c r="QHU124" s="220"/>
      <c r="QHV124" s="220"/>
      <c r="QHW124" s="220"/>
      <c r="QHX124" s="220"/>
      <c r="QHY124" s="220"/>
      <c r="QHZ124" s="220"/>
      <c r="QIA124" s="220"/>
      <c r="QIB124" s="220"/>
      <c r="QIC124" s="220"/>
      <c r="QID124" s="220"/>
      <c r="QIE124" s="220"/>
      <c r="QIF124" s="220"/>
      <c r="QIG124" s="220"/>
      <c r="QIH124" s="220"/>
      <c r="QII124" s="220"/>
      <c r="QIJ124" s="220"/>
      <c r="QIK124" s="220"/>
      <c r="QIL124" s="220"/>
      <c r="QIM124" s="220"/>
      <c r="QIN124" s="220"/>
      <c r="QIO124" s="220"/>
      <c r="QIP124" s="220"/>
      <c r="QIQ124" s="220"/>
      <c r="QIR124" s="220"/>
      <c r="QIS124" s="220"/>
      <c r="QIT124" s="220"/>
      <c r="QIU124" s="220"/>
      <c r="QIV124" s="220"/>
      <c r="QIW124" s="220"/>
      <c r="QIX124" s="220"/>
      <c r="QIY124" s="220"/>
      <c r="QIZ124" s="220"/>
      <c r="QJA124" s="220"/>
      <c r="QJB124" s="220"/>
      <c r="QJC124" s="220"/>
      <c r="QJD124" s="220"/>
      <c r="QJE124" s="220"/>
      <c r="QJF124" s="220"/>
      <c r="QJG124" s="220"/>
      <c r="QJH124" s="220"/>
      <c r="QJI124" s="220"/>
      <c r="QJJ124" s="220"/>
      <c r="QJK124" s="220"/>
      <c r="QJL124" s="220"/>
      <c r="QJM124" s="220"/>
      <c r="QJN124" s="220"/>
      <c r="QJO124" s="220"/>
      <c r="QJP124" s="220"/>
      <c r="QJQ124" s="220"/>
      <c r="QJR124" s="220"/>
      <c r="QJS124" s="220"/>
      <c r="QJT124" s="220"/>
      <c r="QJU124" s="220"/>
      <c r="QJV124" s="220"/>
      <c r="QJW124" s="220"/>
      <c r="QJX124" s="220"/>
      <c r="QJY124" s="220"/>
      <c r="QJZ124" s="220"/>
      <c r="QKA124" s="220"/>
      <c r="QKB124" s="220"/>
      <c r="QKC124" s="220"/>
      <c r="QKD124" s="220"/>
      <c r="QKE124" s="220"/>
      <c r="QKF124" s="220"/>
      <c r="QKG124" s="220"/>
      <c r="QKH124" s="220"/>
      <c r="QKI124" s="220"/>
      <c r="QKJ124" s="220"/>
      <c r="QKK124" s="220"/>
      <c r="QKL124" s="220"/>
      <c r="QKM124" s="220"/>
      <c r="QKN124" s="220"/>
      <c r="QKO124" s="220"/>
      <c r="QKP124" s="220"/>
      <c r="QKQ124" s="220"/>
      <c r="QKR124" s="220"/>
      <c r="QKS124" s="220"/>
      <c r="QKT124" s="220"/>
      <c r="QKU124" s="220"/>
      <c r="QKV124" s="220"/>
      <c r="QKW124" s="220"/>
      <c r="QKX124" s="220"/>
      <c r="QKY124" s="220"/>
      <c r="QKZ124" s="220"/>
      <c r="QLA124" s="220"/>
      <c r="QLB124" s="220"/>
      <c r="QLC124" s="220"/>
      <c r="QLD124" s="220"/>
      <c r="QLE124" s="220"/>
      <c r="QLF124" s="220"/>
      <c r="QLG124" s="220"/>
      <c r="QLH124" s="220"/>
      <c r="QLI124" s="220"/>
      <c r="QLJ124" s="220"/>
      <c r="QLK124" s="220"/>
      <c r="QLL124" s="220"/>
      <c r="QLM124" s="220"/>
      <c r="QLN124" s="220"/>
      <c r="QLO124" s="220"/>
      <c r="QLP124" s="220"/>
      <c r="QLQ124" s="220"/>
      <c r="QLR124" s="220"/>
      <c r="QLS124" s="220"/>
      <c r="QLT124" s="220"/>
      <c r="QLU124" s="220"/>
      <c r="QLV124" s="220"/>
      <c r="QLW124" s="220"/>
      <c r="QLX124" s="220"/>
      <c r="QLY124" s="220"/>
      <c r="QLZ124" s="220"/>
      <c r="QMA124" s="220"/>
      <c r="QMB124" s="220"/>
      <c r="QMC124" s="220"/>
      <c r="QMD124" s="220"/>
      <c r="QME124" s="220"/>
      <c r="QMF124" s="220"/>
      <c r="QMG124" s="220"/>
      <c r="QMH124" s="220"/>
      <c r="QMI124" s="220"/>
      <c r="QMJ124" s="220"/>
      <c r="QMK124" s="220"/>
      <c r="QML124" s="220"/>
      <c r="QMM124" s="220"/>
      <c r="QMN124" s="220"/>
      <c r="QMO124" s="220"/>
      <c r="QMP124" s="220"/>
      <c r="QMQ124" s="220"/>
      <c r="QMR124" s="220"/>
      <c r="QMS124" s="220"/>
      <c r="QMT124" s="220"/>
      <c r="QMU124" s="220"/>
      <c r="QMV124" s="220"/>
      <c r="QMW124" s="220"/>
      <c r="QMX124" s="220"/>
      <c r="QMY124" s="220"/>
      <c r="QMZ124" s="220"/>
      <c r="QNA124" s="220"/>
      <c r="QNB124" s="220"/>
      <c r="QNC124" s="220"/>
      <c r="QND124" s="220"/>
      <c r="QNE124" s="220"/>
      <c r="QNF124" s="220"/>
      <c r="QNG124" s="220"/>
      <c r="QNH124" s="220"/>
      <c r="QNI124" s="220"/>
      <c r="QNJ124" s="220"/>
      <c r="QNK124" s="220"/>
      <c r="QNL124" s="220"/>
      <c r="QNM124" s="220"/>
      <c r="QNN124" s="220"/>
      <c r="QNO124" s="220"/>
      <c r="QNP124" s="220"/>
      <c r="QNQ124" s="220"/>
      <c r="QNR124" s="220"/>
      <c r="QNS124" s="220"/>
      <c r="QNT124" s="220"/>
      <c r="QNU124" s="220"/>
      <c r="QNV124" s="220"/>
      <c r="QNW124" s="220"/>
      <c r="QNX124" s="220"/>
      <c r="QNY124" s="220"/>
      <c r="QNZ124" s="220"/>
      <c r="QOA124" s="220"/>
      <c r="QOB124" s="220"/>
      <c r="QOC124" s="220"/>
      <c r="QOD124" s="220"/>
      <c r="QOE124" s="220"/>
      <c r="QOF124" s="220"/>
      <c r="QOG124" s="220"/>
      <c r="QOH124" s="220"/>
      <c r="QOI124" s="220"/>
      <c r="QOJ124" s="220"/>
      <c r="QOK124" s="220"/>
      <c r="QOL124" s="220"/>
      <c r="QOM124" s="220"/>
      <c r="QON124" s="220"/>
      <c r="QOO124" s="220"/>
      <c r="QOP124" s="220"/>
      <c r="QOQ124" s="220"/>
      <c r="QOR124" s="220"/>
      <c r="QOS124" s="220"/>
      <c r="QOT124" s="220"/>
      <c r="QOU124" s="220"/>
      <c r="QOV124" s="220"/>
      <c r="QOW124" s="220"/>
      <c r="QOX124" s="220"/>
      <c r="QOY124" s="220"/>
      <c r="QOZ124" s="220"/>
      <c r="QPA124" s="220"/>
      <c r="QPB124" s="220"/>
      <c r="QPC124" s="220"/>
      <c r="QPD124" s="220"/>
      <c r="QPE124" s="220"/>
      <c r="QPF124" s="220"/>
      <c r="QPG124" s="220"/>
      <c r="QPH124" s="220"/>
      <c r="QPI124" s="220"/>
      <c r="QPJ124" s="220"/>
      <c r="QPK124" s="220"/>
      <c r="QPL124" s="220"/>
      <c r="QPM124" s="220"/>
      <c r="QPN124" s="220"/>
      <c r="QPO124" s="220"/>
      <c r="QPP124" s="220"/>
      <c r="QPQ124" s="220"/>
      <c r="QPR124" s="220"/>
      <c r="QPS124" s="220"/>
      <c r="QPT124" s="220"/>
      <c r="QPU124" s="220"/>
      <c r="QPV124" s="220"/>
      <c r="QPW124" s="220"/>
      <c r="QPX124" s="220"/>
      <c r="QPY124" s="220"/>
      <c r="QPZ124" s="220"/>
      <c r="QQA124" s="220"/>
      <c r="QQB124" s="220"/>
      <c r="QQC124" s="220"/>
      <c r="QQD124" s="220"/>
      <c r="QQE124" s="220"/>
      <c r="QQF124" s="220"/>
      <c r="QQG124" s="220"/>
      <c r="QQH124" s="220"/>
      <c r="QQI124" s="220"/>
      <c r="QQJ124" s="220"/>
      <c r="QQK124" s="220"/>
      <c r="QQL124" s="220"/>
      <c r="QQM124" s="220"/>
      <c r="QQN124" s="220"/>
      <c r="QQO124" s="220"/>
      <c r="QQP124" s="220"/>
      <c r="QQQ124" s="220"/>
      <c r="QQR124" s="220"/>
      <c r="QQS124" s="220"/>
      <c r="QQT124" s="220"/>
      <c r="QQU124" s="220"/>
      <c r="QQV124" s="220"/>
      <c r="QQW124" s="220"/>
      <c r="QQX124" s="220"/>
      <c r="QQY124" s="220"/>
      <c r="QQZ124" s="220"/>
      <c r="QRA124" s="220"/>
      <c r="QRB124" s="220"/>
      <c r="QRC124" s="220"/>
      <c r="QRD124" s="220"/>
      <c r="QRE124" s="220"/>
      <c r="QRF124" s="220"/>
      <c r="QRG124" s="220"/>
      <c r="QRH124" s="220"/>
      <c r="QRI124" s="220"/>
      <c r="QRJ124" s="220"/>
      <c r="QRK124" s="220"/>
      <c r="QRL124" s="220"/>
      <c r="QRM124" s="220"/>
      <c r="QRN124" s="220"/>
      <c r="QRO124" s="220"/>
      <c r="QRP124" s="220"/>
      <c r="QRQ124" s="220"/>
      <c r="QRR124" s="220"/>
      <c r="QRS124" s="220"/>
      <c r="QRT124" s="220"/>
      <c r="QRU124" s="220"/>
      <c r="QRV124" s="220"/>
      <c r="QRW124" s="220"/>
      <c r="QRX124" s="220"/>
      <c r="QRY124" s="220"/>
      <c r="QRZ124" s="220"/>
      <c r="QSA124" s="220"/>
      <c r="QSB124" s="220"/>
      <c r="QSC124" s="220"/>
      <c r="QSD124" s="220"/>
      <c r="QSE124" s="220"/>
      <c r="QSF124" s="220"/>
      <c r="QSG124" s="220"/>
      <c r="QSH124" s="220"/>
      <c r="QSI124" s="220"/>
      <c r="QSJ124" s="220"/>
      <c r="QSK124" s="220"/>
      <c r="QSL124" s="220"/>
      <c r="QSM124" s="220"/>
      <c r="QSN124" s="220"/>
      <c r="QSO124" s="220"/>
      <c r="QSP124" s="220"/>
      <c r="QSQ124" s="220"/>
      <c r="QSR124" s="220"/>
      <c r="QSS124" s="220"/>
      <c r="QST124" s="220"/>
      <c r="QSU124" s="220"/>
      <c r="QSV124" s="220"/>
      <c r="QSW124" s="220"/>
      <c r="QSX124" s="220"/>
      <c r="QSY124" s="220"/>
      <c r="QSZ124" s="220"/>
      <c r="QTA124" s="220"/>
      <c r="QTB124" s="220"/>
      <c r="QTC124" s="220"/>
      <c r="QTD124" s="220"/>
      <c r="QTE124" s="220"/>
      <c r="QTF124" s="220"/>
      <c r="QTG124" s="220"/>
      <c r="QTH124" s="220"/>
      <c r="QTI124" s="220"/>
      <c r="QTJ124" s="220"/>
      <c r="QTK124" s="220"/>
      <c r="QTL124" s="220"/>
      <c r="QTM124" s="220"/>
      <c r="QTN124" s="220"/>
      <c r="QTO124" s="220"/>
      <c r="QTP124" s="220"/>
      <c r="QTQ124" s="220"/>
      <c r="QTR124" s="220"/>
      <c r="QTS124" s="220"/>
      <c r="QTT124" s="220"/>
      <c r="QTU124" s="220"/>
      <c r="QTV124" s="220"/>
      <c r="QTW124" s="220"/>
      <c r="QTX124" s="220"/>
      <c r="QTY124" s="220"/>
      <c r="QTZ124" s="220"/>
      <c r="QUA124" s="220"/>
      <c r="QUB124" s="220"/>
      <c r="QUC124" s="220"/>
      <c r="QUD124" s="220"/>
      <c r="QUE124" s="220"/>
      <c r="QUF124" s="220"/>
      <c r="QUG124" s="220"/>
      <c r="QUH124" s="220"/>
      <c r="QUI124" s="220"/>
      <c r="QUJ124" s="220"/>
      <c r="QUK124" s="220"/>
      <c r="QUL124" s="220"/>
      <c r="QUM124" s="220"/>
      <c r="QUN124" s="220"/>
      <c r="QUO124" s="220"/>
      <c r="QUP124" s="220"/>
      <c r="QUQ124" s="220"/>
      <c r="QUR124" s="220"/>
      <c r="QUS124" s="220"/>
      <c r="QUT124" s="220"/>
      <c r="QUU124" s="220"/>
      <c r="QUV124" s="220"/>
      <c r="QUW124" s="220"/>
      <c r="QUX124" s="220"/>
      <c r="QUY124" s="220"/>
      <c r="QUZ124" s="220"/>
      <c r="QVA124" s="220"/>
      <c r="QVB124" s="220"/>
      <c r="QVC124" s="220"/>
      <c r="QVD124" s="220"/>
      <c r="QVE124" s="220"/>
      <c r="QVF124" s="220"/>
      <c r="QVG124" s="220"/>
      <c r="QVH124" s="220"/>
      <c r="QVI124" s="220"/>
      <c r="QVJ124" s="220"/>
      <c r="QVK124" s="220"/>
      <c r="QVL124" s="220"/>
      <c r="QVM124" s="220"/>
      <c r="QVN124" s="220"/>
      <c r="QVO124" s="220"/>
      <c r="QVP124" s="220"/>
      <c r="QVQ124" s="220"/>
      <c r="QVR124" s="220"/>
      <c r="QVS124" s="220"/>
      <c r="QVT124" s="220"/>
      <c r="QVU124" s="220"/>
      <c r="QVV124" s="220"/>
      <c r="QVW124" s="220"/>
      <c r="QVX124" s="220"/>
      <c r="QVY124" s="220"/>
      <c r="QVZ124" s="220"/>
      <c r="QWA124" s="220"/>
      <c r="QWB124" s="220"/>
      <c r="QWC124" s="220"/>
      <c r="QWD124" s="220"/>
      <c r="QWE124" s="220"/>
      <c r="QWF124" s="220"/>
      <c r="QWG124" s="220"/>
      <c r="QWH124" s="220"/>
      <c r="QWI124" s="220"/>
      <c r="QWJ124" s="220"/>
      <c r="QWK124" s="220"/>
      <c r="QWL124" s="220"/>
      <c r="QWM124" s="220"/>
      <c r="QWN124" s="220"/>
      <c r="QWO124" s="220"/>
      <c r="QWP124" s="220"/>
      <c r="QWQ124" s="220"/>
      <c r="QWR124" s="220"/>
      <c r="QWS124" s="220"/>
      <c r="QWT124" s="220"/>
      <c r="QWU124" s="220"/>
      <c r="QWV124" s="220"/>
      <c r="QWW124" s="220"/>
      <c r="QWX124" s="220"/>
      <c r="QWY124" s="220"/>
      <c r="QWZ124" s="220"/>
      <c r="QXA124" s="220"/>
      <c r="QXB124" s="220"/>
      <c r="QXC124" s="220"/>
      <c r="QXD124" s="220"/>
      <c r="QXE124" s="220"/>
      <c r="QXF124" s="220"/>
      <c r="QXG124" s="220"/>
      <c r="QXH124" s="220"/>
      <c r="QXI124" s="220"/>
      <c r="QXJ124" s="220"/>
      <c r="QXK124" s="220"/>
      <c r="QXL124" s="220"/>
      <c r="QXM124" s="220"/>
      <c r="QXN124" s="220"/>
      <c r="QXO124" s="220"/>
      <c r="QXP124" s="220"/>
      <c r="QXQ124" s="220"/>
      <c r="QXR124" s="220"/>
      <c r="QXS124" s="220"/>
      <c r="QXT124" s="220"/>
      <c r="QXU124" s="220"/>
      <c r="QXV124" s="220"/>
      <c r="QXW124" s="220"/>
      <c r="QXX124" s="220"/>
      <c r="QXY124" s="220"/>
      <c r="QXZ124" s="220"/>
      <c r="QYA124" s="220"/>
      <c r="QYB124" s="220"/>
      <c r="QYC124" s="220"/>
      <c r="QYD124" s="220"/>
      <c r="QYE124" s="220"/>
      <c r="QYF124" s="220"/>
      <c r="QYG124" s="220"/>
      <c r="QYH124" s="220"/>
      <c r="QYI124" s="220"/>
      <c r="QYJ124" s="220"/>
      <c r="QYK124" s="220"/>
      <c r="QYL124" s="220"/>
      <c r="QYM124" s="220"/>
      <c r="QYN124" s="220"/>
      <c r="QYO124" s="220"/>
      <c r="QYP124" s="220"/>
      <c r="QYQ124" s="220"/>
      <c r="QYR124" s="220"/>
      <c r="QYS124" s="220"/>
      <c r="QYT124" s="220"/>
      <c r="QYU124" s="220"/>
      <c r="QYV124" s="220"/>
      <c r="QYW124" s="220"/>
      <c r="QYX124" s="220"/>
      <c r="QYY124" s="220"/>
      <c r="QYZ124" s="220"/>
      <c r="QZA124" s="220"/>
      <c r="QZB124" s="220"/>
      <c r="QZC124" s="220"/>
      <c r="QZD124" s="220"/>
      <c r="QZE124" s="220"/>
      <c r="QZF124" s="220"/>
      <c r="QZG124" s="220"/>
      <c r="QZH124" s="220"/>
      <c r="QZI124" s="220"/>
      <c r="QZJ124" s="220"/>
      <c r="QZK124" s="220"/>
      <c r="QZL124" s="220"/>
      <c r="QZM124" s="220"/>
      <c r="QZN124" s="220"/>
      <c r="QZO124" s="220"/>
      <c r="QZP124" s="220"/>
      <c r="QZQ124" s="220"/>
      <c r="QZR124" s="220"/>
      <c r="QZS124" s="220"/>
      <c r="QZT124" s="220"/>
      <c r="QZU124" s="220"/>
      <c r="QZV124" s="220"/>
      <c r="QZW124" s="220"/>
      <c r="QZX124" s="220"/>
      <c r="QZY124" s="220"/>
      <c r="QZZ124" s="220"/>
      <c r="RAA124" s="220"/>
      <c r="RAB124" s="220"/>
      <c r="RAC124" s="220"/>
      <c r="RAD124" s="220"/>
      <c r="RAE124" s="220"/>
      <c r="RAF124" s="220"/>
      <c r="RAG124" s="220"/>
      <c r="RAH124" s="220"/>
      <c r="RAI124" s="220"/>
      <c r="RAJ124" s="220"/>
      <c r="RAK124" s="220"/>
      <c r="RAL124" s="220"/>
      <c r="RAM124" s="220"/>
      <c r="RAN124" s="220"/>
      <c r="RAO124" s="220"/>
      <c r="RAP124" s="220"/>
      <c r="RAQ124" s="220"/>
      <c r="RAR124" s="220"/>
      <c r="RAS124" s="220"/>
      <c r="RAT124" s="220"/>
      <c r="RAU124" s="220"/>
      <c r="RAV124" s="220"/>
      <c r="RAW124" s="220"/>
      <c r="RAX124" s="220"/>
      <c r="RAY124" s="220"/>
      <c r="RAZ124" s="220"/>
      <c r="RBA124" s="220"/>
      <c r="RBB124" s="220"/>
      <c r="RBC124" s="220"/>
      <c r="RBD124" s="220"/>
      <c r="RBE124" s="220"/>
      <c r="RBF124" s="220"/>
      <c r="RBG124" s="220"/>
      <c r="RBH124" s="220"/>
      <c r="RBI124" s="220"/>
      <c r="RBJ124" s="220"/>
      <c r="RBK124" s="220"/>
      <c r="RBL124" s="220"/>
      <c r="RBM124" s="220"/>
      <c r="RBN124" s="220"/>
      <c r="RBO124" s="220"/>
      <c r="RBP124" s="220"/>
      <c r="RBQ124" s="220"/>
      <c r="RBR124" s="220"/>
      <c r="RBS124" s="220"/>
      <c r="RBT124" s="220"/>
      <c r="RBU124" s="220"/>
      <c r="RBV124" s="220"/>
      <c r="RBW124" s="220"/>
      <c r="RBX124" s="220"/>
      <c r="RBY124" s="220"/>
      <c r="RBZ124" s="220"/>
      <c r="RCA124" s="220"/>
      <c r="RCB124" s="220"/>
      <c r="RCC124" s="220"/>
      <c r="RCD124" s="220"/>
      <c r="RCE124" s="220"/>
      <c r="RCF124" s="220"/>
      <c r="RCG124" s="220"/>
      <c r="RCH124" s="220"/>
      <c r="RCI124" s="220"/>
      <c r="RCJ124" s="220"/>
      <c r="RCK124" s="220"/>
      <c r="RCL124" s="220"/>
      <c r="RCM124" s="220"/>
      <c r="RCN124" s="220"/>
      <c r="RCO124" s="220"/>
      <c r="RCP124" s="220"/>
      <c r="RCQ124" s="220"/>
      <c r="RCR124" s="220"/>
      <c r="RCS124" s="220"/>
      <c r="RCT124" s="220"/>
      <c r="RCU124" s="220"/>
      <c r="RCV124" s="220"/>
      <c r="RCW124" s="220"/>
      <c r="RCX124" s="220"/>
      <c r="RCY124" s="220"/>
      <c r="RCZ124" s="220"/>
      <c r="RDA124" s="220"/>
      <c r="RDB124" s="220"/>
      <c r="RDC124" s="220"/>
      <c r="RDD124" s="220"/>
      <c r="RDE124" s="220"/>
      <c r="RDF124" s="220"/>
      <c r="RDG124" s="220"/>
      <c r="RDH124" s="220"/>
      <c r="RDI124" s="220"/>
      <c r="RDJ124" s="220"/>
      <c r="RDK124" s="220"/>
      <c r="RDL124" s="220"/>
      <c r="RDM124" s="220"/>
      <c r="RDN124" s="220"/>
      <c r="RDO124" s="220"/>
      <c r="RDP124" s="220"/>
      <c r="RDQ124" s="220"/>
      <c r="RDR124" s="220"/>
      <c r="RDS124" s="220"/>
      <c r="RDT124" s="220"/>
      <c r="RDU124" s="220"/>
      <c r="RDV124" s="220"/>
      <c r="RDW124" s="220"/>
      <c r="RDX124" s="220"/>
      <c r="RDY124" s="220"/>
      <c r="RDZ124" s="220"/>
      <c r="REA124" s="220"/>
      <c r="REB124" s="220"/>
      <c r="REC124" s="220"/>
      <c r="RED124" s="220"/>
      <c r="REE124" s="220"/>
      <c r="REF124" s="220"/>
      <c r="REG124" s="220"/>
      <c r="REH124" s="220"/>
      <c r="REI124" s="220"/>
      <c r="REJ124" s="220"/>
      <c r="REK124" s="220"/>
      <c r="REL124" s="220"/>
      <c r="REM124" s="220"/>
      <c r="REN124" s="220"/>
      <c r="REO124" s="220"/>
      <c r="REP124" s="220"/>
      <c r="REQ124" s="220"/>
      <c r="RER124" s="220"/>
      <c r="RES124" s="220"/>
      <c r="RET124" s="220"/>
      <c r="REU124" s="220"/>
      <c r="REV124" s="220"/>
      <c r="REW124" s="220"/>
      <c r="REX124" s="220"/>
      <c r="REY124" s="220"/>
      <c r="REZ124" s="220"/>
      <c r="RFA124" s="220"/>
      <c r="RFB124" s="220"/>
      <c r="RFC124" s="220"/>
      <c r="RFD124" s="220"/>
      <c r="RFE124" s="220"/>
      <c r="RFF124" s="220"/>
      <c r="RFG124" s="220"/>
      <c r="RFH124" s="220"/>
      <c r="RFI124" s="220"/>
      <c r="RFJ124" s="220"/>
      <c r="RFK124" s="220"/>
      <c r="RFL124" s="220"/>
      <c r="RFM124" s="220"/>
      <c r="RFN124" s="220"/>
      <c r="RFO124" s="220"/>
      <c r="RFP124" s="220"/>
      <c r="RFQ124" s="220"/>
      <c r="RFR124" s="220"/>
      <c r="RFS124" s="220"/>
      <c r="RFT124" s="220"/>
      <c r="RFU124" s="220"/>
      <c r="RFV124" s="220"/>
      <c r="RFW124" s="220"/>
      <c r="RFX124" s="220"/>
      <c r="RFY124" s="220"/>
      <c r="RFZ124" s="220"/>
      <c r="RGA124" s="220"/>
      <c r="RGB124" s="220"/>
      <c r="RGC124" s="220"/>
      <c r="RGD124" s="220"/>
      <c r="RGE124" s="220"/>
      <c r="RGF124" s="220"/>
      <c r="RGG124" s="220"/>
      <c r="RGH124" s="220"/>
      <c r="RGI124" s="220"/>
      <c r="RGJ124" s="220"/>
      <c r="RGK124" s="220"/>
      <c r="RGL124" s="220"/>
      <c r="RGM124" s="220"/>
      <c r="RGN124" s="220"/>
      <c r="RGO124" s="220"/>
      <c r="RGP124" s="220"/>
      <c r="RGQ124" s="220"/>
      <c r="RGR124" s="220"/>
      <c r="RGS124" s="220"/>
      <c r="RGT124" s="220"/>
      <c r="RGU124" s="220"/>
      <c r="RGV124" s="220"/>
      <c r="RGW124" s="220"/>
      <c r="RGX124" s="220"/>
      <c r="RGY124" s="220"/>
      <c r="RGZ124" s="220"/>
      <c r="RHA124" s="220"/>
      <c r="RHB124" s="220"/>
      <c r="RHC124" s="220"/>
      <c r="RHD124" s="220"/>
      <c r="RHE124" s="220"/>
      <c r="RHF124" s="220"/>
      <c r="RHG124" s="220"/>
      <c r="RHH124" s="220"/>
      <c r="RHI124" s="220"/>
      <c r="RHJ124" s="220"/>
      <c r="RHK124" s="220"/>
      <c r="RHL124" s="220"/>
      <c r="RHM124" s="220"/>
      <c r="RHN124" s="220"/>
      <c r="RHO124" s="220"/>
      <c r="RHP124" s="220"/>
      <c r="RHQ124" s="220"/>
      <c r="RHR124" s="220"/>
      <c r="RHS124" s="220"/>
      <c r="RHT124" s="220"/>
      <c r="RHU124" s="220"/>
      <c r="RHV124" s="220"/>
      <c r="RHW124" s="220"/>
      <c r="RHX124" s="220"/>
      <c r="RHY124" s="220"/>
      <c r="RHZ124" s="220"/>
      <c r="RIA124" s="220"/>
      <c r="RIB124" s="220"/>
      <c r="RIC124" s="220"/>
      <c r="RID124" s="220"/>
      <c r="RIE124" s="220"/>
      <c r="RIF124" s="220"/>
      <c r="RIG124" s="220"/>
      <c r="RIH124" s="220"/>
      <c r="RII124" s="220"/>
      <c r="RIJ124" s="220"/>
      <c r="RIK124" s="220"/>
      <c r="RIL124" s="220"/>
      <c r="RIM124" s="220"/>
      <c r="RIN124" s="220"/>
      <c r="RIO124" s="220"/>
      <c r="RIP124" s="220"/>
      <c r="RIQ124" s="220"/>
      <c r="RIR124" s="220"/>
      <c r="RIS124" s="220"/>
      <c r="RIT124" s="220"/>
      <c r="RIU124" s="220"/>
      <c r="RIV124" s="220"/>
      <c r="RIW124" s="220"/>
      <c r="RIX124" s="220"/>
      <c r="RIY124" s="220"/>
      <c r="RIZ124" s="220"/>
      <c r="RJA124" s="220"/>
      <c r="RJB124" s="220"/>
      <c r="RJC124" s="220"/>
      <c r="RJD124" s="220"/>
      <c r="RJE124" s="220"/>
      <c r="RJF124" s="220"/>
      <c r="RJG124" s="220"/>
      <c r="RJH124" s="220"/>
      <c r="RJI124" s="220"/>
      <c r="RJJ124" s="220"/>
      <c r="RJK124" s="220"/>
      <c r="RJL124" s="220"/>
      <c r="RJM124" s="220"/>
      <c r="RJN124" s="220"/>
      <c r="RJO124" s="220"/>
      <c r="RJP124" s="220"/>
      <c r="RJQ124" s="220"/>
      <c r="RJR124" s="220"/>
      <c r="RJS124" s="220"/>
      <c r="RJT124" s="220"/>
      <c r="RJU124" s="220"/>
      <c r="RJV124" s="220"/>
      <c r="RJW124" s="220"/>
      <c r="RJX124" s="220"/>
      <c r="RJY124" s="220"/>
      <c r="RJZ124" s="220"/>
      <c r="RKA124" s="220"/>
      <c r="RKB124" s="220"/>
      <c r="RKC124" s="220"/>
      <c r="RKD124" s="220"/>
      <c r="RKE124" s="220"/>
      <c r="RKF124" s="220"/>
      <c r="RKG124" s="220"/>
      <c r="RKH124" s="220"/>
      <c r="RKI124" s="220"/>
      <c r="RKJ124" s="220"/>
      <c r="RKK124" s="220"/>
      <c r="RKL124" s="220"/>
      <c r="RKM124" s="220"/>
      <c r="RKN124" s="220"/>
      <c r="RKO124" s="220"/>
      <c r="RKP124" s="220"/>
      <c r="RKQ124" s="220"/>
      <c r="RKR124" s="220"/>
      <c r="RKS124" s="220"/>
      <c r="RKT124" s="220"/>
      <c r="RKU124" s="220"/>
      <c r="RKV124" s="220"/>
      <c r="RKW124" s="220"/>
      <c r="RKX124" s="220"/>
      <c r="RKY124" s="220"/>
      <c r="RKZ124" s="220"/>
      <c r="RLA124" s="220"/>
      <c r="RLB124" s="220"/>
      <c r="RLC124" s="220"/>
      <c r="RLD124" s="220"/>
      <c r="RLE124" s="220"/>
      <c r="RLF124" s="220"/>
      <c r="RLG124" s="220"/>
      <c r="RLH124" s="220"/>
      <c r="RLI124" s="220"/>
      <c r="RLJ124" s="220"/>
      <c r="RLK124" s="220"/>
      <c r="RLL124" s="220"/>
      <c r="RLM124" s="220"/>
      <c r="RLN124" s="220"/>
      <c r="RLO124" s="220"/>
      <c r="RLP124" s="220"/>
      <c r="RLQ124" s="220"/>
      <c r="RLR124" s="220"/>
      <c r="RLS124" s="220"/>
      <c r="RLT124" s="220"/>
      <c r="RLU124" s="220"/>
      <c r="RLV124" s="220"/>
      <c r="RLW124" s="220"/>
      <c r="RLX124" s="220"/>
      <c r="RLY124" s="220"/>
      <c r="RLZ124" s="220"/>
      <c r="RMA124" s="220"/>
      <c r="RMB124" s="220"/>
      <c r="RMC124" s="220"/>
      <c r="RMD124" s="220"/>
      <c r="RME124" s="220"/>
      <c r="RMF124" s="220"/>
      <c r="RMG124" s="220"/>
      <c r="RMH124" s="220"/>
      <c r="RMI124" s="220"/>
      <c r="RMJ124" s="220"/>
      <c r="RMK124" s="220"/>
      <c r="RML124" s="220"/>
      <c r="RMM124" s="220"/>
      <c r="RMN124" s="220"/>
      <c r="RMO124" s="220"/>
      <c r="RMP124" s="220"/>
      <c r="RMQ124" s="220"/>
      <c r="RMR124" s="220"/>
      <c r="RMS124" s="220"/>
      <c r="RMT124" s="220"/>
      <c r="RMU124" s="220"/>
      <c r="RMV124" s="220"/>
      <c r="RMW124" s="220"/>
      <c r="RMX124" s="220"/>
      <c r="RMY124" s="220"/>
      <c r="RMZ124" s="220"/>
      <c r="RNA124" s="220"/>
      <c r="RNB124" s="220"/>
      <c r="RNC124" s="220"/>
      <c r="RND124" s="220"/>
      <c r="RNE124" s="220"/>
      <c r="RNF124" s="220"/>
      <c r="RNG124" s="220"/>
      <c r="RNH124" s="220"/>
      <c r="RNI124" s="220"/>
      <c r="RNJ124" s="220"/>
      <c r="RNK124" s="220"/>
      <c r="RNL124" s="220"/>
      <c r="RNM124" s="220"/>
      <c r="RNN124" s="220"/>
      <c r="RNO124" s="220"/>
      <c r="RNP124" s="220"/>
      <c r="RNQ124" s="220"/>
      <c r="RNR124" s="220"/>
      <c r="RNS124" s="220"/>
      <c r="RNT124" s="220"/>
      <c r="RNU124" s="220"/>
      <c r="RNV124" s="220"/>
      <c r="RNW124" s="220"/>
      <c r="RNX124" s="220"/>
      <c r="RNY124" s="220"/>
      <c r="RNZ124" s="220"/>
      <c r="ROA124" s="220"/>
      <c r="ROB124" s="220"/>
      <c r="ROC124" s="220"/>
      <c r="ROD124" s="220"/>
      <c r="ROE124" s="220"/>
      <c r="ROF124" s="220"/>
      <c r="ROG124" s="220"/>
      <c r="ROH124" s="220"/>
      <c r="ROI124" s="220"/>
      <c r="ROJ124" s="220"/>
      <c r="ROK124" s="220"/>
      <c r="ROL124" s="220"/>
      <c r="ROM124" s="220"/>
      <c r="RON124" s="220"/>
      <c r="ROO124" s="220"/>
      <c r="ROP124" s="220"/>
      <c r="ROQ124" s="220"/>
      <c r="ROR124" s="220"/>
      <c r="ROS124" s="220"/>
      <c r="ROT124" s="220"/>
      <c r="ROU124" s="220"/>
      <c r="ROV124" s="220"/>
      <c r="ROW124" s="220"/>
      <c r="ROX124" s="220"/>
      <c r="ROY124" s="220"/>
      <c r="ROZ124" s="220"/>
      <c r="RPA124" s="220"/>
      <c r="RPB124" s="220"/>
      <c r="RPC124" s="220"/>
      <c r="RPD124" s="220"/>
      <c r="RPE124" s="220"/>
      <c r="RPF124" s="220"/>
      <c r="RPG124" s="220"/>
      <c r="RPH124" s="220"/>
      <c r="RPI124" s="220"/>
      <c r="RPJ124" s="220"/>
      <c r="RPK124" s="220"/>
      <c r="RPL124" s="220"/>
      <c r="RPM124" s="220"/>
      <c r="RPN124" s="220"/>
      <c r="RPO124" s="220"/>
      <c r="RPP124" s="220"/>
      <c r="RPQ124" s="220"/>
      <c r="RPR124" s="220"/>
      <c r="RPS124" s="220"/>
      <c r="RPT124" s="220"/>
      <c r="RPU124" s="220"/>
      <c r="RPV124" s="220"/>
      <c r="RPW124" s="220"/>
      <c r="RPX124" s="220"/>
      <c r="RPY124" s="220"/>
      <c r="RPZ124" s="220"/>
      <c r="RQA124" s="220"/>
      <c r="RQB124" s="220"/>
      <c r="RQC124" s="220"/>
      <c r="RQD124" s="220"/>
      <c r="RQE124" s="220"/>
      <c r="RQF124" s="220"/>
      <c r="RQG124" s="220"/>
      <c r="RQH124" s="220"/>
      <c r="RQI124" s="220"/>
      <c r="RQJ124" s="220"/>
      <c r="RQK124" s="220"/>
      <c r="RQL124" s="220"/>
      <c r="RQM124" s="220"/>
      <c r="RQN124" s="220"/>
      <c r="RQO124" s="220"/>
      <c r="RQP124" s="220"/>
      <c r="RQQ124" s="220"/>
      <c r="RQR124" s="220"/>
      <c r="RQS124" s="220"/>
      <c r="RQT124" s="220"/>
      <c r="RQU124" s="220"/>
      <c r="RQV124" s="220"/>
      <c r="RQW124" s="220"/>
      <c r="RQX124" s="220"/>
      <c r="RQY124" s="220"/>
      <c r="RQZ124" s="220"/>
      <c r="RRA124" s="220"/>
      <c r="RRB124" s="220"/>
      <c r="RRC124" s="220"/>
      <c r="RRD124" s="220"/>
      <c r="RRE124" s="220"/>
      <c r="RRF124" s="220"/>
      <c r="RRG124" s="220"/>
      <c r="RRH124" s="220"/>
      <c r="RRI124" s="220"/>
      <c r="RRJ124" s="220"/>
      <c r="RRK124" s="220"/>
      <c r="RRL124" s="220"/>
      <c r="RRM124" s="220"/>
      <c r="RRN124" s="220"/>
      <c r="RRO124" s="220"/>
      <c r="RRP124" s="220"/>
      <c r="RRQ124" s="220"/>
      <c r="RRR124" s="220"/>
      <c r="RRS124" s="220"/>
      <c r="RRT124" s="220"/>
      <c r="RRU124" s="220"/>
      <c r="RRV124" s="220"/>
      <c r="RRW124" s="220"/>
      <c r="RRX124" s="220"/>
      <c r="RRY124" s="220"/>
      <c r="RRZ124" s="220"/>
      <c r="RSA124" s="220"/>
      <c r="RSB124" s="220"/>
      <c r="RSC124" s="220"/>
      <c r="RSD124" s="220"/>
      <c r="RSE124" s="220"/>
      <c r="RSF124" s="220"/>
      <c r="RSG124" s="220"/>
      <c r="RSH124" s="220"/>
      <c r="RSI124" s="220"/>
      <c r="RSJ124" s="220"/>
      <c r="RSK124" s="220"/>
      <c r="RSL124" s="220"/>
      <c r="RSM124" s="220"/>
      <c r="RSN124" s="220"/>
      <c r="RSO124" s="220"/>
      <c r="RSP124" s="220"/>
      <c r="RSQ124" s="220"/>
      <c r="RSR124" s="220"/>
      <c r="RSS124" s="220"/>
      <c r="RST124" s="220"/>
      <c r="RSU124" s="220"/>
      <c r="RSV124" s="220"/>
      <c r="RSW124" s="220"/>
      <c r="RSX124" s="220"/>
      <c r="RSY124" s="220"/>
      <c r="RSZ124" s="220"/>
      <c r="RTA124" s="220"/>
      <c r="RTB124" s="220"/>
      <c r="RTC124" s="220"/>
      <c r="RTD124" s="220"/>
      <c r="RTE124" s="220"/>
      <c r="RTF124" s="220"/>
      <c r="RTG124" s="220"/>
      <c r="RTH124" s="220"/>
      <c r="RTI124" s="220"/>
      <c r="RTJ124" s="220"/>
      <c r="RTK124" s="220"/>
      <c r="RTL124" s="220"/>
      <c r="RTM124" s="220"/>
      <c r="RTN124" s="220"/>
      <c r="RTO124" s="220"/>
      <c r="RTP124" s="220"/>
      <c r="RTQ124" s="220"/>
      <c r="RTR124" s="220"/>
      <c r="RTS124" s="220"/>
      <c r="RTT124" s="220"/>
      <c r="RTU124" s="220"/>
      <c r="RTV124" s="220"/>
      <c r="RTW124" s="220"/>
      <c r="RTX124" s="220"/>
      <c r="RTY124" s="220"/>
      <c r="RTZ124" s="220"/>
      <c r="RUA124" s="220"/>
      <c r="RUB124" s="220"/>
      <c r="RUC124" s="220"/>
      <c r="RUD124" s="220"/>
      <c r="RUE124" s="220"/>
      <c r="RUF124" s="220"/>
      <c r="RUG124" s="220"/>
      <c r="RUH124" s="220"/>
      <c r="RUI124" s="220"/>
      <c r="RUJ124" s="220"/>
      <c r="RUK124" s="220"/>
      <c r="RUL124" s="220"/>
      <c r="RUM124" s="220"/>
      <c r="RUN124" s="220"/>
      <c r="RUO124" s="220"/>
      <c r="RUP124" s="220"/>
      <c r="RUQ124" s="220"/>
      <c r="RUR124" s="220"/>
      <c r="RUS124" s="220"/>
      <c r="RUT124" s="220"/>
      <c r="RUU124" s="220"/>
      <c r="RUV124" s="220"/>
      <c r="RUW124" s="220"/>
      <c r="RUX124" s="220"/>
      <c r="RUY124" s="220"/>
      <c r="RUZ124" s="220"/>
      <c r="RVA124" s="220"/>
      <c r="RVB124" s="220"/>
      <c r="RVC124" s="220"/>
      <c r="RVD124" s="220"/>
      <c r="RVE124" s="220"/>
      <c r="RVF124" s="220"/>
      <c r="RVG124" s="220"/>
      <c r="RVH124" s="220"/>
      <c r="RVI124" s="220"/>
      <c r="RVJ124" s="220"/>
      <c r="RVK124" s="220"/>
      <c r="RVL124" s="220"/>
      <c r="RVM124" s="220"/>
      <c r="RVN124" s="220"/>
      <c r="RVO124" s="220"/>
      <c r="RVP124" s="220"/>
      <c r="RVQ124" s="220"/>
      <c r="RVR124" s="220"/>
      <c r="RVS124" s="220"/>
      <c r="RVT124" s="220"/>
      <c r="RVU124" s="220"/>
      <c r="RVV124" s="220"/>
      <c r="RVW124" s="220"/>
      <c r="RVX124" s="220"/>
      <c r="RVY124" s="220"/>
      <c r="RVZ124" s="220"/>
      <c r="RWA124" s="220"/>
      <c r="RWB124" s="220"/>
      <c r="RWC124" s="220"/>
      <c r="RWD124" s="220"/>
      <c r="RWE124" s="220"/>
      <c r="RWF124" s="220"/>
      <c r="RWG124" s="220"/>
      <c r="RWH124" s="220"/>
      <c r="RWI124" s="220"/>
      <c r="RWJ124" s="220"/>
      <c r="RWK124" s="220"/>
      <c r="RWL124" s="220"/>
      <c r="RWM124" s="220"/>
      <c r="RWN124" s="220"/>
      <c r="RWO124" s="220"/>
      <c r="RWP124" s="220"/>
      <c r="RWQ124" s="220"/>
      <c r="RWR124" s="220"/>
      <c r="RWS124" s="220"/>
      <c r="RWT124" s="220"/>
      <c r="RWU124" s="220"/>
      <c r="RWV124" s="220"/>
      <c r="RWW124" s="220"/>
      <c r="RWX124" s="220"/>
      <c r="RWY124" s="220"/>
      <c r="RWZ124" s="220"/>
      <c r="RXA124" s="220"/>
      <c r="RXB124" s="220"/>
      <c r="RXC124" s="220"/>
      <c r="RXD124" s="220"/>
      <c r="RXE124" s="220"/>
      <c r="RXF124" s="220"/>
      <c r="RXG124" s="220"/>
      <c r="RXH124" s="220"/>
      <c r="RXI124" s="220"/>
      <c r="RXJ124" s="220"/>
      <c r="RXK124" s="220"/>
      <c r="RXL124" s="220"/>
      <c r="RXM124" s="220"/>
      <c r="RXN124" s="220"/>
      <c r="RXO124" s="220"/>
      <c r="RXP124" s="220"/>
      <c r="RXQ124" s="220"/>
      <c r="RXR124" s="220"/>
      <c r="RXS124" s="220"/>
      <c r="RXT124" s="220"/>
      <c r="RXU124" s="220"/>
      <c r="RXV124" s="220"/>
      <c r="RXW124" s="220"/>
      <c r="RXX124" s="220"/>
      <c r="RXY124" s="220"/>
      <c r="RXZ124" s="220"/>
      <c r="RYA124" s="220"/>
      <c r="RYB124" s="220"/>
      <c r="RYC124" s="220"/>
      <c r="RYD124" s="220"/>
      <c r="RYE124" s="220"/>
      <c r="RYF124" s="220"/>
      <c r="RYG124" s="220"/>
      <c r="RYH124" s="220"/>
      <c r="RYI124" s="220"/>
      <c r="RYJ124" s="220"/>
      <c r="RYK124" s="220"/>
      <c r="RYL124" s="220"/>
      <c r="RYM124" s="220"/>
      <c r="RYN124" s="220"/>
      <c r="RYO124" s="220"/>
      <c r="RYP124" s="220"/>
      <c r="RYQ124" s="220"/>
      <c r="RYR124" s="220"/>
      <c r="RYS124" s="220"/>
      <c r="RYT124" s="220"/>
      <c r="RYU124" s="220"/>
      <c r="RYV124" s="220"/>
      <c r="RYW124" s="220"/>
      <c r="RYX124" s="220"/>
      <c r="RYY124" s="220"/>
      <c r="RYZ124" s="220"/>
      <c r="RZA124" s="220"/>
      <c r="RZB124" s="220"/>
      <c r="RZC124" s="220"/>
      <c r="RZD124" s="220"/>
      <c r="RZE124" s="220"/>
      <c r="RZF124" s="220"/>
      <c r="RZG124" s="220"/>
      <c r="RZH124" s="220"/>
      <c r="RZI124" s="220"/>
      <c r="RZJ124" s="220"/>
      <c r="RZK124" s="220"/>
      <c r="RZL124" s="220"/>
      <c r="RZM124" s="220"/>
      <c r="RZN124" s="220"/>
      <c r="RZO124" s="220"/>
      <c r="RZP124" s="220"/>
      <c r="RZQ124" s="220"/>
      <c r="RZR124" s="220"/>
      <c r="RZS124" s="220"/>
      <c r="RZT124" s="220"/>
      <c r="RZU124" s="220"/>
      <c r="RZV124" s="220"/>
      <c r="RZW124" s="220"/>
      <c r="RZX124" s="220"/>
      <c r="RZY124" s="220"/>
      <c r="RZZ124" s="220"/>
      <c r="SAA124" s="220"/>
      <c r="SAB124" s="220"/>
      <c r="SAC124" s="220"/>
      <c r="SAD124" s="220"/>
      <c r="SAE124" s="220"/>
      <c r="SAF124" s="220"/>
      <c r="SAG124" s="220"/>
      <c r="SAH124" s="220"/>
      <c r="SAI124" s="220"/>
      <c r="SAJ124" s="220"/>
      <c r="SAK124" s="220"/>
      <c r="SAL124" s="220"/>
      <c r="SAM124" s="220"/>
      <c r="SAN124" s="220"/>
      <c r="SAO124" s="220"/>
      <c r="SAP124" s="220"/>
      <c r="SAQ124" s="220"/>
      <c r="SAR124" s="220"/>
      <c r="SAS124" s="220"/>
      <c r="SAT124" s="220"/>
      <c r="SAU124" s="220"/>
      <c r="SAV124" s="220"/>
      <c r="SAW124" s="220"/>
      <c r="SAX124" s="220"/>
      <c r="SAY124" s="220"/>
      <c r="SAZ124" s="220"/>
      <c r="SBA124" s="220"/>
      <c r="SBB124" s="220"/>
      <c r="SBC124" s="220"/>
      <c r="SBD124" s="220"/>
      <c r="SBE124" s="220"/>
      <c r="SBF124" s="220"/>
      <c r="SBG124" s="220"/>
      <c r="SBH124" s="220"/>
      <c r="SBI124" s="220"/>
      <c r="SBJ124" s="220"/>
      <c r="SBK124" s="220"/>
      <c r="SBL124" s="220"/>
      <c r="SBM124" s="220"/>
      <c r="SBN124" s="220"/>
      <c r="SBO124" s="220"/>
      <c r="SBP124" s="220"/>
      <c r="SBQ124" s="220"/>
      <c r="SBR124" s="220"/>
      <c r="SBS124" s="220"/>
      <c r="SBT124" s="220"/>
      <c r="SBU124" s="220"/>
      <c r="SBV124" s="220"/>
      <c r="SBW124" s="220"/>
      <c r="SBX124" s="220"/>
      <c r="SBY124" s="220"/>
      <c r="SBZ124" s="220"/>
      <c r="SCA124" s="220"/>
      <c r="SCB124" s="220"/>
      <c r="SCC124" s="220"/>
      <c r="SCD124" s="220"/>
      <c r="SCE124" s="220"/>
      <c r="SCF124" s="220"/>
      <c r="SCG124" s="220"/>
      <c r="SCH124" s="220"/>
      <c r="SCI124" s="220"/>
      <c r="SCJ124" s="220"/>
      <c r="SCK124" s="220"/>
      <c r="SCL124" s="220"/>
      <c r="SCM124" s="220"/>
      <c r="SCN124" s="220"/>
      <c r="SCO124" s="220"/>
      <c r="SCP124" s="220"/>
      <c r="SCQ124" s="220"/>
      <c r="SCR124" s="220"/>
      <c r="SCS124" s="220"/>
      <c r="SCT124" s="220"/>
      <c r="SCU124" s="220"/>
      <c r="SCV124" s="220"/>
      <c r="SCW124" s="220"/>
      <c r="SCX124" s="220"/>
      <c r="SCY124" s="220"/>
      <c r="SCZ124" s="220"/>
      <c r="SDA124" s="220"/>
      <c r="SDB124" s="220"/>
      <c r="SDC124" s="220"/>
      <c r="SDD124" s="220"/>
      <c r="SDE124" s="220"/>
      <c r="SDF124" s="220"/>
      <c r="SDG124" s="220"/>
      <c r="SDH124" s="220"/>
      <c r="SDI124" s="220"/>
      <c r="SDJ124" s="220"/>
      <c r="SDK124" s="220"/>
      <c r="SDL124" s="220"/>
      <c r="SDM124" s="220"/>
      <c r="SDN124" s="220"/>
      <c r="SDO124" s="220"/>
      <c r="SDP124" s="220"/>
      <c r="SDQ124" s="220"/>
      <c r="SDR124" s="220"/>
      <c r="SDS124" s="220"/>
      <c r="SDT124" s="220"/>
      <c r="SDU124" s="220"/>
      <c r="SDV124" s="220"/>
      <c r="SDW124" s="220"/>
      <c r="SDX124" s="220"/>
      <c r="SDY124" s="220"/>
      <c r="SDZ124" s="220"/>
      <c r="SEA124" s="220"/>
      <c r="SEB124" s="220"/>
      <c r="SEC124" s="220"/>
      <c r="SED124" s="220"/>
      <c r="SEE124" s="220"/>
      <c r="SEF124" s="220"/>
      <c r="SEG124" s="220"/>
      <c r="SEH124" s="220"/>
      <c r="SEI124" s="220"/>
      <c r="SEJ124" s="220"/>
      <c r="SEK124" s="220"/>
      <c r="SEL124" s="220"/>
      <c r="SEM124" s="220"/>
      <c r="SEN124" s="220"/>
      <c r="SEO124" s="220"/>
      <c r="SEP124" s="220"/>
      <c r="SEQ124" s="220"/>
      <c r="SER124" s="220"/>
      <c r="SES124" s="220"/>
      <c r="SET124" s="220"/>
      <c r="SEU124" s="220"/>
      <c r="SEV124" s="220"/>
      <c r="SEW124" s="220"/>
      <c r="SEX124" s="220"/>
      <c r="SEY124" s="220"/>
      <c r="SEZ124" s="220"/>
      <c r="SFA124" s="220"/>
      <c r="SFB124" s="220"/>
      <c r="SFC124" s="220"/>
      <c r="SFD124" s="220"/>
      <c r="SFE124" s="220"/>
      <c r="SFF124" s="220"/>
      <c r="SFG124" s="220"/>
      <c r="SFH124" s="220"/>
      <c r="SFI124" s="220"/>
      <c r="SFJ124" s="220"/>
      <c r="SFK124" s="220"/>
      <c r="SFL124" s="220"/>
      <c r="SFM124" s="220"/>
      <c r="SFN124" s="220"/>
      <c r="SFO124" s="220"/>
      <c r="SFP124" s="220"/>
      <c r="SFQ124" s="220"/>
      <c r="SFR124" s="220"/>
      <c r="SFS124" s="220"/>
      <c r="SFT124" s="220"/>
      <c r="SFU124" s="220"/>
      <c r="SFV124" s="220"/>
      <c r="SFW124" s="220"/>
      <c r="SFX124" s="220"/>
      <c r="SFY124" s="220"/>
      <c r="SFZ124" s="220"/>
      <c r="SGA124" s="220"/>
      <c r="SGB124" s="220"/>
      <c r="SGC124" s="220"/>
      <c r="SGD124" s="220"/>
      <c r="SGE124" s="220"/>
      <c r="SGF124" s="220"/>
      <c r="SGG124" s="220"/>
      <c r="SGH124" s="220"/>
      <c r="SGI124" s="220"/>
      <c r="SGJ124" s="220"/>
      <c r="SGK124" s="220"/>
      <c r="SGL124" s="220"/>
      <c r="SGM124" s="220"/>
      <c r="SGN124" s="220"/>
      <c r="SGO124" s="220"/>
      <c r="SGP124" s="220"/>
      <c r="SGQ124" s="220"/>
      <c r="SGR124" s="220"/>
      <c r="SGS124" s="220"/>
      <c r="SGT124" s="220"/>
      <c r="SGU124" s="220"/>
      <c r="SGV124" s="220"/>
      <c r="SGW124" s="220"/>
      <c r="SGX124" s="220"/>
      <c r="SGY124" s="220"/>
      <c r="SGZ124" s="220"/>
      <c r="SHA124" s="220"/>
      <c r="SHB124" s="220"/>
      <c r="SHC124" s="220"/>
      <c r="SHD124" s="220"/>
      <c r="SHE124" s="220"/>
      <c r="SHF124" s="220"/>
      <c r="SHG124" s="220"/>
      <c r="SHH124" s="220"/>
      <c r="SHI124" s="220"/>
      <c r="SHJ124" s="220"/>
      <c r="SHK124" s="220"/>
      <c r="SHL124" s="220"/>
      <c r="SHM124" s="220"/>
      <c r="SHN124" s="220"/>
      <c r="SHO124" s="220"/>
      <c r="SHP124" s="220"/>
      <c r="SHQ124" s="220"/>
      <c r="SHR124" s="220"/>
      <c r="SHS124" s="220"/>
      <c r="SHT124" s="220"/>
      <c r="SHU124" s="220"/>
      <c r="SHV124" s="220"/>
      <c r="SHW124" s="220"/>
      <c r="SHX124" s="220"/>
      <c r="SHY124" s="220"/>
      <c r="SHZ124" s="220"/>
      <c r="SIA124" s="220"/>
      <c r="SIB124" s="220"/>
      <c r="SIC124" s="220"/>
      <c r="SID124" s="220"/>
      <c r="SIE124" s="220"/>
      <c r="SIF124" s="220"/>
      <c r="SIG124" s="220"/>
      <c r="SIH124" s="220"/>
      <c r="SII124" s="220"/>
      <c r="SIJ124" s="220"/>
      <c r="SIK124" s="220"/>
      <c r="SIL124" s="220"/>
      <c r="SIM124" s="220"/>
      <c r="SIN124" s="220"/>
      <c r="SIO124" s="220"/>
      <c r="SIP124" s="220"/>
      <c r="SIQ124" s="220"/>
      <c r="SIR124" s="220"/>
      <c r="SIS124" s="220"/>
      <c r="SIT124" s="220"/>
      <c r="SIU124" s="220"/>
      <c r="SIV124" s="220"/>
      <c r="SIW124" s="220"/>
      <c r="SIX124" s="220"/>
      <c r="SIY124" s="220"/>
      <c r="SIZ124" s="220"/>
      <c r="SJA124" s="220"/>
      <c r="SJB124" s="220"/>
      <c r="SJC124" s="220"/>
      <c r="SJD124" s="220"/>
      <c r="SJE124" s="220"/>
      <c r="SJF124" s="220"/>
      <c r="SJG124" s="220"/>
      <c r="SJH124" s="220"/>
      <c r="SJI124" s="220"/>
      <c r="SJJ124" s="220"/>
      <c r="SJK124" s="220"/>
      <c r="SJL124" s="220"/>
      <c r="SJM124" s="220"/>
      <c r="SJN124" s="220"/>
      <c r="SJO124" s="220"/>
      <c r="SJP124" s="220"/>
      <c r="SJQ124" s="220"/>
      <c r="SJR124" s="220"/>
      <c r="SJS124" s="220"/>
      <c r="SJT124" s="220"/>
      <c r="SJU124" s="220"/>
      <c r="SJV124" s="220"/>
      <c r="SJW124" s="220"/>
      <c r="SJX124" s="220"/>
      <c r="SJY124" s="220"/>
      <c r="SJZ124" s="220"/>
      <c r="SKA124" s="220"/>
      <c r="SKB124" s="220"/>
      <c r="SKC124" s="220"/>
      <c r="SKD124" s="220"/>
      <c r="SKE124" s="220"/>
      <c r="SKF124" s="220"/>
      <c r="SKG124" s="220"/>
      <c r="SKH124" s="220"/>
      <c r="SKI124" s="220"/>
      <c r="SKJ124" s="220"/>
      <c r="SKK124" s="220"/>
      <c r="SKL124" s="220"/>
      <c r="SKM124" s="220"/>
      <c r="SKN124" s="220"/>
      <c r="SKO124" s="220"/>
      <c r="SKP124" s="220"/>
      <c r="SKQ124" s="220"/>
      <c r="SKR124" s="220"/>
      <c r="SKS124" s="220"/>
      <c r="SKT124" s="220"/>
      <c r="SKU124" s="220"/>
      <c r="SKV124" s="220"/>
      <c r="SKW124" s="220"/>
      <c r="SKX124" s="220"/>
      <c r="SKY124" s="220"/>
      <c r="SKZ124" s="220"/>
      <c r="SLA124" s="220"/>
      <c r="SLB124" s="220"/>
      <c r="SLC124" s="220"/>
      <c r="SLD124" s="220"/>
      <c r="SLE124" s="220"/>
      <c r="SLF124" s="220"/>
      <c r="SLG124" s="220"/>
      <c r="SLH124" s="220"/>
      <c r="SLI124" s="220"/>
      <c r="SLJ124" s="220"/>
      <c r="SLK124" s="220"/>
      <c r="SLL124" s="220"/>
      <c r="SLM124" s="220"/>
      <c r="SLN124" s="220"/>
      <c r="SLO124" s="220"/>
      <c r="SLP124" s="220"/>
      <c r="SLQ124" s="220"/>
      <c r="SLR124" s="220"/>
      <c r="SLS124" s="220"/>
      <c r="SLT124" s="220"/>
      <c r="SLU124" s="220"/>
      <c r="SLV124" s="220"/>
      <c r="SLW124" s="220"/>
      <c r="SLX124" s="220"/>
      <c r="SLY124" s="220"/>
      <c r="SLZ124" s="220"/>
      <c r="SMA124" s="220"/>
      <c r="SMB124" s="220"/>
      <c r="SMC124" s="220"/>
      <c r="SMD124" s="220"/>
      <c r="SME124" s="220"/>
      <c r="SMF124" s="220"/>
      <c r="SMG124" s="220"/>
      <c r="SMH124" s="220"/>
      <c r="SMI124" s="220"/>
      <c r="SMJ124" s="220"/>
      <c r="SMK124" s="220"/>
      <c r="SML124" s="220"/>
      <c r="SMM124" s="220"/>
      <c r="SMN124" s="220"/>
      <c r="SMO124" s="220"/>
      <c r="SMP124" s="220"/>
      <c r="SMQ124" s="220"/>
      <c r="SMR124" s="220"/>
      <c r="SMS124" s="220"/>
      <c r="SMT124" s="220"/>
      <c r="SMU124" s="220"/>
      <c r="SMV124" s="220"/>
      <c r="SMW124" s="220"/>
      <c r="SMX124" s="220"/>
      <c r="SMY124" s="220"/>
      <c r="SMZ124" s="220"/>
      <c r="SNA124" s="220"/>
      <c r="SNB124" s="220"/>
      <c r="SNC124" s="220"/>
      <c r="SND124" s="220"/>
      <c r="SNE124" s="220"/>
      <c r="SNF124" s="220"/>
      <c r="SNG124" s="220"/>
      <c r="SNH124" s="220"/>
      <c r="SNI124" s="220"/>
      <c r="SNJ124" s="220"/>
      <c r="SNK124" s="220"/>
      <c r="SNL124" s="220"/>
      <c r="SNM124" s="220"/>
      <c r="SNN124" s="220"/>
      <c r="SNO124" s="220"/>
      <c r="SNP124" s="220"/>
      <c r="SNQ124" s="220"/>
      <c r="SNR124" s="220"/>
      <c r="SNS124" s="220"/>
      <c r="SNT124" s="220"/>
      <c r="SNU124" s="220"/>
      <c r="SNV124" s="220"/>
      <c r="SNW124" s="220"/>
      <c r="SNX124" s="220"/>
      <c r="SNY124" s="220"/>
      <c r="SNZ124" s="220"/>
      <c r="SOA124" s="220"/>
      <c r="SOB124" s="220"/>
      <c r="SOC124" s="220"/>
      <c r="SOD124" s="220"/>
      <c r="SOE124" s="220"/>
      <c r="SOF124" s="220"/>
      <c r="SOG124" s="220"/>
      <c r="SOH124" s="220"/>
      <c r="SOI124" s="220"/>
      <c r="SOJ124" s="220"/>
      <c r="SOK124" s="220"/>
      <c r="SOL124" s="220"/>
      <c r="SOM124" s="220"/>
      <c r="SON124" s="220"/>
      <c r="SOO124" s="220"/>
      <c r="SOP124" s="220"/>
      <c r="SOQ124" s="220"/>
      <c r="SOR124" s="220"/>
      <c r="SOS124" s="220"/>
      <c r="SOT124" s="220"/>
      <c r="SOU124" s="220"/>
      <c r="SOV124" s="220"/>
      <c r="SOW124" s="220"/>
      <c r="SOX124" s="220"/>
      <c r="SOY124" s="220"/>
      <c r="SOZ124" s="220"/>
      <c r="SPA124" s="220"/>
      <c r="SPB124" s="220"/>
      <c r="SPC124" s="220"/>
      <c r="SPD124" s="220"/>
      <c r="SPE124" s="220"/>
      <c r="SPF124" s="220"/>
      <c r="SPG124" s="220"/>
      <c r="SPH124" s="220"/>
      <c r="SPI124" s="220"/>
      <c r="SPJ124" s="220"/>
      <c r="SPK124" s="220"/>
      <c r="SPL124" s="220"/>
      <c r="SPM124" s="220"/>
      <c r="SPN124" s="220"/>
      <c r="SPO124" s="220"/>
      <c r="SPP124" s="220"/>
      <c r="SPQ124" s="220"/>
      <c r="SPR124" s="220"/>
      <c r="SPS124" s="220"/>
      <c r="SPT124" s="220"/>
      <c r="SPU124" s="220"/>
      <c r="SPV124" s="220"/>
      <c r="SPW124" s="220"/>
      <c r="SPX124" s="220"/>
      <c r="SPY124" s="220"/>
      <c r="SPZ124" s="220"/>
      <c r="SQA124" s="220"/>
      <c r="SQB124" s="220"/>
      <c r="SQC124" s="220"/>
      <c r="SQD124" s="220"/>
      <c r="SQE124" s="220"/>
      <c r="SQF124" s="220"/>
      <c r="SQG124" s="220"/>
      <c r="SQH124" s="220"/>
      <c r="SQI124" s="220"/>
      <c r="SQJ124" s="220"/>
      <c r="SQK124" s="220"/>
      <c r="SQL124" s="220"/>
      <c r="SQM124" s="220"/>
      <c r="SQN124" s="220"/>
      <c r="SQO124" s="220"/>
      <c r="SQP124" s="220"/>
      <c r="SQQ124" s="220"/>
      <c r="SQR124" s="220"/>
      <c r="SQS124" s="220"/>
      <c r="SQT124" s="220"/>
      <c r="SQU124" s="220"/>
      <c r="SQV124" s="220"/>
      <c r="SQW124" s="220"/>
      <c r="SQX124" s="220"/>
      <c r="SQY124" s="220"/>
      <c r="SQZ124" s="220"/>
      <c r="SRA124" s="220"/>
      <c r="SRB124" s="220"/>
      <c r="SRC124" s="220"/>
      <c r="SRD124" s="220"/>
      <c r="SRE124" s="220"/>
      <c r="SRF124" s="220"/>
      <c r="SRG124" s="220"/>
      <c r="SRH124" s="220"/>
      <c r="SRI124" s="220"/>
      <c r="SRJ124" s="220"/>
      <c r="SRK124" s="220"/>
      <c r="SRL124" s="220"/>
      <c r="SRM124" s="220"/>
      <c r="SRN124" s="220"/>
      <c r="SRO124" s="220"/>
      <c r="SRP124" s="220"/>
      <c r="SRQ124" s="220"/>
      <c r="SRR124" s="220"/>
      <c r="SRS124" s="220"/>
      <c r="SRT124" s="220"/>
      <c r="SRU124" s="220"/>
      <c r="SRV124" s="220"/>
      <c r="SRW124" s="220"/>
      <c r="SRX124" s="220"/>
      <c r="SRY124" s="220"/>
      <c r="SRZ124" s="220"/>
      <c r="SSA124" s="220"/>
      <c r="SSB124" s="220"/>
      <c r="SSC124" s="220"/>
      <c r="SSD124" s="220"/>
      <c r="SSE124" s="220"/>
      <c r="SSF124" s="220"/>
      <c r="SSG124" s="220"/>
      <c r="SSH124" s="220"/>
      <c r="SSI124" s="220"/>
      <c r="SSJ124" s="220"/>
      <c r="SSK124" s="220"/>
      <c r="SSL124" s="220"/>
      <c r="SSM124" s="220"/>
      <c r="SSN124" s="220"/>
      <c r="SSO124" s="220"/>
      <c r="SSP124" s="220"/>
      <c r="SSQ124" s="220"/>
      <c r="SSR124" s="220"/>
      <c r="SSS124" s="220"/>
      <c r="SST124" s="220"/>
      <c r="SSU124" s="220"/>
      <c r="SSV124" s="220"/>
      <c r="SSW124" s="220"/>
      <c r="SSX124" s="220"/>
      <c r="SSY124" s="220"/>
      <c r="SSZ124" s="220"/>
      <c r="STA124" s="220"/>
      <c r="STB124" s="220"/>
      <c r="STC124" s="220"/>
      <c r="STD124" s="220"/>
      <c r="STE124" s="220"/>
      <c r="STF124" s="220"/>
      <c r="STG124" s="220"/>
      <c r="STH124" s="220"/>
      <c r="STI124" s="220"/>
      <c r="STJ124" s="220"/>
      <c r="STK124" s="220"/>
      <c r="STL124" s="220"/>
      <c r="STM124" s="220"/>
      <c r="STN124" s="220"/>
      <c r="STO124" s="220"/>
      <c r="STP124" s="220"/>
      <c r="STQ124" s="220"/>
      <c r="STR124" s="220"/>
      <c r="STS124" s="220"/>
      <c r="STT124" s="220"/>
      <c r="STU124" s="220"/>
      <c r="STV124" s="220"/>
      <c r="STW124" s="220"/>
      <c r="STX124" s="220"/>
      <c r="STY124" s="220"/>
      <c r="STZ124" s="220"/>
      <c r="SUA124" s="220"/>
      <c r="SUB124" s="220"/>
      <c r="SUC124" s="220"/>
      <c r="SUD124" s="220"/>
      <c r="SUE124" s="220"/>
      <c r="SUF124" s="220"/>
      <c r="SUG124" s="220"/>
      <c r="SUH124" s="220"/>
      <c r="SUI124" s="220"/>
      <c r="SUJ124" s="220"/>
      <c r="SUK124" s="220"/>
      <c r="SUL124" s="220"/>
      <c r="SUM124" s="220"/>
      <c r="SUN124" s="220"/>
      <c r="SUO124" s="220"/>
      <c r="SUP124" s="220"/>
      <c r="SUQ124" s="220"/>
      <c r="SUR124" s="220"/>
      <c r="SUS124" s="220"/>
      <c r="SUT124" s="220"/>
      <c r="SUU124" s="220"/>
      <c r="SUV124" s="220"/>
      <c r="SUW124" s="220"/>
      <c r="SUX124" s="220"/>
      <c r="SUY124" s="220"/>
      <c r="SUZ124" s="220"/>
      <c r="SVA124" s="220"/>
      <c r="SVB124" s="220"/>
      <c r="SVC124" s="220"/>
      <c r="SVD124" s="220"/>
      <c r="SVE124" s="220"/>
      <c r="SVF124" s="220"/>
      <c r="SVG124" s="220"/>
      <c r="SVH124" s="220"/>
      <c r="SVI124" s="220"/>
      <c r="SVJ124" s="220"/>
      <c r="SVK124" s="220"/>
      <c r="SVL124" s="220"/>
      <c r="SVM124" s="220"/>
      <c r="SVN124" s="220"/>
      <c r="SVO124" s="220"/>
      <c r="SVP124" s="220"/>
      <c r="SVQ124" s="220"/>
      <c r="SVR124" s="220"/>
      <c r="SVS124" s="220"/>
      <c r="SVT124" s="220"/>
      <c r="SVU124" s="220"/>
      <c r="SVV124" s="220"/>
      <c r="SVW124" s="220"/>
      <c r="SVX124" s="220"/>
      <c r="SVY124" s="220"/>
      <c r="SVZ124" s="220"/>
      <c r="SWA124" s="220"/>
      <c r="SWB124" s="220"/>
      <c r="SWC124" s="220"/>
      <c r="SWD124" s="220"/>
      <c r="SWE124" s="220"/>
      <c r="SWF124" s="220"/>
      <c r="SWG124" s="220"/>
      <c r="SWH124" s="220"/>
      <c r="SWI124" s="220"/>
      <c r="SWJ124" s="220"/>
      <c r="SWK124" s="220"/>
      <c r="SWL124" s="220"/>
      <c r="SWM124" s="220"/>
      <c r="SWN124" s="220"/>
      <c r="SWO124" s="220"/>
      <c r="SWP124" s="220"/>
      <c r="SWQ124" s="220"/>
      <c r="SWR124" s="220"/>
      <c r="SWS124" s="220"/>
      <c r="SWT124" s="220"/>
      <c r="SWU124" s="220"/>
      <c r="SWV124" s="220"/>
      <c r="SWW124" s="220"/>
      <c r="SWX124" s="220"/>
      <c r="SWY124" s="220"/>
      <c r="SWZ124" s="220"/>
      <c r="SXA124" s="220"/>
      <c r="SXB124" s="220"/>
      <c r="SXC124" s="220"/>
      <c r="SXD124" s="220"/>
      <c r="SXE124" s="220"/>
      <c r="SXF124" s="220"/>
      <c r="SXG124" s="220"/>
      <c r="SXH124" s="220"/>
      <c r="SXI124" s="220"/>
      <c r="SXJ124" s="220"/>
      <c r="SXK124" s="220"/>
      <c r="SXL124" s="220"/>
      <c r="SXM124" s="220"/>
      <c r="SXN124" s="220"/>
      <c r="SXO124" s="220"/>
      <c r="SXP124" s="220"/>
      <c r="SXQ124" s="220"/>
      <c r="SXR124" s="220"/>
      <c r="SXS124" s="220"/>
      <c r="SXT124" s="220"/>
      <c r="SXU124" s="220"/>
      <c r="SXV124" s="220"/>
      <c r="SXW124" s="220"/>
      <c r="SXX124" s="220"/>
      <c r="SXY124" s="220"/>
      <c r="SXZ124" s="220"/>
      <c r="SYA124" s="220"/>
      <c r="SYB124" s="220"/>
      <c r="SYC124" s="220"/>
      <c r="SYD124" s="220"/>
      <c r="SYE124" s="220"/>
      <c r="SYF124" s="220"/>
      <c r="SYG124" s="220"/>
      <c r="SYH124" s="220"/>
      <c r="SYI124" s="220"/>
      <c r="SYJ124" s="220"/>
      <c r="SYK124" s="220"/>
      <c r="SYL124" s="220"/>
      <c r="SYM124" s="220"/>
      <c r="SYN124" s="220"/>
      <c r="SYO124" s="220"/>
      <c r="SYP124" s="220"/>
      <c r="SYQ124" s="220"/>
      <c r="SYR124" s="220"/>
      <c r="SYS124" s="220"/>
      <c r="SYT124" s="220"/>
      <c r="SYU124" s="220"/>
      <c r="SYV124" s="220"/>
      <c r="SYW124" s="220"/>
      <c r="SYX124" s="220"/>
      <c r="SYY124" s="220"/>
      <c r="SYZ124" s="220"/>
      <c r="SZA124" s="220"/>
      <c r="SZB124" s="220"/>
      <c r="SZC124" s="220"/>
      <c r="SZD124" s="220"/>
      <c r="SZE124" s="220"/>
      <c r="SZF124" s="220"/>
      <c r="SZG124" s="220"/>
      <c r="SZH124" s="220"/>
      <c r="SZI124" s="220"/>
      <c r="SZJ124" s="220"/>
      <c r="SZK124" s="220"/>
      <c r="SZL124" s="220"/>
      <c r="SZM124" s="220"/>
      <c r="SZN124" s="220"/>
      <c r="SZO124" s="220"/>
      <c r="SZP124" s="220"/>
      <c r="SZQ124" s="220"/>
      <c r="SZR124" s="220"/>
      <c r="SZS124" s="220"/>
      <c r="SZT124" s="220"/>
      <c r="SZU124" s="220"/>
      <c r="SZV124" s="220"/>
      <c r="SZW124" s="220"/>
      <c r="SZX124" s="220"/>
      <c r="SZY124" s="220"/>
      <c r="SZZ124" s="220"/>
      <c r="TAA124" s="220"/>
      <c r="TAB124" s="220"/>
      <c r="TAC124" s="220"/>
      <c r="TAD124" s="220"/>
      <c r="TAE124" s="220"/>
      <c r="TAF124" s="220"/>
      <c r="TAG124" s="220"/>
      <c r="TAH124" s="220"/>
      <c r="TAI124" s="220"/>
      <c r="TAJ124" s="220"/>
      <c r="TAK124" s="220"/>
      <c r="TAL124" s="220"/>
      <c r="TAM124" s="220"/>
      <c r="TAN124" s="220"/>
      <c r="TAO124" s="220"/>
      <c r="TAP124" s="220"/>
      <c r="TAQ124" s="220"/>
      <c r="TAR124" s="220"/>
      <c r="TAS124" s="220"/>
      <c r="TAT124" s="220"/>
      <c r="TAU124" s="220"/>
      <c r="TAV124" s="220"/>
      <c r="TAW124" s="220"/>
      <c r="TAX124" s="220"/>
      <c r="TAY124" s="220"/>
      <c r="TAZ124" s="220"/>
      <c r="TBA124" s="220"/>
      <c r="TBB124" s="220"/>
      <c r="TBC124" s="220"/>
      <c r="TBD124" s="220"/>
      <c r="TBE124" s="220"/>
      <c r="TBF124" s="220"/>
      <c r="TBG124" s="220"/>
      <c r="TBH124" s="220"/>
      <c r="TBI124" s="220"/>
      <c r="TBJ124" s="220"/>
      <c r="TBK124" s="220"/>
      <c r="TBL124" s="220"/>
      <c r="TBM124" s="220"/>
      <c r="TBN124" s="220"/>
      <c r="TBO124" s="220"/>
      <c r="TBP124" s="220"/>
      <c r="TBQ124" s="220"/>
      <c r="TBR124" s="220"/>
      <c r="TBS124" s="220"/>
      <c r="TBT124" s="220"/>
      <c r="TBU124" s="220"/>
      <c r="TBV124" s="220"/>
      <c r="TBW124" s="220"/>
      <c r="TBX124" s="220"/>
      <c r="TBY124" s="220"/>
      <c r="TBZ124" s="220"/>
      <c r="TCA124" s="220"/>
      <c r="TCB124" s="220"/>
      <c r="TCC124" s="220"/>
      <c r="TCD124" s="220"/>
      <c r="TCE124" s="220"/>
      <c r="TCF124" s="220"/>
      <c r="TCG124" s="220"/>
      <c r="TCH124" s="220"/>
      <c r="TCI124" s="220"/>
      <c r="TCJ124" s="220"/>
      <c r="TCK124" s="220"/>
      <c r="TCL124" s="220"/>
      <c r="TCM124" s="220"/>
      <c r="TCN124" s="220"/>
      <c r="TCO124" s="220"/>
      <c r="TCP124" s="220"/>
      <c r="TCQ124" s="220"/>
      <c r="TCR124" s="220"/>
      <c r="TCS124" s="220"/>
      <c r="TCT124" s="220"/>
      <c r="TCU124" s="220"/>
      <c r="TCV124" s="220"/>
      <c r="TCW124" s="220"/>
      <c r="TCX124" s="220"/>
      <c r="TCY124" s="220"/>
      <c r="TCZ124" s="220"/>
      <c r="TDA124" s="220"/>
      <c r="TDB124" s="220"/>
      <c r="TDC124" s="220"/>
      <c r="TDD124" s="220"/>
      <c r="TDE124" s="220"/>
      <c r="TDF124" s="220"/>
      <c r="TDG124" s="220"/>
      <c r="TDH124" s="220"/>
      <c r="TDI124" s="220"/>
      <c r="TDJ124" s="220"/>
      <c r="TDK124" s="220"/>
      <c r="TDL124" s="220"/>
      <c r="TDM124" s="220"/>
      <c r="TDN124" s="220"/>
      <c r="TDO124" s="220"/>
      <c r="TDP124" s="220"/>
      <c r="TDQ124" s="220"/>
      <c r="TDR124" s="220"/>
      <c r="TDS124" s="220"/>
      <c r="TDT124" s="220"/>
      <c r="TDU124" s="220"/>
      <c r="TDV124" s="220"/>
      <c r="TDW124" s="220"/>
      <c r="TDX124" s="220"/>
      <c r="TDY124" s="220"/>
      <c r="TDZ124" s="220"/>
      <c r="TEA124" s="220"/>
      <c r="TEB124" s="220"/>
      <c r="TEC124" s="220"/>
      <c r="TED124" s="220"/>
      <c r="TEE124" s="220"/>
      <c r="TEF124" s="220"/>
      <c r="TEG124" s="220"/>
      <c r="TEH124" s="220"/>
      <c r="TEI124" s="220"/>
      <c r="TEJ124" s="220"/>
      <c r="TEK124" s="220"/>
      <c r="TEL124" s="220"/>
      <c r="TEM124" s="220"/>
      <c r="TEN124" s="220"/>
      <c r="TEO124" s="220"/>
      <c r="TEP124" s="220"/>
      <c r="TEQ124" s="220"/>
      <c r="TER124" s="220"/>
      <c r="TES124" s="220"/>
      <c r="TET124" s="220"/>
      <c r="TEU124" s="220"/>
      <c r="TEV124" s="220"/>
      <c r="TEW124" s="220"/>
      <c r="TEX124" s="220"/>
      <c r="TEY124" s="220"/>
      <c r="TEZ124" s="220"/>
      <c r="TFA124" s="220"/>
      <c r="TFB124" s="220"/>
      <c r="TFC124" s="220"/>
      <c r="TFD124" s="220"/>
      <c r="TFE124" s="220"/>
      <c r="TFF124" s="220"/>
      <c r="TFG124" s="220"/>
      <c r="TFH124" s="220"/>
      <c r="TFI124" s="220"/>
      <c r="TFJ124" s="220"/>
      <c r="TFK124" s="220"/>
      <c r="TFL124" s="220"/>
      <c r="TFM124" s="220"/>
      <c r="TFN124" s="220"/>
      <c r="TFO124" s="220"/>
      <c r="TFP124" s="220"/>
      <c r="TFQ124" s="220"/>
      <c r="TFR124" s="220"/>
      <c r="TFS124" s="220"/>
      <c r="TFT124" s="220"/>
      <c r="TFU124" s="220"/>
      <c r="TFV124" s="220"/>
      <c r="TFW124" s="220"/>
      <c r="TFX124" s="220"/>
      <c r="TFY124" s="220"/>
      <c r="TFZ124" s="220"/>
      <c r="TGA124" s="220"/>
      <c r="TGB124" s="220"/>
      <c r="TGC124" s="220"/>
      <c r="TGD124" s="220"/>
      <c r="TGE124" s="220"/>
      <c r="TGF124" s="220"/>
      <c r="TGG124" s="220"/>
      <c r="TGH124" s="220"/>
      <c r="TGI124" s="220"/>
      <c r="TGJ124" s="220"/>
      <c r="TGK124" s="220"/>
      <c r="TGL124" s="220"/>
      <c r="TGM124" s="220"/>
      <c r="TGN124" s="220"/>
      <c r="TGO124" s="220"/>
      <c r="TGP124" s="220"/>
      <c r="TGQ124" s="220"/>
      <c r="TGR124" s="220"/>
      <c r="TGS124" s="220"/>
      <c r="TGT124" s="220"/>
      <c r="TGU124" s="220"/>
      <c r="TGV124" s="220"/>
      <c r="TGW124" s="220"/>
      <c r="TGX124" s="220"/>
      <c r="TGY124" s="220"/>
      <c r="TGZ124" s="220"/>
      <c r="THA124" s="220"/>
      <c r="THB124" s="220"/>
      <c r="THC124" s="220"/>
      <c r="THD124" s="220"/>
      <c r="THE124" s="220"/>
      <c r="THF124" s="220"/>
      <c r="THG124" s="220"/>
      <c r="THH124" s="220"/>
      <c r="THI124" s="220"/>
      <c r="THJ124" s="220"/>
      <c r="THK124" s="220"/>
      <c r="THL124" s="220"/>
      <c r="THM124" s="220"/>
      <c r="THN124" s="220"/>
      <c r="THO124" s="220"/>
      <c r="THP124" s="220"/>
      <c r="THQ124" s="220"/>
      <c r="THR124" s="220"/>
      <c r="THS124" s="220"/>
      <c r="THT124" s="220"/>
      <c r="THU124" s="220"/>
      <c r="THV124" s="220"/>
      <c r="THW124" s="220"/>
      <c r="THX124" s="220"/>
      <c r="THY124" s="220"/>
      <c r="THZ124" s="220"/>
      <c r="TIA124" s="220"/>
      <c r="TIB124" s="220"/>
      <c r="TIC124" s="220"/>
      <c r="TID124" s="220"/>
      <c r="TIE124" s="220"/>
      <c r="TIF124" s="220"/>
      <c r="TIG124" s="220"/>
      <c r="TIH124" s="220"/>
      <c r="TII124" s="220"/>
      <c r="TIJ124" s="220"/>
      <c r="TIK124" s="220"/>
      <c r="TIL124" s="220"/>
      <c r="TIM124" s="220"/>
      <c r="TIN124" s="220"/>
      <c r="TIO124" s="220"/>
      <c r="TIP124" s="220"/>
      <c r="TIQ124" s="220"/>
      <c r="TIR124" s="220"/>
      <c r="TIS124" s="220"/>
      <c r="TIT124" s="220"/>
      <c r="TIU124" s="220"/>
      <c r="TIV124" s="220"/>
      <c r="TIW124" s="220"/>
      <c r="TIX124" s="220"/>
      <c r="TIY124" s="220"/>
      <c r="TIZ124" s="220"/>
      <c r="TJA124" s="220"/>
      <c r="TJB124" s="220"/>
      <c r="TJC124" s="220"/>
      <c r="TJD124" s="220"/>
      <c r="TJE124" s="220"/>
      <c r="TJF124" s="220"/>
      <c r="TJG124" s="220"/>
      <c r="TJH124" s="220"/>
      <c r="TJI124" s="220"/>
      <c r="TJJ124" s="220"/>
      <c r="TJK124" s="220"/>
      <c r="TJL124" s="220"/>
      <c r="TJM124" s="220"/>
      <c r="TJN124" s="220"/>
      <c r="TJO124" s="220"/>
      <c r="TJP124" s="220"/>
      <c r="TJQ124" s="220"/>
      <c r="TJR124" s="220"/>
      <c r="TJS124" s="220"/>
      <c r="TJT124" s="220"/>
      <c r="TJU124" s="220"/>
      <c r="TJV124" s="220"/>
      <c r="TJW124" s="220"/>
      <c r="TJX124" s="220"/>
      <c r="TJY124" s="220"/>
      <c r="TJZ124" s="220"/>
      <c r="TKA124" s="220"/>
      <c r="TKB124" s="220"/>
      <c r="TKC124" s="220"/>
      <c r="TKD124" s="220"/>
      <c r="TKE124" s="220"/>
      <c r="TKF124" s="220"/>
      <c r="TKG124" s="220"/>
      <c r="TKH124" s="220"/>
      <c r="TKI124" s="220"/>
      <c r="TKJ124" s="220"/>
      <c r="TKK124" s="220"/>
      <c r="TKL124" s="220"/>
      <c r="TKM124" s="220"/>
      <c r="TKN124" s="220"/>
      <c r="TKO124" s="220"/>
      <c r="TKP124" s="220"/>
      <c r="TKQ124" s="220"/>
      <c r="TKR124" s="220"/>
      <c r="TKS124" s="220"/>
      <c r="TKT124" s="220"/>
      <c r="TKU124" s="220"/>
      <c r="TKV124" s="220"/>
      <c r="TKW124" s="220"/>
      <c r="TKX124" s="220"/>
      <c r="TKY124" s="220"/>
      <c r="TKZ124" s="220"/>
      <c r="TLA124" s="220"/>
      <c r="TLB124" s="220"/>
      <c r="TLC124" s="220"/>
      <c r="TLD124" s="220"/>
      <c r="TLE124" s="220"/>
      <c r="TLF124" s="220"/>
      <c r="TLG124" s="220"/>
      <c r="TLH124" s="220"/>
      <c r="TLI124" s="220"/>
      <c r="TLJ124" s="220"/>
      <c r="TLK124" s="220"/>
      <c r="TLL124" s="220"/>
      <c r="TLM124" s="220"/>
      <c r="TLN124" s="220"/>
      <c r="TLO124" s="220"/>
      <c r="TLP124" s="220"/>
      <c r="TLQ124" s="220"/>
      <c r="TLR124" s="220"/>
      <c r="TLS124" s="220"/>
      <c r="TLT124" s="220"/>
      <c r="TLU124" s="220"/>
      <c r="TLV124" s="220"/>
      <c r="TLW124" s="220"/>
      <c r="TLX124" s="220"/>
      <c r="TLY124" s="220"/>
      <c r="TLZ124" s="220"/>
      <c r="TMA124" s="220"/>
      <c r="TMB124" s="220"/>
      <c r="TMC124" s="220"/>
      <c r="TMD124" s="220"/>
      <c r="TME124" s="220"/>
      <c r="TMF124" s="220"/>
      <c r="TMG124" s="220"/>
      <c r="TMH124" s="220"/>
      <c r="TMI124" s="220"/>
      <c r="TMJ124" s="220"/>
      <c r="TMK124" s="220"/>
      <c r="TML124" s="220"/>
      <c r="TMM124" s="220"/>
      <c r="TMN124" s="220"/>
      <c r="TMO124" s="220"/>
      <c r="TMP124" s="220"/>
      <c r="TMQ124" s="220"/>
      <c r="TMR124" s="220"/>
      <c r="TMS124" s="220"/>
      <c r="TMT124" s="220"/>
      <c r="TMU124" s="220"/>
      <c r="TMV124" s="220"/>
      <c r="TMW124" s="220"/>
      <c r="TMX124" s="220"/>
      <c r="TMY124" s="220"/>
      <c r="TMZ124" s="220"/>
      <c r="TNA124" s="220"/>
      <c r="TNB124" s="220"/>
      <c r="TNC124" s="220"/>
      <c r="TND124" s="220"/>
      <c r="TNE124" s="220"/>
      <c r="TNF124" s="220"/>
      <c r="TNG124" s="220"/>
      <c r="TNH124" s="220"/>
      <c r="TNI124" s="220"/>
      <c r="TNJ124" s="220"/>
      <c r="TNK124" s="220"/>
      <c r="TNL124" s="220"/>
      <c r="TNM124" s="220"/>
      <c r="TNN124" s="220"/>
      <c r="TNO124" s="220"/>
      <c r="TNP124" s="220"/>
      <c r="TNQ124" s="220"/>
      <c r="TNR124" s="220"/>
      <c r="TNS124" s="220"/>
      <c r="TNT124" s="220"/>
      <c r="TNU124" s="220"/>
      <c r="TNV124" s="220"/>
      <c r="TNW124" s="220"/>
      <c r="TNX124" s="220"/>
      <c r="TNY124" s="220"/>
      <c r="TNZ124" s="220"/>
      <c r="TOA124" s="220"/>
      <c r="TOB124" s="220"/>
      <c r="TOC124" s="220"/>
      <c r="TOD124" s="220"/>
      <c r="TOE124" s="220"/>
      <c r="TOF124" s="220"/>
      <c r="TOG124" s="220"/>
      <c r="TOH124" s="220"/>
      <c r="TOI124" s="220"/>
      <c r="TOJ124" s="220"/>
      <c r="TOK124" s="220"/>
      <c r="TOL124" s="220"/>
      <c r="TOM124" s="220"/>
      <c r="TON124" s="220"/>
      <c r="TOO124" s="220"/>
      <c r="TOP124" s="220"/>
      <c r="TOQ124" s="220"/>
      <c r="TOR124" s="220"/>
      <c r="TOS124" s="220"/>
      <c r="TOT124" s="220"/>
      <c r="TOU124" s="220"/>
      <c r="TOV124" s="220"/>
      <c r="TOW124" s="220"/>
      <c r="TOX124" s="220"/>
      <c r="TOY124" s="220"/>
      <c r="TOZ124" s="220"/>
      <c r="TPA124" s="220"/>
      <c r="TPB124" s="220"/>
      <c r="TPC124" s="220"/>
      <c r="TPD124" s="220"/>
      <c r="TPE124" s="220"/>
      <c r="TPF124" s="220"/>
      <c r="TPG124" s="220"/>
      <c r="TPH124" s="220"/>
      <c r="TPI124" s="220"/>
      <c r="TPJ124" s="220"/>
      <c r="TPK124" s="220"/>
      <c r="TPL124" s="220"/>
      <c r="TPM124" s="220"/>
      <c r="TPN124" s="220"/>
      <c r="TPO124" s="220"/>
      <c r="TPP124" s="220"/>
      <c r="TPQ124" s="220"/>
      <c r="TPR124" s="220"/>
      <c r="TPS124" s="220"/>
      <c r="TPT124" s="220"/>
      <c r="TPU124" s="220"/>
      <c r="TPV124" s="220"/>
      <c r="TPW124" s="220"/>
      <c r="TPX124" s="220"/>
      <c r="TPY124" s="220"/>
      <c r="TPZ124" s="220"/>
      <c r="TQA124" s="220"/>
      <c r="TQB124" s="220"/>
      <c r="TQC124" s="220"/>
      <c r="TQD124" s="220"/>
      <c r="TQE124" s="220"/>
      <c r="TQF124" s="220"/>
      <c r="TQG124" s="220"/>
      <c r="TQH124" s="220"/>
      <c r="TQI124" s="220"/>
      <c r="TQJ124" s="220"/>
      <c r="TQK124" s="220"/>
      <c r="TQL124" s="220"/>
      <c r="TQM124" s="220"/>
      <c r="TQN124" s="220"/>
      <c r="TQO124" s="220"/>
      <c r="TQP124" s="220"/>
      <c r="TQQ124" s="220"/>
      <c r="TQR124" s="220"/>
      <c r="TQS124" s="220"/>
      <c r="TQT124" s="220"/>
      <c r="TQU124" s="220"/>
      <c r="TQV124" s="220"/>
      <c r="TQW124" s="220"/>
      <c r="TQX124" s="220"/>
      <c r="TQY124" s="220"/>
      <c r="TQZ124" s="220"/>
      <c r="TRA124" s="220"/>
      <c r="TRB124" s="220"/>
      <c r="TRC124" s="220"/>
      <c r="TRD124" s="220"/>
      <c r="TRE124" s="220"/>
      <c r="TRF124" s="220"/>
      <c r="TRG124" s="220"/>
      <c r="TRH124" s="220"/>
      <c r="TRI124" s="220"/>
      <c r="TRJ124" s="220"/>
      <c r="TRK124" s="220"/>
      <c r="TRL124" s="220"/>
      <c r="TRM124" s="220"/>
      <c r="TRN124" s="220"/>
      <c r="TRO124" s="220"/>
      <c r="TRP124" s="220"/>
      <c r="TRQ124" s="220"/>
      <c r="TRR124" s="220"/>
      <c r="TRS124" s="220"/>
      <c r="TRT124" s="220"/>
      <c r="TRU124" s="220"/>
      <c r="TRV124" s="220"/>
      <c r="TRW124" s="220"/>
      <c r="TRX124" s="220"/>
      <c r="TRY124" s="220"/>
      <c r="TRZ124" s="220"/>
      <c r="TSA124" s="220"/>
      <c r="TSB124" s="220"/>
      <c r="TSC124" s="220"/>
      <c r="TSD124" s="220"/>
      <c r="TSE124" s="220"/>
      <c r="TSF124" s="220"/>
      <c r="TSG124" s="220"/>
      <c r="TSH124" s="220"/>
      <c r="TSI124" s="220"/>
      <c r="TSJ124" s="220"/>
      <c r="TSK124" s="220"/>
      <c r="TSL124" s="220"/>
      <c r="TSM124" s="220"/>
      <c r="TSN124" s="220"/>
      <c r="TSO124" s="220"/>
      <c r="TSP124" s="220"/>
      <c r="TSQ124" s="220"/>
      <c r="TSR124" s="220"/>
      <c r="TSS124" s="220"/>
      <c r="TST124" s="220"/>
      <c r="TSU124" s="220"/>
      <c r="TSV124" s="220"/>
      <c r="TSW124" s="220"/>
      <c r="TSX124" s="220"/>
      <c r="TSY124" s="220"/>
      <c r="TSZ124" s="220"/>
      <c r="TTA124" s="220"/>
      <c r="TTB124" s="220"/>
      <c r="TTC124" s="220"/>
      <c r="TTD124" s="220"/>
      <c r="TTE124" s="220"/>
      <c r="TTF124" s="220"/>
      <c r="TTG124" s="220"/>
      <c r="TTH124" s="220"/>
      <c r="TTI124" s="220"/>
      <c r="TTJ124" s="220"/>
      <c r="TTK124" s="220"/>
      <c r="TTL124" s="220"/>
      <c r="TTM124" s="220"/>
      <c r="TTN124" s="220"/>
      <c r="TTO124" s="220"/>
      <c r="TTP124" s="220"/>
      <c r="TTQ124" s="220"/>
      <c r="TTR124" s="220"/>
      <c r="TTS124" s="220"/>
      <c r="TTT124" s="220"/>
      <c r="TTU124" s="220"/>
      <c r="TTV124" s="220"/>
      <c r="TTW124" s="220"/>
      <c r="TTX124" s="220"/>
      <c r="TTY124" s="220"/>
      <c r="TTZ124" s="220"/>
      <c r="TUA124" s="220"/>
      <c r="TUB124" s="220"/>
      <c r="TUC124" s="220"/>
      <c r="TUD124" s="220"/>
      <c r="TUE124" s="220"/>
      <c r="TUF124" s="220"/>
      <c r="TUG124" s="220"/>
      <c r="TUH124" s="220"/>
      <c r="TUI124" s="220"/>
      <c r="TUJ124" s="220"/>
      <c r="TUK124" s="220"/>
      <c r="TUL124" s="220"/>
      <c r="TUM124" s="220"/>
      <c r="TUN124" s="220"/>
      <c r="TUO124" s="220"/>
      <c r="TUP124" s="220"/>
      <c r="TUQ124" s="220"/>
      <c r="TUR124" s="220"/>
      <c r="TUS124" s="220"/>
      <c r="TUT124" s="220"/>
      <c r="TUU124" s="220"/>
      <c r="TUV124" s="220"/>
      <c r="TUW124" s="220"/>
      <c r="TUX124" s="220"/>
      <c r="TUY124" s="220"/>
      <c r="TUZ124" s="220"/>
      <c r="TVA124" s="220"/>
      <c r="TVB124" s="220"/>
      <c r="TVC124" s="220"/>
      <c r="TVD124" s="220"/>
      <c r="TVE124" s="220"/>
      <c r="TVF124" s="220"/>
      <c r="TVG124" s="220"/>
      <c r="TVH124" s="220"/>
      <c r="TVI124" s="220"/>
      <c r="TVJ124" s="220"/>
      <c r="TVK124" s="220"/>
      <c r="TVL124" s="220"/>
      <c r="TVM124" s="220"/>
      <c r="TVN124" s="220"/>
      <c r="TVO124" s="220"/>
      <c r="TVP124" s="220"/>
      <c r="TVQ124" s="220"/>
      <c r="TVR124" s="220"/>
      <c r="TVS124" s="220"/>
      <c r="TVT124" s="220"/>
      <c r="TVU124" s="220"/>
      <c r="TVV124" s="220"/>
      <c r="TVW124" s="220"/>
      <c r="TVX124" s="220"/>
      <c r="TVY124" s="220"/>
      <c r="TVZ124" s="220"/>
      <c r="TWA124" s="220"/>
      <c r="TWB124" s="220"/>
      <c r="TWC124" s="220"/>
      <c r="TWD124" s="220"/>
      <c r="TWE124" s="220"/>
      <c r="TWF124" s="220"/>
      <c r="TWG124" s="220"/>
      <c r="TWH124" s="220"/>
      <c r="TWI124" s="220"/>
      <c r="TWJ124" s="220"/>
      <c r="TWK124" s="220"/>
      <c r="TWL124" s="220"/>
      <c r="TWM124" s="220"/>
      <c r="TWN124" s="220"/>
      <c r="TWO124" s="220"/>
      <c r="TWP124" s="220"/>
      <c r="TWQ124" s="220"/>
      <c r="TWR124" s="220"/>
      <c r="TWS124" s="220"/>
      <c r="TWT124" s="220"/>
      <c r="TWU124" s="220"/>
      <c r="TWV124" s="220"/>
      <c r="TWW124" s="220"/>
      <c r="TWX124" s="220"/>
      <c r="TWY124" s="220"/>
      <c r="TWZ124" s="220"/>
      <c r="TXA124" s="220"/>
      <c r="TXB124" s="220"/>
      <c r="TXC124" s="220"/>
      <c r="TXD124" s="220"/>
      <c r="TXE124" s="220"/>
      <c r="TXF124" s="220"/>
      <c r="TXG124" s="220"/>
      <c r="TXH124" s="220"/>
      <c r="TXI124" s="220"/>
      <c r="TXJ124" s="220"/>
      <c r="TXK124" s="220"/>
      <c r="TXL124" s="220"/>
      <c r="TXM124" s="220"/>
      <c r="TXN124" s="220"/>
      <c r="TXO124" s="220"/>
      <c r="TXP124" s="220"/>
      <c r="TXQ124" s="220"/>
      <c r="TXR124" s="220"/>
      <c r="TXS124" s="220"/>
      <c r="TXT124" s="220"/>
      <c r="TXU124" s="220"/>
      <c r="TXV124" s="220"/>
      <c r="TXW124" s="220"/>
      <c r="TXX124" s="220"/>
      <c r="TXY124" s="220"/>
      <c r="TXZ124" s="220"/>
      <c r="TYA124" s="220"/>
      <c r="TYB124" s="220"/>
      <c r="TYC124" s="220"/>
      <c r="TYD124" s="220"/>
      <c r="TYE124" s="220"/>
      <c r="TYF124" s="220"/>
      <c r="TYG124" s="220"/>
      <c r="TYH124" s="220"/>
      <c r="TYI124" s="220"/>
      <c r="TYJ124" s="220"/>
      <c r="TYK124" s="220"/>
      <c r="TYL124" s="220"/>
      <c r="TYM124" s="220"/>
      <c r="TYN124" s="220"/>
      <c r="TYO124" s="220"/>
      <c r="TYP124" s="220"/>
      <c r="TYQ124" s="220"/>
      <c r="TYR124" s="220"/>
      <c r="TYS124" s="220"/>
      <c r="TYT124" s="220"/>
      <c r="TYU124" s="220"/>
      <c r="TYV124" s="220"/>
      <c r="TYW124" s="220"/>
      <c r="TYX124" s="220"/>
      <c r="TYY124" s="220"/>
      <c r="TYZ124" s="220"/>
      <c r="TZA124" s="220"/>
      <c r="TZB124" s="220"/>
      <c r="TZC124" s="220"/>
      <c r="TZD124" s="220"/>
      <c r="TZE124" s="220"/>
      <c r="TZF124" s="220"/>
      <c r="TZG124" s="220"/>
      <c r="TZH124" s="220"/>
      <c r="TZI124" s="220"/>
      <c r="TZJ124" s="220"/>
      <c r="TZK124" s="220"/>
      <c r="TZL124" s="220"/>
      <c r="TZM124" s="220"/>
      <c r="TZN124" s="220"/>
      <c r="TZO124" s="220"/>
      <c r="TZP124" s="220"/>
      <c r="TZQ124" s="220"/>
      <c r="TZR124" s="220"/>
      <c r="TZS124" s="220"/>
      <c r="TZT124" s="220"/>
      <c r="TZU124" s="220"/>
      <c r="TZV124" s="220"/>
      <c r="TZW124" s="220"/>
      <c r="TZX124" s="220"/>
      <c r="TZY124" s="220"/>
      <c r="TZZ124" s="220"/>
      <c r="UAA124" s="220"/>
      <c r="UAB124" s="220"/>
      <c r="UAC124" s="220"/>
      <c r="UAD124" s="220"/>
      <c r="UAE124" s="220"/>
      <c r="UAF124" s="220"/>
      <c r="UAG124" s="220"/>
      <c r="UAH124" s="220"/>
      <c r="UAI124" s="220"/>
      <c r="UAJ124" s="220"/>
      <c r="UAK124" s="220"/>
      <c r="UAL124" s="220"/>
      <c r="UAM124" s="220"/>
      <c r="UAN124" s="220"/>
      <c r="UAO124" s="220"/>
      <c r="UAP124" s="220"/>
      <c r="UAQ124" s="220"/>
      <c r="UAR124" s="220"/>
      <c r="UAS124" s="220"/>
      <c r="UAT124" s="220"/>
      <c r="UAU124" s="220"/>
      <c r="UAV124" s="220"/>
      <c r="UAW124" s="220"/>
      <c r="UAX124" s="220"/>
      <c r="UAY124" s="220"/>
      <c r="UAZ124" s="220"/>
      <c r="UBA124" s="220"/>
      <c r="UBB124" s="220"/>
      <c r="UBC124" s="220"/>
      <c r="UBD124" s="220"/>
      <c r="UBE124" s="220"/>
      <c r="UBF124" s="220"/>
      <c r="UBG124" s="220"/>
      <c r="UBH124" s="220"/>
      <c r="UBI124" s="220"/>
      <c r="UBJ124" s="220"/>
      <c r="UBK124" s="220"/>
      <c r="UBL124" s="220"/>
      <c r="UBM124" s="220"/>
      <c r="UBN124" s="220"/>
      <c r="UBO124" s="220"/>
      <c r="UBP124" s="220"/>
      <c r="UBQ124" s="220"/>
      <c r="UBR124" s="220"/>
      <c r="UBS124" s="220"/>
      <c r="UBT124" s="220"/>
      <c r="UBU124" s="220"/>
      <c r="UBV124" s="220"/>
      <c r="UBW124" s="220"/>
      <c r="UBX124" s="220"/>
      <c r="UBY124" s="220"/>
      <c r="UBZ124" s="220"/>
      <c r="UCA124" s="220"/>
      <c r="UCB124" s="220"/>
      <c r="UCC124" s="220"/>
      <c r="UCD124" s="220"/>
      <c r="UCE124" s="220"/>
      <c r="UCF124" s="220"/>
      <c r="UCG124" s="220"/>
      <c r="UCH124" s="220"/>
      <c r="UCI124" s="220"/>
      <c r="UCJ124" s="220"/>
      <c r="UCK124" s="220"/>
      <c r="UCL124" s="220"/>
      <c r="UCM124" s="220"/>
      <c r="UCN124" s="220"/>
      <c r="UCO124" s="220"/>
      <c r="UCP124" s="220"/>
      <c r="UCQ124" s="220"/>
      <c r="UCR124" s="220"/>
      <c r="UCS124" s="220"/>
      <c r="UCT124" s="220"/>
      <c r="UCU124" s="220"/>
      <c r="UCV124" s="220"/>
      <c r="UCW124" s="220"/>
      <c r="UCX124" s="220"/>
      <c r="UCY124" s="220"/>
      <c r="UCZ124" s="220"/>
      <c r="UDA124" s="220"/>
      <c r="UDB124" s="220"/>
      <c r="UDC124" s="220"/>
      <c r="UDD124" s="220"/>
      <c r="UDE124" s="220"/>
      <c r="UDF124" s="220"/>
      <c r="UDG124" s="220"/>
      <c r="UDH124" s="220"/>
      <c r="UDI124" s="220"/>
      <c r="UDJ124" s="220"/>
      <c r="UDK124" s="220"/>
      <c r="UDL124" s="220"/>
      <c r="UDM124" s="220"/>
      <c r="UDN124" s="220"/>
      <c r="UDO124" s="220"/>
      <c r="UDP124" s="220"/>
      <c r="UDQ124" s="220"/>
      <c r="UDR124" s="220"/>
      <c r="UDS124" s="220"/>
      <c r="UDT124" s="220"/>
      <c r="UDU124" s="220"/>
      <c r="UDV124" s="220"/>
      <c r="UDW124" s="220"/>
      <c r="UDX124" s="220"/>
      <c r="UDY124" s="220"/>
      <c r="UDZ124" s="220"/>
      <c r="UEA124" s="220"/>
      <c r="UEB124" s="220"/>
      <c r="UEC124" s="220"/>
      <c r="UED124" s="220"/>
      <c r="UEE124" s="220"/>
      <c r="UEF124" s="220"/>
      <c r="UEG124" s="220"/>
      <c r="UEH124" s="220"/>
      <c r="UEI124" s="220"/>
      <c r="UEJ124" s="220"/>
      <c r="UEK124" s="220"/>
      <c r="UEL124" s="220"/>
      <c r="UEM124" s="220"/>
      <c r="UEN124" s="220"/>
      <c r="UEO124" s="220"/>
      <c r="UEP124" s="220"/>
      <c r="UEQ124" s="220"/>
      <c r="UER124" s="220"/>
      <c r="UES124" s="220"/>
      <c r="UET124" s="220"/>
      <c r="UEU124" s="220"/>
      <c r="UEV124" s="220"/>
      <c r="UEW124" s="220"/>
      <c r="UEX124" s="220"/>
      <c r="UEY124" s="220"/>
      <c r="UEZ124" s="220"/>
      <c r="UFA124" s="220"/>
      <c r="UFB124" s="220"/>
      <c r="UFC124" s="220"/>
      <c r="UFD124" s="220"/>
      <c r="UFE124" s="220"/>
      <c r="UFF124" s="220"/>
      <c r="UFG124" s="220"/>
      <c r="UFH124" s="220"/>
      <c r="UFI124" s="220"/>
      <c r="UFJ124" s="220"/>
      <c r="UFK124" s="220"/>
      <c r="UFL124" s="220"/>
      <c r="UFM124" s="220"/>
      <c r="UFN124" s="220"/>
      <c r="UFO124" s="220"/>
      <c r="UFP124" s="220"/>
      <c r="UFQ124" s="220"/>
      <c r="UFR124" s="220"/>
      <c r="UFS124" s="220"/>
      <c r="UFT124" s="220"/>
      <c r="UFU124" s="220"/>
      <c r="UFV124" s="220"/>
      <c r="UFW124" s="220"/>
      <c r="UFX124" s="220"/>
      <c r="UFY124" s="220"/>
      <c r="UFZ124" s="220"/>
      <c r="UGA124" s="220"/>
      <c r="UGB124" s="220"/>
      <c r="UGC124" s="220"/>
      <c r="UGD124" s="220"/>
      <c r="UGE124" s="220"/>
      <c r="UGF124" s="220"/>
      <c r="UGG124" s="220"/>
      <c r="UGH124" s="220"/>
      <c r="UGI124" s="220"/>
      <c r="UGJ124" s="220"/>
      <c r="UGK124" s="220"/>
      <c r="UGL124" s="220"/>
      <c r="UGM124" s="220"/>
      <c r="UGN124" s="220"/>
      <c r="UGO124" s="220"/>
      <c r="UGP124" s="220"/>
      <c r="UGQ124" s="220"/>
      <c r="UGR124" s="220"/>
      <c r="UGS124" s="220"/>
      <c r="UGT124" s="220"/>
      <c r="UGU124" s="220"/>
      <c r="UGV124" s="220"/>
      <c r="UGW124" s="220"/>
      <c r="UGX124" s="220"/>
      <c r="UGY124" s="220"/>
      <c r="UGZ124" s="220"/>
      <c r="UHA124" s="220"/>
      <c r="UHB124" s="220"/>
      <c r="UHC124" s="220"/>
      <c r="UHD124" s="220"/>
      <c r="UHE124" s="220"/>
      <c r="UHF124" s="220"/>
      <c r="UHG124" s="220"/>
      <c r="UHH124" s="220"/>
      <c r="UHI124" s="220"/>
      <c r="UHJ124" s="220"/>
      <c r="UHK124" s="220"/>
      <c r="UHL124" s="220"/>
      <c r="UHM124" s="220"/>
      <c r="UHN124" s="220"/>
      <c r="UHO124" s="220"/>
      <c r="UHP124" s="220"/>
      <c r="UHQ124" s="220"/>
      <c r="UHR124" s="220"/>
      <c r="UHS124" s="220"/>
      <c r="UHT124" s="220"/>
      <c r="UHU124" s="220"/>
      <c r="UHV124" s="220"/>
      <c r="UHW124" s="220"/>
      <c r="UHX124" s="220"/>
      <c r="UHY124" s="220"/>
      <c r="UHZ124" s="220"/>
      <c r="UIA124" s="220"/>
      <c r="UIB124" s="220"/>
      <c r="UIC124" s="220"/>
      <c r="UID124" s="220"/>
      <c r="UIE124" s="220"/>
      <c r="UIF124" s="220"/>
      <c r="UIG124" s="220"/>
      <c r="UIH124" s="220"/>
      <c r="UII124" s="220"/>
      <c r="UIJ124" s="220"/>
      <c r="UIK124" s="220"/>
      <c r="UIL124" s="220"/>
      <c r="UIM124" s="220"/>
      <c r="UIN124" s="220"/>
      <c r="UIO124" s="220"/>
      <c r="UIP124" s="220"/>
      <c r="UIQ124" s="220"/>
      <c r="UIR124" s="220"/>
      <c r="UIS124" s="220"/>
      <c r="UIT124" s="220"/>
      <c r="UIU124" s="220"/>
      <c r="UIV124" s="220"/>
      <c r="UIW124" s="220"/>
      <c r="UIX124" s="220"/>
      <c r="UIY124" s="220"/>
      <c r="UIZ124" s="220"/>
      <c r="UJA124" s="220"/>
      <c r="UJB124" s="220"/>
      <c r="UJC124" s="220"/>
      <c r="UJD124" s="220"/>
      <c r="UJE124" s="220"/>
      <c r="UJF124" s="220"/>
      <c r="UJG124" s="220"/>
      <c r="UJH124" s="220"/>
      <c r="UJI124" s="220"/>
      <c r="UJJ124" s="220"/>
      <c r="UJK124" s="220"/>
      <c r="UJL124" s="220"/>
      <c r="UJM124" s="220"/>
      <c r="UJN124" s="220"/>
      <c r="UJO124" s="220"/>
      <c r="UJP124" s="220"/>
      <c r="UJQ124" s="220"/>
      <c r="UJR124" s="220"/>
      <c r="UJS124" s="220"/>
      <c r="UJT124" s="220"/>
      <c r="UJU124" s="220"/>
      <c r="UJV124" s="220"/>
      <c r="UJW124" s="220"/>
      <c r="UJX124" s="220"/>
      <c r="UJY124" s="220"/>
      <c r="UJZ124" s="220"/>
      <c r="UKA124" s="220"/>
      <c r="UKB124" s="220"/>
      <c r="UKC124" s="220"/>
      <c r="UKD124" s="220"/>
      <c r="UKE124" s="220"/>
      <c r="UKF124" s="220"/>
      <c r="UKG124" s="220"/>
      <c r="UKH124" s="220"/>
      <c r="UKI124" s="220"/>
      <c r="UKJ124" s="220"/>
      <c r="UKK124" s="220"/>
      <c r="UKL124" s="220"/>
      <c r="UKM124" s="220"/>
      <c r="UKN124" s="220"/>
      <c r="UKO124" s="220"/>
      <c r="UKP124" s="220"/>
      <c r="UKQ124" s="220"/>
      <c r="UKR124" s="220"/>
      <c r="UKS124" s="220"/>
      <c r="UKT124" s="220"/>
      <c r="UKU124" s="220"/>
      <c r="UKV124" s="220"/>
      <c r="UKW124" s="220"/>
      <c r="UKX124" s="220"/>
      <c r="UKY124" s="220"/>
      <c r="UKZ124" s="220"/>
      <c r="ULA124" s="220"/>
      <c r="ULB124" s="220"/>
      <c r="ULC124" s="220"/>
      <c r="ULD124" s="220"/>
      <c r="ULE124" s="220"/>
      <c r="ULF124" s="220"/>
      <c r="ULG124" s="220"/>
      <c r="ULH124" s="220"/>
      <c r="ULI124" s="220"/>
      <c r="ULJ124" s="220"/>
      <c r="ULK124" s="220"/>
      <c r="ULL124" s="220"/>
      <c r="ULM124" s="220"/>
      <c r="ULN124" s="220"/>
      <c r="ULO124" s="220"/>
      <c r="ULP124" s="220"/>
      <c r="ULQ124" s="220"/>
      <c r="ULR124" s="220"/>
      <c r="ULS124" s="220"/>
      <c r="ULT124" s="220"/>
      <c r="ULU124" s="220"/>
      <c r="ULV124" s="220"/>
      <c r="ULW124" s="220"/>
      <c r="ULX124" s="220"/>
      <c r="ULY124" s="220"/>
      <c r="ULZ124" s="220"/>
      <c r="UMA124" s="220"/>
      <c r="UMB124" s="220"/>
      <c r="UMC124" s="220"/>
      <c r="UMD124" s="220"/>
      <c r="UME124" s="220"/>
      <c r="UMF124" s="220"/>
      <c r="UMG124" s="220"/>
      <c r="UMH124" s="220"/>
      <c r="UMI124" s="220"/>
      <c r="UMJ124" s="220"/>
      <c r="UMK124" s="220"/>
      <c r="UML124" s="220"/>
      <c r="UMM124" s="220"/>
      <c r="UMN124" s="220"/>
      <c r="UMO124" s="220"/>
      <c r="UMP124" s="220"/>
      <c r="UMQ124" s="220"/>
      <c r="UMR124" s="220"/>
      <c r="UMS124" s="220"/>
      <c r="UMT124" s="220"/>
      <c r="UMU124" s="220"/>
      <c r="UMV124" s="220"/>
      <c r="UMW124" s="220"/>
      <c r="UMX124" s="220"/>
      <c r="UMY124" s="220"/>
      <c r="UMZ124" s="220"/>
      <c r="UNA124" s="220"/>
      <c r="UNB124" s="220"/>
      <c r="UNC124" s="220"/>
      <c r="UND124" s="220"/>
      <c r="UNE124" s="220"/>
      <c r="UNF124" s="220"/>
      <c r="UNG124" s="220"/>
      <c r="UNH124" s="220"/>
      <c r="UNI124" s="220"/>
      <c r="UNJ124" s="220"/>
      <c r="UNK124" s="220"/>
      <c r="UNL124" s="220"/>
      <c r="UNM124" s="220"/>
      <c r="UNN124" s="220"/>
      <c r="UNO124" s="220"/>
      <c r="UNP124" s="220"/>
      <c r="UNQ124" s="220"/>
      <c r="UNR124" s="220"/>
      <c r="UNS124" s="220"/>
      <c r="UNT124" s="220"/>
      <c r="UNU124" s="220"/>
      <c r="UNV124" s="220"/>
      <c r="UNW124" s="220"/>
      <c r="UNX124" s="220"/>
      <c r="UNY124" s="220"/>
      <c r="UNZ124" s="220"/>
      <c r="UOA124" s="220"/>
      <c r="UOB124" s="220"/>
      <c r="UOC124" s="220"/>
      <c r="UOD124" s="220"/>
      <c r="UOE124" s="220"/>
      <c r="UOF124" s="220"/>
      <c r="UOG124" s="220"/>
      <c r="UOH124" s="220"/>
      <c r="UOI124" s="220"/>
      <c r="UOJ124" s="220"/>
      <c r="UOK124" s="220"/>
      <c r="UOL124" s="220"/>
      <c r="UOM124" s="220"/>
      <c r="UON124" s="220"/>
      <c r="UOO124" s="220"/>
      <c r="UOP124" s="220"/>
      <c r="UOQ124" s="220"/>
      <c r="UOR124" s="220"/>
      <c r="UOS124" s="220"/>
      <c r="UOT124" s="220"/>
      <c r="UOU124" s="220"/>
      <c r="UOV124" s="220"/>
      <c r="UOW124" s="220"/>
      <c r="UOX124" s="220"/>
      <c r="UOY124" s="220"/>
      <c r="UOZ124" s="220"/>
      <c r="UPA124" s="220"/>
      <c r="UPB124" s="220"/>
      <c r="UPC124" s="220"/>
      <c r="UPD124" s="220"/>
      <c r="UPE124" s="220"/>
      <c r="UPF124" s="220"/>
      <c r="UPG124" s="220"/>
      <c r="UPH124" s="220"/>
      <c r="UPI124" s="220"/>
      <c r="UPJ124" s="220"/>
      <c r="UPK124" s="220"/>
      <c r="UPL124" s="220"/>
      <c r="UPM124" s="220"/>
      <c r="UPN124" s="220"/>
      <c r="UPO124" s="220"/>
      <c r="UPP124" s="220"/>
      <c r="UPQ124" s="220"/>
      <c r="UPR124" s="220"/>
      <c r="UPS124" s="220"/>
      <c r="UPT124" s="220"/>
      <c r="UPU124" s="220"/>
      <c r="UPV124" s="220"/>
      <c r="UPW124" s="220"/>
      <c r="UPX124" s="220"/>
      <c r="UPY124" s="220"/>
      <c r="UPZ124" s="220"/>
      <c r="UQA124" s="220"/>
      <c r="UQB124" s="220"/>
      <c r="UQC124" s="220"/>
      <c r="UQD124" s="220"/>
      <c r="UQE124" s="220"/>
      <c r="UQF124" s="220"/>
      <c r="UQG124" s="220"/>
      <c r="UQH124" s="220"/>
      <c r="UQI124" s="220"/>
      <c r="UQJ124" s="220"/>
      <c r="UQK124" s="220"/>
      <c r="UQL124" s="220"/>
      <c r="UQM124" s="220"/>
      <c r="UQN124" s="220"/>
      <c r="UQO124" s="220"/>
      <c r="UQP124" s="220"/>
      <c r="UQQ124" s="220"/>
      <c r="UQR124" s="220"/>
      <c r="UQS124" s="220"/>
      <c r="UQT124" s="220"/>
      <c r="UQU124" s="220"/>
      <c r="UQV124" s="220"/>
      <c r="UQW124" s="220"/>
      <c r="UQX124" s="220"/>
      <c r="UQY124" s="220"/>
      <c r="UQZ124" s="220"/>
      <c r="URA124" s="220"/>
      <c r="URB124" s="220"/>
      <c r="URC124" s="220"/>
      <c r="URD124" s="220"/>
      <c r="URE124" s="220"/>
      <c r="URF124" s="220"/>
      <c r="URG124" s="220"/>
      <c r="URH124" s="220"/>
      <c r="URI124" s="220"/>
      <c r="URJ124" s="220"/>
      <c r="URK124" s="220"/>
      <c r="URL124" s="220"/>
      <c r="URM124" s="220"/>
      <c r="URN124" s="220"/>
      <c r="URO124" s="220"/>
      <c r="URP124" s="220"/>
      <c r="URQ124" s="220"/>
      <c r="URR124" s="220"/>
      <c r="URS124" s="220"/>
      <c r="URT124" s="220"/>
      <c r="URU124" s="220"/>
      <c r="URV124" s="220"/>
      <c r="URW124" s="220"/>
      <c r="URX124" s="220"/>
      <c r="URY124" s="220"/>
      <c r="URZ124" s="220"/>
      <c r="USA124" s="220"/>
      <c r="USB124" s="220"/>
      <c r="USC124" s="220"/>
      <c r="USD124" s="220"/>
      <c r="USE124" s="220"/>
      <c r="USF124" s="220"/>
      <c r="USG124" s="220"/>
      <c r="USH124" s="220"/>
      <c r="USI124" s="220"/>
      <c r="USJ124" s="220"/>
      <c r="USK124" s="220"/>
      <c r="USL124" s="220"/>
      <c r="USM124" s="220"/>
      <c r="USN124" s="220"/>
      <c r="USO124" s="220"/>
      <c r="USP124" s="220"/>
      <c r="USQ124" s="220"/>
      <c r="USR124" s="220"/>
      <c r="USS124" s="220"/>
      <c r="UST124" s="220"/>
      <c r="USU124" s="220"/>
      <c r="USV124" s="220"/>
      <c r="USW124" s="220"/>
      <c r="USX124" s="220"/>
      <c r="USY124" s="220"/>
      <c r="USZ124" s="220"/>
      <c r="UTA124" s="220"/>
      <c r="UTB124" s="220"/>
      <c r="UTC124" s="220"/>
      <c r="UTD124" s="220"/>
      <c r="UTE124" s="220"/>
      <c r="UTF124" s="220"/>
      <c r="UTG124" s="220"/>
      <c r="UTH124" s="220"/>
      <c r="UTI124" s="220"/>
      <c r="UTJ124" s="220"/>
      <c r="UTK124" s="220"/>
      <c r="UTL124" s="220"/>
      <c r="UTM124" s="220"/>
      <c r="UTN124" s="220"/>
      <c r="UTO124" s="220"/>
      <c r="UTP124" s="220"/>
      <c r="UTQ124" s="220"/>
      <c r="UTR124" s="220"/>
      <c r="UTS124" s="220"/>
      <c r="UTT124" s="220"/>
      <c r="UTU124" s="220"/>
      <c r="UTV124" s="220"/>
      <c r="UTW124" s="220"/>
      <c r="UTX124" s="220"/>
      <c r="UTY124" s="220"/>
      <c r="UTZ124" s="220"/>
      <c r="UUA124" s="220"/>
      <c r="UUB124" s="220"/>
      <c r="UUC124" s="220"/>
      <c r="UUD124" s="220"/>
      <c r="UUE124" s="220"/>
      <c r="UUF124" s="220"/>
      <c r="UUG124" s="220"/>
      <c r="UUH124" s="220"/>
      <c r="UUI124" s="220"/>
      <c r="UUJ124" s="220"/>
      <c r="UUK124" s="220"/>
      <c r="UUL124" s="220"/>
      <c r="UUM124" s="220"/>
      <c r="UUN124" s="220"/>
      <c r="UUO124" s="220"/>
      <c r="UUP124" s="220"/>
      <c r="UUQ124" s="220"/>
      <c r="UUR124" s="220"/>
      <c r="UUS124" s="220"/>
      <c r="UUT124" s="220"/>
      <c r="UUU124" s="220"/>
      <c r="UUV124" s="220"/>
      <c r="UUW124" s="220"/>
      <c r="UUX124" s="220"/>
      <c r="UUY124" s="220"/>
      <c r="UUZ124" s="220"/>
      <c r="UVA124" s="220"/>
      <c r="UVB124" s="220"/>
      <c r="UVC124" s="220"/>
      <c r="UVD124" s="220"/>
      <c r="UVE124" s="220"/>
      <c r="UVF124" s="220"/>
      <c r="UVG124" s="220"/>
      <c r="UVH124" s="220"/>
      <c r="UVI124" s="220"/>
      <c r="UVJ124" s="220"/>
      <c r="UVK124" s="220"/>
      <c r="UVL124" s="220"/>
      <c r="UVM124" s="220"/>
      <c r="UVN124" s="220"/>
      <c r="UVO124" s="220"/>
      <c r="UVP124" s="220"/>
      <c r="UVQ124" s="220"/>
      <c r="UVR124" s="220"/>
      <c r="UVS124" s="220"/>
      <c r="UVT124" s="220"/>
      <c r="UVU124" s="220"/>
      <c r="UVV124" s="220"/>
      <c r="UVW124" s="220"/>
      <c r="UVX124" s="220"/>
      <c r="UVY124" s="220"/>
      <c r="UVZ124" s="220"/>
      <c r="UWA124" s="220"/>
      <c r="UWB124" s="220"/>
      <c r="UWC124" s="220"/>
      <c r="UWD124" s="220"/>
      <c r="UWE124" s="220"/>
      <c r="UWF124" s="220"/>
      <c r="UWG124" s="220"/>
      <c r="UWH124" s="220"/>
      <c r="UWI124" s="220"/>
      <c r="UWJ124" s="220"/>
      <c r="UWK124" s="220"/>
      <c r="UWL124" s="220"/>
      <c r="UWM124" s="220"/>
      <c r="UWN124" s="220"/>
      <c r="UWO124" s="220"/>
      <c r="UWP124" s="220"/>
      <c r="UWQ124" s="220"/>
      <c r="UWR124" s="220"/>
      <c r="UWS124" s="220"/>
      <c r="UWT124" s="220"/>
      <c r="UWU124" s="220"/>
      <c r="UWV124" s="220"/>
      <c r="UWW124" s="220"/>
      <c r="UWX124" s="220"/>
      <c r="UWY124" s="220"/>
      <c r="UWZ124" s="220"/>
      <c r="UXA124" s="220"/>
      <c r="UXB124" s="220"/>
      <c r="UXC124" s="220"/>
      <c r="UXD124" s="220"/>
      <c r="UXE124" s="220"/>
      <c r="UXF124" s="220"/>
      <c r="UXG124" s="220"/>
      <c r="UXH124" s="220"/>
      <c r="UXI124" s="220"/>
      <c r="UXJ124" s="220"/>
      <c r="UXK124" s="220"/>
      <c r="UXL124" s="220"/>
      <c r="UXM124" s="220"/>
      <c r="UXN124" s="220"/>
      <c r="UXO124" s="220"/>
      <c r="UXP124" s="220"/>
      <c r="UXQ124" s="220"/>
      <c r="UXR124" s="220"/>
      <c r="UXS124" s="220"/>
      <c r="UXT124" s="220"/>
      <c r="UXU124" s="220"/>
      <c r="UXV124" s="220"/>
      <c r="UXW124" s="220"/>
      <c r="UXX124" s="220"/>
      <c r="UXY124" s="220"/>
      <c r="UXZ124" s="220"/>
      <c r="UYA124" s="220"/>
      <c r="UYB124" s="220"/>
      <c r="UYC124" s="220"/>
      <c r="UYD124" s="220"/>
      <c r="UYE124" s="220"/>
      <c r="UYF124" s="220"/>
      <c r="UYG124" s="220"/>
      <c r="UYH124" s="220"/>
      <c r="UYI124" s="220"/>
      <c r="UYJ124" s="220"/>
      <c r="UYK124" s="220"/>
      <c r="UYL124" s="220"/>
      <c r="UYM124" s="220"/>
      <c r="UYN124" s="220"/>
      <c r="UYO124" s="220"/>
      <c r="UYP124" s="220"/>
      <c r="UYQ124" s="220"/>
      <c r="UYR124" s="220"/>
      <c r="UYS124" s="220"/>
      <c r="UYT124" s="220"/>
      <c r="UYU124" s="220"/>
      <c r="UYV124" s="220"/>
      <c r="UYW124" s="220"/>
      <c r="UYX124" s="220"/>
      <c r="UYY124" s="220"/>
      <c r="UYZ124" s="220"/>
      <c r="UZA124" s="220"/>
      <c r="UZB124" s="220"/>
      <c r="UZC124" s="220"/>
      <c r="UZD124" s="220"/>
      <c r="UZE124" s="220"/>
      <c r="UZF124" s="220"/>
      <c r="UZG124" s="220"/>
      <c r="UZH124" s="220"/>
      <c r="UZI124" s="220"/>
      <c r="UZJ124" s="220"/>
      <c r="UZK124" s="220"/>
      <c r="UZL124" s="220"/>
      <c r="UZM124" s="220"/>
      <c r="UZN124" s="220"/>
      <c r="UZO124" s="220"/>
      <c r="UZP124" s="220"/>
      <c r="UZQ124" s="220"/>
      <c r="UZR124" s="220"/>
      <c r="UZS124" s="220"/>
      <c r="UZT124" s="220"/>
      <c r="UZU124" s="220"/>
      <c r="UZV124" s="220"/>
      <c r="UZW124" s="220"/>
      <c r="UZX124" s="220"/>
      <c r="UZY124" s="220"/>
      <c r="UZZ124" s="220"/>
      <c r="VAA124" s="220"/>
      <c r="VAB124" s="220"/>
      <c r="VAC124" s="220"/>
      <c r="VAD124" s="220"/>
      <c r="VAE124" s="220"/>
      <c r="VAF124" s="220"/>
      <c r="VAG124" s="220"/>
      <c r="VAH124" s="220"/>
      <c r="VAI124" s="220"/>
      <c r="VAJ124" s="220"/>
      <c r="VAK124" s="220"/>
      <c r="VAL124" s="220"/>
      <c r="VAM124" s="220"/>
      <c r="VAN124" s="220"/>
      <c r="VAO124" s="220"/>
      <c r="VAP124" s="220"/>
      <c r="VAQ124" s="220"/>
      <c r="VAR124" s="220"/>
      <c r="VAS124" s="220"/>
      <c r="VAT124" s="220"/>
      <c r="VAU124" s="220"/>
      <c r="VAV124" s="220"/>
      <c r="VAW124" s="220"/>
      <c r="VAX124" s="220"/>
      <c r="VAY124" s="220"/>
      <c r="VAZ124" s="220"/>
      <c r="VBA124" s="220"/>
      <c r="VBB124" s="220"/>
      <c r="VBC124" s="220"/>
      <c r="VBD124" s="220"/>
      <c r="VBE124" s="220"/>
      <c r="VBF124" s="220"/>
      <c r="VBG124" s="220"/>
      <c r="VBH124" s="220"/>
      <c r="VBI124" s="220"/>
      <c r="VBJ124" s="220"/>
      <c r="VBK124" s="220"/>
      <c r="VBL124" s="220"/>
      <c r="VBM124" s="220"/>
      <c r="VBN124" s="220"/>
      <c r="VBO124" s="220"/>
      <c r="VBP124" s="220"/>
      <c r="VBQ124" s="220"/>
      <c r="VBR124" s="220"/>
      <c r="VBS124" s="220"/>
      <c r="VBT124" s="220"/>
      <c r="VBU124" s="220"/>
      <c r="VBV124" s="220"/>
      <c r="VBW124" s="220"/>
      <c r="VBX124" s="220"/>
      <c r="VBY124" s="220"/>
      <c r="VBZ124" s="220"/>
      <c r="VCA124" s="220"/>
      <c r="VCB124" s="220"/>
      <c r="VCC124" s="220"/>
      <c r="VCD124" s="220"/>
      <c r="VCE124" s="220"/>
      <c r="VCF124" s="220"/>
      <c r="VCG124" s="220"/>
      <c r="VCH124" s="220"/>
      <c r="VCI124" s="220"/>
      <c r="VCJ124" s="220"/>
      <c r="VCK124" s="220"/>
      <c r="VCL124" s="220"/>
      <c r="VCM124" s="220"/>
      <c r="VCN124" s="220"/>
      <c r="VCO124" s="220"/>
      <c r="VCP124" s="220"/>
      <c r="VCQ124" s="220"/>
      <c r="VCR124" s="220"/>
      <c r="VCS124" s="220"/>
      <c r="VCT124" s="220"/>
      <c r="VCU124" s="220"/>
      <c r="VCV124" s="220"/>
      <c r="VCW124" s="220"/>
      <c r="VCX124" s="220"/>
      <c r="VCY124" s="220"/>
      <c r="VCZ124" s="220"/>
      <c r="VDA124" s="220"/>
      <c r="VDB124" s="220"/>
      <c r="VDC124" s="220"/>
      <c r="VDD124" s="220"/>
      <c r="VDE124" s="220"/>
      <c r="VDF124" s="220"/>
      <c r="VDG124" s="220"/>
      <c r="VDH124" s="220"/>
      <c r="VDI124" s="220"/>
      <c r="VDJ124" s="220"/>
      <c r="VDK124" s="220"/>
      <c r="VDL124" s="220"/>
      <c r="VDM124" s="220"/>
      <c r="VDN124" s="220"/>
      <c r="VDO124" s="220"/>
      <c r="VDP124" s="220"/>
      <c r="VDQ124" s="220"/>
      <c r="VDR124" s="220"/>
      <c r="VDS124" s="220"/>
      <c r="VDT124" s="220"/>
      <c r="VDU124" s="220"/>
      <c r="VDV124" s="220"/>
      <c r="VDW124" s="220"/>
      <c r="VDX124" s="220"/>
      <c r="VDY124" s="220"/>
      <c r="VDZ124" s="220"/>
      <c r="VEA124" s="220"/>
      <c r="VEB124" s="220"/>
      <c r="VEC124" s="220"/>
      <c r="VED124" s="220"/>
      <c r="VEE124" s="220"/>
      <c r="VEF124" s="220"/>
      <c r="VEG124" s="220"/>
      <c r="VEH124" s="220"/>
      <c r="VEI124" s="220"/>
      <c r="VEJ124" s="220"/>
      <c r="VEK124" s="220"/>
      <c r="VEL124" s="220"/>
      <c r="VEM124" s="220"/>
      <c r="VEN124" s="220"/>
      <c r="VEO124" s="220"/>
      <c r="VEP124" s="220"/>
      <c r="VEQ124" s="220"/>
      <c r="VER124" s="220"/>
      <c r="VES124" s="220"/>
      <c r="VET124" s="220"/>
      <c r="VEU124" s="220"/>
      <c r="VEV124" s="220"/>
      <c r="VEW124" s="220"/>
      <c r="VEX124" s="220"/>
      <c r="VEY124" s="220"/>
      <c r="VEZ124" s="220"/>
      <c r="VFA124" s="220"/>
      <c r="VFB124" s="220"/>
      <c r="VFC124" s="220"/>
      <c r="VFD124" s="220"/>
      <c r="VFE124" s="220"/>
      <c r="VFF124" s="220"/>
      <c r="VFG124" s="220"/>
      <c r="VFH124" s="220"/>
      <c r="VFI124" s="220"/>
      <c r="VFJ124" s="220"/>
      <c r="VFK124" s="220"/>
      <c r="VFL124" s="220"/>
      <c r="VFM124" s="220"/>
      <c r="VFN124" s="220"/>
      <c r="VFO124" s="220"/>
      <c r="VFP124" s="220"/>
      <c r="VFQ124" s="220"/>
      <c r="VFR124" s="220"/>
      <c r="VFS124" s="220"/>
      <c r="VFT124" s="220"/>
      <c r="VFU124" s="220"/>
      <c r="VFV124" s="220"/>
      <c r="VFW124" s="220"/>
      <c r="VFX124" s="220"/>
      <c r="VFY124" s="220"/>
      <c r="VFZ124" s="220"/>
      <c r="VGA124" s="220"/>
      <c r="VGB124" s="220"/>
      <c r="VGC124" s="220"/>
      <c r="VGD124" s="220"/>
      <c r="VGE124" s="220"/>
      <c r="VGF124" s="220"/>
      <c r="VGG124" s="220"/>
      <c r="VGH124" s="220"/>
      <c r="VGI124" s="220"/>
      <c r="VGJ124" s="220"/>
      <c r="VGK124" s="220"/>
      <c r="VGL124" s="220"/>
      <c r="VGM124" s="220"/>
      <c r="VGN124" s="220"/>
      <c r="VGO124" s="220"/>
      <c r="VGP124" s="220"/>
      <c r="VGQ124" s="220"/>
      <c r="VGR124" s="220"/>
      <c r="VGS124" s="220"/>
      <c r="VGT124" s="220"/>
      <c r="VGU124" s="220"/>
      <c r="VGV124" s="220"/>
      <c r="VGW124" s="220"/>
      <c r="VGX124" s="220"/>
      <c r="VGY124" s="220"/>
      <c r="VGZ124" s="220"/>
      <c r="VHA124" s="220"/>
      <c r="VHB124" s="220"/>
      <c r="VHC124" s="220"/>
      <c r="VHD124" s="220"/>
      <c r="VHE124" s="220"/>
      <c r="VHF124" s="220"/>
      <c r="VHG124" s="220"/>
      <c r="VHH124" s="220"/>
      <c r="VHI124" s="220"/>
      <c r="VHJ124" s="220"/>
      <c r="VHK124" s="220"/>
      <c r="VHL124" s="220"/>
      <c r="VHM124" s="220"/>
      <c r="VHN124" s="220"/>
      <c r="VHO124" s="220"/>
      <c r="VHP124" s="220"/>
      <c r="VHQ124" s="220"/>
      <c r="VHR124" s="220"/>
      <c r="VHS124" s="220"/>
      <c r="VHT124" s="220"/>
      <c r="VHU124" s="220"/>
      <c r="VHV124" s="220"/>
      <c r="VHW124" s="220"/>
      <c r="VHX124" s="220"/>
      <c r="VHY124" s="220"/>
      <c r="VHZ124" s="220"/>
      <c r="VIA124" s="220"/>
      <c r="VIB124" s="220"/>
      <c r="VIC124" s="220"/>
      <c r="VID124" s="220"/>
      <c r="VIE124" s="220"/>
      <c r="VIF124" s="220"/>
      <c r="VIG124" s="220"/>
      <c r="VIH124" s="220"/>
      <c r="VII124" s="220"/>
      <c r="VIJ124" s="220"/>
      <c r="VIK124" s="220"/>
      <c r="VIL124" s="220"/>
      <c r="VIM124" s="220"/>
      <c r="VIN124" s="220"/>
      <c r="VIO124" s="220"/>
      <c r="VIP124" s="220"/>
      <c r="VIQ124" s="220"/>
      <c r="VIR124" s="220"/>
      <c r="VIS124" s="220"/>
      <c r="VIT124" s="220"/>
      <c r="VIU124" s="220"/>
      <c r="VIV124" s="220"/>
      <c r="VIW124" s="220"/>
      <c r="VIX124" s="220"/>
      <c r="VIY124" s="220"/>
      <c r="VIZ124" s="220"/>
      <c r="VJA124" s="220"/>
      <c r="VJB124" s="220"/>
      <c r="VJC124" s="220"/>
      <c r="VJD124" s="220"/>
      <c r="VJE124" s="220"/>
      <c r="VJF124" s="220"/>
      <c r="VJG124" s="220"/>
      <c r="VJH124" s="220"/>
      <c r="VJI124" s="220"/>
      <c r="VJJ124" s="220"/>
      <c r="VJK124" s="220"/>
      <c r="VJL124" s="220"/>
      <c r="VJM124" s="220"/>
      <c r="VJN124" s="220"/>
      <c r="VJO124" s="220"/>
      <c r="VJP124" s="220"/>
      <c r="VJQ124" s="220"/>
      <c r="VJR124" s="220"/>
      <c r="VJS124" s="220"/>
      <c r="VJT124" s="220"/>
      <c r="VJU124" s="220"/>
      <c r="VJV124" s="220"/>
      <c r="VJW124" s="220"/>
      <c r="VJX124" s="220"/>
      <c r="VJY124" s="220"/>
      <c r="VJZ124" s="220"/>
      <c r="VKA124" s="220"/>
      <c r="VKB124" s="220"/>
      <c r="VKC124" s="220"/>
      <c r="VKD124" s="220"/>
      <c r="VKE124" s="220"/>
      <c r="VKF124" s="220"/>
      <c r="VKG124" s="220"/>
      <c r="VKH124" s="220"/>
      <c r="VKI124" s="220"/>
      <c r="VKJ124" s="220"/>
      <c r="VKK124" s="220"/>
      <c r="VKL124" s="220"/>
      <c r="VKM124" s="220"/>
      <c r="VKN124" s="220"/>
      <c r="VKO124" s="220"/>
      <c r="VKP124" s="220"/>
      <c r="VKQ124" s="220"/>
      <c r="VKR124" s="220"/>
      <c r="VKS124" s="220"/>
      <c r="VKT124" s="220"/>
      <c r="VKU124" s="220"/>
      <c r="VKV124" s="220"/>
      <c r="VKW124" s="220"/>
      <c r="VKX124" s="220"/>
      <c r="VKY124" s="220"/>
      <c r="VKZ124" s="220"/>
      <c r="VLA124" s="220"/>
      <c r="VLB124" s="220"/>
      <c r="VLC124" s="220"/>
      <c r="VLD124" s="220"/>
      <c r="VLE124" s="220"/>
      <c r="VLF124" s="220"/>
      <c r="VLG124" s="220"/>
      <c r="VLH124" s="220"/>
      <c r="VLI124" s="220"/>
      <c r="VLJ124" s="220"/>
      <c r="VLK124" s="220"/>
      <c r="VLL124" s="220"/>
      <c r="VLM124" s="220"/>
      <c r="VLN124" s="220"/>
      <c r="VLO124" s="220"/>
      <c r="VLP124" s="220"/>
      <c r="VLQ124" s="220"/>
      <c r="VLR124" s="220"/>
      <c r="VLS124" s="220"/>
      <c r="VLT124" s="220"/>
      <c r="VLU124" s="220"/>
      <c r="VLV124" s="220"/>
      <c r="VLW124" s="220"/>
      <c r="VLX124" s="220"/>
      <c r="VLY124" s="220"/>
      <c r="VLZ124" s="220"/>
      <c r="VMA124" s="220"/>
      <c r="VMB124" s="220"/>
      <c r="VMC124" s="220"/>
      <c r="VMD124" s="220"/>
      <c r="VME124" s="220"/>
      <c r="VMF124" s="220"/>
      <c r="VMG124" s="220"/>
      <c r="VMH124" s="220"/>
      <c r="VMI124" s="220"/>
      <c r="VMJ124" s="220"/>
      <c r="VMK124" s="220"/>
      <c r="VML124" s="220"/>
      <c r="VMM124" s="220"/>
      <c r="VMN124" s="220"/>
      <c r="VMO124" s="220"/>
      <c r="VMP124" s="220"/>
      <c r="VMQ124" s="220"/>
      <c r="VMR124" s="220"/>
      <c r="VMS124" s="220"/>
      <c r="VMT124" s="220"/>
      <c r="VMU124" s="220"/>
      <c r="VMV124" s="220"/>
      <c r="VMW124" s="220"/>
      <c r="VMX124" s="220"/>
      <c r="VMY124" s="220"/>
      <c r="VMZ124" s="220"/>
      <c r="VNA124" s="220"/>
      <c r="VNB124" s="220"/>
      <c r="VNC124" s="220"/>
      <c r="VND124" s="220"/>
      <c r="VNE124" s="220"/>
      <c r="VNF124" s="220"/>
      <c r="VNG124" s="220"/>
      <c r="VNH124" s="220"/>
      <c r="VNI124" s="220"/>
      <c r="VNJ124" s="220"/>
      <c r="VNK124" s="220"/>
      <c r="VNL124" s="220"/>
      <c r="VNM124" s="220"/>
      <c r="VNN124" s="220"/>
      <c r="VNO124" s="220"/>
      <c r="VNP124" s="220"/>
      <c r="VNQ124" s="220"/>
      <c r="VNR124" s="220"/>
      <c r="VNS124" s="220"/>
      <c r="VNT124" s="220"/>
      <c r="VNU124" s="220"/>
      <c r="VNV124" s="220"/>
      <c r="VNW124" s="220"/>
      <c r="VNX124" s="220"/>
      <c r="VNY124" s="220"/>
      <c r="VNZ124" s="220"/>
      <c r="VOA124" s="220"/>
      <c r="VOB124" s="220"/>
      <c r="VOC124" s="220"/>
      <c r="VOD124" s="220"/>
      <c r="VOE124" s="220"/>
      <c r="VOF124" s="220"/>
      <c r="VOG124" s="220"/>
      <c r="VOH124" s="220"/>
      <c r="VOI124" s="220"/>
      <c r="VOJ124" s="220"/>
      <c r="VOK124" s="220"/>
      <c r="VOL124" s="220"/>
      <c r="VOM124" s="220"/>
      <c r="VON124" s="220"/>
      <c r="VOO124" s="220"/>
      <c r="VOP124" s="220"/>
      <c r="VOQ124" s="220"/>
      <c r="VOR124" s="220"/>
      <c r="VOS124" s="220"/>
      <c r="VOT124" s="220"/>
      <c r="VOU124" s="220"/>
      <c r="VOV124" s="220"/>
      <c r="VOW124" s="220"/>
      <c r="VOX124" s="220"/>
      <c r="VOY124" s="220"/>
      <c r="VOZ124" s="220"/>
      <c r="VPA124" s="220"/>
      <c r="VPB124" s="220"/>
      <c r="VPC124" s="220"/>
      <c r="VPD124" s="220"/>
      <c r="VPE124" s="220"/>
      <c r="VPF124" s="220"/>
      <c r="VPG124" s="220"/>
      <c r="VPH124" s="220"/>
      <c r="VPI124" s="220"/>
      <c r="VPJ124" s="220"/>
      <c r="VPK124" s="220"/>
      <c r="VPL124" s="220"/>
      <c r="VPM124" s="220"/>
      <c r="VPN124" s="220"/>
      <c r="VPO124" s="220"/>
      <c r="VPP124" s="220"/>
      <c r="VPQ124" s="220"/>
      <c r="VPR124" s="220"/>
      <c r="VPS124" s="220"/>
      <c r="VPT124" s="220"/>
      <c r="VPU124" s="220"/>
      <c r="VPV124" s="220"/>
      <c r="VPW124" s="220"/>
      <c r="VPX124" s="220"/>
      <c r="VPY124" s="220"/>
      <c r="VPZ124" s="220"/>
      <c r="VQA124" s="220"/>
      <c r="VQB124" s="220"/>
      <c r="VQC124" s="220"/>
      <c r="VQD124" s="220"/>
      <c r="VQE124" s="220"/>
      <c r="VQF124" s="220"/>
      <c r="VQG124" s="220"/>
      <c r="VQH124" s="220"/>
      <c r="VQI124" s="220"/>
      <c r="VQJ124" s="220"/>
      <c r="VQK124" s="220"/>
      <c r="VQL124" s="220"/>
      <c r="VQM124" s="220"/>
      <c r="VQN124" s="220"/>
      <c r="VQO124" s="220"/>
      <c r="VQP124" s="220"/>
      <c r="VQQ124" s="220"/>
      <c r="VQR124" s="220"/>
      <c r="VQS124" s="220"/>
      <c r="VQT124" s="220"/>
      <c r="VQU124" s="220"/>
      <c r="VQV124" s="220"/>
      <c r="VQW124" s="220"/>
      <c r="VQX124" s="220"/>
      <c r="VQY124" s="220"/>
      <c r="VQZ124" s="220"/>
      <c r="VRA124" s="220"/>
      <c r="VRB124" s="220"/>
      <c r="VRC124" s="220"/>
      <c r="VRD124" s="220"/>
      <c r="VRE124" s="220"/>
      <c r="VRF124" s="220"/>
      <c r="VRG124" s="220"/>
      <c r="VRH124" s="220"/>
      <c r="VRI124" s="220"/>
      <c r="VRJ124" s="220"/>
      <c r="VRK124" s="220"/>
      <c r="VRL124" s="220"/>
      <c r="VRM124" s="220"/>
      <c r="VRN124" s="220"/>
      <c r="VRO124" s="220"/>
      <c r="VRP124" s="220"/>
      <c r="VRQ124" s="220"/>
      <c r="VRR124" s="220"/>
      <c r="VRS124" s="220"/>
      <c r="VRT124" s="220"/>
      <c r="VRU124" s="220"/>
      <c r="VRV124" s="220"/>
      <c r="VRW124" s="220"/>
      <c r="VRX124" s="220"/>
      <c r="VRY124" s="220"/>
      <c r="VRZ124" s="220"/>
      <c r="VSA124" s="220"/>
      <c r="VSB124" s="220"/>
      <c r="VSC124" s="220"/>
      <c r="VSD124" s="220"/>
      <c r="VSE124" s="220"/>
      <c r="VSF124" s="220"/>
      <c r="VSG124" s="220"/>
      <c r="VSH124" s="220"/>
      <c r="VSI124" s="220"/>
      <c r="VSJ124" s="220"/>
      <c r="VSK124" s="220"/>
      <c r="VSL124" s="220"/>
      <c r="VSM124" s="220"/>
      <c r="VSN124" s="220"/>
      <c r="VSO124" s="220"/>
      <c r="VSP124" s="220"/>
      <c r="VSQ124" s="220"/>
      <c r="VSR124" s="220"/>
      <c r="VSS124" s="220"/>
      <c r="VST124" s="220"/>
      <c r="VSU124" s="220"/>
      <c r="VSV124" s="220"/>
      <c r="VSW124" s="220"/>
      <c r="VSX124" s="220"/>
      <c r="VSY124" s="220"/>
      <c r="VSZ124" s="220"/>
      <c r="VTA124" s="220"/>
      <c r="VTB124" s="220"/>
      <c r="VTC124" s="220"/>
      <c r="VTD124" s="220"/>
      <c r="VTE124" s="220"/>
      <c r="VTF124" s="220"/>
      <c r="VTG124" s="220"/>
      <c r="VTH124" s="220"/>
      <c r="VTI124" s="220"/>
      <c r="VTJ124" s="220"/>
      <c r="VTK124" s="220"/>
      <c r="VTL124" s="220"/>
      <c r="VTM124" s="220"/>
      <c r="VTN124" s="220"/>
      <c r="VTO124" s="220"/>
      <c r="VTP124" s="220"/>
      <c r="VTQ124" s="220"/>
      <c r="VTR124" s="220"/>
      <c r="VTS124" s="220"/>
      <c r="VTT124" s="220"/>
      <c r="VTU124" s="220"/>
      <c r="VTV124" s="220"/>
      <c r="VTW124" s="220"/>
      <c r="VTX124" s="220"/>
      <c r="VTY124" s="220"/>
      <c r="VTZ124" s="220"/>
      <c r="VUA124" s="220"/>
      <c r="VUB124" s="220"/>
      <c r="VUC124" s="220"/>
      <c r="VUD124" s="220"/>
      <c r="VUE124" s="220"/>
      <c r="VUF124" s="220"/>
      <c r="VUG124" s="220"/>
      <c r="VUH124" s="220"/>
      <c r="VUI124" s="220"/>
      <c r="VUJ124" s="220"/>
      <c r="VUK124" s="220"/>
      <c r="VUL124" s="220"/>
      <c r="VUM124" s="220"/>
      <c r="VUN124" s="220"/>
      <c r="VUO124" s="220"/>
      <c r="VUP124" s="220"/>
      <c r="VUQ124" s="220"/>
      <c r="VUR124" s="220"/>
      <c r="VUS124" s="220"/>
      <c r="VUT124" s="220"/>
      <c r="VUU124" s="220"/>
      <c r="VUV124" s="220"/>
      <c r="VUW124" s="220"/>
      <c r="VUX124" s="220"/>
      <c r="VUY124" s="220"/>
      <c r="VUZ124" s="220"/>
      <c r="VVA124" s="220"/>
      <c r="VVB124" s="220"/>
      <c r="VVC124" s="220"/>
      <c r="VVD124" s="220"/>
      <c r="VVE124" s="220"/>
      <c r="VVF124" s="220"/>
      <c r="VVG124" s="220"/>
      <c r="VVH124" s="220"/>
      <c r="VVI124" s="220"/>
      <c r="VVJ124" s="220"/>
      <c r="VVK124" s="220"/>
      <c r="VVL124" s="220"/>
      <c r="VVM124" s="220"/>
      <c r="VVN124" s="220"/>
      <c r="VVO124" s="220"/>
      <c r="VVP124" s="220"/>
      <c r="VVQ124" s="220"/>
      <c r="VVR124" s="220"/>
      <c r="VVS124" s="220"/>
      <c r="VVT124" s="220"/>
      <c r="VVU124" s="220"/>
      <c r="VVV124" s="220"/>
      <c r="VVW124" s="220"/>
      <c r="VVX124" s="220"/>
      <c r="VVY124" s="220"/>
      <c r="VVZ124" s="220"/>
      <c r="VWA124" s="220"/>
      <c r="VWB124" s="220"/>
      <c r="VWC124" s="220"/>
      <c r="VWD124" s="220"/>
      <c r="VWE124" s="220"/>
      <c r="VWF124" s="220"/>
      <c r="VWG124" s="220"/>
      <c r="VWH124" s="220"/>
      <c r="VWI124" s="220"/>
      <c r="VWJ124" s="220"/>
      <c r="VWK124" s="220"/>
      <c r="VWL124" s="220"/>
      <c r="VWM124" s="220"/>
      <c r="VWN124" s="220"/>
      <c r="VWO124" s="220"/>
      <c r="VWP124" s="220"/>
      <c r="VWQ124" s="220"/>
      <c r="VWR124" s="220"/>
      <c r="VWS124" s="220"/>
      <c r="VWT124" s="220"/>
      <c r="VWU124" s="220"/>
      <c r="VWV124" s="220"/>
      <c r="VWW124" s="220"/>
      <c r="VWX124" s="220"/>
      <c r="VWY124" s="220"/>
      <c r="VWZ124" s="220"/>
      <c r="VXA124" s="220"/>
      <c r="VXB124" s="220"/>
      <c r="VXC124" s="220"/>
      <c r="VXD124" s="220"/>
      <c r="VXE124" s="220"/>
      <c r="VXF124" s="220"/>
      <c r="VXG124" s="220"/>
      <c r="VXH124" s="220"/>
      <c r="VXI124" s="220"/>
      <c r="VXJ124" s="220"/>
      <c r="VXK124" s="220"/>
      <c r="VXL124" s="220"/>
      <c r="VXM124" s="220"/>
      <c r="VXN124" s="220"/>
      <c r="VXO124" s="220"/>
      <c r="VXP124" s="220"/>
      <c r="VXQ124" s="220"/>
      <c r="VXR124" s="220"/>
      <c r="VXS124" s="220"/>
      <c r="VXT124" s="220"/>
      <c r="VXU124" s="220"/>
      <c r="VXV124" s="220"/>
      <c r="VXW124" s="220"/>
      <c r="VXX124" s="220"/>
      <c r="VXY124" s="220"/>
      <c r="VXZ124" s="220"/>
      <c r="VYA124" s="220"/>
      <c r="VYB124" s="220"/>
      <c r="VYC124" s="220"/>
      <c r="VYD124" s="220"/>
      <c r="VYE124" s="220"/>
      <c r="VYF124" s="220"/>
      <c r="VYG124" s="220"/>
      <c r="VYH124" s="220"/>
      <c r="VYI124" s="220"/>
      <c r="VYJ124" s="220"/>
      <c r="VYK124" s="220"/>
      <c r="VYL124" s="220"/>
      <c r="VYM124" s="220"/>
      <c r="VYN124" s="220"/>
      <c r="VYO124" s="220"/>
      <c r="VYP124" s="220"/>
      <c r="VYQ124" s="220"/>
      <c r="VYR124" s="220"/>
      <c r="VYS124" s="220"/>
      <c r="VYT124" s="220"/>
      <c r="VYU124" s="220"/>
      <c r="VYV124" s="220"/>
      <c r="VYW124" s="220"/>
      <c r="VYX124" s="220"/>
      <c r="VYY124" s="220"/>
      <c r="VYZ124" s="220"/>
      <c r="VZA124" s="220"/>
      <c r="VZB124" s="220"/>
      <c r="VZC124" s="220"/>
      <c r="VZD124" s="220"/>
      <c r="VZE124" s="220"/>
      <c r="VZF124" s="220"/>
      <c r="VZG124" s="220"/>
      <c r="VZH124" s="220"/>
      <c r="VZI124" s="220"/>
      <c r="VZJ124" s="220"/>
      <c r="VZK124" s="220"/>
      <c r="VZL124" s="220"/>
      <c r="VZM124" s="220"/>
      <c r="VZN124" s="220"/>
      <c r="VZO124" s="220"/>
      <c r="VZP124" s="220"/>
      <c r="VZQ124" s="220"/>
      <c r="VZR124" s="220"/>
      <c r="VZS124" s="220"/>
      <c r="VZT124" s="220"/>
      <c r="VZU124" s="220"/>
      <c r="VZV124" s="220"/>
      <c r="VZW124" s="220"/>
      <c r="VZX124" s="220"/>
      <c r="VZY124" s="220"/>
      <c r="VZZ124" s="220"/>
      <c r="WAA124" s="220"/>
      <c r="WAB124" s="220"/>
      <c r="WAC124" s="220"/>
      <c r="WAD124" s="220"/>
      <c r="WAE124" s="220"/>
      <c r="WAF124" s="220"/>
      <c r="WAG124" s="220"/>
      <c r="WAH124" s="220"/>
      <c r="WAI124" s="220"/>
      <c r="WAJ124" s="220"/>
      <c r="WAK124" s="220"/>
      <c r="WAL124" s="220"/>
      <c r="WAM124" s="220"/>
      <c r="WAN124" s="220"/>
      <c r="WAO124" s="220"/>
      <c r="WAP124" s="220"/>
      <c r="WAQ124" s="220"/>
      <c r="WAR124" s="220"/>
      <c r="WAS124" s="220"/>
      <c r="WAT124" s="220"/>
      <c r="WAU124" s="220"/>
      <c r="WAV124" s="220"/>
      <c r="WAW124" s="220"/>
      <c r="WAX124" s="220"/>
      <c r="WAY124" s="220"/>
      <c r="WAZ124" s="220"/>
      <c r="WBA124" s="220"/>
      <c r="WBB124" s="220"/>
      <c r="WBC124" s="220"/>
      <c r="WBD124" s="220"/>
      <c r="WBE124" s="220"/>
      <c r="WBF124" s="220"/>
      <c r="WBG124" s="220"/>
      <c r="WBH124" s="220"/>
      <c r="WBI124" s="220"/>
      <c r="WBJ124" s="220"/>
      <c r="WBK124" s="220"/>
      <c r="WBL124" s="220"/>
      <c r="WBM124" s="220"/>
      <c r="WBN124" s="220"/>
      <c r="WBO124" s="220"/>
      <c r="WBP124" s="220"/>
      <c r="WBQ124" s="220"/>
      <c r="WBR124" s="220"/>
      <c r="WBS124" s="220"/>
      <c r="WBT124" s="220"/>
      <c r="WBU124" s="220"/>
      <c r="WBV124" s="220"/>
      <c r="WBW124" s="220"/>
      <c r="WBX124" s="220"/>
      <c r="WBY124" s="220"/>
      <c r="WBZ124" s="220"/>
      <c r="WCA124" s="220"/>
      <c r="WCB124" s="220"/>
      <c r="WCC124" s="220"/>
      <c r="WCD124" s="220"/>
      <c r="WCE124" s="220"/>
      <c r="WCF124" s="220"/>
      <c r="WCG124" s="220"/>
      <c r="WCH124" s="220"/>
      <c r="WCI124" s="220"/>
      <c r="WCJ124" s="220"/>
      <c r="WCK124" s="220"/>
      <c r="WCL124" s="220"/>
      <c r="WCM124" s="220"/>
      <c r="WCN124" s="220"/>
      <c r="WCO124" s="220"/>
      <c r="WCP124" s="220"/>
      <c r="WCQ124" s="220"/>
      <c r="WCR124" s="220"/>
      <c r="WCS124" s="220"/>
      <c r="WCT124" s="220"/>
      <c r="WCU124" s="220"/>
      <c r="WCV124" s="220"/>
      <c r="WCW124" s="220"/>
      <c r="WCX124" s="220"/>
      <c r="WCY124" s="220"/>
      <c r="WCZ124" s="220"/>
      <c r="WDA124" s="220"/>
      <c r="WDB124" s="220"/>
      <c r="WDC124" s="220"/>
      <c r="WDD124" s="220"/>
      <c r="WDE124" s="220"/>
      <c r="WDF124" s="220"/>
      <c r="WDG124" s="220"/>
      <c r="WDH124" s="220"/>
      <c r="WDI124" s="220"/>
      <c r="WDJ124" s="220"/>
      <c r="WDK124" s="220"/>
      <c r="WDL124" s="220"/>
      <c r="WDM124" s="220"/>
      <c r="WDN124" s="220"/>
      <c r="WDO124" s="220"/>
      <c r="WDP124" s="220"/>
      <c r="WDQ124" s="220"/>
      <c r="WDR124" s="220"/>
      <c r="WDS124" s="220"/>
      <c r="WDT124" s="220"/>
      <c r="WDU124" s="220"/>
      <c r="WDV124" s="220"/>
      <c r="WDW124" s="220"/>
      <c r="WDX124" s="220"/>
      <c r="WDY124" s="220"/>
      <c r="WDZ124" s="220"/>
      <c r="WEA124" s="220"/>
      <c r="WEB124" s="220"/>
      <c r="WEC124" s="220"/>
      <c r="WED124" s="220"/>
      <c r="WEE124" s="220"/>
      <c r="WEF124" s="220"/>
      <c r="WEG124" s="220"/>
      <c r="WEH124" s="220"/>
      <c r="WEI124" s="220"/>
      <c r="WEJ124" s="220"/>
      <c r="WEK124" s="220"/>
      <c r="WEL124" s="220"/>
      <c r="WEM124" s="220"/>
      <c r="WEN124" s="220"/>
      <c r="WEO124" s="220"/>
      <c r="WEP124" s="220"/>
      <c r="WEQ124" s="220"/>
      <c r="WER124" s="220"/>
      <c r="WES124" s="220"/>
      <c r="WET124" s="220"/>
      <c r="WEU124" s="220"/>
      <c r="WEV124" s="220"/>
      <c r="WEW124" s="220"/>
      <c r="WEX124" s="220"/>
      <c r="WEY124" s="220"/>
      <c r="WEZ124" s="220"/>
      <c r="WFA124" s="220"/>
      <c r="WFB124" s="220"/>
      <c r="WFC124" s="220"/>
      <c r="WFD124" s="220"/>
      <c r="WFE124" s="220"/>
      <c r="WFF124" s="220"/>
      <c r="WFG124" s="220"/>
      <c r="WFH124" s="220"/>
      <c r="WFI124" s="220"/>
      <c r="WFJ124" s="220"/>
      <c r="WFK124" s="220"/>
      <c r="WFL124" s="220"/>
      <c r="WFM124" s="220"/>
      <c r="WFN124" s="220"/>
      <c r="WFO124" s="220"/>
      <c r="WFP124" s="220"/>
      <c r="WFQ124" s="220"/>
      <c r="WFR124" s="220"/>
      <c r="WFS124" s="220"/>
      <c r="WFT124" s="220"/>
      <c r="WFU124" s="220"/>
      <c r="WFV124" s="220"/>
      <c r="WFW124" s="220"/>
      <c r="WFX124" s="220"/>
      <c r="WFY124" s="220"/>
      <c r="WFZ124" s="220"/>
      <c r="WGA124" s="220"/>
      <c r="WGB124" s="220"/>
      <c r="WGC124" s="220"/>
      <c r="WGD124" s="220"/>
      <c r="WGE124" s="220"/>
      <c r="WGF124" s="220"/>
      <c r="WGG124" s="220"/>
      <c r="WGH124" s="220"/>
      <c r="WGI124" s="220"/>
      <c r="WGJ124" s="220"/>
      <c r="WGK124" s="220"/>
      <c r="WGL124" s="220"/>
      <c r="WGM124" s="220"/>
      <c r="WGN124" s="220"/>
      <c r="WGO124" s="220"/>
      <c r="WGP124" s="220"/>
      <c r="WGQ124" s="220"/>
      <c r="WGR124" s="220"/>
      <c r="WGS124" s="220"/>
      <c r="WGT124" s="220"/>
      <c r="WGU124" s="220"/>
      <c r="WGV124" s="220"/>
      <c r="WGW124" s="220"/>
      <c r="WGX124" s="220"/>
      <c r="WGY124" s="220"/>
      <c r="WGZ124" s="220"/>
      <c r="WHA124" s="220"/>
      <c r="WHB124" s="220"/>
      <c r="WHC124" s="220"/>
      <c r="WHD124" s="220"/>
      <c r="WHE124" s="220"/>
      <c r="WHF124" s="220"/>
      <c r="WHG124" s="220"/>
      <c r="WHH124" s="220"/>
      <c r="WHI124" s="220"/>
      <c r="WHJ124" s="220"/>
      <c r="WHK124" s="220"/>
      <c r="WHL124" s="220"/>
      <c r="WHM124" s="220"/>
      <c r="WHN124" s="220"/>
      <c r="WHO124" s="220"/>
      <c r="WHP124" s="220"/>
      <c r="WHQ124" s="220"/>
      <c r="WHR124" s="220"/>
      <c r="WHS124" s="220"/>
      <c r="WHT124" s="220"/>
      <c r="WHU124" s="220"/>
      <c r="WHV124" s="220"/>
      <c r="WHW124" s="220"/>
      <c r="WHX124" s="220"/>
      <c r="WHY124" s="220"/>
      <c r="WHZ124" s="220"/>
      <c r="WIA124" s="220"/>
      <c r="WIB124" s="220"/>
      <c r="WIC124" s="220"/>
      <c r="WID124" s="220"/>
      <c r="WIE124" s="220"/>
      <c r="WIF124" s="220"/>
      <c r="WIG124" s="220"/>
      <c r="WIH124" s="220"/>
      <c r="WII124" s="220"/>
      <c r="WIJ124" s="220"/>
      <c r="WIK124" s="220"/>
      <c r="WIL124" s="220"/>
      <c r="WIM124" s="220"/>
      <c r="WIN124" s="220"/>
      <c r="WIO124" s="220"/>
      <c r="WIP124" s="220"/>
      <c r="WIQ124" s="220"/>
      <c r="WIR124" s="220"/>
      <c r="WIS124" s="220"/>
      <c r="WIT124" s="220"/>
      <c r="WIU124" s="220"/>
      <c r="WIV124" s="220"/>
      <c r="WIW124" s="220"/>
      <c r="WIX124" s="220"/>
      <c r="WIY124" s="220"/>
      <c r="WIZ124" s="220"/>
      <c r="WJA124" s="220"/>
      <c r="WJB124" s="220"/>
      <c r="WJC124" s="220"/>
      <c r="WJD124" s="220"/>
      <c r="WJE124" s="220"/>
      <c r="WJF124" s="220"/>
      <c r="WJG124" s="220"/>
      <c r="WJH124" s="220"/>
      <c r="WJI124" s="220"/>
      <c r="WJJ124" s="220"/>
      <c r="WJK124" s="220"/>
      <c r="WJL124" s="220"/>
      <c r="WJM124" s="220"/>
      <c r="WJN124" s="220"/>
      <c r="WJO124" s="220"/>
      <c r="WJP124" s="220"/>
      <c r="WJQ124" s="220"/>
      <c r="WJR124" s="220"/>
      <c r="WJS124" s="220"/>
      <c r="WJT124" s="220"/>
      <c r="WJU124" s="220"/>
      <c r="WJV124" s="220"/>
      <c r="WJW124" s="220"/>
      <c r="WJX124" s="220"/>
      <c r="WJY124" s="220"/>
      <c r="WJZ124" s="220"/>
      <c r="WKA124" s="220"/>
      <c r="WKB124" s="220"/>
      <c r="WKC124" s="220"/>
      <c r="WKD124" s="220"/>
      <c r="WKE124" s="220"/>
      <c r="WKF124" s="220"/>
      <c r="WKG124" s="220"/>
      <c r="WKH124" s="220"/>
      <c r="WKI124" s="220"/>
      <c r="WKJ124" s="220"/>
      <c r="WKK124" s="220"/>
      <c r="WKL124" s="220"/>
      <c r="WKM124" s="220"/>
      <c r="WKN124" s="220"/>
      <c r="WKO124" s="220"/>
      <c r="WKP124" s="220"/>
      <c r="WKQ124" s="220"/>
      <c r="WKR124" s="220"/>
      <c r="WKS124" s="220"/>
      <c r="WKT124" s="220"/>
      <c r="WKU124" s="220"/>
      <c r="WKV124" s="220"/>
      <c r="WKW124" s="220"/>
      <c r="WKX124" s="220"/>
      <c r="WKY124" s="220"/>
      <c r="WKZ124" s="220"/>
      <c r="WLA124" s="220"/>
      <c r="WLB124" s="220"/>
      <c r="WLC124" s="220"/>
      <c r="WLD124" s="220"/>
      <c r="WLE124" s="220"/>
      <c r="WLF124" s="220"/>
      <c r="WLG124" s="220"/>
      <c r="WLH124" s="220"/>
      <c r="WLI124" s="220"/>
      <c r="WLJ124" s="220"/>
      <c r="WLK124" s="220"/>
      <c r="WLL124" s="220"/>
      <c r="WLM124" s="220"/>
      <c r="WLN124" s="220"/>
      <c r="WLO124" s="220"/>
      <c r="WLP124" s="220"/>
      <c r="WLQ124" s="220"/>
      <c r="WLR124" s="220"/>
      <c r="WLS124" s="220"/>
      <c r="WLT124" s="220"/>
      <c r="WLU124" s="220"/>
      <c r="WLV124" s="220"/>
      <c r="WLW124" s="220"/>
      <c r="WLX124" s="220"/>
      <c r="WLY124" s="220"/>
      <c r="WLZ124" s="220"/>
      <c r="WMA124" s="220"/>
      <c r="WMB124" s="220"/>
      <c r="WMC124" s="220"/>
      <c r="WMD124" s="220"/>
      <c r="WME124" s="220"/>
      <c r="WMF124" s="220"/>
      <c r="WMG124" s="220"/>
      <c r="WMH124" s="220"/>
      <c r="WMI124" s="220"/>
      <c r="WMJ124" s="220"/>
      <c r="WMK124" s="220"/>
      <c r="WML124" s="220"/>
      <c r="WMM124" s="220"/>
      <c r="WMN124" s="220"/>
      <c r="WMO124" s="220"/>
      <c r="WMP124" s="220"/>
      <c r="WMQ124" s="220"/>
      <c r="WMR124" s="220"/>
      <c r="WMS124" s="220"/>
      <c r="WMT124" s="220"/>
      <c r="WMU124" s="220"/>
      <c r="WMV124" s="220"/>
      <c r="WMW124" s="220"/>
      <c r="WMX124" s="220"/>
      <c r="WMY124" s="220"/>
      <c r="WMZ124" s="220"/>
      <c r="WNA124" s="220"/>
      <c r="WNB124" s="220"/>
      <c r="WNC124" s="220"/>
      <c r="WND124" s="220"/>
      <c r="WNE124" s="220"/>
      <c r="WNF124" s="220"/>
      <c r="WNG124" s="220"/>
      <c r="WNH124" s="220"/>
      <c r="WNI124" s="220"/>
      <c r="WNJ124" s="220"/>
      <c r="WNK124" s="220"/>
      <c r="WNL124" s="220"/>
      <c r="WNM124" s="220"/>
      <c r="WNN124" s="220"/>
      <c r="WNO124" s="220"/>
      <c r="WNP124" s="220"/>
      <c r="WNQ124" s="220"/>
      <c r="WNR124" s="220"/>
      <c r="WNS124" s="220"/>
      <c r="WNT124" s="220"/>
      <c r="WNU124" s="220"/>
      <c r="WNV124" s="220"/>
      <c r="WNW124" s="220"/>
      <c r="WNX124" s="220"/>
      <c r="WNY124" s="220"/>
      <c r="WNZ124" s="220"/>
      <c r="WOA124" s="220"/>
      <c r="WOB124" s="220"/>
      <c r="WOC124" s="220"/>
      <c r="WOD124" s="220"/>
      <c r="WOE124" s="220"/>
      <c r="WOF124" s="220"/>
      <c r="WOG124" s="220"/>
      <c r="WOH124" s="220"/>
      <c r="WOI124" s="220"/>
      <c r="WOJ124" s="220"/>
      <c r="WOK124" s="220"/>
      <c r="WOL124" s="220"/>
      <c r="WOM124" s="220"/>
      <c r="WON124" s="220"/>
      <c r="WOO124" s="220"/>
      <c r="WOP124" s="220"/>
      <c r="WOQ124" s="220"/>
      <c r="WOR124" s="220"/>
      <c r="WOS124" s="220"/>
      <c r="WOT124" s="220"/>
      <c r="WOU124" s="220"/>
      <c r="WOV124" s="220"/>
      <c r="WOW124" s="220"/>
      <c r="WOX124" s="220"/>
      <c r="WOY124" s="220"/>
      <c r="WOZ124" s="220"/>
      <c r="WPA124" s="220"/>
      <c r="WPB124" s="220"/>
      <c r="WPC124" s="220"/>
      <c r="WPD124" s="220"/>
      <c r="WPE124" s="220"/>
      <c r="WPF124" s="220"/>
      <c r="WPG124" s="220"/>
      <c r="WPH124" s="220"/>
      <c r="WPI124" s="220"/>
      <c r="WPJ124" s="220"/>
      <c r="WPK124" s="220"/>
      <c r="WPL124" s="220"/>
      <c r="WPM124" s="220"/>
      <c r="WPN124" s="220"/>
      <c r="WPO124" s="220"/>
      <c r="WPP124" s="220"/>
      <c r="WPQ124" s="220"/>
      <c r="WPR124" s="220"/>
      <c r="WPS124" s="220"/>
      <c r="WPT124" s="220"/>
      <c r="WPU124" s="220"/>
      <c r="WPV124" s="220"/>
      <c r="WPW124" s="220"/>
      <c r="WPX124" s="220"/>
      <c r="WPY124" s="220"/>
      <c r="WPZ124" s="220"/>
      <c r="WQA124" s="220"/>
      <c r="WQB124" s="220"/>
      <c r="WQC124" s="220"/>
      <c r="WQD124" s="220"/>
      <c r="WQE124" s="220"/>
      <c r="WQF124" s="220"/>
      <c r="WQG124" s="220"/>
      <c r="WQH124" s="220"/>
      <c r="WQI124" s="220"/>
      <c r="WQJ124" s="220"/>
      <c r="WQK124" s="220"/>
      <c r="WQL124" s="220"/>
      <c r="WQM124" s="220"/>
      <c r="WQN124" s="220"/>
      <c r="WQO124" s="220"/>
      <c r="WQP124" s="220"/>
      <c r="WQQ124" s="220"/>
      <c r="WQR124" s="220"/>
      <c r="WQS124" s="220"/>
      <c r="WQT124" s="220"/>
      <c r="WQU124" s="220"/>
      <c r="WQV124" s="220"/>
      <c r="WQW124" s="220"/>
      <c r="WQX124" s="220"/>
      <c r="WQY124" s="220"/>
      <c r="WQZ124" s="220"/>
      <c r="WRA124" s="220"/>
      <c r="WRB124" s="220"/>
      <c r="WRC124" s="220"/>
      <c r="WRD124" s="220"/>
      <c r="WRE124" s="220"/>
      <c r="WRF124" s="220"/>
      <c r="WRG124" s="220"/>
      <c r="WRH124" s="220"/>
      <c r="WRI124" s="220"/>
      <c r="WRJ124" s="220"/>
      <c r="WRK124" s="220"/>
      <c r="WRL124" s="220"/>
      <c r="WRM124" s="220"/>
      <c r="WRN124" s="220"/>
      <c r="WRO124" s="220"/>
      <c r="WRP124" s="220"/>
      <c r="WRQ124" s="220"/>
      <c r="WRR124" s="220"/>
      <c r="WRS124" s="220"/>
      <c r="WRT124" s="220"/>
      <c r="WRU124" s="220"/>
      <c r="WRV124" s="220"/>
      <c r="WRW124" s="220"/>
      <c r="WRX124" s="220"/>
      <c r="WRY124" s="220"/>
      <c r="WRZ124" s="220"/>
      <c r="WSA124" s="220"/>
      <c r="WSB124" s="220"/>
      <c r="WSC124" s="220"/>
      <c r="WSD124" s="220"/>
      <c r="WSE124" s="220"/>
      <c r="WSF124" s="220"/>
      <c r="WSG124" s="220"/>
      <c r="WSH124" s="220"/>
      <c r="WSI124" s="220"/>
      <c r="WSJ124" s="220"/>
      <c r="WSK124" s="220"/>
      <c r="WSL124" s="220"/>
      <c r="WSM124" s="220"/>
      <c r="WSN124" s="220"/>
      <c r="WSO124" s="220"/>
      <c r="WSP124" s="220"/>
      <c r="WSQ124" s="220"/>
      <c r="WSR124" s="220"/>
      <c r="WSS124" s="220"/>
      <c r="WST124" s="220"/>
      <c r="WSU124" s="220"/>
      <c r="WSV124" s="220"/>
      <c r="WSW124" s="220"/>
      <c r="WSX124" s="220"/>
      <c r="WSY124" s="220"/>
      <c r="WSZ124" s="220"/>
      <c r="WTA124" s="220"/>
      <c r="WTB124" s="220"/>
      <c r="WTC124" s="220"/>
      <c r="WTD124" s="220"/>
      <c r="WTE124" s="220"/>
      <c r="WTF124" s="220"/>
      <c r="WTG124" s="220"/>
      <c r="WTH124" s="220"/>
      <c r="WTI124" s="220"/>
      <c r="WTJ124" s="220"/>
      <c r="WTK124" s="220"/>
      <c r="WTL124" s="220"/>
      <c r="WTM124" s="220"/>
      <c r="WTN124" s="220"/>
      <c r="WTO124" s="220"/>
      <c r="WTP124" s="220"/>
      <c r="WTQ124" s="220"/>
      <c r="WTR124" s="220"/>
      <c r="WTS124" s="220"/>
      <c r="WTT124" s="220"/>
      <c r="WTU124" s="220"/>
      <c r="WTV124" s="220"/>
      <c r="WTW124" s="220"/>
      <c r="WTX124" s="220"/>
      <c r="WTY124" s="220"/>
      <c r="WTZ124" s="220"/>
      <c r="WUA124" s="220"/>
      <c r="WUB124" s="220"/>
      <c r="WUC124" s="220"/>
      <c r="WUD124" s="220"/>
      <c r="WUE124" s="220"/>
      <c r="WUF124" s="220"/>
      <c r="WUG124" s="220"/>
      <c r="WUH124" s="220"/>
      <c r="WUI124" s="220"/>
      <c r="WUJ124" s="220"/>
      <c r="WUK124" s="220"/>
      <c r="WUL124" s="220"/>
      <c r="WUM124" s="220"/>
      <c r="WUN124" s="220"/>
      <c r="WUO124" s="220"/>
      <c r="WUP124" s="220"/>
      <c r="WUQ124" s="220"/>
      <c r="WUR124" s="220"/>
      <c r="WUS124" s="220"/>
      <c r="WUT124" s="220"/>
      <c r="WUU124" s="220"/>
      <c r="WUV124" s="220"/>
      <c r="WUW124" s="220"/>
      <c r="WUX124" s="220"/>
      <c r="WUY124" s="220"/>
      <c r="WUZ124" s="220"/>
      <c r="WVA124" s="220"/>
      <c r="WVB124" s="220"/>
      <c r="WVC124" s="220"/>
      <c r="WVD124" s="220"/>
      <c r="WVE124" s="220"/>
      <c r="WVF124" s="220"/>
      <c r="WVG124" s="220"/>
      <c r="WVH124" s="220"/>
      <c r="WVI124" s="220"/>
      <c r="WVJ124" s="220"/>
      <c r="WVK124" s="220"/>
      <c r="WVL124" s="220"/>
      <c r="WVM124" s="220"/>
      <c r="WVN124" s="220"/>
      <c r="WVO124" s="220"/>
      <c r="WVP124" s="220"/>
      <c r="WVQ124" s="220"/>
      <c r="WVR124" s="220"/>
      <c r="WVS124" s="220"/>
      <c r="WVT124" s="220"/>
      <c r="WVU124" s="220"/>
      <c r="WVV124" s="220"/>
      <c r="WVW124" s="220"/>
      <c r="WVX124" s="220"/>
      <c r="WVY124" s="220"/>
      <c r="WVZ124" s="220"/>
      <c r="WWA124" s="220"/>
      <c r="WWB124" s="220"/>
      <c r="WWC124" s="220"/>
      <c r="WWD124" s="220"/>
      <c r="WWE124" s="220"/>
      <c r="WWF124" s="220"/>
      <c r="WWG124" s="220"/>
      <c r="WWH124" s="220"/>
      <c r="WWI124" s="220"/>
      <c r="WWJ124" s="220"/>
      <c r="WWK124" s="220"/>
      <c r="WWL124" s="220"/>
      <c r="WWM124" s="220"/>
      <c r="WWN124" s="220"/>
      <c r="WWO124" s="220"/>
      <c r="WWP124" s="220"/>
      <c r="WWQ124" s="220"/>
      <c r="WWR124" s="220"/>
      <c r="WWS124" s="220"/>
      <c r="WWT124" s="220"/>
      <c r="WWU124" s="220"/>
      <c r="WWV124" s="220"/>
      <c r="WWW124" s="220"/>
      <c r="WWX124" s="220"/>
      <c r="WWY124" s="220"/>
      <c r="WWZ124" s="220"/>
      <c r="WXA124" s="220"/>
      <c r="WXB124" s="220"/>
      <c r="WXC124" s="220"/>
      <c r="WXD124" s="220"/>
      <c r="WXE124" s="220"/>
      <c r="WXF124" s="220"/>
      <c r="WXG124" s="220"/>
      <c r="WXH124" s="220"/>
      <c r="WXI124" s="220"/>
      <c r="WXJ124" s="220"/>
      <c r="WXK124" s="220"/>
      <c r="WXL124" s="220"/>
      <c r="WXM124" s="220"/>
      <c r="WXN124" s="220"/>
      <c r="WXO124" s="220"/>
      <c r="WXP124" s="220"/>
      <c r="WXQ124" s="220"/>
      <c r="WXR124" s="220"/>
      <c r="WXS124" s="220"/>
      <c r="WXT124" s="220"/>
      <c r="WXU124" s="220"/>
      <c r="WXV124" s="220"/>
      <c r="WXW124" s="220"/>
      <c r="WXX124" s="220"/>
      <c r="WXY124" s="220"/>
      <c r="WXZ124" s="220"/>
      <c r="WYA124" s="220"/>
      <c r="WYB124" s="220"/>
      <c r="WYC124" s="220"/>
      <c r="WYD124" s="220"/>
      <c r="WYE124" s="220"/>
      <c r="WYF124" s="220"/>
      <c r="WYG124" s="220"/>
      <c r="WYH124" s="220"/>
      <c r="WYI124" s="220"/>
      <c r="WYJ124" s="220"/>
      <c r="WYK124" s="220"/>
      <c r="WYL124" s="220"/>
      <c r="WYM124" s="220"/>
      <c r="WYN124" s="220"/>
      <c r="WYO124" s="220"/>
      <c r="WYP124" s="220"/>
      <c r="WYQ124" s="220"/>
      <c r="WYR124" s="220"/>
      <c r="WYS124" s="220"/>
      <c r="WYT124" s="220"/>
      <c r="WYU124" s="220"/>
      <c r="WYV124" s="220"/>
      <c r="WYW124" s="220"/>
      <c r="WYX124" s="220"/>
      <c r="WYY124" s="220"/>
      <c r="WYZ124" s="220"/>
      <c r="WZA124" s="220"/>
      <c r="WZB124" s="220"/>
      <c r="WZC124" s="220"/>
      <c r="WZD124" s="220"/>
      <c r="WZE124" s="220"/>
      <c r="WZF124" s="220"/>
      <c r="WZG124" s="220"/>
      <c r="WZH124" s="220"/>
      <c r="WZI124" s="220"/>
      <c r="WZJ124" s="220"/>
      <c r="WZK124" s="220"/>
      <c r="WZL124" s="220"/>
      <c r="WZM124" s="220"/>
      <c r="WZN124" s="220"/>
      <c r="WZO124" s="220"/>
      <c r="WZP124" s="220"/>
      <c r="WZQ124" s="220"/>
      <c r="WZR124" s="220"/>
      <c r="WZS124" s="220"/>
      <c r="WZT124" s="220"/>
      <c r="WZU124" s="220"/>
      <c r="WZV124" s="220"/>
      <c r="WZW124" s="220"/>
      <c r="WZX124" s="220"/>
      <c r="WZY124" s="220"/>
      <c r="WZZ124" s="220"/>
      <c r="XAA124" s="220"/>
      <c r="XAB124" s="220"/>
      <c r="XAC124" s="220"/>
      <c r="XAD124" s="220"/>
      <c r="XAE124" s="220"/>
      <c r="XAF124" s="220"/>
      <c r="XAG124" s="220"/>
      <c r="XAH124" s="220"/>
      <c r="XAI124" s="220"/>
      <c r="XAJ124" s="220"/>
      <c r="XAK124" s="220"/>
      <c r="XAL124" s="220"/>
      <c r="XAM124" s="220"/>
      <c r="XAN124" s="220"/>
      <c r="XAO124" s="220"/>
      <c r="XAP124" s="220"/>
      <c r="XAQ124" s="220"/>
      <c r="XAR124" s="220"/>
      <c r="XAS124" s="220"/>
      <c r="XAT124" s="220"/>
      <c r="XAU124" s="220"/>
      <c r="XAV124" s="220"/>
      <c r="XAW124" s="220"/>
      <c r="XAX124" s="220"/>
      <c r="XAY124" s="220"/>
      <c r="XAZ124" s="220"/>
      <c r="XBA124" s="220"/>
      <c r="XBB124" s="220"/>
      <c r="XBC124" s="220"/>
      <c r="XBD124" s="220"/>
      <c r="XBE124" s="220"/>
      <c r="XBF124" s="220"/>
      <c r="XBG124" s="220"/>
      <c r="XBH124" s="220"/>
      <c r="XBI124" s="220"/>
      <c r="XBJ124" s="220"/>
      <c r="XBK124" s="220"/>
      <c r="XBL124" s="220"/>
      <c r="XBM124" s="220"/>
      <c r="XBN124" s="220"/>
      <c r="XBO124" s="220"/>
      <c r="XBP124" s="220"/>
      <c r="XBQ124" s="220"/>
      <c r="XBR124" s="220"/>
      <c r="XBS124" s="220"/>
      <c r="XBT124" s="220"/>
      <c r="XBU124" s="220"/>
      <c r="XBV124" s="220"/>
      <c r="XBW124" s="220"/>
      <c r="XBX124" s="220"/>
      <c r="XBY124" s="220"/>
      <c r="XBZ124" s="220"/>
      <c r="XCA124" s="220"/>
      <c r="XCB124" s="220"/>
      <c r="XCC124" s="220"/>
      <c r="XCD124" s="220"/>
      <c r="XCE124" s="220"/>
      <c r="XCF124" s="220"/>
      <c r="XCG124" s="220"/>
      <c r="XCH124" s="220"/>
      <c r="XCI124" s="220"/>
      <c r="XCJ124" s="220"/>
      <c r="XCK124" s="220"/>
      <c r="XCL124" s="220"/>
      <c r="XCM124" s="220"/>
      <c r="XCN124" s="220"/>
      <c r="XCO124" s="220"/>
      <c r="XCP124" s="220"/>
      <c r="XCQ124" s="220"/>
      <c r="XCR124" s="220"/>
      <c r="XCS124" s="220"/>
      <c r="XCT124" s="220"/>
      <c r="XCU124" s="220"/>
      <c r="XCV124" s="220"/>
      <c r="XCW124" s="220"/>
      <c r="XCX124" s="220"/>
      <c r="XCY124" s="220"/>
      <c r="XCZ124" s="220"/>
      <c r="XDA124" s="220"/>
      <c r="XDB124" s="220"/>
      <c r="XDC124" s="220"/>
      <c r="XDD124" s="220"/>
      <c r="XDE124" s="220"/>
      <c r="XDF124" s="220"/>
      <c r="XDG124" s="220"/>
      <c r="XDH124" s="220"/>
      <c r="XDI124" s="220"/>
      <c r="XDJ124" s="220"/>
      <c r="XDK124" s="220"/>
      <c r="XDL124" s="220"/>
      <c r="XDM124" s="220"/>
      <c r="XDN124" s="220"/>
      <c r="XDO124" s="220"/>
      <c r="XDP124" s="220"/>
      <c r="XDQ124" s="220"/>
      <c r="XDR124" s="220"/>
      <c r="XDS124" s="220"/>
      <c r="XDT124" s="220"/>
      <c r="XDU124" s="220"/>
      <c r="XDV124" s="220"/>
      <c r="XDW124" s="220"/>
      <c r="XDX124" s="220"/>
      <c r="XDY124" s="220"/>
      <c r="XDZ124" s="220"/>
      <c r="XEA124" s="220"/>
      <c r="XEB124" s="220"/>
      <c r="XEC124" s="220"/>
      <c r="XED124" s="220"/>
      <c r="XEE124" s="220"/>
      <c r="XEF124" s="220"/>
      <c r="XEG124" s="220"/>
      <c r="XEH124" s="220"/>
      <c r="XEI124" s="220"/>
      <c r="XEJ124" s="220"/>
      <c r="XEK124" s="220"/>
      <c r="XEL124" s="220"/>
      <c r="XEM124" s="220"/>
      <c r="XEN124" s="220"/>
      <c r="XEO124" s="220"/>
      <c r="XEP124" s="220"/>
      <c r="XEQ124" s="220"/>
      <c r="XER124" s="220"/>
      <c r="XES124" s="220"/>
      <c r="XET124" s="220"/>
      <c r="XEU124" s="220"/>
      <c r="XEV124" s="220"/>
      <c r="XEW124" s="220"/>
      <c r="XEX124" s="220"/>
      <c r="XEY124" s="220"/>
      <c r="XEZ124" s="220"/>
      <c r="XFA124" s="220"/>
      <c r="XFB124" s="220"/>
      <c r="XFC124" s="220"/>
      <c r="XFD124" s="220"/>
    </row>
    <row r="125" spans="1:16384">
      <c r="A125" s="221" t="s">
        <v>93</v>
      </c>
      <c r="B125" s="222">
        <f>SUM(B123:B124)</f>
        <v>11793164</v>
      </c>
      <c r="C125" s="222">
        <f t="shared" ref="C125:AY125" si="2">SUM(C123:C124)</f>
        <v>12308081</v>
      </c>
      <c r="D125" s="222">
        <f t="shared" si="2"/>
        <v>14252999</v>
      </c>
      <c r="E125" s="222">
        <f t="shared" si="2"/>
        <v>16610123</v>
      </c>
      <c r="F125" s="222">
        <f t="shared" si="2"/>
        <v>17261936</v>
      </c>
      <c r="G125" s="222">
        <f t="shared" si="2"/>
        <v>19884195</v>
      </c>
      <c r="H125" s="222">
        <f t="shared" si="2"/>
        <v>21289668</v>
      </c>
      <c r="I125" s="222">
        <f t="shared" si="2"/>
        <v>17934115</v>
      </c>
      <c r="J125" s="222">
        <f t="shared" si="2"/>
        <v>17967398</v>
      </c>
      <c r="K125" s="222">
        <f t="shared" si="2"/>
        <v>18658488</v>
      </c>
      <c r="L125" s="222">
        <f t="shared" si="2"/>
        <v>19333405</v>
      </c>
      <c r="M125" s="222">
        <f t="shared" si="2"/>
        <v>19940639</v>
      </c>
      <c r="N125" s="222">
        <f t="shared" si="2"/>
        <v>20705181</v>
      </c>
      <c r="O125" s="222">
        <f t="shared" si="2"/>
        <v>21871854</v>
      </c>
      <c r="P125" s="222">
        <f t="shared" si="2"/>
        <v>26010407</v>
      </c>
      <c r="Q125" s="222">
        <f t="shared" si="2"/>
        <v>25893960.82</v>
      </c>
      <c r="R125" s="222">
        <f t="shared" si="2"/>
        <v>26496514</v>
      </c>
      <c r="S125" s="222">
        <f t="shared" si="2"/>
        <v>27092895</v>
      </c>
      <c r="T125" s="222">
        <f t="shared" si="2"/>
        <v>26715448</v>
      </c>
      <c r="U125" s="222">
        <f t="shared" si="2"/>
        <v>25788001.151000001</v>
      </c>
      <c r="V125" s="222">
        <f t="shared" si="2"/>
        <v>25692610</v>
      </c>
      <c r="W125" s="222">
        <f t="shared" si="2"/>
        <v>21633026</v>
      </c>
      <c r="X125" s="222">
        <f t="shared" si="2"/>
        <v>20461065</v>
      </c>
      <c r="Y125" s="222">
        <f t="shared" si="2"/>
        <v>19845763.642000001</v>
      </c>
      <c r="Z125" s="222">
        <f t="shared" si="2"/>
        <v>19791464</v>
      </c>
      <c r="AA125" s="222">
        <f t="shared" si="2"/>
        <v>16318645</v>
      </c>
      <c r="AB125" s="222">
        <f t="shared" si="2"/>
        <v>15538347</v>
      </c>
      <c r="AC125" s="222">
        <f t="shared" si="2"/>
        <v>16023048.739999998</v>
      </c>
      <c r="AD125" s="222">
        <f t="shared" si="2"/>
        <v>15212753</v>
      </c>
      <c r="AE125" s="222">
        <f t="shared" si="2"/>
        <v>23349957</v>
      </c>
      <c r="AF125" s="222">
        <f t="shared" si="2"/>
        <v>22952351</v>
      </c>
      <c r="AG125" s="222">
        <f t="shared" si="2"/>
        <v>22623269.68</v>
      </c>
      <c r="AH125" s="222">
        <f t="shared" si="2"/>
        <v>21567074</v>
      </c>
      <c r="AI125" s="222">
        <f t="shared" si="2"/>
        <v>20660879</v>
      </c>
      <c r="AJ125" s="222">
        <f t="shared" si="2"/>
        <v>19646473</v>
      </c>
      <c r="AK125" s="222">
        <f t="shared" si="2"/>
        <v>18204287.68</v>
      </c>
      <c r="AL125" s="222">
        <f t="shared" si="2"/>
        <v>14959067</v>
      </c>
      <c r="AM125" s="222">
        <f t="shared" si="2"/>
        <v>19324605</v>
      </c>
      <c r="AN125" s="222">
        <f t="shared" si="2"/>
        <v>17981601</v>
      </c>
      <c r="AO125" s="222">
        <f t="shared" si="2"/>
        <v>9543506.2300000004</v>
      </c>
      <c r="AP125" s="222">
        <f t="shared" si="2"/>
        <v>9419550</v>
      </c>
      <c r="AQ125" s="222">
        <f t="shared" si="2"/>
        <v>12736455</v>
      </c>
      <c r="AR125" s="222">
        <f t="shared" si="2"/>
        <v>28923065</v>
      </c>
      <c r="AS125" s="222">
        <f t="shared" si="2"/>
        <v>30488208.02</v>
      </c>
      <c r="AT125" s="222">
        <f t="shared" si="2"/>
        <v>29906312</v>
      </c>
      <c r="AU125" s="222">
        <f t="shared" si="2"/>
        <v>37667305</v>
      </c>
      <c r="AV125" s="222">
        <f t="shared" si="2"/>
        <v>36935231</v>
      </c>
      <c r="AW125" s="222">
        <f t="shared" si="2"/>
        <v>34028503.303999998</v>
      </c>
      <c r="AX125" s="222">
        <f t="shared" si="2"/>
        <v>89120284</v>
      </c>
      <c r="AY125" s="222">
        <f t="shared" si="2"/>
        <v>90093184</v>
      </c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  <c r="IE125" s="222"/>
      <c r="IF125" s="222"/>
      <c r="IG125" s="222"/>
      <c r="IH125" s="222"/>
      <c r="II125" s="222"/>
      <c r="IJ125" s="222"/>
      <c r="IK125" s="222"/>
      <c r="IL125" s="222"/>
      <c r="IM125" s="222"/>
      <c r="IN125" s="222"/>
      <c r="IO125" s="222"/>
      <c r="IP125" s="222"/>
      <c r="IQ125" s="222"/>
      <c r="IR125" s="222"/>
      <c r="IS125" s="222"/>
      <c r="IT125" s="222"/>
      <c r="IU125" s="222"/>
      <c r="IV125" s="222"/>
      <c r="IW125" s="222"/>
      <c r="IX125" s="222"/>
      <c r="IY125" s="222"/>
      <c r="IZ125" s="222"/>
      <c r="JA125" s="222"/>
      <c r="JB125" s="222"/>
      <c r="JC125" s="222"/>
      <c r="JD125" s="222"/>
      <c r="JE125" s="222"/>
      <c r="JF125" s="222"/>
      <c r="JG125" s="222"/>
      <c r="JH125" s="222"/>
      <c r="JI125" s="222"/>
      <c r="JJ125" s="222"/>
      <c r="JK125" s="222"/>
      <c r="JL125" s="222"/>
      <c r="JM125" s="222"/>
      <c r="JN125" s="222"/>
      <c r="JO125" s="222"/>
      <c r="JP125" s="222"/>
      <c r="JQ125" s="222"/>
      <c r="JR125" s="222"/>
      <c r="JS125" s="222"/>
      <c r="JT125" s="222"/>
      <c r="JU125" s="222"/>
      <c r="JV125" s="222"/>
      <c r="JW125" s="222"/>
      <c r="JX125" s="222"/>
      <c r="JY125" s="222"/>
      <c r="JZ125" s="222"/>
      <c r="KA125" s="222"/>
      <c r="KB125" s="222"/>
      <c r="KC125" s="222"/>
      <c r="KD125" s="222"/>
      <c r="KE125" s="222"/>
      <c r="KF125" s="222"/>
      <c r="KG125" s="222"/>
      <c r="KH125" s="222"/>
      <c r="KI125" s="222"/>
      <c r="KJ125" s="222"/>
      <c r="KK125" s="222"/>
      <c r="KL125" s="222"/>
      <c r="KM125" s="222"/>
      <c r="KN125" s="222"/>
      <c r="KO125" s="222"/>
      <c r="KP125" s="222"/>
      <c r="KQ125" s="222"/>
      <c r="KR125" s="222"/>
      <c r="KS125" s="222"/>
      <c r="KT125" s="222"/>
      <c r="KU125" s="222"/>
      <c r="KV125" s="222"/>
      <c r="KW125" s="222"/>
      <c r="KX125" s="222"/>
      <c r="KY125" s="222"/>
      <c r="KZ125" s="222"/>
      <c r="LA125" s="222"/>
      <c r="LB125" s="222"/>
      <c r="LC125" s="222"/>
      <c r="LD125" s="222"/>
      <c r="LE125" s="222"/>
      <c r="LF125" s="222"/>
      <c r="LG125" s="222"/>
      <c r="LH125" s="222"/>
      <c r="LI125" s="222"/>
      <c r="LJ125" s="222"/>
      <c r="LK125" s="222"/>
      <c r="LL125" s="222"/>
      <c r="LM125" s="222"/>
      <c r="LN125" s="222"/>
      <c r="LO125" s="222"/>
      <c r="LP125" s="222"/>
      <c r="LQ125" s="222"/>
      <c r="LR125" s="222"/>
      <c r="LS125" s="222"/>
      <c r="LT125" s="222"/>
      <c r="LU125" s="222"/>
      <c r="LV125" s="222"/>
      <c r="LW125" s="222"/>
      <c r="LX125" s="222"/>
      <c r="LY125" s="222"/>
      <c r="LZ125" s="222"/>
      <c r="MA125" s="222"/>
      <c r="MB125" s="222"/>
      <c r="MC125" s="222"/>
      <c r="MD125" s="222"/>
      <c r="ME125" s="222"/>
      <c r="MF125" s="222"/>
      <c r="MG125" s="222"/>
      <c r="MH125" s="222"/>
      <c r="MI125" s="222"/>
      <c r="MJ125" s="222"/>
      <c r="MK125" s="222"/>
      <c r="ML125" s="222"/>
      <c r="MM125" s="222"/>
      <c r="MN125" s="222"/>
      <c r="MO125" s="222"/>
      <c r="MP125" s="222"/>
      <c r="MQ125" s="222"/>
      <c r="MR125" s="222"/>
      <c r="MS125" s="222"/>
      <c r="MT125" s="222"/>
      <c r="MU125" s="222"/>
      <c r="MV125" s="222"/>
      <c r="MW125" s="222"/>
      <c r="MX125" s="222"/>
      <c r="MY125" s="222"/>
      <c r="MZ125" s="222"/>
      <c r="NA125" s="222"/>
      <c r="NB125" s="222"/>
      <c r="NC125" s="222"/>
      <c r="ND125" s="222"/>
      <c r="NE125" s="222"/>
      <c r="NF125" s="222"/>
      <c r="NG125" s="222"/>
      <c r="NH125" s="222"/>
      <c r="NI125" s="222"/>
      <c r="NJ125" s="222"/>
      <c r="NK125" s="222"/>
      <c r="NL125" s="222"/>
      <c r="NM125" s="222"/>
      <c r="NN125" s="222"/>
      <c r="NO125" s="222"/>
      <c r="NP125" s="222"/>
      <c r="NQ125" s="222"/>
      <c r="NR125" s="222"/>
      <c r="NS125" s="222"/>
      <c r="NT125" s="222"/>
      <c r="NU125" s="222"/>
      <c r="NV125" s="222"/>
      <c r="NW125" s="222"/>
      <c r="NX125" s="222"/>
      <c r="NY125" s="222"/>
      <c r="NZ125" s="222"/>
      <c r="OA125" s="222"/>
      <c r="OB125" s="222"/>
      <c r="OC125" s="222"/>
      <c r="OD125" s="222"/>
      <c r="OE125" s="222"/>
      <c r="OF125" s="222"/>
      <c r="OG125" s="222"/>
      <c r="OH125" s="222"/>
      <c r="OI125" s="222"/>
      <c r="OJ125" s="222"/>
      <c r="OK125" s="222"/>
      <c r="OL125" s="222"/>
      <c r="OM125" s="222"/>
      <c r="ON125" s="222"/>
      <c r="OO125" s="222"/>
      <c r="OP125" s="222"/>
      <c r="OQ125" s="222"/>
      <c r="OR125" s="222"/>
      <c r="OS125" s="222"/>
      <c r="OT125" s="222"/>
      <c r="OU125" s="222"/>
      <c r="OV125" s="222"/>
      <c r="OW125" s="222"/>
      <c r="OX125" s="222"/>
      <c r="OY125" s="222"/>
      <c r="OZ125" s="222"/>
      <c r="PA125" s="222"/>
      <c r="PB125" s="222"/>
      <c r="PC125" s="222"/>
      <c r="PD125" s="222"/>
      <c r="PE125" s="222"/>
      <c r="PF125" s="222"/>
      <c r="PG125" s="222"/>
      <c r="PH125" s="222"/>
      <c r="PI125" s="222"/>
      <c r="PJ125" s="222"/>
      <c r="PK125" s="222"/>
      <c r="PL125" s="222"/>
      <c r="PM125" s="222"/>
      <c r="PN125" s="222"/>
      <c r="PO125" s="222"/>
      <c r="PP125" s="222"/>
      <c r="PQ125" s="222"/>
      <c r="PR125" s="222"/>
      <c r="PS125" s="222"/>
      <c r="PT125" s="222"/>
      <c r="PU125" s="222"/>
      <c r="PV125" s="222"/>
      <c r="PW125" s="222"/>
      <c r="PX125" s="222"/>
      <c r="PY125" s="222"/>
      <c r="PZ125" s="222"/>
      <c r="QA125" s="222"/>
      <c r="QB125" s="222"/>
      <c r="QC125" s="222"/>
      <c r="QD125" s="222"/>
      <c r="QE125" s="222"/>
      <c r="QF125" s="222"/>
      <c r="QG125" s="222"/>
      <c r="QH125" s="222"/>
      <c r="QI125" s="222"/>
      <c r="QJ125" s="222"/>
      <c r="QK125" s="222"/>
      <c r="QL125" s="222"/>
      <c r="QM125" s="222"/>
      <c r="QN125" s="222"/>
      <c r="QO125" s="222"/>
      <c r="QP125" s="222"/>
      <c r="QQ125" s="222"/>
      <c r="QR125" s="222"/>
      <c r="QS125" s="222"/>
      <c r="QT125" s="222"/>
      <c r="QU125" s="222"/>
      <c r="QV125" s="222"/>
      <c r="QW125" s="222"/>
      <c r="QX125" s="222"/>
      <c r="QY125" s="222"/>
      <c r="QZ125" s="222"/>
      <c r="RA125" s="222"/>
      <c r="RB125" s="222"/>
      <c r="RC125" s="222"/>
      <c r="RD125" s="222"/>
      <c r="RE125" s="222"/>
      <c r="RF125" s="222"/>
      <c r="RG125" s="222"/>
      <c r="RH125" s="222"/>
      <c r="RI125" s="222"/>
      <c r="RJ125" s="222"/>
      <c r="RK125" s="222"/>
      <c r="RL125" s="222"/>
      <c r="RM125" s="222"/>
      <c r="RN125" s="222"/>
      <c r="RO125" s="222"/>
      <c r="RP125" s="222"/>
      <c r="RQ125" s="222"/>
      <c r="RR125" s="222"/>
      <c r="RS125" s="222"/>
      <c r="RT125" s="222"/>
      <c r="RU125" s="222"/>
      <c r="RV125" s="222"/>
      <c r="RW125" s="222"/>
      <c r="RX125" s="222"/>
      <c r="RY125" s="222"/>
      <c r="RZ125" s="222"/>
      <c r="SA125" s="222"/>
      <c r="SB125" s="222"/>
      <c r="SC125" s="222"/>
      <c r="SD125" s="222"/>
      <c r="SE125" s="222"/>
      <c r="SF125" s="222"/>
      <c r="SG125" s="222"/>
      <c r="SH125" s="222"/>
      <c r="SI125" s="222"/>
      <c r="SJ125" s="222"/>
      <c r="SK125" s="222"/>
      <c r="SL125" s="222"/>
      <c r="SM125" s="222"/>
      <c r="SN125" s="222"/>
      <c r="SO125" s="222"/>
      <c r="SP125" s="222"/>
      <c r="SQ125" s="222"/>
      <c r="SR125" s="222"/>
      <c r="SS125" s="222"/>
      <c r="ST125" s="222"/>
      <c r="SU125" s="222"/>
      <c r="SV125" s="222"/>
      <c r="SW125" s="222"/>
      <c r="SX125" s="222"/>
      <c r="SY125" s="222"/>
      <c r="SZ125" s="222"/>
      <c r="TA125" s="222"/>
      <c r="TB125" s="222"/>
      <c r="TC125" s="222"/>
      <c r="TD125" s="222"/>
      <c r="TE125" s="222"/>
      <c r="TF125" s="222"/>
      <c r="TG125" s="222"/>
      <c r="TH125" s="222"/>
      <c r="TI125" s="222"/>
      <c r="TJ125" s="222"/>
      <c r="TK125" s="222"/>
      <c r="TL125" s="222"/>
      <c r="TM125" s="222"/>
      <c r="TN125" s="222"/>
      <c r="TO125" s="222"/>
      <c r="TP125" s="222"/>
      <c r="TQ125" s="222"/>
      <c r="TR125" s="222"/>
      <c r="TS125" s="222"/>
      <c r="TT125" s="222"/>
      <c r="TU125" s="222"/>
      <c r="TV125" s="222"/>
      <c r="TW125" s="222"/>
      <c r="TX125" s="222"/>
      <c r="TY125" s="222"/>
      <c r="TZ125" s="222"/>
      <c r="UA125" s="222"/>
      <c r="UB125" s="222"/>
      <c r="UC125" s="222"/>
      <c r="UD125" s="222"/>
      <c r="UE125" s="222"/>
      <c r="UF125" s="222"/>
      <c r="UG125" s="222"/>
      <c r="UH125" s="222"/>
      <c r="UI125" s="222"/>
      <c r="UJ125" s="222"/>
      <c r="UK125" s="222"/>
      <c r="UL125" s="222"/>
      <c r="UM125" s="222"/>
      <c r="UN125" s="222"/>
      <c r="UO125" s="222"/>
      <c r="UP125" s="222"/>
      <c r="UQ125" s="222"/>
      <c r="UR125" s="222"/>
      <c r="US125" s="222"/>
      <c r="UT125" s="222"/>
      <c r="UU125" s="222"/>
      <c r="UV125" s="222"/>
      <c r="UW125" s="222"/>
      <c r="UX125" s="222"/>
      <c r="UY125" s="222"/>
      <c r="UZ125" s="222"/>
      <c r="VA125" s="222"/>
      <c r="VB125" s="222"/>
      <c r="VC125" s="222"/>
      <c r="VD125" s="222"/>
      <c r="VE125" s="222"/>
      <c r="VF125" s="222"/>
      <c r="VG125" s="222"/>
      <c r="VH125" s="222"/>
      <c r="VI125" s="222"/>
      <c r="VJ125" s="222"/>
      <c r="VK125" s="222"/>
      <c r="VL125" s="222"/>
      <c r="VM125" s="222"/>
      <c r="VN125" s="222"/>
      <c r="VO125" s="222"/>
      <c r="VP125" s="222"/>
      <c r="VQ125" s="222"/>
      <c r="VR125" s="222"/>
      <c r="VS125" s="222"/>
      <c r="VT125" s="222"/>
      <c r="VU125" s="222"/>
      <c r="VV125" s="222"/>
      <c r="VW125" s="222"/>
      <c r="VX125" s="222"/>
      <c r="VY125" s="222"/>
      <c r="VZ125" s="222"/>
      <c r="WA125" s="222"/>
      <c r="WB125" s="222"/>
      <c r="WC125" s="222"/>
      <c r="WD125" s="222"/>
      <c r="WE125" s="222"/>
      <c r="WF125" s="222"/>
      <c r="WG125" s="222"/>
      <c r="WH125" s="222"/>
      <c r="WI125" s="222"/>
      <c r="WJ125" s="222"/>
      <c r="WK125" s="222"/>
      <c r="WL125" s="222"/>
      <c r="WM125" s="222"/>
      <c r="WN125" s="222"/>
      <c r="WO125" s="222"/>
      <c r="WP125" s="222"/>
      <c r="WQ125" s="222"/>
      <c r="WR125" s="222"/>
      <c r="WS125" s="222"/>
      <c r="WT125" s="222"/>
      <c r="WU125" s="222"/>
      <c r="WV125" s="222"/>
      <c r="WW125" s="222"/>
      <c r="WX125" s="222"/>
      <c r="WY125" s="222"/>
      <c r="WZ125" s="222"/>
      <c r="XA125" s="222"/>
      <c r="XB125" s="222"/>
      <c r="XC125" s="222"/>
      <c r="XD125" s="222"/>
      <c r="XE125" s="222"/>
      <c r="XF125" s="222"/>
      <c r="XG125" s="222"/>
      <c r="XH125" s="222"/>
      <c r="XI125" s="222"/>
      <c r="XJ125" s="222"/>
      <c r="XK125" s="222"/>
      <c r="XL125" s="222"/>
      <c r="XM125" s="222"/>
      <c r="XN125" s="222"/>
      <c r="XO125" s="222"/>
      <c r="XP125" s="222"/>
      <c r="XQ125" s="222"/>
      <c r="XR125" s="222"/>
      <c r="XS125" s="222"/>
      <c r="XT125" s="222"/>
      <c r="XU125" s="222"/>
      <c r="XV125" s="222"/>
      <c r="XW125" s="222"/>
      <c r="XX125" s="222"/>
      <c r="XY125" s="222"/>
      <c r="XZ125" s="222"/>
      <c r="YA125" s="222"/>
      <c r="YB125" s="222"/>
      <c r="YC125" s="222"/>
      <c r="YD125" s="222"/>
      <c r="YE125" s="222"/>
      <c r="YF125" s="222"/>
      <c r="YG125" s="222"/>
      <c r="YH125" s="222"/>
      <c r="YI125" s="222"/>
      <c r="YJ125" s="222"/>
      <c r="YK125" s="222"/>
      <c r="YL125" s="222"/>
      <c r="YM125" s="222"/>
      <c r="YN125" s="222"/>
      <c r="YO125" s="222"/>
      <c r="YP125" s="222"/>
      <c r="YQ125" s="222"/>
      <c r="YR125" s="222"/>
      <c r="YS125" s="222"/>
      <c r="YT125" s="222"/>
      <c r="YU125" s="222"/>
      <c r="YV125" s="222"/>
      <c r="YW125" s="222"/>
      <c r="YX125" s="222"/>
      <c r="YY125" s="222"/>
      <c r="YZ125" s="222"/>
      <c r="ZA125" s="222"/>
      <c r="ZB125" s="222"/>
      <c r="ZC125" s="222"/>
      <c r="ZD125" s="222"/>
      <c r="ZE125" s="222"/>
      <c r="ZF125" s="222"/>
      <c r="ZG125" s="222"/>
      <c r="ZH125" s="222"/>
      <c r="ZI125" s="222"/>
      <c r="ZJ125" s="222"/>
      <c r="ZK125" s="222"/>
      <c r="ZL125" s="222"/>
      <c r="ZM125" s="222"/>
      <c r="ZN125" s="222"/>
      <c r="ZO125" s="222"/>
      <c r="ZP125" s="222"/>
      <c r="ZQ125" s="222"/>
      <c r="ZR125" s="222"/>
      <c r="ZS125" s="222"/>
      <c r="ZT125" s="222"/>
      <c r="ZU125" s="222"/>
      <c r="ZV125" s="222"/>
      <c r="ZW125" s="222"/>
      <c r="ZX125" s="222"/>
      <c r="ZY125" s="222"/>
      <c r="ZZ125" s="222"/>
      <c r="AAA125" s="222"/>
      <c r="AAB125" s="222"/>
      <c r="AAC125" s="222"/>
      <c r="AAD125" s="222"/>
      <c r="AAE125" s="222"/>
      <c r="AAF125" s="222"/>
      <c r="AAG125" s="222"/>
      <c r="AAH125" s="222"/>
      <c r="AAI125" s="222"/>
      <c r="AAJ125" s="222"/>
      <c r="AAK125" s="222"/>
      <c r="AAL125" s="222"/>
      <c r="AAM125" s="222"/>
      <c r="AAN125" s="222"/>
      <c r="AAO125" s="222"/>
      <c r="AAP125" s="222"/>
      <c r="AAQ125" s="222"/>
      <c r="AAR125" s="222"/>
      <c r="AAS125" s="222"/>
      <c r="AAT125" s="222"/>
      <c r="AAU125" s="222"/>
      <c r="AAV125" s="222"/>
      <c r="AAW125" s="222"/>
      <c r="AAX125" s="222"/>
      <c r="AAY125" s="222"/>
      <c r="AAZ125" s="222"/>
      <c r="ABA125" s="222"/>
      <c r="ABB125" s="222"/>
      <c r="ABC125" s="222"/>
      <c r="ABD125" s="222"/>
      <c r="ABE125" s="222"/>
      <c r="ABF125" s="222"/>
      <c r="ABG125" s="222"/>
      <c r="ABH125" s="222"/>
      <c r="ABI125" s="222"/>
      <c r="ABJ125" s="222"/>
      <c r="ABK125" s="222"/>
      <c r="ABL125" s="222"/>
      <c r="ABM125" s="222"/>
      <c r="ABN125" s="222"/>
      <c r="ABO125" s="222"/>
      <c r="ABP125" s="222"/>
      <c r="ABQ125" s="222"/>
      <c r="ABR125" s="222"/>
      <c r="ABS125" s="222"/>
      <c r="ABT125" s="222"/>
      <c r="ABU125" s="222"/>
      <c r="ABV125" s="222"/>
      <c r="ABW125" s="222"/>
      <c r="ABX125" s="222"/>
      <c r="ABY125" s="222"/>
      <c r="ABZ125" s="222"/>
      <c r="ACA125" s="222"/>
      <c r="ACB125" s="222"/>
      <c r="ACC125" s="222"/>
      <c r="ACD125" s="222"/>
      <c r="ACE125" s="222"/>
      <c r="ACF125" s="222"/>
      <c r="ACG125" s="222"/>
      <c r="ACH125" s="222"/>
      <c r="ACI125" s="222"/>
      <c r="ACJ125" s="222"/>
      <c r="ACK125" s="222"/>
      <c r="ACL125" s="222"/>
      <c r="ACM125" s="222"/>
      <c r="ACN125" s="222"/>
      <c r="ACO125" s="222"/>
      <c r="ACP125" s="222"/>
      <c r="ACQ125" s="222"/>
      <c r="ACR125" s="222"/>
      <c r="ACS125" s="222"/>
      <c r="ACT125" s="222"/>
      <c r="ACU125" s="222"/>
      <c r="ACV125" s="222"/>
      <c r="ACW125" s="222"/>
      <c r="ACX125" s="222"/>
      <c r="ACY125" s="222"/>
      <c r="ACZ125" s="222"/>
      <c r="ADA125" s="222"/>
      <c r="ADB125" s="222"/>
      <c r="ADC125" s="222"/>
      <c r="ADD125" s="222"/>
      <c r="ADE125" s="222"/>
      <c r="ADF125" s="222"/>
      <c r="ADG125" s="222"/>
      <c r="ADH125" s="222"/>
      <c r="ADI125" s="222"/>
      <c r="ADJ125" s="222"/>
      <c r="ADK125" s="222"/>
      <c r="ADL125" s="222"/>
      <c r="ADM125" s="222"/>
      <c r="ADN125" s="222"/>
      <c r="ADO125" s="222"/>
      <c r="ADP125" s="222"/>
      <c r="ADQ125" s="222"/>
      <c r="ADR125" s="222"/>
      <c r="ADS125" s="222"/>
      <c r="ADT125" s="222"/>
      <c r="ADU125" s="222"/>
      <c r="ADV125" s="222"/>
      <c r="ADW125" s="222"/>
      <c r="ADX125" s="222"/>
      <c r="ADY125" s="222"/>
      <c r="ADZ125" s="222"/>
      <c r="AEA125" s="222"/>
      <c r="AEB125" s="222"/>
      <c r="AEC125" s="222"/>
      <c r="AED125" s="222"/>
      <c r="AEE125" s="222"/>
      <c r="AEF125" s="222"/>
      <c r="AEG125" s="222"/>
      <c r="AEH125" s="222"/>
      <c r="AEI125" s="222"/>
      <c r="AEJ125" s="222"/>
      <c r="AEK125" s="222"/>
      <c r="AEL125" s="222"/>
      <c r="AEM125" s="222"/>
      <c r="AEN125" s="222"/>
      <c r="AEO125" s="222"/>
      <c r="AEP125" s="222"/>
      <c r="AEQ125" s="222"/>
      <c r="AER125" s="222"/>
      <c r="AES125" s="222"/>
      <c r="AET125" s="222"/>
      <c r="AEU125" s="222"/>
      <c r="AEV125" s="222"/>
      <c r="AEW125" s="222"/>
      <c r="AEX125" s="222"/>
      <c r="AEY125" s="222"/>
      <c r="AEZ125" s="222"/>
      <c r="AFA125" s="222"/>
      <c r="AFB125" s="222"/>
      <c r="AFC125" s="222"/>
      <c r="AFD125" s="222"/>
      <c r="AFE125" s="222"/>
      <c r="AFF125" s="222"/>
      <c r="AFG125" s="222"/>
      <c r="AFH125" s="222"/>
      <c r="AFI125" s="222"/>
      <c r="AFJ125" s="222"/>
      <c r="AFK125" s="222"/>
      <c r="AFL125" s="222"/>
      <c r="AFM125" s="222"/>
      <c r="AFN125" s="222"/>
      <c r="AFO125" s="222"/>
      <c r="AFP125" s="222"/>
      <c r="AFQ125" s="222"/>
      <c r="AFR125" s="222"/>
      <c r="AFS125" s="222"/>
      <c r="AFT125" s="222"/>
      <c r="AFU125" s="222"/>
      <c r="AFV125" s="222"/>
      <c r="AFW125" s="222"/>
      <c r="AFX125" s="222"/>
      <c r="AFY125" s="222"/>
      <c r="AFZ125" s="222"/>
      <c r="AGA125" s="222"/>
      <c r="AGB125" s="222"/>
      <c r="AGC125" s="222"/>
      <c r="AGD125" s="222"/>
      <c r="AGE125" s="222"/>
      <c r="AGF125" s="222"/>
      <c r="AGG125" s="222"/>
      <c r="AGH125" s="222"/>
      <c r="AGI125" s="222"/>
      <c r="AGJ125" s="222"/>
      <c r="AGK125" s="222"/>
      <c r="AGL125" s="222"/>
      <c r="AGM125" s="222"/>
      <c r="AGN125" s="222"/>
      <c r="AGO125" s="222"/>
      <c r="AGP125" s="222"/>
      <c r="AGQ125" s="222"/>
      <c r="AGR125" s="222"/>
      <c r="AGS125" s="222"/>
      <c r="AGT125" s="222"/>
      <c r="AGU125" s="222"/>
      <c r="AGV125" s="222"/>
      <c r="AGW125" s="222"/>
      <c r="AGX125" s="222"/>
      <c r="AGY125" s="222"/>
      <c r="AGZ125" s="222"/>
      <c r="AHA125" s="222"/>
      <c r="AHB125" s="222"/>
      <c r="AHC125" s="222"/>
      <c r="AHD125" s="222"/>
      <c r="AHE125" s="222"/>
      <c r="AHF125" s="222"/>
      <c r="AHG125" s="222"/>
      <c r="AHH125" s="222"/>
      <c r="AHI125" s="222"/>
      <c r="AHJ125" s="222"/>
      <c r="AHK125" s="222"/>
      <c r="AHL125" s="222"/>
      <c r="AHM125" s="222"/>
      <c r="AHN125" s="222"/>
      <c r="AHO125" s="222"/>
      <c r="AHP125" s="222"/>
      <c r="AHQ125" s="222"/>
      <c r="AHR125" s="222"/>
      <c r="AHS125" s="222"/>
      <c r="AHT125" s="222"/>
      <c r="AHU125" s="222"/>
      <c r="AHV125" s="222"/>
      <c r="AHW125" s="222"/>
      <c r="AHX125" s="222"/>
      <c r="AHY125" s="222"/>
      <c r="AHZ125" s="222"/>
      <c r="AIA125" s="222"/>
      <c r="AIB125" s="222"/>
      <c r="AIC125" s="222"/>
      <c r="AID125" s="222"/>
      <c r="AIE125" s="222"/>
      <c r="AIF125" s="222"/>
      <c r="AIG125" s="222"/>
      <c r="AIH125" s="222"/>
      <c r="AII125" s="222"/>
      <c r="AIJ125" s="222"/>
      <c r="AIK125" s="222"/>
      <c r="AIL125" s="222"/>
      <c r="AIM125" s="222"/>
      <c r="AIN125" s="222"/>
      <c r="AIO125" s="222"/>
      <c r="AIP125" s="222"/>
      <c r="AIQ125" s="222"/>
      <c r="AIR125" s="222"/>
      <c r="AIS125" s="222"/>
      <c r="AIT125" s="222"/>
      <c r="AIU125" s="222"/>
      <c r="AIV125" s="222"/>
      <c r="AIW125" s="222"/>
      <c r="AIX125" s="222"/>
      <c r="AIY125" s="222"/>
      <c r="AIZ125" s="222"/>
      <c r="AJA125" s="222"/>
      <c r="AJB125" s="222"/>
      <c r="AJC125" s="222"/>
      <c r="AJD125" s="222"/>
      <c r="AJE125" s="222"/>
      <c r="AJF125" s="222"/>
      <c r="AJG125" s="222"/>
      <c r="AJH125" s="222"/>
      <c r="AJI125" s="222"/>
      <c r="AJJ125" s="222"/>
      <c r="AJK125" s="222"/>
      <c r="AJL125" s="222"/>
      <c r="AJM125" s="222"/>
      <c r="AJN125" s="222"/>
      <c r="AJO125" s="222"/>
      <c r="AJP125" s="222"/>
      <c r="AJQ125" s="222"/>
      <c r="AJR125" s="222"/>
      <c r="AJS125" s="222"/>
      <c r="AJT125" s="222"/>
      <c r="AJU125" s="222"/>
      <c r="AJV125" s="222"/>
      <c r="AJW125" s="222"/>
      <c r="AJX125" s="222"/>
      <c r="AJY125" s="222"/>
      <c r="AJZ125" s="222"/>
      <c r="AKA125" s="222"/>
      <c r="AKB125" s="222"/>
      <c r="AKC125" s="222"/>
      <c r="AKD125" s="222"/>
      <c r="AKE125" s="222"/>
      <c r="AKF125" s="222"/>
      <c r="AKG125" s="222"/>
      <c r="AKH125" s="222"/>
      <c r="AKI125" s="222"/>
      <c r="AKJ125" s="222"/>
      <c r="AKK125" s="222"/>
      <c r="AKL125" s="222"/>
      <c r="AKM125" s="222"/>
      <c r="AKN125" s="222"/>
      <c r="AKO125" s="222"/>
      <c r="AKP125" s="222"/>
      <c r="AKQ125" s="222"/>
      <c r="AKR125" s="222"/>
      <c r="AKS125" s="222"/>
      <c r="AKT125" s="222"/>
      <c r="AKU125" s="222"/>
      <c r="AKV125" s="222"/>
      <c r="AKW125" s="222"/>
      <c r="AKX125" s="222"/>
      <c r="AKY125" s="222"/>
      <c r="AKZ125" s="222"/>
      <c r="ALA125" s="222"/>
      <c r="ALB125" s="222"/>
      <c r="ALC125" s="222"/>
      <c r="ALD125" s="222"/>
      <c r="ALE125" s="222"/>
      <c r="ALF125" s="222"/>
      <c r="ALG125" s="222"/>
      <c r="ALH125" s="222"/>
      <c r="ALI125" s="222"/>
      <c r="ALJ125" s="222"/>
      <c r="ALK125" s="222"/>
      <c r="ALL125" s="222"/>
      <c r="ALM125" s="222"/>
      <c r="ALN125" s="222"/>
      <c r="ALO125" s="222"/>
      <c r="ALP125" s="222"/>
      <c r="ALQ125" s="222"/>
      <c r="ALR125" s="222"/>
      <c r="ALS125" s="222"/>
      <c r="ALT125" s="222"/>
      <c r="ALU125" s="222"/>
      <c r="ALV125" s="222"/>
      <c r="ALW125" s="222"/>
      <c r="ALX125" s="222"/>
      <c r="ALY125" s="222"/>
      <c r="ALZ125" s="222"/>
      <c r="AMA125" s="222"/>
      <c r="AMB125" s="222"/>
      <c r="AMC125" s="222"/>
      <c r="AMD125" s="222"/>
      <c r="AME125" s="222"/>
      <c r="AMF125" s="222"/>
      <c r="AMG125" s="222"/>
      <c r="AMH125" s="222"/>
      <c r="AMI125" s="222"/>
      <c r="AMJ125" s="222"/>
      <c r="AMK125" s="222"/>
      <c r="AML125" s="222"/>
      <c r="AMM125" s="222"/>
      <c r="AMN125" s="222"/>
      <c r="AMO125" s="222"/>
      <c r="AMP125" s="222"/>
      <c r="AMQ125" s="222"/>
      <c r="AMR125" s="222"/>
      <c r="AMS125" s="222"/>
      <c r="AMT125" s="222"/>
      <c r="AMU125" s="222"/>
      <c r="AMV125" s="222"/>
      <c r="AMW125" s="222"/>
      <c r="AMX125" s="222"/>
      <c r="AMY125" s="222"/>
      <c r="AMZ125" s="222"/>
      <c r="ANA125" s="222"/>
      <c r="ANB125" s="222"/>
      <c r="ANC125" s="222"/>
      <c r="AND125" s="222"/>
      <c r="ANE125" s="222"/>
      <c r="ANF125" s="222"/>
      <c r="ANG125" s="222"/>
      <c r="ANH125" s="222"/>
      <c r="ANI125" s="222"/>
      <c r="ANJ125" s="222"/>
      <c r="ANK125" s="222"/>
      <c r="ANL125" s="222"/>
      <c r="ANM125" s="222"/>
      <c r="ANN125" s="222"/>
      <c r="ANO125" s="222"/>
      <c r="ANP125" s="222"/>
      <c r="ANQ125" s="222"/>
      <c r="ANR125" s="222"/>
      <c r="ANS125" s="222"/>
      <c r="ANT125" s="222"/>
      <c r="ANU125" s="222"/>
      <c r="ANV125" s="222"/>
      <c r="ANW125" s="222"/>
      <c r="ANX125" s="222"/>
      <c r="ANY125" s="222"/>
      <c r="ANZ125" s="222"/>
      <c r="AOA125" s="222"/>
      <c r="AOB125" s="222"/>
      <c r="AOC125" s="222"/>
      <c r="AOD125" s="222"/>
      <c r="AOE125" s="222"/>
      <c r="AOF125" s="222"/>
      <c r="AOG125" s="222"/>
      <c r="AOH125" s="222"/>
      <c r="AOI125" s="222"/>
      <c r="AOJ125" s="222"/>
      <c r="AOK125" s="222"/>
      <c r="AOL125" s="222"/>
      <c r="AOM125" s="222"/>
      <c r="AON125" s="222"/>
      <c r="AOO125" s="222"/>
      <c r="AOP125" s="222"/>
      <c r="AOQ125" s="222"/>
      <c r="AOR125" s="222"/>
      <c r="AOS125" s="222"/>
      <c r="AOT125" s="222"/>
      <c r="AOU125" s="222"/>
      <c r="AOV125" s="222"/>
      <c r="AOW125" s="222"/>
      <c r="AOX125" s="222"/>
      <c r="AOY125" s="222"/>
      <c r="AOZ125" s="222"/>
      <c r="APA125" s="222"/>
      <c r="APB125" s="222"/>
      <c r="APC125" s="222"/>
      <c r="APD125" s="222"/>
      <c r="APE125" s="222"/>
      <c r="APF125" s="222"/>
      <c r="APG125" s="222"/>
      <c r="APH125" s="222"/>
      <c r="API125" s="222"/>
      <c r="APJ125" s="222"/>
      <c r="APK125" s="222"/>
      <c r="APL125" s="222"/>
      <c r="APM125" s="222"/>
      <c r="APN125" s="222"/>
      <c r="APO125" s="222"/>
      <c r="APP125" s="222"/>
      <c r="APQ125" s="222"/>
      <c r="APR125" s="222"/>
      <c r="APS125" s="222"/>
      <c r="APT125" s="222"/>
      <c r="APU125" s="222"/>
      <c r="APV125" s="222"/>
      <c r="APW125" s="222"/>
      <c r="APX125" s="222"/>
      <c r="APY125" s="222"/>
      <c r="APZ125" s="222"/>
      <c r="AQA125" s="222"/>
      <c r="AQB125" s="222"/>
      <c r="AQC125" s="222"/>
      <c r="AQD125" s="222"/>
      <c r="AQE125" s="222"/>
      <c r="AQF125" s="222"/>
      <c r="AQG125" s="222"/>
      <c r="AQH125" s="222"/>
      <c r="AQI125" s="222"/>
      <c r="AQJ125" s="222"/>
      <c r="AQK125" s="222"/>
      <c r="AQL125" s="222"/>
      <c r="AQM125" s="222"/>
      <c r="AQN125" s="222"/>
      <c r="AQO125" s="222"/>
      <c r="AQP125" s="222"/>
      <c r="AQQ125" s="222"/>
      <c r="AQR125" s="222"/>
      <c r="AQS125" s="222"/>
      <c r="AQT125" s="222"/>
      <c r="AQU125" s="222"/>
      <c r="AQV125" s="222"/>
      <c r="AQW125" s="222"/>
      <c r="AQX125" s="222"/>
      <c r="AQY125" s="222"/>
      <c r="AQZ125" s="222"/>
      <c r="ARA125" s="222"/>
      <c r="ARB125" s="222"/>
      <c r="ARC125" s="222"/>
      <c r="ARD125" s="222"/>
      <c r="ARE125" s="222"/>
      <c r="ARF125" s="222"/>
      <c r="ARG125" s="222"/>
      <c r="ARH125" s="222"/>
      <c r="ARI125" s="222"/>
      <c r="ARJ125" s="222"/>
      <c r="ARK125" s="222"/>
      <c r="ARL125" s="222"/>
      <c r="ARM125" s="222"/>
      <c r="ARN125" s="222"/>
      <c r="ARO125" s="222"/>
      <c r="ARP125" s="222"/>
      <c r="ARQ125" s="222"/>
      <c r="ARR125" s="222"/>
      <c r="ARS125" s="222"/>
      <c r="ART125" s="222"/>
      <c r="ARU125" s="222"/>
      <c r="ARV125" s="222"/>
      <c r="ARW125" s="222"/>
      <c r="ARX125" s="222"/>
      <c r="ARY125" s="222"/>
      <c r="ARZ125" s="222"/>
      <c r="ASA125" s="222"/>
      <c r="ASB125" s="222"/>
      <c r="ASC125" s="222"/>
      <c r="ASD125" s="222"/>
      <c r="ASE125" s="222"/>
      <c r="ASF125" s="222"/>
      <c r="ASG125" s="222"/>
      <c r="ASH125" s="222"/>
      <c r="ASI125" s="222"/>
      <c r="ASJ125" s="222"/>
      <c r="ASK125" s="222"/>
      <c r="ASL125" s="222"/>
      <c r="ASM125" s="222"/>
      <c r="ASN125" s="222"/>
      <c r="ASO125" s="222"/>
      <c r="ASP125" s="222"/>
      <c r="ASQ125" s="222"/>
      <c r="ASR125" s="222"/>
      <c r="ASS125" s="222"/>
      <c r="AST125" s="222"/>
      <c r="ASU125" s="222"/>
      <c r="ASV125" s="222"/>
      <c r="ASW125" s="222"/>
      <c r="ASX125" s="222"/>
      <c r="ASY125" s="222"/>
      <c r="ASZ125" s="222"/>
      <c r="ATA125" s="222"/>
      <c r="ATB125" s="222"/>
      <c r="ATC125" s="222"/>
      <c r="ATD125" s="222"/>
      <c r="ATE125" s="222"/>
      <c r="ATF125" s="222"/>
      <c r="ATG125" s="222"/>
      <c r="ATH125" s="222"/>
      <c r="ATI125" s="222"/>
      <c r="ATJ125" s="222"/>
      <c r="ATK125" s="222"/>
      <c r="ATL125" s="222"/>
      <c r="ATM125" s="222"/>
      <c r="ATN125" s="222"/>
      <c r="ATO125" s="222"/>
      <c r="ATP125" s="222"/>
      <c r="ATQ125" s="222"/>
      <c r="ATR125" s="222"/>
      <c r="ATS125" s="222"/>
      <c r="ATT125" s="222"/>
      <c r="ATU125" s="222"/>
      <c r="ATV125" s="222"/>
      <c r="ATW125" s="222"/>
      <c r="ATX125" s="222"/>
      <c r="ATY125" s="222"/>
      <c r="ATZ125" s="222"/>
      <c r="AUA125" s="222"/>
      <c r="AUB125" s="222"/>
      <c r="AUC125" s="222"/>
      <c r="AUD125" s="222"/>
      <c r="AUE125" s="222"/>
      <c r="AUF125" s="222"/>
      <c r="AUG125" s="222"/>
      <c r="AUH125" s="222"/>
      <c r="AUI125" s="222"/>
      <c r="AUJ125" s="222"/>
      <c r="AUK125" s="222"/>
      <c r="AUL125" s="222"/>
      <c r="AUM125" s="222"/>
      <c r="AUN125" s="222"/>
      <c r="AUO125" s="222"/>
      <c r="AUP125" s="222"/>
      <c r="AUQ125" s="222"/>
      <c r="AUR125" s="222"/>
      <c r="AUS125" s="222"/>
      <c r="AUT125" s="222"/>
      <c r="AUU125" s="222"/>
      <c r="AUV125" s="222"/>
      <c r="AUW125" s="222"/>
      <c r="AUX125" s="222"/>
      <c r="AUY125" s="222"/>
      <c r="AUZ125" s="222"/>
      <c r="AVA125" s="222"/>
      <c r="AVB125" s="222"/>
      <c r="AVC125" s="222"/>
      <c r="AVD125" s="222"/>
      <c r="AVE125" s="222"/>
      <c r="AVF125" s="222"/>
      <c r="AVG125" s="222"/>
      <c r="AVH125" s="222"/>
      <c r="AVI125" s="222"/>
      <c r="AVJ125" s="222"/>
      <c r="AVK125" s="222"/>
      <c r="AVL125" s="222"/>
      <c r="AVM125" s="222"/>
      <c r="AVN125" s="222"/>
      <c r="AVO125" s="222"/>
      <c r="AVP125" s="222"/>
      <c r="AVQ125" s="222"/>
      <c r="AVR125" s="222"/>
      <c r="AVS125" s="222"/>
      <c r="AVT125" s="222"/>
      <c r="AVU125" s="222"/>
      <c r="AVV125" s="222"/>
      <c r="AVW125" s="222"/>
      <c r="AVX125" s="222"/>
      <c r="AVY125" s="222"/>
      <c r="AVZ125" s="222"/>
      <c r="AWA125" s="222"/>
      <c r="AWB125" s="222"/>
      <c r="AWC125" s="222"/>
      <c r="AWD125" s="222"/>
      <c r="AWE125" s="222"/>
      <c r="AWF125" s="222"/>
      <c r="AWG125" s="222"/>
      <c r="AWH125" s="222"/>
      <c r="AWI125" s="222"/>
      <c r="AWJ125" s="222"/>
      <c r="AWK125" s="222"/>
      <c r="AWL125" s="222"/>
      <c r="AWM125" s="222"/>
      <c r="AWN125" s="222"/>
      <c r="AWO125" s="222"/>
      <c r="AWP125" s="222"/>
      <c r="AWQ125" s="222"/>
      <c r="AWR125" s="222"/>
      <c r="AWS125" s="222"/>
      <c r="AWT125" s="222"/>
      <c r="AWU125" s="222"/>
      <c r="AWV125" s="222"/>
      <c r="AWW125" s="222"/>
      <c r="AWX125" s="222"/>
      <c r="AWY125" s="222"/>
      <c r="AWZ125" s="222"/>
      <c r="AXA125" s="222"/>
      <c r="AXB125" s="222"/>
      <c r="AXC125" s="222"/>
      <c r="AXD125" s="222"/>
      <c r="AXE125" s="222"/>
      <c r="AXF125" s="222"/>
      <c r="AXG125" s="222"/>
      <c r="AXH125" s="222"/>
      <c r="AXI125" s="222"/>
      <c r="AXJ125" s="222"/>
      <c r="AXK125" s="222"/>
      <c r="AXL125" s="222"/>
      <c r="AXM125" s="222"/>
      <c r="AXN125" s="222"/>
      <c r="AXO125" s="222"/>
      <c r="AXP125" s="222"/>
      <c r="AXQ125" s="222"/>
      <c r="AXR125" s="222"/>
      <c r="AXS125" s="222"/>
      <c r="AXT125" s="222"/>
      <c r="AXU125" s="222"/>
      <c r="AXV125" s="222"/>
      <c r="AXW125" s="222"/>
      <c r="AXX125" s="222"/>
      <c r="AXY125" s="222"/>
      <c r="AXZ125" s="222"/>
      <c r="AYA125" s="222"/>
      <c r="AYB125" s="222"/>
      <c r="AYC125" s="222"/>
      <c r="AYD125" s="222"/>
      <c r="AYE125" s="222"/>
      <c r="AYF125" s="222"/>
      <c r="AYG125" s="222"/>
      <c r="AYH125" s="222"/>
      <c r="AYI125" s="222"/>
      <c r="AYJ125" s="222"/>
      <c r="AYK125" s="222"/>
      <c r="AYL125" s="222"/>
      <c r="AYM125" s="222"/>
      <c r="AYN125" s="222"/>
      <c r="AYO125" s="222"/>
      <c r="AYP125" s="222"/>
      <c r="AYQ125" s="222"/>
      <c r="AYR125" s="222"/>
      <c r="AYS125" s="222"/>
      <c r="AYT125" s="222"/>
      <c r="AYU125" s="222"/>
      <c r="AYV125" s="222"/>
      <c r="AYW125" s="222"/>
      <c r="AYX125" s="222"/>
      <c r="AYY125" s="222"/>
      <c r="AYZ125" s="222"/>
      <c r="AZA125" s="222"/>
      <c r="AZB125" s="222"/>
      <c r="AZC125" s="222"/>
      <c r="AZD125" s="222"/>
      <c r="AZE125" s="222"/>
      <c r="AZF125" s="222"/>
      <c r="AZG125" s="222"/>
      <c r="AZH125" s="222"/>
      <c r="AZI125" s="222"/>
      <c r="AZJ125" s="222"/>
      <c r="AZK125" s="222"/>
      <c r="AZL125" s="222"/>
      <c r="AZM125" s="222"/>
      <c r="AZN125" s="222"/>
      <c r="AZO125" s="222"/>
      <c r="AZP125" s="222"/>
      <c r="AZQ125" s="222"/>
      <c r="AZR125" s="222"/>
      <c r="AZS125" s="222"/>
      <c r="AZT125" s="222"/>
      <c r="AZU125" s="222"/>
      <c r="AZV125" s="222"/>
      <c r="AZW125" s="222"/>
      <c r="AZX125" s="222"/>
      <c r="AZY125" s="222"/>
      <c r="AZZ125" s="222"/>
      <c r="BAA125" s="222"/>
      <c r="BAB125" s="222"/>
      <c r="BAC125" s="222"/>
      <c r="BAD125" s="222"/>
      <c r="BAE125" s="222"/>
      <c r="BAF125" s="222"/>
      <c r="BAG125" s="222"/>
      <c r="BAH125" s="222"/>
      <c r="BAI125" s="222"/>
      <c r="BAJ125" s="222"/>
      <c r="BAK125" s="222"/>
      <c r="BAL125" s="222"/>
      <c r="BAM125" s="222"/>
      <c r="BAN125" s="222"/>
      <c r="BAO125" s="222"/>
      <c r="BAP125" s="222"/>
      <c r="BAQ125" s="222"/>
      <c r="BAR125" s="222"/>
      <c r="BAS125" s="222"/>
      <c r="BAT125" s="222"/>
      <c r="BAU125" s="222"/>
      <c r="BAV125" s="222"/>
      <c r="BAW125" s="222"/>
      <c r="BAX125" s="222"/>
      <c r="BAY125" s="222"/>
      <c r="BAZ125" s="222"/>
      <c r="BBA125" s="222"/>
      <c r="BBB125" s="222"/>
      <c r="BBC125" s="222"/>
      <c r="BBD125" s="222"/>
      <c r="BBE125" s="222"/>
      <c r="BBF125" s="222"/>
      <c r="BBG125" s="222"/>
      <c r="BBH125" s="222"/>
      <c r="BBI125" s="222"/>
      <c r="BBJ125" s="222"/>
      <c r="BBK125" s="222"/>
      <c r="BBL125" s="222"/>
      <c r="BBM125" s="222"/>
      <c r="BBN125" s="222"/>
      <c r="BBO125" s="222"/>
      <c r="BBP125" s="222"/>
      <c r="BBQ125" s="222"/>
      <c r="BBR125" s="222"/>
      <c r="BBS125" s="222"/>
      <c r="BBT125" s="222"/>
      <c r="BBU125" s="222"/>
      <c r="BBV125" s="222"/>
      <c r="BBW125" s="222"/>
      <c r="BBX125" s="222"/>
      <c r="BBY125" s="222"/>
      <c r="BBZ125" s="222"/>
      <c r="BCA125" s="222"/>
      <c r="BCB125" s="222"/>
      <c r="BCC125" s="222"/>
      <c r="BCD125" s="222"/>
      <c r="BCE125" s="222"/>
      <c r="BCF125" s="222"/>
      <c r="BCG125" s="222"/>
      <c r="BCH125" s="222"/>
      <c r="BCI125" s="222"/>
      <c r="BCJ125" s="222"/>
      <c r="BCK125" s="222"/>
      <c r="BCL125" s="222"/>
      <c r="BCM125" s="222"/>
      <c r="BCN125" s="222"/>
      <c r="BCO125" s="222"/>
      <c r="BCP125" s="222"/>
      <c r="BCQ125" s="222"/>
      <c r="BCR125" s="222"/>
      <c r="BCS125" s="222"/>
      <c r="BCT125" s="222"/>
      <c r="BCU125" s="222"/>
      <c r="BCV125" s="222"/>
      <c r="BCW125" s="222"/>
      <c r="BCX125" s="222"/>
      <c r="BCY125" s="222"/>
      <c r="BCZ125" s="222"/>
      <c r="BDA125" s="222"/>
      <c r="BDB125" s="222"/>
      <c r="BDC125" s="222"/>
      <c r="BDD125" s="222"/>
      <c r="BDE125" s="222"/>
      <c r="BDF125" s="222"/>
      <c r="BDG125" s="222"/>
      <c r="BDH125" s="222"/>
      <c r="BDI125" s="222"/>
      <c r="BDJ125" s="222"/>
      <c r="BDK125" s="222"/>
      <c r="BDL125" s="222"/>
      <c r="BDM125" s="222"/>
      <c r="BDN125" s="222"/>
      <c r="BDO125" s="222"/>
      <c r="BDP125" s="222"/>
      <c r="BDQ125" s="222"/>
      <c r="BDR125" s="222"/>
      <c r="BDS125" s="222"/>
      <c r="BDT125" s="222"/>
      <c r="BDU125" s="222"/>
      <c r="BDV125" s="222"/>
      <c r="BDW125" s="222"/>
      <c r="BDX125" s="222"/>
      <c r="BDY125" s="222"/>
      <c r="BDZ125" s="222"/>
      <c r="BEA125" s="222"/>
      <c r="BEB125" s="222"/>
      <c r="BEC125" s="222"/>
      <c r="BED125" s="222"/>
      <c r="BEE125" s="222"/>
      <c r="BEF125" s="222"/>
      <c r="BEG125" s="222"/>
      <c r="BEH125" s="222"/>
      <c r="BEI125" s="222"/>
      <c r="BEJ125" s="222"/>
      <c r="BEK125" s="222"/>
      <c r="BEL125" s="222"/>
      <c r="BEM125" s="222"/>
      <c r="BEN125" s="222"/>
      <c r="BEO125" s="222"/>
      <c r="BEP125" s="222"/>
      <c r="BEQ125" s="222"/>
      <c r="BER125" s="222"/>
      <c r="BES125" s="222"/>
      <c r="BET125" s="222"/>
      <c r="BEU125" s="222"/>
      <c r="BEV125" s="222"/>
      <c r="BEW125" s="222"/>
      <c r="BEX125" s="222"/>
      <c r="BEY125" s="222"/>
      <c r="BEZ125" s="222"/>
      <c r="BFA125" s="222"/>
      <c r="BFB125" s="222"/>
      <c r="BFC125" s="222"/>
      <c r="BFD125" s="222"/>
      <c r="BFE125" s="222"/>
      <c r="BFF125" s="222"/>
      <c r="BFG125" s="222"/>
      <c r="BFH125" s="222"/>
      <c r="BFI125" s="222"/>
      <c r="BFJ125" s="222"/>
      <c r="BFK125" s="222"/>
      <c r="BFL125" s="222"/>
      <c r="BFM125" s="222"/>
      <c r="BFN125" s="222"/>
      <c r="BFO125" s="222"/>
      <c r="BFP125" s="222"/>
      <c r="BFQ125" s="222"/>
      <c r="BFR125" s="222"/>
      <c r="BFS125" s="222"/>
      <c r="BFT125" s="222"/>
      <c r="BFU125" s="222"/>
      <c r="BFV125" s="222"/>
      <c r="BFW125" s="222"/>
      <c r="BFX125" s="222"/>
      <c r="BFY125" s="222"/>
      <c r="BFZ125" s="222"/>
      <c r="BGA125" s="222"/>
      <c r="BGB125" s="222"/>
      <c r="BGC125" s="222"/>
      <c r="BGD125" s="222"/>
      <c r="BGE125" s="222"/>
      <c r="BGF125" s="222"/>
      <c r="BGG125" s="222"/>
      <c r="BGH125" s="222"/>
      <c r="BGI125" s="222"/>
      <c r="BGJ125" s="222"/>
      <c r="BGK125" s="222"/>
      <c r="BGL125" s="222"/>
      <c r="BGM125" s="222"/>
      <c r="BGN125" s="222"/>
      <c r="BGO125" s="222"/>
      <c r="BGP125" s="222"/>
      <c r="BGQ125" s="222"/>
      <c r="BGR125" s="222"/>
      <c r="BGS125" s="222"/>
      <c r="BGT125" s="222"/>
      <c r="BGU125" s="222"/>
      <c r="BGV125" s="222"/>
      <c r="BGW125" s="222"/>
      <c r="BGX125" s="222"/>
      <c r="BGY125" s="222"/>
      <c r="BGZ125" s="222"/>
      <c r="BHA125" s="222"/>
      <c r="BHB125" s="222"/>
      <c r="BHC125" s="222"/>
      <c r="BHD125" s="222"/>
      <c r="BHE125" s="222"/>
      <c r="BHF125" s="222"/>
      <c r="BHG125" s="222"/>
      <c r="BHH125" s="222"/>
      <c r="BHI125" s="222"/>
      <c r="BHJ125" s="222"/>
      <c r="BHK125" s="222"/>
      <c r="BHL125" s="222"/>
      <c r="BHM125" s="222"/>
      <c r="BHN125" s="222"/>
      <c r="BHO125" s="222"/>
      <c r="BHP125" s="222"/>
      <c r="BHQ125" s="222"/>
      <c r="BHR125" s="222"/>
      <c r="BHS125" s="222"/>
      <c r="BHT125" s="222"/>
      <c r="BHU125" s="222"/>
      <c r="BHV125" s="222"/>
      <c r="BHW125" s="222"/>
      <c r="BHX125" s="222"/>
      <c r="BHY125" s="222"/>
      <c r="BHZ125" s="222"/>
      <c r="BIA125" s="222"/>
      <c r="BIB125" s="222"/>
      <c r="BIC125" s="222"/>
      <c r="BID125" s="222"/>
      <c r="BIE125" s="222"/>
      <c r="BIF125" s="222"/>
      <c r="BIG125" s="222"/>
      <c r="BIH125" s="222"/>
      <c r="BII125" s="222"/>
      <c r="BIJ125" s="222"/>
      <c r="BIK125" s="222"/>
      <c r="BIL125" s="222"/>
      <c r="BIM125" s="222"/>
      <c r="BIN125" s="222"/>
      <c r="BIO125" s="222"/>
      <c r="BIP125" s="222"/>
      <c r="BIQ125" s="222"/>
      <c r="BIR125" s="222"/>
      <c r="BIS125" s="222"/>
      <c r="BIT125" s="222"/>
      <c r="BIU125" s="222"/>
      <c r="BIV125" s="222"/>
      <c r="BIW125" s="222"/>
      <c r="BIX125" s="222"/>
      <c r="BIY125" s="222"/>
      <c r="BIZ125" s="222"/>
      <c r="BJA125" s="222"/>
      <c r="BJB125" s="222"/>
      <c r="BJC125" s="222"/>
      <c r="BJD125" s="222"/>
      <c r="BJE125" s="222"/>
      <c r="BJF125" s="222"/>
      <c r="BJG125" s="222"/>
      <c r="BJH125" s="222"/>
      <c r="BJI125" s="222"/>
      <c r="BJJ125" s="222"/>
      <c r="BJK125" s="222"/>
      <c r="BJL125" s="222"/>
      <c r="BJM125" s="222"/>
      <c r="BJN125" s="222"/>
      <c r="BJO125" s="222"/>
      <c r="BJP125" s="222"/>
      <c r="BJQ125" s="222"/>
      <c r="BJR125" s="222"/>
      <c r="BJS125" s="222"/>
      <c r="BJT125" s="222"/>
      <c r="BJU125" s="222"/>
      <c r="BJV125" s="222"/>
      <c r="BJW125" s="222"/>
      <c r="BJX125" s="222"/>
      <c r="BJY125" s="222"/>
      <c r="BJZ125" s="222"/>
      <c r="BKA125" s="222"/>
      <c r="BKB125" s="222"/>
      <c r="BKC125" s="222"/>
      <c r="BKD125" s="222"/>
      <c r="BKE125" s="222"/>
      <c r="BKF125" s="222"/>
      <c r="BKG125" s="222"/>
      <c r="BKH125" s="222"/>
      <c r="BKI125" s="222"/>
      <c r="BKJ125" s="222"/>
      <c r="BKK125" s="222"/>
      <c r="BKL125" s="222"/>
      <c r="BKM125" s="222"/>
      <c r="BKN125" s="222"/>
      <c r="BKO125" s="222"/>
      <c r="BKP125" s="222"/>
      <c r="BKQ125" s="222"/>
      <c r="BKR125" s="222"/>
      <c r="BKS125" s="222"/>
      <c r="BKT125" s="222"/>
      <c r="BKU125" s="222"/>
      <c r="BKV125" s="222"/>
      <c r="BKW125" s="222"/>
      <c r="BKX125" s="222"/>
      <c r="BKY125" s="222"/>
      <c r="BKZ125" s="222"/>
      <c r="BLA125" s="222"/>
      <c r="BLB125" s="222"/>
      <c r="BLC125" s="222"/>
      <c r="BLD125" s="222"/>
      <c r="BLE125" s="222"/>
      <c r="BLF125" s="222"/>
      <c r="BLG125" s="222"/>
      <c r="BLH125" s="222"/>
      <c r="BLI125" s="222"/>
      <c r="BLJ125" s="222"/>
      <c r="BLK125" s="222"/>
      <c r="BLL125" s="222"/>
      <c r="BLM125" s="222"/>
      <c r="BLN125" s="222"/>
      <c r="BLO125" s="222"/>
      <c r="BLP125" s="222"/>
      <c r="BLQ125" s="222"/>
      <c r="BLR125" s="222"/>
      <c r="BLS125" s="222"/>
      <c r="BLT125" s="222"/>
      <c r="BLU125" s="222"/>
      <c r="BLV125" s="222"/>
      <c r="BLW125" s="222"/>
      <c r="BLX125" s="222"/>
      <c r="BLY125" s="222"/>
      <c r="BLZ125" s="222"/>
      <c r="BMA125" s="222"/>
      <c r="BMB125" s="222"/>
      <c r="BMC125" s="222"/>
      <c r="BMD125" s="222"/>
      <c r="BME125" s="222"/>
      <c r="BMF125" s="222"/>
      <c r="BMG125" s="222"/>
      <c r="BMH125" s="222"/>
      <c r="BMI125" s="222"/>
      <c r="BMJ125" s="222"/>
      <c r="BMK125" s="222"/>
      <c r="BML125" s="222"/>
      <c r="BMM125" s="222"/>
      <c r="BMN125" s="222"/>
      <c r="BMO125" s="222"/>
      <c r="BMP125" s="222"/>
      <c r="BMQ125" s="222"/>
      <c r="BMR125" s="222"/>
      <c r="BMS125" s="222"/>
      <c r="BMT125" s="222"/>
      <c r="BMU125" s="222"/>
      <c r="BMV125" s="222"/>
      <c r="BMW125" s="222"/>
      <c r="BMX125" s="222"/>
      <c r="BMY125" s="222"/>
      <c r="BMZ125" s="222"/>
      <c r="BNA125" s="222"/>
      <c r="BNB125" s="222"/>
      <c r="BNC125" s="222"/>
      <c r="BND125" s="222"/>
      <c r="BNE125" s="222"/>
      <c r="BNF125" s="222"/>
      <c r="BNG125" s="222"/>
      <c r="BNH125" s="222"/>
      <c r="BNI125" s="222"/>
      <c r="BNJ125" s="222"/>
      <c r="BNK125" s="222"/>
      <c r="BNL125" s="222"/>
      <c r="BNM125" s="222"/>
      <c r="BNN125" s="222"/>
      <c r="BNO125" s="222"/>
      <c r="BNP125" s="222"/>
      <c r="BNQ125" s="222"/>
      <c r="BNR125" s="222"/>
      <c r="BNS125" s="222"/>
      <c r="BNT125" s="222"/>
      <c r="BNU125" s="222"/>
      <c r="BNV125" s="222"/>
      <c r="BNW125" s="222"/>
      <c r="BNX125" s="222"/>
      <c r="BNY125" s="222"/>
      <c r="BNZ125" s="222"/>
      <c r="BOA125" s="222"/>
      <c r="BOB125" s="222"/>
      <c r="BOC125" s="222"/>
      <c r="BOD125" s="222"/>
      <c r="BOE125" s="222"/>
      <c r="BOF125" s="222"/>
      <c r="BOG125" s="222"/>
      <c r="BOH125" s="222"/>
      <c r="BOI125" s="222"/>
      <c r="BOJ125" s="222"/>
      <c r="BOK125" s="222"/>
      <c r="BOL125" s="222"/>
      <c r="BOM125" s="222"/>
      <c r="BON125" s="222"/>
      <c r="BOO125" s="222"/>
      <c r="BOP125" s="222"/>
      <c r="BOQ125" s="222"/>
      <c r="BOR125" s="222"/>
      <c r="BOS125" s="222"/>
      <c r="BOT125" s="222"/>
      <c r="BOU125" s="222"/>
      <c r="BOV125" s="222"/>
      <c r="BOW125" s="222"/>
      <c r="BOX125" s="222"/>
      <c r="BOY125" s="222"/>
      <c r="BOZ125" s="222"/>
      <c r="BPA125" s="222"/>
      <c r="BPB125" s="222"/>
      <c r="BPC125" s="222"/>
      <c r="BPD125" s="222"/>
      <c r="BPE125" s="222"/>
      <c r="BPF125" s="222"/>
      <c r="BPG125" s="222"/>
      <c r="BPH125" s="222"/>
      <c r="BPI125" s="222"/>
      <c r="BPJ125" s="222"/>
      <c r="BPK125" s="222"/>
      <c r="BPL125" s="222"/>
      <c r="BPM125" s="222"/>
      <c r="BPN125" s="222"/>
      <c r="BPO125" s="222"/>
      <c r="BPP125" s="222"/>
      <c r="BPQ125" s="222"/>
      <c r="BPR125" s="222"/>
      <c r="BPS125" s="222"/>
      <c r="BPT125" s="222"/>
      <c r="BPU125" s="222"/>
      <c r="BPV125" s="222"/>
      <c r="BPW125" s="222"/>
      <c r="BPX125" s="222"/>
      <c r="BPY125" s="222"/>
      <c r="BPZ125" s="222"/>
      <c r="BQA125" s="222"/>
      <c r="BQB125" s="222"/>
      <c r="BQC125" s="222"/>
      <c r="BQD125" s="222"/>
      <c r="BQE125" s="222"/>
      <c r="BQF125" s="222"/>
      <c r="BQG125" s="222"/>
      <c r="BQH125" s="222"/>
      <c r="BQI125" s="222"/>
      <c r="BQJ125" s="222"/>
      <c r="BQK125" s="222"/>
      <c r="BQL125" s="222"/>
      <c r="BQM125" s="222"/>
      <c r="BQN125" s="222"/>
      <c r="BQO125" s="222"/>
      <c r="BQP125" s="222"/>
      <c r="BQQ125" s="222"/>
      <c r="BQR125" s="222"/>
      <c r="BQS125" s="222"/>
      <c r="BQT125" s="222"/>
      <c r="BQU125" s="222"/>
      <c r="BQV125" s="222"/>
      <c r="BQW125" s="222"/>
      <c r="BQX125" s="222"/>
      <c r="BQY125" s="222"/>
      <c r="BQZ125" s="222"/>
      <c r="BRA125" s="222"/>
      <c r="BRB125" s="222"/>
      <c r="BRC125" s="222"/>
      <c r="BRD125" s="222"/>
      <c r="BRE125" s="222"/>
      <c r="BRF125" s="222"/>
      <c r="BRG125" s="222"/>
      <c r="BRH125" s="222"/>
      <c r="BRI125" s="222"/>
      <c r="BRJ125" s="222"/>
      <c r="BRK125" s="222"/>
      <c r="BRL125" s="222"/>
      <c r="BRM125" s="222"/>
      <c r="BRN125" s="222"/>
      <c r="BRO125" s="222"/>
      <c r="BRP125" s="222"/>
      <c r="BRQ125" s="222"/>
      <c r="BRR125" s="222"/>
      <c r="BRS125" s="222"/>
      <c r="BRT125" s="222"/>
      <c r="BRU125" s="222"/>
      <c r="BRV125" s="222"/>
      <c r="BRW125" s="222"/>
      <c r="BRX125" s="222"/>
      <c r="BRY125" s="222"/>
      <c r="BRZ125" s="222"/>
      <c r="BSA125" s="222"/>
      <c r="BSB125" s="222"/>
      <c r="BSC125" s="222"/>
      <c r="BSD125" s="222"/>
      <c r="BSE125" s="222"/>
      <c r="BSF125" s="222"/>
      <c r="BSG125" s="222"/>
      <c r="BSH125" s="222"/>
      <c r="BSI125" s="222"/>
      <c r="BSJ125" s="222"/>
      <c r="BSK125" s="222"/>
      <c r="BSL125" s="222"/>
      <c r="BSM125" s="222"/>
      <c r="BSN125" s="222"/>
      <c r="BSO125" s="222"/>
      <c r="BSP125" s="222"/>
      <c r="BSQ125" s="222"/>
      <c r="BSR125" s="222"/>
      <c r="BSS125" s="222"/>
      <c r="BST125" s="222"/>
      <c r="BSU125" s="222"/>
      <c r="BSV125" s="222"/>
      <c r="BSW125" s="222"/>
      <c r="BSX125" s="222"/>
      <c r="BSY125" s="222"/>
      <c r="BSZ125" s="222"/>
      <c r="BTA125" s="222"/>
      <c r="BTB125" s="222"/>
      <c r="BTC125" s="222"/>
      <c r="BTD125" s="222"/>
      <c r="BTE125" s="222"/>
      <c r="BTF125" s="222"/>
      <c r="BTG125" s="222"/>
      <c r="BTH125" s="222"/>
      <c r="BTI125" s="222"/>
      <c r="BTJ125" s="222"/>
      <c r="BTK125" s="222"/>
      <c r="BTL125" s="222"/>
      <c r="BTM125" s="222"/>
      <c r="BTN125" s="222"/>
      <c r="BTO125" s="222"/>
      <c r="BTP125" s="222"/>
      <c r="BTQ125" s="222"/>
      <c r="BTR125" s="222"/>
      <c r="BTS125" s="222"/>
      <c r="BTT125" s="222"/>
      <c r="BTU125" s="222"/>
      <c r="BTV125" s="222"/>
      <c r="BTW125" s="222"/>
      <c r="BTX125" s="222"/>
      <c r="BTY125" s="222"/>
      <c r="BTZ125" s="222"/>
      <c r="BUA125" s="222"/>
      <c r="BUB125" s="222"/>
      <c r="BUC125" s="222"/>
      <c r="BUD125" s="222"/>
      <c r="BUE125" s="222"/>
      <c r="BUF125" s="222"/>
      <c r="BUG125" s="222"/>
      <c r="BUH125" s="222"/>
      <c r="BUI125" s="222"/>
      <c r="BUJ125" s="222"/>
      <c r="BUK125" s="222"/>
      <c r="BUL125" s="222"/>
      <c r="BUM125" s="222"/>
      <c r="BUN125" s="222"/>
      <c r="BUO125" s="222"/>
      <c r="BUP125" s="222"/>
      <c r="BUQ125" s="222"/>
      <c r="BUR125" s="222"/>
      <c r="BUS125" s="222"/>
      <c r="BUT125" s="222"/>
      <c r="BUU125" s="222"/>
      <c r="BUV125" s="222"/>
      <c r="BUW125" s="222"/>
      <c r="BUX125" s="222"/>
      <c r="BUY125" s="222"/>
      <c r="BUZ125" s="222"/>
      <c r="BVA125" s="222"/>
      <c r="BVB125" s="222"/>
      <c r="BVC125" s="222"/>
      <c r="BVD125" s="222"/>
      <c r="BVE125" s="222"/>
      <c r="BVF125" s="222"/>
      <c r="BVG125" s="222"/>
      <c r="BVH125" s="222"/>
      <c r="BVI125" s="222"/>
      <c r="BVJ125" s="222"/>
      <c r="BVK125" s="222"/>
      <c r="BVL125" s="222"/>
      <c r="BVM125" s="222"/>
      <c r="BVN125" s="222"/>
      <c r="BVO125" s="222"/>
      <c r="BVP125" s="222"/>
      <c r="BVQ125" s="222"/>
      <c r="BVR125" s="222"/>
      <c r="BVS125" s="222"/>
      <c r="BVT125" s="222"/>
      <c r="BVU125" s="222"/>
      <c r="BVV125" s="222"/>
      <c r="BVW125" s="222"/>
      <c r="BVX125" s="222"/>
      <c r="BVY125" s="222"/>
      <c r="BVZ125" s="222"/>
      <c r="BWA125" s="222"/>
      <c r="BWB125" s="222"/>
      <c r="BWC125" s="222"/>
      <c r="BWD125" s="222"/>
      <c r="BWE125" s="222"/>
      <c r="BWF125" s="222"/>
      <c r="BWG125" s="222"/>
      <c r="BWH125" s="222"/>
      <c r="BWI125" s="222"/>
      <c r="BWJ125" s="222"/>
      <c r="BWK125" s="222"/>
      <c r="BWL125" s="222"/>
      <c r="BWM125" s="222"/>
      <c r="BWN125" s="222"/>
      <c r="BWO125" s="222"/>
      <c r="BWP125" s="222"/>
      <c r="BWQ125" s="222"/>
      <c r="BWR125" s="222"/>
      <c r="BWS125" s="222"/>
      <c r="BWT125" s="222"/>
      <c r="BWU125" s="222"/>
      <c r="BWV125" s="222"/>
      <c r="BWW125" s="222"/>
      <c r="BWX125" s="222"/>
      <c r="BWY125" s="222"/>
      <c r="BWZ125" s="222"/>
      <c r="BXA125" s="222"/>
      <c r="BXB125" s="222"/>
      <c r="BXC125" s="222"/>
      <c r="BXD125" s="222"/>
      <c r="BXE125" s="222"/>
      <c r="BXF125" s="222"/>
      <c r="BXG125" s="222"/>
      <c r="BXH125" s="222"/>
      <c r="BXI125" s="222"/>
      <c r="BXJ125" s="222"/>
      <c r="BXK125" s="222"/>
      <c r="BXL125" s="222"/>
      <c r="BXM125" s="222"/>
      <c r="BXN125" s="222"/>
      <c r="BXO125" s="222"/>
      <c r="BXP125" s="222"/>
      <c r="BXQ125" s="222"/>
      <c r="BXR125" s="222"/>
      <c r="BXS125" s="222"/>
      <c r="BXT125" s="222"/>
      <c r="BXU125" s="222"/>
      <c r="BXV125" s="222"/>
      <c r="BXW125" s="222"/>
      <c r="BXX125" s="222"/>
      <c r="BXY125" s="222"/>
      <c r="BXZ125" s="222"/>
      <c r="BYA125" s="222"/>
      <c r="BYB125" s="222"/>
      <c r="BYC125" s="222"/>
      <c r="BYD125" s="222"/>
      <c r="BYE125" s="222"/>
      <c r="BYF125" s="222"/>
      <c r="BYG125" s="222"/>
      <c r="BYH125" s="222"/>
      <c r="BYI125" s="222"/>
      <c r="BYJ125" s="222"/>
      <c r="BYK125" s="222"/>
      <c r="BYL125" s="222"/>
      <c r="BYM125" s="222"/>
      <c r="BYN125" s="222"/>
      <c r="BYO125" s="222"/>
      <c r="BYP125" s="222"/>
      <c r="BYQ125" s="222"/>
      <c r="BYR125" s="222"/>
      <c r="BYS125" s="222"/>
      <c r="BYT125" s="222"/>
      <c r="BYU125" s="222"/>
      <c r="BYV125" s="222"/>
      <c r="BYW125" s="222"/>
      <c r="BYX125" s="222"/>
      <c r="BYY125" s="222"/>
      <c r="BYZ125" s="222"/>
      <c r="BZA125" s="222"/>
      <c r="BZB125" s="222"/>
      <c r="BZC125" s="222"/>
      <c r="BZD125" s="222"/>
      <c r="BZE125" s="222"/>
      <c r="BZF125" s="222"/>
      <c r="BZG125" s="222"/>
      <c r="BZH125" s="222"/>
      <c r="BZI125" s="222"/>
      <c r="BZJ125" s="222"/>
      <c r="BZK125" s="222"/>
      <c r="BZL125" s="222"/>
      <c r="BZM125" s="222"/>
      <c r="BZN125" s="222"/>
      <c r="BZO125" s="222"/>
      <c r="BZP125" s="222"/>
      <c r="BZQ125" s="222"/>
      <c r="BZR125" s="222"/>
      <c r="BZS125" s="222"/>
      <c r="BZT125" s="222"/>
      <c r="BZU125" s="222"/>
      <c r="BZV125" s="222"/>
      <c r="BZW125" s="222"/>
      <c r="BZX125" s="222"/>
      <c r="BZY125" s="222"/>
      <c r="BZZ125" s="222"/>
      <c r="CAA125" s="222"/>
      <c r="CAB125" s="222"/>
      <c r="CAC125" s="222"/>
      <c r="CAD125" s="222"/>
      <c r="CAE125" s="222"/>
      <c r="CAF125" s="222"/>
      <c r="CAG125" s="222"/>
      <c r="CAH125" s="222"/>
      <c r="CAI125" s="222"/>
      <c r="CAJ125" s="222"/>
      <c r="CAK125" s="222"/>
      <c r="CAL125" s="222"/>
      <c r="CAM125" s="222"/>
      <c r="CAN125" s="222"/>
      <c r="CAO125" s="222"/>
      <c r="CAP125" s="222"/>
      <c r="CAQ125" s="222"/>
      <c r="CAR125" s="222"/>
      <c r="CAS125" s="222"/>
      <c r="CAT125" s="222"/>
      <c r="CAU125" s="222"/>
      <c r="CAV125" s="222"/>
      <c r="CAW125" s="222"/>
      <c r="CAX125" s="222"/>
      <c r="CAY125" s="222"/>
      <c r="CAZ125" s="222"/>
      <c r="CBA125" s="222"/>
      <c r="CBB125" s="222"/>
      <c r="CBC125" s="222"/>
      <c r="CBD125" s="222"/>
      <c r="CBE125" s="222"/>
      <c r="CBF125" s="222"/>
      <c r="CBG125" s="222"/>
      <c r="CBH125" s="222"/>
      <c r="CBI125" s="222"/>
      <c r="CBJ125" s="222"/>
      <c r="CBK125" s="222"/>
      <c r="CBL125" s="222"/>
      <c r="CBM125" s="222"/>
      <c r="CBN125" s="222"/>
      <c r="CBO125" s="222"/>
      <c r="CBP125" s="222"/>
      <c r="CBQ125" s="222"/>
      <c r="CBR125" s="222"/>
      <c r="CBS125" s="222"/>
      <c r="CBT125" s="222"/>
      <c r="CBU125" s="222"/>
      <c r="CBV125" s="222"/>
      <c r="CBW125" s="222"/>
      <c r="CBX125" s="222"/>
      <c r="CBY125" s="222"/>
      <c r="CBZ125" s="222"/>
      <c r="CCA125" s="222"/>
      <c r="CCB125" s="222"/>
      <c r="CCC125" s="222"/>
      <c r="CCD125" s="222"/>
      <c r="CCE125" s="222"/>
      <c r="CCF125" s="222"/>
      <c r="CCG125" s="222"/>
      <c r="CCH125" s="222"/>
      <c r="CCI125" s="222"/>
      <c r="CCJ125" s="222"/>
      <c r="CCK125" s="222"/>
      <c r="CCL125" s="222"/>
      <c r="CCM125" s="222"/>
      <c r="CCN125" s="222"/>
      <c r="CCO125" s="222"/>
      <c r="CCP125" s="222"/>
      <c r="CCQ125" s="222"/>
      <c r="CCR125" s="222"/>
      <c r="CCS125" s="222"/>
      <c r="CCT125" s="222"/>
      <c r="CCU125" s="222"/>
      <c r="CCV125" s="222"/>
      <c r="CCW125" s="222"/>
      <c r="CCX125" s="222"/>
      <c r="CCY125" s="222"/>
      <c r="CCZ125" s="222"/>
      <c r="CDA125" s="222"/>
      <c r="CDB125" s="222"/>
      <c r="CDC125" s="222"/>
      <c r="CDD125" s="222"/>
      <c r="CDE125" s="222"/>
      <c r="CDF125" s="222"/>
      <c r="CDG125" s="222"/>
      <c r="CDH125" s="222"/>
      <c r="CDI125" s="222"/>
      <c r="CDJ125" s="222"/>
      <c r="CDK125" s="222"/>
      <c r="CDL125" s="222"/>
      <c r="CDM125" s="222"/>
      <c r="CDN125" s="222"/>
      <c r="CDO125" s="222"/>
      <c r="CDP125" s="222"/>
      <c r="CDQ125" s="222"/>
      <c r="CDR125" s="222"/>
      <c r="CDS125" s="222"/>
      <c r="CDT125" s="222"/>
      <c r="CDU125" s="222"/>
      <c r="CDV125" s="222"/>
      <c r="CDW125" s="222"/>
      <c r="CDX125" s="222"/>
      <c r="CDY125" s="222"/>
      <c r="CDZ125" s="222"/>
      <c r="CEA125" s="222"/>
      <c r="CEB125" s="222"/>
      <c r="CEC125" s="222"/>
      <c r="CED125" s="222"/>
      <c r="CEE125" s="222"/>
      <c r="CEF125" s="222"/>
      <c r="CEG125" s="222"/>
      <c r="CEH125" s="222"/>
      <c r="CEI125" s="222"/>
      <c r="CEJ125" s="222"/>
      <c r="CEK125" s="222"/>
      <c r="CEL125" s="222"/>
      <c r="CEM125" s="222"/>
      <c r="CEN125" s="222"/>
      <c r="CEO125" s="222"/>
      <c r="CEP125" s="222"/>
      <c r="CEQ125" s="222"/>
      <c r="CER125" s="222"/>
      <c r="CES125" s="222"/>
      <c r="CET125" s="222"/>
      <c r="CEU125" s="222"/>
      <c r="CEV125" s="222"/>
      <c r="CEW125" s="222"/>
      <c r="CEX125" s="222"/>
      <c r="CEY125" s="222"/>
      <c r="CEZ125" s="222"/>
      <c r="CFA125" s="222"/>
      <c r="CFB125" s="222"/>
      <c r="CFC125" s="222"/>
      <c r="CFD125" s="222"/>
      <c r="CFE125" s="222"/>
      <c r="CFF125" s="222"/>
      <c r="CFG125" s="222"/>
      <c r="CFH125" s="222"/>
      <c r="CFI125" s="222"/>
      <c r="CFJ125" s="222"/>
      <c r="CFK125" s="222"/>
      <c r="CFL125" s="222"/>
      <c r="CFM125" s="222"/>
      <c r="CFN125" s="222"/>
      <c r="CFO125" s="222"/>
      <c r="CFP125" s="222"/>
      <c r="CFQ125" s="222"/>
      <c r="CFR125" s="222"/>
      <c r="CFS125" s="222"/>
      <c r="CFT125" s="222"/>
      <c r="CFU125" s="222"/>
      <c r="CFV125" s="222"/>
      <c r="CFW125" s="222"/>
      <c r="CFX125" s="222"/>
      <c r="CFY125" s="222"/>
      <c r="CFZ125" s="222"/>
      <c r="CGA125" s="222"/>
      <c r="CGB125" s="222"/>
      <c r="CGC125" s="222"/>
      <c r="CGD125" s="222"/>
      <c r="CGE125" s="222"/>
      <c r="CGF125" s="222"/>
      <c r="CGG125" s="222"/>
      <c r="CGH125" s="222"/>
      <c r="CGI125" s="222"/>
      <c r="CGJ125" s="222"/>
      <c r="CGK125" s="222"/>
      <c r="CGL125" s="222"/>
      <c r="CGM125" s="222"/>
      <c r="CGN125" s="222"/>
      <c r="CGO125" s="222"/>
      <c r="CGP125" s="222"/>
      <c r="CGQ125" s="222"/>
      <c r="CGR125" s="222"/>
      <c r="CGS125" s="222"/>
      <c r="CGT125" s="222"/>
      <c r="CGU125" s="222"/>
      <c r="CGV125" s="222"/>
      <c r="CGW125" s="222"/>
      <c r="CGX125" s="222"/>
      <c r="CGY125" s="222"/>
      <c r="CGZ125" s="222"/>
      <c r="CHA125" s="222"/>
      <c r="CHB125" s="222"/>
      <c r="CHC125" s="222"/>
      <c r="CHD125" s="222"/>
      <c r="CHE125" s="222"/>
      <c r="CHF125" s="222"/>
      <c r="CHG125" s="222"/>
      <c r="CHH125" s="222"/>
      <c r="CHI125" s="222"/>
      <c r="CHJ125" s="222"/>
      <c r="CHK125" s="222"/>
      <c r="CHL125" s="222"/>
      <c r="CHM125" s="222"/>
      <c r="CHN125" s="222"/>
      <c r="CHO125" s="222"/>
      <c r="CHP125" s="222"/>
      <c r="CHQ125" s="222"/>
      <c r="CHR125" s="222"/>
      <c r="CHS125" s="222"/>
      <c r="CHT125" s="222"/>
      <c r="CHU125" s="222"/>
      <c r="CHV125" s="222"/>
      <c r="CHW125" s="222"/>
      <c r="CHX125" s="222"/>
      <c r="CHY125" s="222"/>
      <c r="CHZ125" s="222"/>
      <c r="CIA125" s="222"/>
      <c r="CIB125" s="222"/>
      <c r="CIC125" s="222"/>
      <c r="CID125" s="222"/>
      <c r="CIE125" s="222"/>
      <c r="CIF125" s="222"/>
      <c r="CIG125" s="222"/>
      <c r="CIH125" s="222"/>
      <c r="CII125" s="222"/>
      <c r="CIJ125" s="222"/>
      <c r="CIK125" s="222"/>
      <c r="CIL125" s="222"/>
      <c r="CIM125" s="222"/>
      <c r="CIN125" s="222"/>
      <c r="CIO125" s="222"/>
      <c r="CIP125" s="222"/>
      <c r="CIQ125" s="222"/>
      <c r="CIR125" s="222"/>
      <c r="CIS125" s="222"/>
      <c r="CIT125" s="222"/>
      <c r="CIU125" s="222"/>
      <c r="CIV125" s="222"/>
      <c r="CIW125" s="222"/>
      <c r="CIX125" s="222"/>
      <c r="CIY125" s="222"/>
      <c r="CIZ125" s="222"/>
      <c r="CJA125" s="222"/>
      <c r="CJB125" s="222"/>
      <c r="CJC125" s="222"/>
      <c r="CJD125" s="222"/>
      <c r="CJE125" s="222"/>
      <c r="CJF125" s="222"/>
      <c r="CJG125" s="222"/>
      <c r="CJH125" s="222"/>
      <c r="CJI125" s="222"/>
      <c r="CJJ125" s="222"/>
      <c r="CJK125" s="222"/>
      <c r="CJL125" s="222"/>
      <c r="CJM125" s="222"/>
      <c r="CJN125" s="222"/>
      <c r="CJO125" s="222"/>
      <c r="CJP125" s="222"/>
      <c r="CJQ125" s="222"/>
      <c r="CJR125" s="222"/>
      <c r="CJS125" s="222"/>
      <c r="CJT125" s="222"/>
      <c r="CJU125" s="222"/>
      <c r="CJV125" s="222"/>
      <c r="CJW125" s="222"/>
      <c r="CJX125" s="222"/>
      <c r="CJY125" s="222"/>
      <c r="CJZ125" s="222"/>
      <c r="CKA125" s="222"/>
      <c r="CKB125" s="222"/>
      <c r="CKC125" s="222"/>
      <c r="CKD125" s="222"/>
      <c r="CKE125" s="222"/>
      <c r="CKF125" s="222"/>
      <c r="CKG125" s="222"/>
      <c r="CKH125" s="222"/>
      <c r="CKI125" s="222"/>
      <c r="CKJ125" s="222"/>
      <c r="CKK125" s="222"/>
      <c r="CKL125" s="222"/>
      <c r="CKM125" s="222"/>
      <c r="CKN125" s="222"/>
      <c r="CKO125" s="222"/>
      <c r="CKP125" s="222"/>
      <c r="CKQ125" s="222"/>
      <c r="CKR125" s="222"/>
      <c r="CKS125" s="222"/>
      <c r="CKT125" s="222"/>
      <c r="CKU125" s="222"/>
      <c r="CKV125" s="222"/>
      <c r="CKW125" s="222"/>
      <c r="CKX125" s="222"/>
      <c r="CKY125" s="222"/>
      <c r="CKZ125" s="222"/>
      <c r="CLA125" s="222"/>
      <c r="CLB125" s="222"/>
      <c r="CLC125" s="222"/>
      <c r="CLD125" s="222"/>
      <c r="CLE125" s="222"/>
      <c r="CLF125" s="222"/>
      <c r="CLG125" s="222"/>
      <c r="CLH125" s="222"/>
      <c r="CLI125" s="222"/>
      <c r="CLJ125" s="222"/>
      <c r="CLK125" s="222"/>
      <c r="CLL125" s="222"/>
      <c r="CLM125" s="222"/>
      <c r="CLN125" s="222"/>
      <c r="CLO125" s="222"/>
      <c r="CLP125" s="222"/>
      <c r="CLQ125" s="222"/>
      <c r="CLR125" s="222"/>
      <c r="CLS125" s="222"/>
      <c r="CLT125" s="222"/>
      <c r="CLU125" s="222"/>
      <c r="CLV125" s="222"/>
      <c r="CLW125" s="222"/>
      <c r="CLX125" s="222"/>
      <c r="CLY125" s="222"/>
      <c r="CLZ125" s="222"/>
      <c r="CMA125" s="222"/>
      <c r="CMB125" s="222"/>
      <c r="CMC125" s="222"/>
      <c r="CMD125" s="222"/>
      <c r="CME125" s="222"/>
      <c r="CMF125" s="222"/>
      <c r="CMG125" s="222"/>
      <c r="CMH125" s="222"/>
      <c r="CMI125" s="222"/>
      <c r="CMJ125" s="222"/>
      <c r="CMK125" s="222"/>
      <c r="CML125" s="222"/>
      <c r="CMM125" s="222"/>
      <c r="CMN125" s="222"/>
      <c r="CMO125" s="222"/>
      <c r="CMP125" s="222"/>
      <c r="CMQ125" s="222"/>
      <c r="CMR125" s="222"/>
      <c r="CMS125" s="222"/>
      <c r="CMT125" s="222"/>
      <c r="CMU125" s="222"/>
      <c r="CMV125" s="222"/>
      <c r="CMW125" s="222"/>
      <c r="CMX125" s="222"/>
      <c r="CMY125" s="222"/>
      <c r="CMZ125" s="222"/>
      <c r="CNA125" s="222"/>
      <c r="CNB125" s="222"/>
      <c r="CNC125" s="222"/>
      <c r="CND125" s="222"/>
      <c r="CNE125" s="222"/>
      <c r="CNF125" s="222"/>
      <c r="CNG125" s="222"/>
      <c r="CNH125" s="222"/>
      <c r="CNI125" s="222"/>
      <c r="CNJ125" s="222"/>
      <c r="CNK125" s="222"/>
      <c r="CNL125" s="222"/>
      <c r="CNM125" s="222"/>
      <c r="CNN125" s="222"/>
      <c r="CNO125" s="222"/>
      <c r="CNP125" s="222"/>
      <c r="CNQ125" s="222"/>
      <c r="CNR125" s="222"/>
      <c r="CNS125" s="222"/>
      <c r="CNT125" s="222"/>
      <c r="CNU125" s="222"/>
      <c r="CNV125" s="222"/>
      <c r="CNW125" s="222"/>
      <c r="CNX125" s="222"/>
      <c r="CNY125" s="222"/>
      <c r="CNZ125" s="222"/>
      <c r="COA125" s="222"/>
      <c r="COB125" s="222"/>
      <c r="COC125" s="222"/>
      <c r="COD125" s="222"/>
      <c r="COE125" s="222"/>
      <c r="COF125" s="222"/>
      <c r="COG125" s="222"/>
      <c r="COH125" s="222"/>
      <c r="COI125" s="222"/>
      <c r="COJ125" s="222"/>
      <c r="COK125" s="222"/>
      <c r="COL125" s="222"/>
      <c r="COM125" s="222"/>
      <c r="CON125" s="222"/>
      <c r="COO125" s="222"/>
      <c r="COP125" s="222"/>
      <c r="COQ125" s="222"/>
      <c r="COR125" s="222"/>
      <c r="COS125" s="222"/>
      <c r="COT125" s="222"/>
      <c r="COU125" s="222"/>
      <c r="COV125" s="222"/>
      <c r="COW125" s="222"/>
      <c r="COX125" s="222"/>
      <c r="COY125" s="222"/>
      <c r="COZ125" s="222"/>
      <c r="CPA125" s="222"/>
      <c r="CPB125" s="222"/>
      <c r="CPC125" s="222"/>
      <c r="CPD125" s="222"/>
      <c r="CPE125" s="222"/>
      <c r="CPF125" s="222"/>
      <c r="CPG125" s="222"/>
      <c r="CPH125" s="222"/>
      <c r="CPI125" s="222"/>
      <c r="CPJ125" s="222"/>
      <c r="CPK125" s="222"/>
      <c r="CPL125" s="222"/>
      <c r="CPM125" s="222"/>
      <c r="CPN125" s="222"/>
      <c r="CPO125" s="222"/>
      <c r="CPP125" s="222"/>
      <c r="CPQ125" s="222"/>
      <c r="CPR125" s="222"/>
      <c r="CPS125" s="222"/>
      <c r="CPT125" s="222"/>
      <c r="CPU125" s="222"/>
      <c r="CPV125" s="222"/>
      <c r="CPW125" s="222"/>
      <c r="CPX125" s="222"/>
      <c r="CPY125" s="222"/>
      <c r="CPZ125" s="222"/>
      <c r="CQA125" s="222"/>
      <c r="CQB125" s="222"/>
      <c r="CQC125" s="222"/>
      <c r="CQD125" s="222"/>
      <c r="CQE125" s="222"/>
      <c r="CQF125" s="222"/>
      <c r="CQG125" s="222"/>
      <c r="CQH125" s="222"/>
      <c r="CQI125" s="222"/>
      <c r="CQJ125" s="222"/>
      <c r="CQK125" s="222"/>
      <c r="CQL125" s="222"/>
      <c r="CQM125" s="222"/>
      <c r="CQN125" s="222"/>
      <c r="CQO125" s="222"/>
      <c r="CQP125" s="222"/>
      <c r="CQQ125" s="222"/>
      <c r="CQR125" s="222"/>
      <c r="CQS125" s="222"/>
      <c r="CQT125" s="222"/>
      <c r="CQU125" s="222"/>
      <c r="CQV125" s="222"/>
      <c r="CQW125" s="222"/>
      <c r="CQX125" s="222"/>
      <c r="CQY125" s="222"/>
      <c r="CQZ125" s="222"/>
      <c r="CRA125" s="222"/>
      <c r="CRB125" s="222"/>
      <c r="CRC125" s="222"/>
      <c r="CRD125" s="222"/>
      <c r="CRE125" s="222"/>
      <c r="CRF125" s="222"/>
      <c r="CRG125" s="222"/>
      <c r="CRH125" s="222"/>
      <c r="CRI125" s="222"/>
      <c r="CRJ125" s="222"/>
      <c r="CRK125" s="222"/>
      <c r="CRL125" s="222"/>
      <c r="CRM125" s="222"/>
      <c r="CRN125" s="222"/>
      <c r="CRO125" s="222"/>
      <c r="CRP125" s="222"/>
      <c r="CRQ125" s="222"/>
      <c r="CRR125" s="222"/>
      <c r="CRS125" s="222"/>
      <c r="CRT125" s="222"/>
      <c r="CRU125" s="222"/>
      <c r="CRV125" s="222"/>
      <c r="CRW125" s="222"/>
      <c r="CRX125" s="222"/>
      <c r="CRY125" s="222"/>
      <c r="CRZ125" s="222"/>
      <c r="CSA125" s="222"/>
      <c r="CSB125" s="222"/>
      <c r="CSC125" s="222"/>
      <c r="CSD125" s="222"/>
      <c r="CSE125" s="222"/>
      <c r="CSF125" s="222"/>
      <c r="CSG125" s="222"/>
      <c r="CSH125" s="222"/>
      <c r="CSI125" s="222"/>
      <c r="CSJ125" s="222"/>
      <c r="CSK125" s="222"/>
      <c r="CSL125" s="222"/>
      <c r="CSM125" s="222"/>
      <c r="CSN125" s="222"/>
      <c r="CSO125" s="222"/>
      <c r="CSP125" s="222"/>
      <c r="CSQ125" s="222"/>
      <c r="CSR125" s="222"/>
      <c r="CSS125" s="222"/>
      <c r="CST125" s="222"/>
      <c r="CSU125" s="222"/>
      <c r="CSV125" s="222"/>
      <c r="CSW125" s="222"/>
      <c r="CSX125" s="222"/>
      <c r="CSY125" s="222"/>
      <c r="CSZ125" s="222"/>
      <c r="CTA125" s="222"/>
      <c r="CTB125" s="222"/>
      <c r="CTC125" s="222"/>
      <c r="CTD125" s="222"/>
      <c r="CTE125" s="222"/>
      <c r="CTF125" s="222"/>
      <c r="CTG125" s="222"/>
      <c r="CTH125" s="222"/>
      <c r="CTI125" s="222"/>
      <c r="CTJ125" s="222"/>
      <c r="CTK125" s="222"/>
      <c r="CTL125" s="222"/>
      <c r="CTM125" s="222"/>
      <c r="CTN125" s="222"/>
      <c r="CTO125" s="222"/>
      <c r="CTP125" s="222"/>
      <c r="CTQ125" s="222"/>
      <c r="CTR125" s="222"/>
      <c r="CTS125" s="222"/>
      <c r="CTT125" s="222"/>
      <c r="CTU125" s="222"/>
      <c r="CTV125" s="222"/>
      <c r="CTW125" s="222"/>
      <c r="CTX125" s="222"/>
      <c r="CTY125" s="222"/>
      <c r="CTZ125" s="222"/>
      <c r="CUA125" s="222"/>
      <c r="CUB125" s="222"/>
      <c r="CUC125" s="222"/>
      <c r="CUD125" s="222"/>
      <c r="CUE125" s="222"/>
      <c r="CUF125" s="222"/>
      <c r="CUG125" s="222"/>
      <c r="CUH125" s="222"/>
      <c r="CUI125" s="222"/>
      <c r="CUJ125" s="222"/>
      <c r="CUK125" s="222"/>
      <c r="CUL125" s="222"/>
      <c r="CUM125" s="222"/>
      <c r="CUN125" s="222"/>
      <c r="CUO125" s="222"/>
      <c r="CUP125" s="222"/>
      <c r="CUQ125" s="222"/>
      <c r="CUR125" s="222"/>
      <c r="CUS125" s="222"/>
      <c r="CUT125" s="222"/>
      <c r="CUU125" s="222"/>
      <c r="CUV125" s="222"/>
      <c r="CUW125" s="222"/>
      <c r="CUX125" s="222"/>
      <c r="CUY125" s="222"/>
      <c r="CUZ125" s="222"/>
      <c r="CVA125" s="222"/>
      <c r="CVB125" s="222"/>
      <c r="CVC125" s="222"/>
      <c r="CVD125" s="222"/>
      <c r="CVE125" s="222"/>
      <c r="CVF125" s="222"/>
      <c r="CVG125" s="222"/>
      <c r="CVH125" s="222"/>
      <c r="CVI125" s="222"/>
      <c r="CVJ125" s="222"/>
      <c r="CVK125" s="222"/>
      <c r="CVL125" s="222"/>
      <c r="CVM125" s="222"/>
      <c r="CVN125" s="222"/>
      <c r="CVO125" s="222"/>
      <c r="CVP125" s="222"/>
      <c r="CVQ125" s="222"/>
      <c r="CVR125" s="222"/>
      <c r="CVS125" s="222"/>
      <c r="CVT125" s="222"/>
      <c r="CVU125" s="222"/>
      <c r="CVV125" s="222"/>
      <c r="CVW125" s="222"/>
      <c r="CVX125" s="222"/>
      <c r="CVY125" s="222"/>
      <c r="CVZ125" s="222"/>
      <c r="CWA125" s="222"/>
      <c r="CWB125" s="222"/>
      <c r="CWC125" s="222"/>
      <c r="CWD125" s="222"/>
      <c r="CWE125" s="222"/>
      <c r="CWF125" s="222"/>
      <c r="CWG125" s="222"/>
      <c r="CWH125" s="222"/>
      <c r="CWI125" s="222"/>
      <c r="CWJ125" s="222"/>
      <c r="CWK125" s="222"/>
      <c r="CWL125" s="222"/>
      <c r="CWM125" s="222"/>
      <c r="CWN125" s="222"/>
      <c r="CWO125" s="222"/>
      <c r="CWP125" s="222"/>
      <c r="CWQ125" s="222"/>
      <c r="CWR125" s="222"/>
      <c r="CWS125" s="222"/>
      <c r="CWT125" s="222"/>
      <c r="CWU125" s="222"/>
      <c r="CWV125" s="222"/>
      <c r="CWW125" s="222"/>
      <c r="CWX125" s="222"/>
      <c r="CWY125" s="222"/>
      <c r="CWZ125" s="222"/>
      <c r="CXA125" s="222"/>
      <c r="CXB125" s="222"/>
      <c r="CXC125" s="222"/>
      <c r="CXD125" s="222"/>
      <c r="CXE125" s="222"/>
      <c r="CXF125" s="222"/>
      <c r="CXG125" s="222"/>
      <c r="CXH125" s="222"/>
      <c r="CXI125" s="222"/>
      <c r="CXJ125" s="222"/>
      <c r="CXK125" s="222"/>
      <c r="CXL125" s="222"/>
      <c r="CXM125" s="222"/>
      <c r="CXN125" s="222"/>
      <c r="CXO125" s="222"/>
      <c r="CXP125" s="222"/>
      <c r="CXQ125" s="222"/>
      <c r="CXR125" s="222"/>
      <c r="CXS125" s="222"/>
      <c r="CXT125" s="222"/>
      <c r="CXU125" s="222"/>
      <c r="CXV125" s="222"/>
      <c r="CXW125" s="222"/>
      <c r="CXX125" s="222"/>
      <c r="CXY125" s="222"/>
      <c r="CXZ125" s="222"/>
      <c r="CYA125" s="222"/>
      <c r="CYB125" s="222"/>
      <c r="CYC125" s="222"/>
      <c r="CYD125" s="222"/>
      <c r="CYE125" s="222"/>
      <c r="CYF125" s="222"/>
      <c r="CYG125" s="222"/>
      <c r="CYH125" s="222"/>
      <c r="CYI125" s="222"/>
      <c r="CYJ125" s="222"/>
      <c r="CYK125" s="222"/>
      <c r="CYL125" s="222"/>
      <c r="CYM125" s="222"/>
      <c r="CYN125" s="222"/>
      <c r="CYO125" s="222"/>
      <c r="CYP125" s="222"/>
      <c r="CYQ125" s="222"/>
      <c r="CYR125" s="222"/>
      <c r="CYS125" s="222"/>
      <c r="CYT125" s="222"/>
      <c r="CYU125" s="222"/>
      <c r="CYV125" s="222"/>
      <c r="CYW125" s="222"/>
      <c r="CYX125" s="222"/>
      <c r="CYY125" s="222"/>
      <c r="CYZ125" s="222"/>
      <c r="CZA125" s="222"/>
      <c r="CZB125" s="222"/>
      <c r="CZC125" s="222"/>
      <c r="CZD125" s="222"/>
      <c r="CZE125" s="222"/>
      <c r="CZF125" s="222"/>
      <c r="CZG125" s="222"/>
      <c r="CZH125" s="222"/>
      <c r="CZI125" s="222"/>
      <c r="CZJ125" s="222"/>
      <c r="CZK125" s="222"/>
      <c r="CZL125" s="222"/>
      <c r="CZM125" s="222"/>
      <c r="CZN125" s="222"/>
      <c r="CZO125" s="222"/>
      <c r="CZP125" s="222"/>
      <c r="CZQ125" s="222"/>
      <c r="CZR125" s="222"/>
      <c r="CZS125" s="222"/>
      <c r="CZT125" s="222"/>
      <c r="CZU125" s="222"/>
      <c r="CZV125" s="222"/>
      <c r="CZW125" s="222"/>
      <c r="CZX125" s="222"/>
      <c r="CZY125" s="222"/>
      <c r="CZZ125" s="222"/>
      <c r="DAA125" s="222"/>
      <c r="DAB125" s="222"/>
      <c r="DAC125" s="222"/>
      <c r="DAD125" s="222"/>
      <c r="DAE125" s="222"/>
      <c r="DAF125" s="222"/>
      <c r="DAG125" s="222"/>
      <c r="DAH125" s="222"/>
      <c r="DAI125" s="222"/>
      <c r="DAJ125" s="222"/>
      <c r="DAK125" s="222"/>
      <c r="DAL125" s="222"/>
      <c r="DAM125" s="222"/>
      <c r="DAN125" s="222"/>
      <c r="DAO125" s="222"/>
      <c r="DAP125" s="222"/>
      <c r="DAQ125" s="222"/>
      <c r="DAR125" s="222"/>
      <c r="DAS125" s="222"/>
      <c r="DAT125" s="222"/>
      <c r="DAU125" s="222"/>
      <c r="DAV125" s="222"/>
      <c r="DAW125" s="222"/>
      <c r="DAX125" s="222"/>
      <c r="DAY125" s="222"/>
      <c r="DAZ125" s="222"/>
      <c r="DBA125" s="222"/>
      <c r="DBB125" s="222"/>
      <c r="DBC125" s="222"/>
      <c r="DBD125" s="222"/>
      <c r="DBE125" s="222"/>
      <c r="DBF125" s="222"/>
      <c r="DBG125" s="222"/>
      <c r="DBH125" s="222"/>
      <c r="DBI125" s="222"/>
      <c r="DBJ125" s="222"/>
      <c r="DBK125" s="222"/>
      <c r="DBL125" s="222"/>
      <c r="DBM125" s="222"/>
      <c r="DBN125" s="222"/>
      <c r="DBO125" s="222"/>
      <c r="DBP125" s="222"/>
      <c r="DBQ125" s="222"/>
      <c r="DBR125" s="222"/>
      <c r="DBS125" s="222"/>
      <c r="DBT125" s="222"/>
      <c r="DBU125" s="222"/>
      <c r="DBV125" s="222"/>
      <c r="DBW125" s="222"/>
      <c r="DBX125" s="222"/>
      <c r="DBY125" s="222"/>
      <c r="DBZ125" s="222"/>
      <c r="DCA125" s="222"/>
      <c r="DCB125" s="222"/>
      <c r="DCC125" s="222"/>
      <c r="DCD125" s="222"/>
      <c r="DCE125" s="222"/>
      <c r="DCF125" s="222"/>
      <c r="DCG125" s="222"/>
      <c r="DCH125" s="222"/>
      <c r="DCI125" s="222"/>
      <c r="DCJ125" s="222"/>
      <c r="DCK125" s="222"/>
      <c r="DCL125" s="222"/>
      <c r="DCM125" s="222"/>
      <c r="DCN125" s="222"/>
      <c r="DCO125" s="222"/>
      <c r="DCP125" s="222"/>
      <c r="DCQ125" s="222"/>
      <c r="DCR125" s="222"/>
      <c r="DCS125" s="222"/>
      <c r="DCT125" s="222"/>
      <c r="DCU125" s="222"/>
      <c r="DCV125" s="222"/>
      <c r="DCW125" s="222"/>
      <c r="DCX125" s="222"/>
      <c r="DCY125" s="222"/>
      <c r="DCZ125" s="222"/>
      <c r="DDA125" s="222"/>
      <c r="DDB125" s="222"/>
      <c r="DDC125" s="222"/>
      <c r="DDD125" s="222"/>
      <c r="DDE125" s="222"/>
      <c r="DDF125" s="222"/>
      <c r="DDG125" s="222"/>
      <c r="DDH125" s="222"/>
      <c r="DDI125" s="222"/>
      <c r="DDJ125" s="222"/>
      <c r="DDK125" s="222"/>
      <c r="DDL125" s="222"/>
      <c r="DDM125" s="222"/>
      <c r="DDN125" s="222"/>
      <c r="DDO125" s="222"/>
      <c r="DDP125" s="222"/>
      <c r="DDQ125" s="222"/>
      <c r="DDR125" s="222"/>
      <c r="DDS125" s="222"/>
      <c r="DDT125" s="222"/>
      <c r="DDU125" s="222"/>
      <c r="DDV125" s="222"/>
      <c r="DDW125" s="222"/>
      <c r="DDX125" s="222"/>
      <c r="DDY125" s="222"/>
      <c r="DDZ125" s="222"/>
      <c r="DEA125" s="222"/>
      <c r="DEB125" s="222"/>
      <c r="DEC125" s="222"/>
      <c r="DED125" s="222"/>
      <c r="DEE125" s="222"/>
      <c r="DEF125" s="222"/>
      <c r="DEG125" s="222"/>
      <c r="DEH125" s="222"/>
      <c r="DEI125" s="222"/>
      <c r="DEJ125" s="222"/>
      <c r="DEK125" s="222"/>
      <c r="DEL125" s="222"/>
      <c r="DEM125" s="222"/>
      <c r="DEN125" s="222"/>
      <c r="DEO125" s="222"/>
      <c r="DEP125" s="222"/>
      <c r="DEQ125" s="222"/>
      <c r="DER125" s="222"/>
      <c r="DES125" s="222"/>
      <c r="DET125" s="222"/>
      <c r="DEU125" s="222"/>
      <c r="DEV125" s="222"/>
      <c r="DEW125" s="222"/>
      <c r="DEX125" s="222"/>
      <c r="DEY125" s="222"/>
      <c r="DEZ125" s="222"/>
      <c r="DFA125" s="222"/>
      <c r="DFB125" s="222"/>
      <c r="DFC125" s="222"/>
      <c r="DFD125" s="222"/>
      <c r="DFE125" s="222"/>
      <c r="DFF125" s="222"/>
      <c r="DFG125" s="222"/>
      <c r="DFH125" s="222"/>
      <c r="DFI125" s="222"/>
      <c r="DFJ125" s="222"/>
      <c r="DFK125" s="222"/>
      <c r="DFL125" s="222"/>
      <c r="DFM125" s="222"/>
      <c r="DFN125" s="222"/>
      <c r="DFO125" s="222"/>
      <c r="DFP125" s="222"/>
      <c r="DFQ125" s="222"/>
      <c r="DFR125" s="222"/>
      <c r="DFS125" s="222"/>
      <c r="DFT125" s="222"/>
      <c r="DFU125" s="222"/>
      <c r="DFV125" s="222"/>
      <c r="DFW125" s="222"/>
      <c r="DFX125" s="222"/>
      <c r="DFY125" s="222"/>
      <c r="DFZ125" s="222"/>
      <c r="DGA125" s="222"/>
      <c r="DGB125" s="222"/>
      <c r="DGC125" s="222"/>
      <c r="DGD125" s="222"/>
      <c r="DGE125" s="222"/>
      <c r="DGF125" s="222"/>
      <c r="DGG125" s="222"/>
      <c r="DGH125" s="222"/>
      <c r="DGI125" s="222"/>
      <c r="DGJ125" s="222"/>
      <c r="DGK125" s="222"/>
      <c r="DGL125" s="222"/>
      <c r="DGM125" s="222"/>
      <c r="DGN125" s="222"/>
      <c r="DGO125" s="222"/>
      <c r="DGP125" s="222"/>
      <c r="DGQ125" s="222"/>
      <c r="DGR125" s="222"/>
      <c r="DGS125" s="222"/>
      <c r="DGT125" s="222"/>
      <c r="DGU125" s="222"/>
      <c r="DGV125" s="222"/>
      <c r="DGW125" s="222"/>
      <c r="DGX125" s="222"/>
      <c r="DGY125" s="222"/>
      <c r="DGZ125" s="222"/>
      <c r="DHA125" s="222"/>
      <c r="DHB125" s="222"/>
      <c r="DHC125" s="222"/>
      <c r="DHD125" s="222"/>
      <c r="DHE125" s="222"/>
      <c r="DHF125" s="222"/>
      <c r="DHG125" s="222"/>
      <c r="DHH125" s="222"/>
      <c r="DHI125" s="222"/>
      <c r="DHJ125" s="222"/>
      <c r="DHK125" s="222"/>
      <c r="DHL125" s="222"/>
      <c r="DHM125" s="222"/>
      <c r="DHN125" s="222"/>
      <c r="DHO125" s="222"/>
      <c r="DHP125" s="222"/>
      <c r="DHQ125" s="222"/>
      <c r="DHR125" s="222"/>
      <c r="DHS125" s="222"/>
      <c r="DHT125" s="222"/>
      <c r="DHU125" s="222"/>
      <c r="DHV125" s="222"/>
      <c r="DHW125" s="222"/>
      <c r="DHX125" s="222"/>
      <c r="DHY125" s="222"/>
      <c r="DHZ125" s="222"/>
      <c r="DIA125" s="222"/>
      <c r="DIB125" s="222"/>
      <c r="DIC125" s="222"/>
      <c r="DID125" s="222"/>
      <c r="DIE125" s="222"/>
      <c r="DIF125" s="222"/>
      <c r="DIG125" s="222"/>
      <c r="DIH125" s="222"/>
      <c r="DII125" s="222"/>
      <c r="DIJ125" s="222"/>
      <c r="DIK125" s="222"/>
      <c r="DIL125" s="222"/>
      <c r="DIM125" s="222"/>
      <c r="DIN125" s="222"/>
      <c r="DIO125" s="222"/>
      <c r="DIP125" s="222"/>
      <c r="DIQ125" s="222"/>
      <c r="DIR125" s="222"/>
      <c r="DIS125" s="222"/>
      <c r="DIT125" s="222"/>
      <c r="DIU125" s="222"/>
      <c r="DIV125" s="222"/>
      <c r="DIW125" s="222"/>
      <c r="DIX125" s="222"/>
      <c r="DIY125" s="222"/>
      <c r="DIZ125" s="222"/>
      <c r="DJA125" s="222"/>
      <c r="DJB125" s="222"/>
      <c r="DJC125" s="222"/>
      <c r="DJD125" s="222"/>
      <c r="DJE125" s="222"/>
      <c r="DJF125" s="222"/>
      <c r="DJG125" s="222"/>
      <c r="DJH125" s="222"/>
      <c r="DJI125" s="222"/>
      <c r="DJJ125" s="222"/>
      <c r="DJK125" s="222"/>
      <c r="DJL125" s="222"/>
      <c r="DJM125" s="222"/>
      <c r="DJN125" s="222"/>
      <c r="DJO125" s="222"/>
      <c r="DJP125" s="222"/>
      <c r="DJQ125" s="222"/>
      <c r="DJR125" s="222"/>
      <c r="DJS125" s="222"/>
      <c r="DJT125" s="222"/>
      <c r="DJU125" s="222"/>
      <c r="DJV125" s="222"/>
      <c r="DJW125" s="222"/>
      <c r="DJX125" s="222"/>
      <c r="DJY125" s="222"/>
      <c r="DJZ125" s="222"/>
      <c r="DKA125" s="222"/>
      <c r="DKB125" s="222"/>
      <c r="DKC125" s="222"/>
      <c r="DKD125" s="222"/>
      <c r="DKE125" s="222"/>
      <c r="DKF125" s="222"/>
      <c r="DKG125" s="222"/>
      <c r="DKH125" s="222"/>
      <c r="DKI125" s="222"/>
      <c r="DKJ125" s="222"/>
      <c r="DKK125" s="222"/>
      <c r="DKL125" s="222"/>
      <c r="DKM125" s="222"/>
      <c r="DKN125" s="222"/>
      <c r="DKO125" s="222"/>
      <c r="DKP125" s="222"/>
      <c r="DKQ125" s="222"/>
      <c r="DKR125" s="222"/>
      <c r="DKS125" s="222"/>
      <c r="DKT125" s="222"/>
      <c r="DKU125" s="222"/>
      <c r="DKV125" s="222"/>
      <c r="DKW125" s="222"/>
      <c r="DKX125" s="222"/>
      <c r="DKY125" s="222"/>
      <c r="DKZ125" s="222"/>
      <c r="DLA125" s="222"/>
      <c r="DLB125" s="222"/>
      <c r="DLC125" s="222"/>
      <c r="DLD125" s="222"/>
      <c r="DLE125" s="222"/>
      <c r="DLF125" s="222"/>
      <c r="DLG125" s="222"/>
      <c r="DLH125" s="222"/>
      <c r="DLI125" s="222"/>
      <c r="DLJ125" s="222"/>
      <c r="DLK125" s="222"/>
      <c r="DLL125" s="222"/>
      <c r="DLM125" s="222"/>
      <c r="DLN125" s="222"/>
      <c r="DLO125" s="222"/>
      <c r="DLP125" s="222"/>
      <c r="DLQ125" s="222"/>
      <c r="DLR125" s="222"/>
      <c r="DLS125" s="222"/>
      <c r="DLT125" s="222"/>
      <c r="DLU125" s="222"/>
      <c r="DLV125" s="222"/>
      <c r="DLW125" s="222"/>
      <c r="DLX125" s="222"/>
      <c r="DLY125" s="222"/>
      <c r="DLZ125" s="222"/>
      <c r="DMA125" s="222"/>
      <c r="DMB125" s="222"/>
      <c r="DMC125" s="222"/>
      <c r="DMD125" s="222"/>
      <c r="DME125" s="222"/>
      <c r="DMF125" s="222"/>
      <c r="DMG125" s="222"/>
      <c r="DMH125" s="222"/>
      <c r="DMI125" s="222"/>
      <c r="DMJ125" s="222"/>
      <c r="DMK125" s="222"/>
      <c r="DML125" s="222"/>
      <c r="DMM125" s="222"/>
      <c r="DMN125" s="222"/>
      <c r="DMO125" s="222"/>
      <c r="DMP125" s="222"/>
      <c r="DMQ125" s="222"/>
      <c r="DMR125" s="222"/>
      <c r="DMS125" s="222"/>
      <c r="DMT125" s="222"/>
      <c r="DMU125" s="222"/>
      <c r="DMV125" s="222"/>
      <c r="DMW125" s="222"/>
      <c r="DMX125" s="222"/>
      <c r="DMY125" s="222"/>
      <c r="DMZ125" s="222"/>
      <c r="DNA125" s="222"/>
      <c r="DNB125" s="222"/>
      <c r="DNC125" s="222"/>
      <c r="DND125" s="222"/>
      <c r="DNE125" s="222"/>
      <c r="DNF125" s="222"/>
      <c r="DNG125" s="222"/>
      <c r="DNH125" s="222"/>
      <c r="DNI125" s="222"/>
      <c r="DNJ125" s="222"/>
      <c r="DNK125" s="222"/>
      <c r="DNL125" s="222"/>
      <c r="DNM125" s="222"/>
      <c r="DNN125" s="222"/>
      <c r="DNO125" s="222"/>
      <c r="DNP125" s="222"/>
      <c r="DNQ125" s="222"/>
      <c r="DNR125" s="222"/>
      <c r="DNS125" s="222"/>
      <c r="DNT125" s="222"/>
      <c r="DNU125" s="222"/>
      <c r="DNV125" s="222"/>
      <c r="DNW125" s="222"/>
      <c r="DNX125" s="222"/>
      <c r="DNY125" s="222"/>
      <c r="DNZ125" s="222"/>
      <c r="DOA125" s="222"/>
      <c r="DOB125" s="222"/>
      <c r="DOC125" s="222"/>
      <c r="DOD125" s="222"/>
      <c r="DOE125" s="222"/>
      <c r="DOF125" s="222"/>
      <c r="DOG125" s="222"/>
      <c r="DOH125" s="222"/>
      <c r="DOI125" s="222"/>
      <c r="DOJ125" s="222"/>
      <c r="DOK125" s="222"/>
      <c r="DOL125" s="222"/>
      <c r="DOM125" s="222"/>
      <c r="DON125" s="222"/>
      <c r="DOO125" s="222"/>
      <c r="DOP125" s="222"/>
      <c r="DOQ125" s="222"/>
      <c r="DOR125" s="222"/>
      <c r="DOS125" s="222"/>
      <c r="DOT125" s="222"/>
      <c r="DOU125" s="222"/>
      <c r="DOV125" s="222"/>
      <c r="DOW125" s="222"/>
      <c r="DOX125" s="222"/>
      <c r="DOY125" s="222"/>
      <c r="DOZ125" s="222"/>
      <c r="DPA125" s="222"/>
      <c r="DPB125" s="222"/>
      <c r="DPC125" s="222"/>
      <c r="DPD125" s="222"/>
      <c r="DPE125" s="222"/>
      <c r="DPF125" s="222"/>
      <c r="DPG125" s="222"/>
      <c r="DPH125" s="222"/>
      <c r="DPI125" s="222"/>
      <c r="DPJ125" s="222"/>
      <c r="DPK125" s="222"/>
      <c r="DPL125" s="222"/>
      <c r="DPM125" s="222"/>
      <c r="DPN125" s="222"/>
      <c r="DPO125" s="222"/>
      <c r="DPP125" s="222"/>
      <c r="DPQ125" s="222"/>
      <c r="DPR125" s="222"/>
      <c r="DPS125" s="222"/>
      <c r="DPT125" s="222"/>
      <c r="DPU125" s="222"/>
      <c r="DPV125" s="222"/>
      <c r="DPW125" s="222"/>
      <c r="DPX125" s="222"/>
      <c r="DPY125" s="222"/>
      <c r="DPZ125" s="222"/>
      <c r="DQA125" s="222"/>
      <c r="DQB125" s="222"/>
      <c r="DQC125" s="222"/>
      <c r="DQD125" s="222"/>
      <c r="DQE125" s="222"/>
      <c r="DQF125" s="222"/>
      <c r="DQG125" s="222"/>
      <c r="DQH125" s="222"/>
      <c r="DQI125" s="222"/>
      <c r="DQJ125" s="222"/>
      <c r="DQK125" s="222"/>
      <c r="DQL125" s="222"/>
      <c r="DQM125" s="222"/>
      <c r="DQN125" s="222"/>
      <c r="DQO125" s="222"/>
      <c r="DQP125" s="222"/>
      <c r="DQQ125" s="222"/>
      <c r="DQR125" s="222"/>
      <c r="DQS125" s="222"/>
      <c r="DQT125" s="222"/>
      <c r="DQU125" s="222"/>
      <c r="DQV125" s="222"/>
      <c r="DQW125" s="222"/>
      <c r="DQX125" s="222"/>
      <c r="DQY125" s="222"/>
      <c r="DQZ125" s="222"/>
      <c r="DRA125" s="222"/>
      <c r="DRB125" s="222"/>
      <c r="DRC125" s="222"/>
      <c r="DRD125" s="222"/>
      <c r="DRE125" s="222"/>
      <c r="DRF125" s="222"/>
      <c r="DRG125" s="222"/>
      <c r="DRH125" s="222"/>
      <c r="DRI125" s="222"/>
      <c r="DRJ125" s="222"/>
      <c r="DRK125" s="222"/>
      <c r="DRL125" s="222"/>
      <c r="DRM125" s="222"/>
      <c r="DRN125" s="222"/>
      <c r="DRO125" s="222"/>
      <c r="DRP125" s="222"/>
      <c r="DRQ125" s="222"/>
      <c r="DRR125" s="222"/>
      <c r="DRS125" s="222"/>
      <c r="DRT125" s="222"/>
      <c r="DRU125" s="222"/>
      <c r="DRV125" s="222"/>
      <c r="DRW125" s="222"/>
      <c r="DRX125" s="222"/>
      <c r="DRY125" s="222"/>
      <c r="DRZ125" s="222"/>
      <c r="DSA125" s="222"/>
      <c r="DSB125" s="222"/>
      <c r="DSC125" s="222"/>
      <c r="DSD125" s="222"/>
      <c r="DSE125" s="222"/>
      <c r="DSF125" s="222"/>
      <c r="DSG125" s="222"/>
      <c r="DSH125" s="222"/>
      <c r="DSI125" s="222"/>
      <c r="DSJ125" s="222"/>
      <c r="DSK125" s="222"/>
      <c r="DSL125" s="222"/>
      <c r="DSM125" s="222"/>
      <c r="DSN125" s="222"/>
      <c r="DSO125" s="222"/>
      <c r="DSP125" s="222"/>
      <c r="DSQ125" s="222"/>
      <c r="DSR125" s="222"/>
      <c r="DSS125" s="222"/>
      <c r="DST125" s="222"/>
      <c r="DSU125" s="222"/>
      <c r="DSV125" s="222"/>
      <c r="DSW125" s="222"/>
      <c r="DSX125" s="222"/>
      <c r="DSY125" s="222"/>
      <c r="DSZ125" s="222"/>
      <c r="DTA125" s="222"/>
      <c r="DTB125" s="222"/>
      <c r="DTC125" s="222"/>
      <c r="DTD125" s="222"/>
      <c r="DTE125" s="222"/>
      <c r="DTF125" s="222"/>
      <c r="DTG125" s="222"/>
      <c r="DTH125" s="222"/>
      <c r="DTI125" s="222"/>
      <c r="DTJ125" s="222"/>
      <c r="DTK125" s="222"/>
      <c r="DTL125" s="222"/>
      <c r="DTM125" s="222"/>
      <c r="DTN125" s="222"/>
      <c r="DTO125" s="222"/>
      <c r="DTP125" s="222"/>
      <c r="DTQ125" s="222"/>
      <c r="DTR125" s="222"/>
      <c r="DTS125" s="222"/>
      <c r="DTT125" s="222"/>
      <c r="DTU125" s="222"/>
      <c r="DTV125" s="222"/>
      <c r="DTW125" s="222"/>
      <c r="DTX125" s="222"/>
      <c r="DTY125" s="222"/>
      <c r="DTZ125" s="222"/>
      <c r="DUA125" s="222"/>
      <c r="DUB125" s="222"/>
      <c r="DUC125" s="222"/>
      <c r="DUD125" s="222"/>
      <c r="DUE125" s="222"/>
      <c r="DUF125" s="222"/>
      <c r="DUG125" s="222"/>
      <c r="DUH125" s="222"/>
      <c r="DUI125" s="222"/>
      <c r="DUJ125" s="222"/>
      <c r="DUK125" s="222"/>
      <c r="DUL125" s="222"/>
      <c r="DUM125" s="222"/>
      <c r="DUN125" s="222"/>
      <c r="DUO125" s="222"/>
      <c r="DUP125" s="222"/>
      <c r="DUQ125" s="222"/>
      <c r="DUR125" s="222"/>
      <c r="DUS125" s="222"/>
      <c r="DUT125" s="222"/>
      <c r="DUU125" s="222"/>
      <c r="DUV125" s="222"/>
      <c r="DUW125" s="222"/>
      <c r="DUX125" s="222"/>
      <c r="DUY125" s="222"/>
      <c r="DUZ125" s="222"/>
      <c r="DVA125" s="222"/>
      <c r="DVB125" s="222"/>
      <c r="DVC125" s="222"/>
      <c r="DVD125" s="222"/>
      <c r="DVE125" s="222"/>
      <c r="DVF125" s="222"/>
      <c r="DVG125" s="222"/>
      <c r="DVH125" s="222"/>
      <c r="DVI125" s="222"/>
      <c r="DVJ125" s="222"/>
      <c r="DVK125" s="222"/>
      <c r="DVL125" s="222"/>
      <c r="DVM125" s="222"/>
      <c r="DVN125" s="222"/>
      <c r="DVO125" s="222"/>
      <c r="DVP125" s="222"/>
      <c r="DVQ125" s="222"/>
      <c r="DVR125" s="222"/>
      <c r="DVS125" s="222"/>
      <c r="DVT125" s="222"/>
      <c r="DVU125" s="222"/>
      <c r="DVV125" s="222"/>
      <c r="DVW125" s="222"/>
      <c r="DVX125" s="222"/>
      <c r="DVY125" s="222"/>
      <c r="DVZ125" s="222"/>
      <c r="DWA125" s="222"/>
      <c r="DWB125" s="222"/>
      <c r="DWC125" s="222"/>
      <c r="DWD125" s="222"/>
      <c r="DWE125" s="222"/>
      <c r="DWF125" s="222"/>
      <c r="DWG125" s="222"/>
      <c r="DWH125" s="222"/>
      <c r="DWI125" s="222"/>
      <c r="DWJ125" s="222"/>
      <c r="DWK125" s="222"/>
      <c r="DWL125" s="222"/>
      <c r="DWM125" s="222"/>
      <c r="DWN125" s="222"/>
      <c r="DWO125" s="222"/>
      <c r="DWP125" s="222"/>
      <c r="DWQ125" s="222"/>
      <c r="DWR125" s="222"/>
      <c r="DWS125" s="222"/>
      <c r="DWT125" s="222"/>
      <c r="DWU125" s="222"/>
      <c r="DWV125" s="222"/>
      <c r="DWW125" s="222"/>
      <c r="DWX125" s="222"/>
      <c r="DWY125" s="222"/>
      <c r="DWZ125" s="222"/>
      <c r="DXA125" s="222"/>
      <c r="DXB125" s="222"/>
      <c r="DXC125" s="222"/>
      <c r="DXD125" s="222"/>
      <c r="DXE125" s="222"/>
      <c r="DXF125" s="222"/>
      <c r="DXG125" s="222"/>
      <c r="DXH125" s="222"/>
      <c r="DXI125" s="222"/>
      <c r="DXJ125" s="222"/>
      <c r="DXK125" s="222"/>
      <c r="DXL125" s="222"/>
      <c r="DXM125" s="222"/>
      <c r="DXN125" s="222"/>
      <c r="DXO125" s="222"/>
      <c r="DXP125" s="222"/>
      <c r="DXQ125" s="222"/>
      <c r="DXR125" s="222"/>
      <c r="DXS125" s="222"/>
      <c r="DXT125" s="222"/>
      <c r="DXU125" s="222"/>
      <c r="DXV125" s="222"/>
      <c r="DXW125" s="222"/>
      <c r="DXX125" s="222"/>
      <c r="DXY125" s="222"/>
      <c r="DXZ125" s="222"/>
      <c r="DYA125" s="222"/>
      <c r="DYB125" s="222"/>
      <c r="DYC125" s="222"/>
      <c r="DYD125" s="222"/>
      <c r="DYE125" s="222"/>
      <c r="DYF125" s="222"/>
      <c r="DYG125" s="222"/>
      <c r="DYH125" s="222"/>
      <c r="DYI125" s="222"/>
      <c r="DYJ125" s="222"/>
      <c r="DYK125" s="222"/>
      <c r="DYL125" s="222"/>
      <c r="DYM125" s="222"/>
      <c r="DYN125" s="222"/>
      <c r="DYO125" s="222"/>
      <c r="DYP125" s="222"/>
      <c r="DYQ125" s="222"/>
      <c r="DYR125" s="222"/>
      <c r="DYS125" s="222"/>
      <c r="DYT125" s="222"/>
      <c r="DYU125" s="222"/>
      <c r="DYV125" s="222"/>
      <c r="DYW125" s="222"/>
      <c r="DYX125" s="222"/>
      <c r="DYY125" s="222"/>
      <c r="DYZ125" s="222"/>
      <c r="DZA125" s="222"/>
      <c r="DZB125" s="222"/>
      <c r="DZC125" s="222"/>
      <c r="DZD125" s="222"/>
      <c r="DZE125" s="222"/>
      <c r="DZF125" s="222"/>
      <c r="DZG125" s="222"/>
      <c r="DZH125" s="222"/>
      <c r="DZI125" s="222"/>
      <c r="DZJ125" s="222"/>
      <c r="DZK125" s="222"/>
      <c r="DZL125" s="222"/>
      <c r="DZM125" s="222"/>
      <c r="DZN125" s="222"/>
      <c r="DZO125" s="222"/>
      <c r="DZP125" s="222"/>
      <c r="DZQ125" s="222"/>
      <c r="DZR125" s="222"/>
      <c r="DZS125" s="222"/>
      <c r="DZT125" s="222"/>
      <c r="DZU125" s="222"/>
      <c r="DZV125" s="222"/>
      <c r="DZW125" s="222"/>
      <c r="DZX125" s="222"/>
      <c r="DZY125" s="222"/>
      <c r="DZZ125" s="222"/>
      <c r="EAA125" s="222"/>
      <c r="EAB125" s="222"/>
      <c r="EAC125" s="222"/>
      <c r="EAD125" s="222"/>
      <c r="EAE125" s="222"/>
      <c r="EAF125" s="222"/>
      <c r="EAG125" s="222"/>
      <c r="EAH125" s="222"/>
      <c r="EAI125" s="222"/>
      <c r="EAJ125" s="222"/>
      <c r="EAK125" s="222"/>
      <c r="EAL125" s="222"/>
      <c r="EAM125" s="222"/>
      <c r="EAN125" s="222"/>
      <c r="EAO125" s="222"/>
      <c r="EAP125" s="222"/>
      <c r="EAQ125" s="222"/>
      <c r="EAR125" s="222"/>
      <c r="EAS125" s="222"/>
      <c r="EAT125" s="222"/>
      <c r="EAU125" s="222"/>
      <c r="EAV125" s="222"/>
      <c r="EAW125" s="222"/>
      <c r="EAX125" s="222"/>
      <c r="EAY125" s="222"/>
      <c r="EAZ125" s="222"/>
      <c r="EBA125" s="222"/>
      <c r="EBB125" s="222"/>
      <c r="EBC125" s="222"/>
      <c r="EBD125" s="222"/>
      <c r="EBE125" s="222"/>
      <c r="EBF125" s="222"/>
      <c r="EBG125" s="222"/>
      <c r="EBH125" s="222"/>
      <c r="EBI125" s="222"/>
      <c r="EBJ125" s="222"/>
      <c r="EBK125" s="222"/>
      <c r="EBL125" s="222"/>
      <c r="EBM125" s="222"/>
      <c r="EBN125" s="222"/>
      <c r="EBO125" s="222"/>
      <c r="EBP125" s="222"/>
      <c r="EBQ125" s="222"/>
      <c r="EBR125" s="222"/>
      <c r="EBS125" s="222"/>
      <c r="EBT125" s="222"/>
      <c r="EBU125" s="222"/>
      <c r="EBV125" s="222"/>
      <c r="EBW125" s="222"/>
      <c r="EBX125" s="222"/>
      <c r="EBY125" s="222"/>
      <c r="EBZ125" s="222"/>
      <c r="ECA125" s="222"/>
      <c r="ECB125" s="222"/>
      <c r="ECC125" s="222"/>
      <c r="ECD125" s="222"/>
      <c r="ECE125" s="222"/>
      <c r="ECF125" s="222"/>
      <c r="ECG125" s="222"/>
      <c r="ECH125" s="222"/>
      <c r="ECI125" s="222"/>
      <c r="ECJ125" s="222"/>
      <c r="ECK125" s="222"/>
      <c r="ECL125" s="222"/>
      <c r="ECM125" s="222"/>
      <c r="ECN125" s="222"/>
      <c r="ECO125" s="222"/>
      <c r="ECP125" s="222"/>
      <c r="ECQ125" s="222"/>
      <c r="ECR125" s="222"/>
      <c r="ECS125" s="222"/>
      <c r="ECT125" s="222"/>
      <c r="ECU125" s="222"/>
      <c r="ECV125" s="222"/>
      <c r="ECW125" s="222"/>
      <c r="ECX125" s="222"/>
      <c r="ECY125" s="222"/>
      <c r="ECZ125" s="222"/>
      <c r="EDA125" s="222"/>
      <c r="EDB125" s="222"/>
      <c r="EDC125" s="222"/>
      <c r="EDD125" s="222"/>
      <c r="EDE125" s="222"/>
      <c r="EDF125" s="222"/>
      <c r="EDG125" s="222"/>
      <c r="EDH125" s="222"/>
      <c r="EDI125" s="222"/>
      <c r="EDJ125" s="222"/>
      <c r="EDK125" s="222"/>
      <c r="EDL125" s="222"/>
      <c r="EDM125" s="222"/>
      <c r="EDN125" s="222"/>
      <c r="EDO125" s="222"/>
      <c r="EDP125" s="222"/>
      <c r="EDQ125" s="222"/>
      <c r="EDR125" s="222"/>
      <c r="EDS125" s="222"/>
      <c r="EDT125" s="222"/>
      <c r="EDU125" s="222"/>
      <c r="EDV125" s="222"/>
      <c r="EDW125" s="222"/>
      <c r="EDX125" s="222"/>
      <c r="EDY125" s="222"/>
      <c r="EDZ125" s="222"/>
      <c r="EEA125" s="222"/>
      <c r="EEB125" s="222"/>
      <c r="EEC125" s="222"/>
      <c r="EED125" s="222"/>
      <c r="EEE125" s="222"/>
      <c r="EEF125" s="222"/>
      <c r="EEG125" s="222"/>
      <c r="EEH125" s="222"/>
      <c r="EEI125" s="222"/>
      <c r="EEJ125" s="222"/>
      <c r="EEK125" s="222"/>
      <c r="EEL125" s="222"/>
      <c r="EEM125" s="222"/>
      <c r="EEN125" s="222"/>
      <c r="EEO125" s="222"/>
      <c r="EEP125" s="222"/>
      <c r="EEQ125" s="222"/>
      <c r="EER125" s="222"/>
      <c r="EES125" s="222"/>
      <c r="EET125" s="222"/>
      <c r="EEU125" s="222"/>
      <c r="EEV125" s="222"/>
      <c r="EEW125" s="222"/>
      <c r="EEX125" s="222"/>
      <c r="EEY125" s="222"/>
      <c r="EEZ125" s="222"/>
      <c r="EFA125" s="222"/>
      <c r="EFB125" s="222"/>
      <c r="EFC125" s="222"/>
      <c r="EFD125" s="222"/>
      <c r="EFE125" s="222"/>
      <c r="EFF125" s="222"/>
      <c r="EFG125" s="222"/>
      <c r="EFH125" s="222"/>
      <c r="EFI125" s="222"/>
      <c r="EFJ125" s="222"/>
      <c r="EFK125" s="222"/>
      <c r="EFL125" s="222"/>
      <c r="EFM125" s="222"/>
      <c r="EFN125" s="222"/>
      <c r="EFO125" s="222"/>
      <c r="EFP125" s="222"/>
      <c r="EFQ125" s="222"/>
      <c r="EFR125" s="222"/>
      <c r="EFS125" s="222"/>
      <c r="EFT125" s="222"/>
      <c r="EFU125" s="222"/>
      <c r="EFV125" s="222"/>
      <c r="EFW125" s="222"/>
      <c r="EFX125" s="222"/>
      <c r="EFY125" s="222"/>
      <c r="EFZ125" s="222"/>
      <c r="EGA125" s="222"/>
      <c r="EGB125" s="222"/>
      <c r="EGC125" s="222"/>
      <c r="EGD125" s="222"/>
      <c r="EGE125" s="222"/>
      <c r="EGF125" s="222"/>
      <c r="EGG125" s="222"/>
      <c r="EGH125" s="222"/>
      <c r="EGI125" s="222"/>
      <c r="EGJ125" s="222"/>
      <c r="EGK125" s="222"/>
      <c r="EGL125" s="222"/>
      <c r="EGM125" s="222"/>
      <c r="EGN125" s="222"/>
      <c r="EGO125" s="222"/>
      <c r="EGP125" s="222"/>
      <c r="EGQ125" s="222"/>
      <c r="EGR125" s="222"/>
      <c r="EGS125" s="222"/>
      <c r="EGT125" s="222"/>
      <c r="EGU125" s="222"/>
      <c r="EGV125" s="222"/>
      <c r="EGW125" s="222"/>
      <c r="EGX125" s="222"/>
      <c r="EGY125" s="222"/>
      <c r="EGZ125" s="222"/>
      <c r="EHA125" s="222"/>
      <c r="EHB125" s="222"/>
      <c r="EHC125" s="222"/>
      <c r="EHD125" s="222"/>
      <c r="EHE125" s="222"/>
      <c r="EHF125" s="222"/>
      <c r="EHG125" s="222"/>
      <c r="EHH125" s="222"/>
      <c r="EHI125" s="222"/>
      <c r="EHJ125" s="222"/>
      <c r="EHK125" s="222"/>
      <c r="EHL125" s="222"/>
      <c r="EHM125" s="222"/>
      <c r="EHN125" s="222"/>
      <c r="EHO125" s="222"/>
      <c r="EHP125" s="222"/>
      <c r="EHQ125" s="222"/>
      <c r="EHR125" s="222"/>
      <c r="EHS125" s="222"/>
      <c r="EHT125" s="222"/>
      <c r="EHU125" s="222"/>
      <c r="EHV125" s="222"/>
      <c r="EHW125" s="222"/>
      <c r="EHX125" s="222"/>
      <c r="EHY125" s="222"/>
      <c r="EHZ125" s="222"/>
      <c r="EIA125" s="222"/>
      <c r="EIB125" s="222"/>
      <c r="EIC125" s="222"/>
      <c r="EID125" s="222"/>
      <c r="EIE125" s="222"/>
      <c r="EIF125" s="222"/>
      <c r="EIG125" s="222"/>
      <c r="EIH125" s="222"/>
      <c r="EII125" s="222"/>
      <c r="EIJ125" s="222"/>
      <c r="EIK125" s="222"/>
      <c r="EIL125" s="222"/>
      <c r="EIM125" s="222"/>
      <c r="EIN125" s="222"/>
      <c r="EIO125" s="222"/>
      <c r="EIP125" s="222"/>
      <c r="EIQ125" s="222"/>
      <c r="EIR125" s="222"/>
      <c r="EIS125" s="222"/>
      <c r="EIT125" s="222"/>
      <c r="EIU125" s="222"/>
      <c r="EIV125" s="222"/>
      <c r="EIW125" s="222"/>
      <c r="EIX125" s="222"/>
      <c r="EIY125" s="222"/>
      <c r="EIZ125" s="222"/>
      <c r="EJA125" s="222"/>
      <c r="EJB125" s="222"/>
      <c r="EJC125" s="222"/>
      <c r="EJD125" s="222"/>
      <c r="EJE125" s="222"/>
      <c r="EJF125" s="222"/>
      <c r="EJG125" s="222"/>
      <c r="EJH125" s="222"/>
      <c r="EJI125" s="222"/>
      <c r="EJJ125" s="222"/>
      <c r="EJK125" s="222"/>
      <c r="EJL125" s="222"/>
      <c r="EJM125" s="222"/>
      <c r="EJN125" s="222"/>
      <c r="EJO125" s="222"/>
      <c r="EJP125" s="222"/>
      <c r="EJQ125" s="222"/>
      <c r="EJR125" s="222"/>
      <c r="EJS125" s="222"/>
      <c r="EJT125" s="222"/>
      <c r="EJU125" s="222"/>
      <c r="EJV125" s="222"/>
      <c r="EJW125" s="222"/>
      <c r="EJX125" s="222"/>
      <c r="EJY125" s="222"/>
      <c r="EJZ125" s="222"/>
      <c r="EKA125" s="222"/>
      <c r="EKB125" s="222"/>
      <c r="EKC125" s="222"/>
      <c r="EKD125" s="222"/>
      <c r="EKE125" s="222"/>
      <c r="EKF125" s="222"/>
      <c r="EKG125" s="222"/>
      <c r="EKH125" s="222"/>
      <c r="EKI125" s="222"/>
      <c r="EKJ125" s="222"/>
      <c r="EKK125" s="222"/>
      <c r="EKL125" s="222"/>
      <c r="EKM125" s="222"/>
      <c r="EKN125" s="222"/>
      <c r="EKO125" s="222"/>
      <c r="EKP125" s="222"/>
      <c r="EKQ125" s="222"/>
      <c r="EKR125" s="222"/>
      <c r="EKS125" s="222"/>
      <c r="EKT125" s="222"/>
      <c r="EKU125" s="222"/>
      <c r="EKV125" s="222"/>
      <c r="EKW125" s="222"/>
      <c r="EKX125" s="222"/>
      <c r="EKY125" s="222"/>
      <c r="EKZ125" s="222"/>
      <c r="ELA125" s="222"/>
      <c r="ELB125" s="222"/>
      <c r="ELC125" s="222"/>
      <c r="ELD125" s="222"/>
      <c r="ELE125" s="222"/>
      <c r="ELF125" s="222"/>
      <c r="ELG125" s="222"/>
      <c r="ELH125" s="222"/>
      <c r="ELI125" s="222"/>
      <c r="ELJ125" s="222"/>
      <c r="ELK125" s="222"/>
      <c r="ELL125" s="222"/>
      <c r="ELM125" s="222"/>
      <c r="ELN125" s="222"/>
      <c r="ELO125" s="222"/>
      <c r="ELP125" s="222"/>
      <c r="ELQ125" s="222"/>
      <c r="ELR125" s="222"/>
      <c r="ELS125" s="222"/>
      <c r="ELT125" s="222"/>
      <c r="ELU125" s="222"/>
      <c r="ELV125" s="222"/>
      <c r="ELW125" s="222"/>
      <c r="ELX125" s="222"/>
      <c r="ELY125" s="222"/>
      <c r="ELZ125" s="222"/>
      <c r="EMA125" s="222"/>
      <c r="EMB125" s="222"/>
      <c r="EMC125" s="222"/>
      <c r="EMD125" s="222"/>
      <c r="EME125" s="222"/>
      <c r="EMF125" s="222"/>
      <c r="EMG125" s="222"/>
      <c r="EMH125" s="222"/>
      <c r="EMI125" s="222"/>
      <c r="EMJ125" s="222"/>
      <c r="EMK125" s="222"/>
      <c r="EML125" s="222"/>
      <c r="EMM125" s="222"/>
      <c r="EMN125" s="222"/>
      <c r="EMO125" s="222"/>
      <c r="EMP125" s="222"/>
      <c r="EMQ125" s="222"/>
      <c r="EMR125" s="222"/>
      <c r="EMS125" s="222"/>
      <c r="EMT125" s="222"/>
      <c r="EMU125" s="222"/>
      <c r="EMV125" s="222"/>
      <c r="EMW125" s="222"/>
      <c r="EMX125" s="222"/>
      <c r="EMY125" s="222"/>
      <c r="EMZ125" s="222"/>
      <c r="ENA125" s="222"/>
      <c r="ENB125" s="222"/>
      <c r="ENC125" s="222"/>
      <c r="END125" s="222"/>
      <c r="ENE125" s="222"/>
      <c r="ENF125" s="222"/>
      <c r="ENG125" s="222"/>
      <c r="ENH125" s="222"/>
      <c r="ENI125" s="222"/>
      <c r="ENJ125" s="222"/>
      <c r="ENK125" s="222"/>
      <c r="ENL125" s="222"/>
      <c r="ENM125" s="222"/>
      <c r="ENN125" s="222"/>
      <c r="ENO125" s="222"/>
      <c r="ENP125" s="222"/>
      <c r="ENQ125" s="222"/>
      <c r="ENR125" s="222"/>
      <c r="ENS125" s="222"/>
      <c r="ENT125" s="222"/>
      <c r="ENU125" s="222"/>
      <c r="ENV125" s="222"/>
      <c r="ENW125" s="222"/>
      <c r="ENX125" s="222"/>
      <c r="ENY125" s="222"/>
      <c r="ENZ125" s="222"/>
      <c r="EOA125" s="222"/>
      <c r="EOB125" s="222"/>
      <c r="EOC125" s="222"/>
      <c r="EOD125" s="222"/>
      <c r="EOE125" s="222"/>
      <c r="EOF125" s="222"/>
      <c r="EOG125" s="222"/>
      <c r="EOH125" s="222"/>
      <c r="EOI125" s="222"/>
      <c r="EOJ125" s="222"/>
      <c r="EOK125" s="222"/>
      <c r="EOL125" s="222"/>
      <c r="EOM125" s="222"/>
      <c r="EON125" s="222"/>
      <c r="EOO125" s="222"/>
      <c r="EOP125" s="222"/>
      <c r="EOQ125" s="222"/>
      <c r="EOR125" s="222"/>
      <c r="EOS125" s="222"/>
      <c r="EOT125" s="222"/>
      <c r="EOU125" s="222"/>
      <c r="EOV125" s="222"/>
      <c r="EOW125" s="222"/>
      <c r="EOX125" s="222"/>
      <c r="EOY125" s="222"/>
      <c r="EOZ125" s="222"/>
      <c r="EPA125" s="222"/>
      <c r="EPB125" s="222"/>
      <c r="EPC125" s="222"/>
      <c r="EPD125" s="222"/>
      <c r="EPE125" s="222"/>
      <c r="EPF125" s="222"/>
      <c r="EPG125" s="222"/>
      <c r="EPH125" s="222"/>
      <c r="EPI125" s="222"/>
      <c r="EPJ125" s="222"/>
      <c r="EPK125" s="222"/>
      <c r="EPL125" s="222"/>
      <c r="EPM125" s="222"/>
      <c r="EPN125" s="222"/>
      <c r="EPO125" s="222"/>
      <c r="EPP125" s="222"/>
      <c r="EPQ125" s="222"/>
      <c r="EPR125" s="222"/>
      <c r="EPS125" s="222"/>
      <c r="EPT125" s="222"/>
      <c r="EPU125" s="222"/>
      <c r="EPV125" s="222"/>
      <c r="EPW125" s="222"/>
      <c r="EPX125" s="222"/>
      <c r="EPY125" s="222"/>
      <c r="EPZ125" s="222"/>
      <c r="EQA125" s="222"/>
      <c r="EQB125" s="222"/>
      <c r="EQC125" s="222"/>
      <c r="EQD125" s="222"/>
      <c r="EQE125" s="222"/>
      <c r="EQF125" s="222"/>
      <c r="EQG125" s="222"/>
      <c r="EQH125" s="222"/>
      <c r="EQI125" s="222"/>
      <c r="EQJ125" s="222"/>
      <c r="EQK125" s="222"/>
      <c r="EQL125" s="222"/>
      <c r="EQM125" s="222"/>
      <c r="EQN125" s="222"/>
      <c r="EQO125" s="222"/>
      <c r="EQP125" s="222"/>
      <c r="EQQ125" s="222"/>
      <c r="EQR125" s="222"/>
      <c r="EQS125" s="222"/>
      <c r="EQT125" s="222"/>
      <c r="EQU125" s="222"/>
      <c r="EQV125" s="222"/>
      <c r="EQW125" s="222"/>
      <c r="EQX125" s="222"/>
      <c r="EQY125" s="222"/>
      <c r="EQZ125" s="222"/>
      <c r="ERA125" s="222"/>
      <c r="ERB125" s="222"/>
      <c r="ERC125" s="222"/>
      <c r="ERD125" s="222"/>
      <c r="ERE125" s="222"/>
      <c r="ERF125" s="222"/>
      <c r="ERG125" s="222"/>
      <c r="ERH125" s="222"/>
      <c r="ERI125" s="222"/>
      <c r="ERJ125" s="222"/>
      <c r="ERK125" s="222"/>
      <c r="ERL125" s="222"/>
      <c r="ERM125" s="222"/>
      <c r="ERN125" s="222"/>
      <c r="ERO125" s="222"/>
      <c r="ERP125" s="222"/>
      <c r="ERQ125" s="222"/>
      <c r="ERR125" s="222"/>
      <c r="ERS125" s="222"/>
      <c r="ERT125" s="222"/>
      <c r="ERU125" s="222"/>
      <c r="ERV125" s="222"/>
      <c r="ERW125" s="222"/>
      <c r="ERX125" s="222"/>
      <c r="ERY125" s="222"/>
      <c r="ERZ125" s="222"/>
      <c r="ESA125" s="222"/>
      <c r="ESB125" s="222"/>
      <c r="ESC125" s="222"/>
      <c r="ESD125" s="222"/>
      <c r="ESE125" s="222"/>
      <c r="ESF125" s="222"/>
      <c r="ESG125" s="222"/>
      <c r="ESH125" s="222"/>
      <c r="ESI125" s="222"/>
      <c r="ESJ125" s="222"/>
      <c r="ESK125" s="222"/>
      <c r="ESL125" s="222"/>
      <c r="ESM125" s="222"/>
      <c r="ESN125" s="222"/>
      <c r="ESO125" s="222"/>
      <c r="ESP125" s="222"/>
      <c r="ESQ125" s="222"/>
      <c r="ESR125" s="222"/>
      <c r="ESS125" s="222"/>
      <c r="EST125" s="222"/>
      <c r="ESU125" s="222"/>
      <c r="ESV125" s="222"/>
      <c r="ESW125" s="222"/>
      <c r="ESX125" s="222"/>
      <c r="ESY125" s="222"/>
      <c r="ESZ125" s="222"/>
      <c r="ETA125" s="222"/>
      <c r="ETB125" s="222"/>
      <c r="ETC125" s="222"/>
      <c r="ETD125" s="222"/>
      <c r="ETE125" s="222"/>
      <c r="ETF125" s="222"/>
      <c r="ETG125" s="222"/>
      <c r="ETH125" s="222"/>
      <c r="ETI125" s="222"/>
      <c r="ETJ125" s="222"/>
      <c r="ETK125" s="222"/>
      <c r="ETL125" s="222"/>
      <c r="ETM125" s="222"/>
      <c r="ETN125" s="222"/>
      <c r="ETO125" s="222"/>
      <c r="ETP125" s="222"/>
      <c r="ETQ125" s="222"/>
      <c r="ETR125" s="222"/>
      <c r="ETS125" s="222"/>
      <c r="ETT125" s="222"/>
      <c r="ETU125" s="222"/>
      <c r="ETV125" s="222"/>
      <c r="ETW125" s="222"/>
      <c r="ETX125" s="222"/>
      <c r="ETY125" s="222"/>
      <c r="ETZ125" s="222"/>
      <c r="EUA125" s="222"/>
      <c r="EUB125" s="222"/>
      <c r="EUC125" s="222"/>
      <c r="EUD125" s="222"/>
      <c r="EUE125" s="222"/>
      <c r="EUF125" s="222"/>
      <c r="EUG125" s="222"/>
      <c r="EUH125" s="222"/>
      <c r="EUI125" s="222"/>
      <c r="EUJ125" s="222"/>
      <c r="EUK125" s="222"/>
      <c r="EUL125" s="222"/>
      <c r="EUM125" s="222"/>
      <c r="EUN125" s="222"/>
      <c r="EUO125" s="222"/>
      <c r="EUP125" s="222"/>
      <c r="EUQ125" s="222"/>
      <c r="EUR125" s="222"/>
      <c r="EUS125" s="222"/>
      <c r="EUT125" s="222"/>
      <c r="EUU125" s="222"/>
      <c r="EUV125" s="222"/>
      <c r="EUW125" s="222"/>
      <c r="EUX125" s="222"/>
      <c r="EUY125" s="222"/>
      <c r="EUZ125" s="222"/>
      <c r="EVA125" s="222"/>
      <c r="EVB125" s="222"/>
      <c r="EVC125" s="222"/>
      <c r="EVD125" s="222"/>
      <c r="EVE125" s="222"/>
      <c r="EVF125" s="222"/>
      <c r="EVG125" s="222"/>
      <c r="EVH125" s="222"/>
      <c r="EVI125" s="222"/>
      <c r="EVJ125" s="222"/>
      <c r="EVK125" s="222"/>
      <c r="EVL125" s="222"/>
      <c r="EVM125" s="222"/>
      <c r="EVN125" s="222"/>
      <c r="EVO125" s="222"/>
      <c r="EVP125" s="222"/>
      <c r="EVQ125" s="222"/>
      <c r="EVR125" s="222"/>
      <c r="EVS125" s="222"/>
      <c r="EVT125" s="222"/>
      <c r="EVU125" s="222"/>
      <c r="EVV125" s="222"/>
      <c r="EVW125" s="222"/>
      <c r="EVX125" s="222"/>
      <c r="EVY125" s="222"/>
      <c r="EVZ125" s="222"/>
      <c r="EWA125" s="222"/>
      <c r="EWB125" s="222"/>
      <c r="EWC125" s="222"/>
      <c r="EWD125" s="222"/>
      <c r="EWE125" s="222"/>
      <c r="EWF125" s="222"/>
      <c r="EWG125" s="222"/>
      <c r="EWH125" s="222"/>
      <c r="EWI125" s="222"/>
      <c r="EWJ125" s="222"/>
      <c r="EWK125" s="222"/>
      <c r="EWL125" s="222"/>
      <c r="EWM125" s="222"/>
      <c r="EWN125" s="222"/>
      <c r="EWO125" s="222"/>
      <c r="EWP125" s="222"/>
      <c r="EWQ125" s="222"/>
      <c r="EWR125" s="222"/>
      <c r="EWS125" s="222"/>
      <c r="EWT125" s="222"/>
      <c r="EWU125" s="222"/>
      <c r="EWV125" s="222"/>
      <c r="EWW125" s="222"/>
      <c r="EWX125" s="222"/>
      <c r="EWY125" s="222"/>
      <c r="EWZ125" s="222"/>
      <c r="EXA125" s="222"/>
      <c r="EXB125" s="222"/>
      <c r="EXC125" s="222"/>
      <c r="EXD125" s="222"/>
      <c r="EXE125" s="222"/>
      <c r="EXF125" s="222"/>
      <c r="EXG125" s="222"/>
      <c r="EXH125" s="222"/>
      <c r="EXI125" s="222"/>
      <c r="EXJ125" s="222"/>
      <c r="EXK125" s="222"/>
      <c r="EXL125" s="222"/>
      <c r="EXM125" s="222"/>
      <c r="EXN125" s="222"/>
      <c r="EXO125" s="222"/>
      <c r="EXP125" s="222"/>
      <c r="EXQ125" s="222"/>
      <c r="EXR125" s="222"/>
      <c r="EXS125" s="222"/>
      <c r="EXT125" s="222"/>
      <c r="EXU125" s="222"/>
      <c r="EXV125" s="222"/>
      <c r="EXW125" s="222"/>
      <c r="EXX125" s="222"/>
      <c r="EXY125" s="222"/>
      <c r="EXZ125" s="222"/>
      <c r="EYA125" s="222"/>
      <c r="EYB125" s="222"/>
      <c r="EYC125" s="222"/>
      <c r="EYD125" s="222"/>
      <c r="EYE125" s="222"/>
      <c r="EYF125" s="222"/>
      <c r="EYG125" s="222"/>
      <c r="EYH125" s="222"/>
      <c r="EYI125" s="222"/>
      <c r="EYJ125" s="222"/>
      <c r="EYK125" s="222"/>
      <c r="EYL125" s="222"/>
      <c r="EYM125" s="222"/>
      <c r="EYN125" s="222"/>
      <c r="EYO125" s="222"/>
      <c r="EYP125" s="222"/>
      <c r="EYQ125" s="222"/>
      <c r="EYR125" s="222"/>
      <c r="EYS125" s="222"/>
      <c r="EYT125" s="222"/>
      <c r="EYU125" s="222"/>
      <c r="EYV125" s="222"/>
      <c r="EYW125" s="222"/>
      <c r="EYX125" s="222"/>
      <c r="EYY125" s="222"/>
      <c r="EYZ125" s="222"/>
      <c r="EZA125" s="222"/>
      <c r="EZB125" s="222"/>
      <c r="EZC125" s="222"/>
      <c r="EZD125" s="222"/>
      <c r="EZE125" s="222"/>
      <c r="EZF125" s="222"/>
      <c r="EZG125" s="222"/>
      <c r="EZH125" s="222"/>
      <c r="EZI125" s="222"/>
      <c r="EZJ125" s="222"/>
      <c r="EZK125" s="222"/>
      <c r="EZL125" s="222"/>
      <c r="EZM125" s="222"/>
      <c r="EZN125" s="222"/>
      <c r="EZO125" s="222"/>
      <c r="EZP125" s="222"/>
      <c r="EZQ125" s="222"/>
      <c r="EZR125" s="222"/>
      <c r="EZS125" s="222"/>
      <c r="EZT125" s="222"/>
      <c r="EZU125" s="222"/>
      <c r="EZV125" s="222"/>
      <c r="EZW125" s="222"/>
      <c r="EZX125" s="222"/>
      <c r="EZY125" s="222"/>
      <c r="EZZ125" s="222"/>
      <c r="FAA125" s="222"/>
      <c r="FAB125" s="222"/>
      <c r="FAC125" s="222"/>
      <c r="FAD125" s="222"/>
      <c r="FAE125" s="222"/>
      <c r="FAF125" s="222"/>
      <c r="FAG125" s="222"/>
      <c r="FAH125" s="222"/>
      <c r="FAI125" s="222"/>
      <c r="FAJ125" s="222"/>
      <c r="FAK125" s="222"/>
      <c r="FAL125" s="222"/>
      <c r="FAM125" s="222"/>
      <c r="FAN125" s="222"/>
      <c r="FAO125" s="222"/>
      <c r="FAP125" s="222"/>
      <c r="FAQ125" s="222"/>
      <c r="FAR125" s="222"/>
      <c r="FAS125" s="222"/>
      <c r="FAT125" s="222"/>
      <c r="FAU125" s="222"/>
      <c r="FAV125" s="222"/>
      <c r="FAW125" s="222"/>
      <c r="FAX125" s="222"/>
      <c r="FAY125" s="222"/>
      <c r="FAZ125" s="222"/>
      <c r="FBA125" s="222"/>
      <c r="FBB125" s="222"/>
      <c r="FBC125" s="222"/>
      <c r="FBD125" s="222"/>
      <c r="FBE125" s="222"/>
      <c r="FBF125" s="222"/>
      <c r="FBG125" s="222"/>
      <c r="FBH125" s="222"/>
      <c r="FBI125" s="222"/>
      <c r="FBJ125" s="222"/>
      <c r="FBK125" s="222"/>
      <c r="FBL125" s="222"/>
      <c r="FBM125" s="222"/>
      <c r="FBN125" s="222"/>
      <c r="FBO125" s="222"/>
      <c r="FBP125" s="222"/>
      <c r="FBQ125" s="222"/>
      <c r="FBR125" s="222"/>
      <c r="FBS125" s="222"/>
      <c r="FBT125" s="222"/>
      <c r="FBU125" s="222"/>
      <c r="FBV125" s="222"/>
      <c r="FBW125" s="222"/>
      <c r="FBX125" s="222"/>
      <c r="FBY125" s="222"/>
      <c r="FBZ125" s="222"/>
      <c r="FCA125" s="222"/>
      <c r="FCB125" s="222"/>
      <c r="FCC125" s="222"/>
      <c r="FCD125" s="222"/>
      <c r="FCE125" s="222"/>
      <c r="FCF125" s="222"/>
      <c r="FCG125" s="222"/>
      <c r="FCH125" s="222"/>
      <c r="FCI125" s="222"/>
      <c r="FCJ125" s="222"/>
      <c r="FCK125" s="222"/>
      <c r="FCL125" s="222"/>
      <c r="FCM125" s="222"/>
      <c r="FCN125" s="222"/>
      <c r="FCO125" s="222"/>
      <c r="FCP125" s="222"/>
      <c r="FCQ125" s="222"/>
      <c r="FCR125" s="222"/>
      <c r="FCS125" s="222"/>
      <c r="FCT125" s="222"/>
      <c r="FCU125" s="222"/>
      <c r="FCV125" s="222"/>
      <c r="FCW125" s="222"/>
      <c r="FCX125" s="222"/>
      <c r="FCY125" s="222"/>
      <c r="FCZ125" s="222"/>
      <c r="FDA125" s="222"/>
      <c r="FDB125" s="222"/>
      <c r="FDC125" s="222"/>
      <c r="FDD125" s="222"/>
      <c r="FDE125" s="222"/>
      <c r="FDF125" s="222"/>
      <c r="FDG125" s="222"/>
      <c r="FDH125" s="222"/>
      <c r="FDI125" s="222"/>
      <c r="FDJ125" s="222"/>
      <c r="FDK125" s="222"/>
      <c r="FDL125" s="222"/>
      <c r="FDM125" s="222"/>
      <c r="FDN125" s="222"/>
      <c r="FDO125" s="222"/>
      <c r="FDP125" s="222"/>
      <c r="FDQ125" s="222"/>
      <c r="FDR125" s="222"/>
      <c r="FDS125" s="222"/>
      <c r="FDT125" s="222"/>
      <c r="FDU125" s="222"/>
      <c r="FDV125" s="222"/>
      <c r="FDW125" s="222"/>
      <c r="FDX125" s="222"/>
      <c r="FDY125" s="222"/>
      <c r="FDZ125" s="222"/>
      <c r="FEA125" s="222"/>
      <c r="FEB125" s="222"/>
      <c r="FEC125" s="222"/>
      <c r="FED125" s="222"/>
      <c r="FEE125" s="222"/>
      <c r="FEF125" s="222"/>
      <c r="FEG125" s="222"/>
      <c r="FEH125" s="222"/>
      <c r="FEI125" s="222"/>
      <c r="FEJ125" s="222"/>
      <c r="FEK125" s="222"/>
      <c r="FEL125" s="222"/>
      <c r="FEM125" s="222"/>
      <c r="FEN125" s="222"/>
      <c r="FEO125" s="222"/>
      <c r="FEP125" s="222"/>
      <c r="FEQ125" s="222"/>
      <c r="FER125" s="222"/>
      <c r="FES125" s="222"/>
      <c r="FET125" s="222"/>
      <c r="FEU125" s="222"/>
      <c r="FEV125" s="222"/>
      <c r="FEW125" s="222"/>
      <c r="FEX125" s="222"/>
      <c r="FEY125" s="222"/>
      <c r="FEZ125" s="222"/>
      <c r="FFA125" s="222"/>
      <c r="FFB125" s="222"/>
      <c r="FFC125" s="222"/>
      <c r="FFD125" s="222"/>
      <c r="FFE125" s="222"/>
      <c r="FFF125" s="222"/>
      <c r="FFG125" s="222"/>
      <c r="FFH125" s="222"/>
      <c r="FFI125" s="222"/>
      <c r="FFJ125" s="222"/>
      <c r="FFK125" s="222"/>
      <c r="FFL125" s="222"/>
      <c r="FFM125" s="222"/>
      <c r="FFN125" s="222"/>
      <c r="FFO125" s="222"/>
      <c r="FFP125" s="222"/>
      <c r="FFQ125" s="222"/>
      <c r="FFR125" s="222"/>
      <c r="FFS125" s="222"/>
      <c r="FFT125" s="222"/>
      <c r="FFU125" s="222"/>
      <c r="FFV125" s="222"/>
      <c r="FFW125" s="222"/>
      <c r="FFX125" s="222"/>
      <c r="FFY125" s="222"/>
      <c r="FFZ125" s="222"/>
      <c r="FGA125" s="222"/>
      <c r="FGB125" s="222"/>
      <c r="FGC125" s="222"/>
      <c r="FGD125" s="222"/>
      <c r="FGE125" s="222"/>
      <c r="FGF125" s="222"/>
      <c r="FGG125" s="222"/>
      <c r="FGH125" s="222"/>
      <c r="FGI125" s="222"/>
      <c r="FGJ125" s="222"/>
      <c r="FGK125" s="222"/>
      <c r="FGL125" s="222"/>
      <c r="FGM125" s="222"/>
      <c r="FGN125" s="222"/>
      <c r="FGO125" s="222"/>
      <c r="FGP125" s="222"/>
      <c r="FGQ125" s="222"/>
      <c r="FGR125" s="222"/>
      <c r="FGS125" s="222"/>
      <c r="FGT125" s="222"/>
      <c r="FGU125" s="222"/>
      <c r="FGV125" s="222"/>
      <c r="FGW125" s="222"/>
      <c r="FGX125" s="222"/>
      <c r="FGY125" s="222"/>
      <c r="FGZ125" s="222"/>
      <c r="FHA125" s="222"/>
      <c r="FHB125" s="222"/>
      <c r="FHC125" s="222"/>
      <c r="FHD125" s="222"/>
      <c r="FHE125" s="222"/>
      <c r="FHF125" s="222"/>
      <c r="FHG125" s="222"/>
      <c r="FHH125" s="222"/>
      <c r="FHI125" s="222"/>
      <c r="FHJ125" s="222"/>
      <c r="FHK125" s="222"/>
      <c r="FHL125" s="222"/>
      <c r="FHM125" s="222"/>
      <c r="FHN125" s="222"/>
      <c r="FHO125" s="222"/>
      <c r="FHP125" s="222"/>
      <c r="FHQ125" s="222"/>
      <c r="FHR125" s="222"/>
      <c r="FHS125" s="222"/>
      <c r="FHT125" s="222"/>
      <c r="FHU125" s="222"/>
      <c r="FHV125" s="222"/>
      <c r="FHW125" s="222"/>
      <c r="FHX125" s="222"/>
      <c r="FHY125" s="222"/>
      <c r="FHZ125" s="222"/>
      <c r="FIA125" s="222"/>
      <c r="FIB125" s="222"/>
      <c r="FIC125" s="222"/>
      <c r="FID125" s="222"/>
      <c r="FIE125" s="222"/>
      <c r="FIF125" s="222"/>
      <c r="FIG125" s="222"/>
      <c r="FIH125" s="222"/>
      <c r="FII125" s="222"/>
      <c r="FIJ125" s="222"/>
      <c r="FIK125" s="222"/>
      <c r="FIL125" s="222"/>
      <c r="FIM125" s="222"/>
      <c r="FIN125" s="222"/>
      <c r="FIO125" s="222"/>
      <c r="FIP125" s="222"/>
      <c r="FIQ125" s="222"/>
      <c r="FIR125" s="222"/>
      <c r="FIS125" s="222"/>
      <c r="FIT125" s="222"/>
      <c r="FIU125" s="222"/>
      <c r="FIV125" s="222"/>
      <c r="FIW125" s="222"/>
      <c r="FIX125" s="222"/>
      <c r="FIY125" s="222"/>
      <c r="FIZ125" s="222"/>
      <c r="FJA125" s="222"/>
      <c r="FJB125" s="222"/>
      <c r="FJC125" s="222"/>
      <c r="FJD125" s="222"/>
      <c r="FJE125" s="222"/>
      <c r="FJF125" s="222"/>
      <c r="FJG125" s="222"/>
      <c r="FJH125" s="222"/>
      <c r="FJI125" s="222"/>
      <c r="FJJ125" s="222"/>
      <c r="FJK125" s="222"/>
      <c r="FJL125" s="222"/>
      <c r="FJM125" s="222"/>
      <c r="FJN125" s="222"/>
      <c r="FJO125" s="222"/>
      <c r="FJP125" s="222"/>
      <c r="FJQ125" s="222"/>
      <c r="FJR125" s="222"/>
      <c r="FJS125" s="222"/>
      <c r="FJT125" s="222"/>
      <c r="FJU125" s="222"/>
      <c r="FJV125" s="222"/>
      <c r="FJW125" s="222"/>
      <c r="FJX125" s="222"/>
      <c r="FJY125" s="222"/>
      <c r="FJZ125" s="222"/>
      <c r="FKA125" s="222"/>
      <c r="FKB125" s="222"/>
      <c r="FKC125" s="222"/>
      <c r="FKD125" s="222"/>
      <c r="FKE125" s="222"/>
      <c r="FKF125" s="222"/>
      <c r="FKG125" s="222"/>
      <c r="FKH125" s="222"/>
      <c r="FKI125" s="222"/>
      <c r="FKJ125" s="222"/>
      <c r="FKK125" s="222"/>
      <c r="FKL125" s="222"/>
      <c r="FKM125" s="222"/>
      <c r="FKN125" s="222"/>
      <c r="FKO125" s="222"/>
      <c r="FKP125" s="222"/>
      <c r="FKQ125" s="222"/>
      <c r="FKR125" s="222"/>
      <c r="FKS125" s="222"/>
      <c r="FKT125" s="222"/>
      <c r="FKU125" s="222"/>
      <c r="FKV125" s="222"/>
      <c r="FKW125" s="222"/>
      <c r="FKX125" s="222"/>
      <c r="FKY125" s="222"/>
      <c r="FKZ125" s="222"/>
      <c r="FLA125" s="222"/>
      <c r="FLB125" s="222"/>
      <c r="FLC125" s="222"/>
      <c r="FLD125" s="222"/>
      <c r="FLE125" s="222"/>
      <c r="FLF125" s="222"/>
      <c r="FLG125" s="222"/>
      <c r="FLH125" s="222"/>
      <c r="FLI125" s="222"/>
      <c r="FLJ125" s="222"/>
      <c r="FLK125" s="222"/>
      <c r="FLL125" s="222"/>
      <c r="FLM125" s="222"/>
      <c r="FLN125" s="222"/>
      <c r="FLO125" s="222"/>
      <c r="FLP125" s="222"/>
      <c r="FLQ125" s="222"/>
      <c r="FLR125" s="222"/>
      <c r="FLS125" s="222"/>
      <c r="FLT125" s="222"/>
      <c r="FLU125" s="222"/>
      <c r="FLV125" s="222"/>
      <c r="FLW125" s="222"/>
      <c r="FLX125" s="222"/>
      <c r="FLY125" s="222"/>
      <c r="FLZ125" s="222"/>
      <c r="FMA125" s="222"/>
      <c r="FMB125" s="222"/>
      <c r="FMC125" s="222"/>
      <c r="FMD125" s="222"/>
      <c r="FME125" s="222"/>
      <c r="FMF125" s="222"/>
      <c r="FMG125" s="222"/>
      <c r="FMH125" s="222"/>
      <c r="FMI125" s="222"/>
      <c r="FMJ125" s="222"/>
      <c r="FMK125" s="222"/>
      <c r="FML125" s="222"/>
      <c r="FMM125" s="222"/>
      <c r="FMN125" s="222"/>
      <c r="FMO125" s="222"/>
      <c r="FMP125" s="222"/>
      <c r="FMQ125" s="222"/>
      <c r="FMR125" s="222"/>
      <c r="FMS125" s="222"/>
      <c r="FMT125" s="222"/>
      <c r="FMU125" s="222"/>
      <c r="FMV125" s="222"/>
      <c r="FMW125" s="222"/>
      <c r="FMX125" s="222"/>
      <c r="FMY125" s="222"/>
      <c r="FMZ125" s="222"/>
      <c r="FNA125" s="222"/>
      <c r="FNB125" s="222"/>
      <c r="FNC125" s="222"/>
      <c r="FND125" s="222"/>
      <c r="FNE125" s="222"/>
      <c r="FNF125" s="222"/>
      <c r="FNG125" s="222"/>
      <c r="FNH125" s="222"/>
      <c r="FNI125" s="222"/>
      <c r="FNJ125" s="222"/>
      <c r="FNK125" s="222"/>
      <c r="FNL125" s="222"/>
      <c r="FNM125" s="222"/>
      <c r="FNN125" s="222"/>
      <c r="FNO125" s="222"/>
      <c r="FNP125" s="222"/>
      <c r="FNQ125" s="222"/>
      <c r="FNR125" s="222"/>
      <c r="FNS125" s="222"/>
      <c r="FNT125" s="222"/>
      <c r="FNU125" s="222"/>
      <c r="FNV125" s="222"/>
      <c r="FNW125" s="222"/>
      <c r="FNX125" s="222"/>
      <c r="FNY125" s="222"/>
      <c r="FNZ125" s="222"/>
      <c r="FOA125" s="222"/>
      <c r="FOB125" s="222"/>
      <c r="FOC125" s="222"/>
      <c r="FOD125" s="222"/>
      <c r="FOE125" s="222"/>
      <c r="FOF125" s="222"/>
      <c r="FOG125" s="222"/>
      <c r="FOH125" s="222"/>
      <c r="FOI125" s="222"/>
      <c r="FOJ125" s="222"/>
      <c r="FOK125" s="222"/>
      <c r="FOL125" s="222"/>
      <c r="FOM125" s="222"/>
      <c r="FON125" s="222"/>
      <c r="FOO125" s="222"/>
      <c r="FOP125" s="222"/>
      <c r="FOQ125" s="222"/>
      <c r="FOR125" s="222"/>
      <c r="FOS125" s="222"/>
      <c r="FOT125" s="222"/>
      <c r="FOU125" s="222"/>
      <c r="FOV125" s="222"/>
      <c r="FOW125" s="222"/>
      <c r="FOX125" s="222"/>
      <c r="FOY125" s="222"/>
      <c r="FOZ125" s="222"/>
      <c r="FPA125" s="222"/>
      <c r="FPB125" s="222"/>
      <c r="FPC125" s="222"/>
      <c r="FPD125" s="222"/>
      <c r="FPE125" s="222"/>
      <c r="FPF125" s="222"/>
      <c r="FPG125" s="222"/>
      <c r="FPH125" s="222"/>
      <c r="FPI125" s="222"/>
      <c r="FPJ125" s="222"/>
      <c r="FPK125" s="222"/>
      <c r="FPL125" s="222"/>
      <c r="FPM125" s="222"/>
      <c r="FPN125" s="222"/>
      <c r="FPO125" s="222"/>
      <c r="FPP125" s="222"/>
      <c r="FPQ125" s="222"/>
      <c r="FPR125" s="222"/>
      <c r="FPS125" s="222"/>
      <c r="FPT125" s="222"/>
      <c r="FPU125" s="222"/>
      <c r="FPV125" s="222"/>
      <c r="FPW125" s="222"/>
      <c r="FPX125" s="222"/>
      <c r="FPY125" s="222"/>
      <c r="FPZ125" s="222"/>
      <c r="FQA125" s="222"/>
      <c r="FQB125" s="222"/>
      <c r="FQC125" s="222"/>
      <c r="FQD125" s="222"/>
      <c r="FQE125" s="222"/>
      <c r="FQF125" s="222"/>
      <c r="FQG125" s="222"/>
      <c r="FQH125" s="222"/>
      <c r="FQI125" s="222"/>
      <c r="FQJ125" s="222"/>
      <c r="FQK125" s="222"/>
      <c r="FQL125" s="222"/>
      <c r="FQM125" s="222"/>
      <c r="FQN125" s="222"/>
      <c r="FQO125" s="222"/>
      <c r="FQP125" s="222"/>
      <c r="FQQ125" s="222"/>
      <c r="FQR125" s="222"/>
      <c r="FQS125" s="222"/>
      <c r="FQT125" s="222"/>
      <c r="FQU125" s="222"/>
      <c r="FQV125" s="222"/>
      <c r="FQW125" s="222"/>
      <c r="FQX125" s="222"/>
      <c r="FQY125" s="222"/>
      <c r="FQZ125" s="222"/>
      <c r="FRA125" s="222"/>
      <c r="FRB125" s="222"/>
      <c r="FRC125" s="222"/>
      <c r="FRD125" s="222"/>
      <c r="FRE125" s="222"/>
      <c r="FRF125" s="222"/>
      <c r="FRG125" s="222"/>
      <c r="FRH125" s="222"/>
      <c r="FRI125" s="222"/>
      <c r="FRJ125" s="222"/>
      <c r="FRK125" s="222"/>
      <c r="FRL125" s="222"/>
      <c r="FRM125" s="222"/>
      <c r="FRN125" s="222"/>
      <c r="FRO125" s="222"/>
      <c r="FRP125" s="222"/>
      <c r="FRQ125" s="222"/>
      <c r="FRR125" s="222"/>
      <c r="FRS125" s="222"/>
      <c r="FRT125" s="222"/>
      <c r="FRU125" s="222"/>
      <c r="FRV125" s="222"/>
      <c r="FRW125" s="222"/>
      <c r="FRX125" s="222"/>
      <c r="FRY125" s="222"/>
      <c r="FRZ125" s="222"/>
      <c r="FSA125" s="222"/>
      <c r="FSB125" s="222"/>
      <c r="FSC125" s="222"/>
      <c r="FSD125" s="222"/>
      <c r="FSE125" s="222"/>
      <c r="FSF125" s="222"/>
      <c r="FSG125" s="222"/>
      <c r="FSH125" s="222"/>
      <c r="FSI125" s="222"/>
      <c r="FSJ125" s="222"/>
      <c r="FSK125" s="222"/>
      <c r="FSL125" s="222"/>
      <c r="FSM125" s="222"/>
      <c r="FSN125" s="222"/>
      <c r="FSO125" s="222"/>
      <c r="FSP125" s="222"/>
      <c r="FSQ125" s="222"/>
      <c r="FSR125" s="222"/>
      <c r="FSS125" s="222"/>
      <c r="FST125" s="222"/>
      <c r="FSU125" s="222"/>
      <c r="FSV125" s="222"/>
      <c r="FSW125" s="222"/>
      <c r="FSX125" s="222"/>
      <c r="FSY125" s="222"/>
      <c r="FSZ125" s="222"/>
      <c r="FTA125" s="222"/>
      <c r="FTB125" s="222"/>
      <c r="FTC125" s="222"/>
      <c r="FTD125" s="222"/>
      <c r="FTE125" s="222"/>
      <c r="FTF125" s="222"/>
      <c r="FTG125" s="222"/>
      <c r="FTH125" s="222"/>
      <c r="FTI125" s="222"/>
      <c r="FTJ125" s="222"/>
      <c r="FTK125" s="222"/>
      <c r="FTL125" s="222"/>
      <c r="FTM125" s="222"/>
      <c r="FTN125" s="222"/>
      <c r="FTO125" s="222"/>
      <c r="FTP125" s="222"/>
      <c r="FTQ125" s="222"/>
      <c r="FTR125" s="222"/>
      <c r="FTS125" s="222"/>
      <c r="FTT125" s="222"/>
      <c r="FTU125" s="222"/>
      <c r="FTV125" s="222"/>
      <c r="FTW125" s="222"/>
      <c r="FTX125" s="222"/>
      <c r="FTY125" s="222"/>
      <c r="FTZ125" s="222"/>
      <c r="FUA125" s="222"/>
      <c r="FUB125" s="222"/>
      <c r="FUC125" s="222"/>
      <c r="FUD125" s="222"/>
      <c r="FUE125" s="222"/>
      <c r="FUF125" s="222"/>
      <c r="FUG125" s="222"/>
      <c r="FUH125" s="222"/>
      <c r="FUI125" s="222"/>
      <c r="FUJ125" s="222"/>
      <c r="FUK125" s="222"/>
      <c r="FUL125" s="222"/>
      <c r="FUM125" s="222"/>
      <c r="FUN125" s="222"/>
      <c r="FUO125" s="222"/>
      <c r="FUP125" s="222"/>
      <c r="FUQ125" s="222"/>
      <c r="FUR125" s="222"/>
      <c r="FUS125" s="222"/>
      <c r="FUT125" s="222"/>
      <c r="FUU125" s="222"/>
      <c r="FUV125" s="222"/>
      <c r="FUW125" s="222"/>
      <c r="FUX125" s="222"/>
      <c r="FUY125" s="222"/>
      <c r="FUZ125" s="222"/>
      <c r="FVA125" s="222"/>
      <c r="FVB125" s="222"/>
      <c r="FVC125" s="222"/>
      <c r="FVD125" s="222"/>
      <c r="FVE125" s="222"/>
      <c r="FVF125" s="222"/>
      <c r="FVG125" s="222"/>
      <c r="FVH125" s="222"/>
      <c r="FVI125" s="222"/>
      <c r="FVJ125" s="222"/>
      <c r="FVK125" s="222"/>
      <c r="FVL125" s="222"/>
      <c r="FVM125" s="222"/>
      <c r="FVN125" s="222"/>
      <c r="FVO125" s="222"/>
      <c r="FVP125" s="222"/>
      <c r="FVQ125" s="222"/>
      <c r="FVR125" s="222"/>
      <c r="FVS125" s="222"/>
      <c r="FVT125" s="222"/>
      <c r="FVU125" s="222"/>
      <c r="FVV125" s="222"/>
      <c r="FVW125" s="222"/>
      <c r="FVX125" s="222"/>
      <c r="FVY125" s="222"/>
      <c r="FVZ125" s="222"/>
      <c r="FWA125" s="222"/>
      <c r="FWB125" s="222"/>
      <c r="FWC125" s="222"/>
      <c r="FWD125" s="222"/>
      <c r="FWE125" s="222"/>
      <c r="FWF125" s="222"/>
      <c r="FWG125" s="222"/>
      <c r="FWH125" s="222"/>
      <c r="FWI125" s="222"/>
      <c r="FWJ125" s="222"/>
      <c r="FWK125" s="222"/>
      <c r="FWL125" s="222"/>
      <c r="FWM125" s="222"/>
      <c r="FWN125" s="222"/>
      <c r="FWO125" s="222"/>
      <c r="FWP125" s="222"/>
      <c r="FWQ125" s="222"/>
      <c r="FWR125" s="222"/>
      <c r="FWS125" s="222"/>
      <c r="FWT125" s="222"/>
      <c r="FWU125" s="222"/>
      <c r="FWV125" s="222"/>
      <c r="FWW125" s="222"/>
      <c r="FWX125" s="222"/>
      <c r="FWY125" s="222"/>
      <c r="FWZ125" s="222"/>
      <c r="FXA125" s="222"/>
      <c r="FXB125" s="222"/>
      <c r="FXC125" s="222"/>
      <c r="FXD125" s="222"/>
      <c r="FXE125" s="222"/>
      <c r="FXF125" s="222"/>
      <c r="FXG125" s="222"/>
      <c r="FXH125" s="222"/>
      <c r="FXI125" s="222"/>
      <c r="FXJ125" s="222"/>
      <c r="FXK125" s="222"/>
      <c r="FXL125" s="222"/>
      <c r="FXM125" s="222"/>
      <c r="FXN125" s="222"/>
      <c r="FXO125" s="222"/>
      <c r="FXP125" s="222"/>
      <c r="FXQ125" s="222"/>
      <c r="FXR125" s="222"/>
      <c r="FXS125" s="222"/>
      <c r="FXT125" s="222"/>
      <c r="FXU125" s="222"/>
      <c r="FXV125" s="222"/>
      <c r="FXW125" s="222"/>
      <c r="FXX125" s="222"/>
      <c r="FXY125" s="222"/>
      <c r="FXZ125" s="222"/>
      <c r="FYA125" s="222"/>
      <c r="FYB125" s="222"/>
      <c r="FYC125" s="222"/>
      <c r="FYD125" s="222"/>
      <c r="FYE125" s="222"/>
      <c r="FYF125" s="222"/>
      <c r="FYG125" s="222"/>
      <c r="FYH125" s="222"/>
      <c r="FYI125" s="222"/>
      <c r="FYJ125" s="222"/>
      <c r="FYK125" s="222"/>
      <c r="FYL125" s="222"/>
      <c r="FYM125" s="222"/>
      <c r="FYN125" s="222"/>
      <c r="FYO125" s="222"/>
      <c r="FYP125" s="222"/>
      <c r="FYQ125" s="222"/>
      <c r="FYR125" s="222"/>
      <c r="FYS125" s="222"/>
      <c r="FYT125" s="222"/>
      <c r="FYU125" s="222"/>
      <c r="FYV125" s="222"/>
      <c r="FYW125" s="222"/>
      <c r="FYX125" s="222"/>
      <c r="FYY125" s="222"/>
      <c r="FYZ125" s="222"/>
      <c r="FZA125" s="222"/>
      <c r="FZB125" s="222"/>
      <c r="FZC125" s="222"/>
      <c r="FZD125" s="222"/>
      <c r="FZE125" s="222"/>
      <c r="FZF125" s="222"/>
      <c r="FZG125" s="222"/>
      <c r="FZH125" s="222"/>
      <c r="FZI125" s="222"/>
      <c r="FZJ125" s="222"/>
      <c r="FZK125" s="222"/>
      <c r="FZL125" s="222"/>
      <c r="FZM125" s="222"/>
      <c r="FZN125" s="222"/>
      <c r="FZO125" s="222"/>
      <c r="FZP125" s="222"/>
      <c r="FZQ125" s="222"/>
      <c r="FZR125" s="222"/>
      <c r="FZS125" s="222"/>
      <c r="FZT125" s="222"/>
      <c r="FZU125" s="222"/>
      <c r="FZV125" s="222"/>
      <c r="FZW125" s="222"/>
      <c r="FZX125" s="222"/>
      <c r="FZY125" s="222"/>
      <c r="FZZ125" s="222"/>
      <c r="GAA125" s="222"/>
      <c r="GAB125" s="222"/>
      <c r="GAC125" s="222"/>
      <c r="GAD125" s="222"/>
      <c r="GAE125" s="222"/>
      <c r="GAF125" s="222"/>
      <c r="GAG125" s="222"/>
      <c r="GAH125" s="222"/>
      <c r="GAI125" s="222"/>
      <c r="GAJ125" s="222"/>
      <c r="GAK125" s="222"/>
      <c r="GAL125" s="222"/>
      <c r="GAM125" s="222"/>
      <c r="GAN125" s="222"/>
      <c r="GAO125" s="222"/>
      <c r="GAP125" s="222"/>
      <c r="GAQ125" s="222"/>
      <c r="GAR125" s="222"/>
      <c r="GAS125" s="222"/>
      <c r="GAT125" s="222"/>
      <c r="GAU125" s="222"/>
      <c r="GAV125" s="222"/>
      <c r="GAW125" s="222"/>
      <c r="GAX125" s="222"/>
      <c r="GAY125" s="222"/>
      <c r="GAZ125" s="222"/>
      <c r="GBA125" s="222"/>
      <c r="GBB125" s="222"/>
      <c r="GBC125" s="222"/>
      <c r="GBD125" s="222"/>
      <c r="GBE125" s="222"/>
      <c r="GBF125" s="222"/>
      <c r="GBG125" s="222"/>
      <c r="GBH125" s="222"/>
      <c r="GBI125" s="222"/>
      <c r="GBJ125" s="222"/>
      <c r="GBK125" s="222"/>
      <c r="GBL125" s="222"/>
      <c r="GBM125" s="222"/>
      <c r="GBN125" s="222"/>
      <c r="GBO125" s="222"/>
      <c r="GBP125" s="222"/>
      <c r="GBQ125" s="222"/>
      <c r="GBR125" s="222"/>
      <c r="GBS125" s="222"/>
      <c r="GBT125" s="222"/>
      <c r="GBU125" s="222"/>
      <c r="GBV125" s="222"/>
      <c r="GBW125" s="222"/>
      <c r="GBX125" s="222"/>
      <c r="GBY125" s="222"/>
      <c r="GBZ125" s="222"/>
      <c r="GCA125" s="222"/>
      <c r="GCB125" s="222"/>
      <c r="GCC125" s="222"/>
      <c r="GCD125" s="222"/>
      <c r="GCE125" s="222"/>
      <c r="GCF125" s="222"/>
      <c r="GCG125" s="222"/>
      <c r="GCH125" s="222"/>
      <c r="GCI125" s="222"/>
      <c r="GCJ125" s="222"/>
      <c r="GCK125" s="222"/>
      <c r="GCL125" s="222"/>
      <c r="GCM125" s="222"/>
      <c r="GCN125" s="222"/>
      <c r="GCO125" s="222"/>
      <c r="GCP125" s="222"/>
      <c r="GCQ125" s="222"/>
      <c r="GCR125" s="222"/>
      <c r="GCS125" s="222"/>
      <c r="GCT125" s="222"/>
      <c r="GCU125" s="222"/>
      <c r="GCV125" s="222"/>
      <c r="GCW125" s="222"/>
      <c r="GCX125" s="222"/>
      <c r="GCY125" s="222"/>
      <c r="GCZ125" s="222"/>
      <c r="GDA125" s="222"/>
      <c r="GDB125" s="222"/>
      <c r="GDC125" s="222"/>
      <c r="GDD125" s="222"/>
      <c r="GDE125" s="222"/>
      <c r="GDF125" s="222"/>
      <c r="GDG125" s="222"/>
      <c r="GDH125" s="222"/>
      <c r="GDI125" s="222"/>
      <c r="GDJ125" s="222"/>
      <c r="GDK125" s="222"/>
      <c r="GDL125" s="222"/>
      <c r="GDM125" s="222"/>
      <c r="GDN125" s="222"/>
      <c r="GDO125" s="222"/>
      <c r="GDP125" s="222"/>
      <c r="GDQ125" s="222"/>
      <c r="GDR125" s="222"/>
      <c r="GDS125" s="222"/>
      <c r="GDT125" s="222"/>
      <c r="GDU125" s="222"/>
      <c r="GDV125" s="222"/>
      <c r="GDW125" s="222"/>
      <c r="GDX125" s="222"/>
      <c r="GDY125" s="222"/>
      <c r="GDZ125" s="222"/>
      <c r="GEA125" s="222"/>
      <c r="GEB125" s="222"/>
      <c r="GEC125" s="222"/>
      <c r="GED125" s="222"/>
      <c r="GEE125" s="222"/>
      <c r="GEF125" s="222"/>
      <c r="GEG125" s="222"/>
      <c r="GEH125" s="222"/>
      <c r="GEI125" s="222"/>
      <c r="GEJ125" s="222"/>
      <c r="GEK125" s="222"/>
      <c r="GEL125" s="222"/>
      <c r="GEM125" s="222"/>
      <c r="GEN125" s="222"/>
      <c r="GEO125" s="222"/>
      <c r="GEP125" s="222"/>
      <c r="GEQ125" s="222"/>
      <c r="GER125" s="222"/>
      <c r="GES125" s="222"/>
      <c r="GET125" s="222"/>
      <c r="GEU125" s="222"/>
      <c r="GEV125" s="222"/>
      <c r="GEW125" s="222"/>
      <c r="GEX125" s="222"/>
      <c r="GEY125" s="222"/>
      <c r="GEZ125" s="222"/>
      <c r="GFA125" s="222"/>
      <c r="GFB125" s="222"/>
      <c r="GFC125" s="222"/>
      <c r="GFD125" s="222"/>
      <c r="GFE125" s="222"/>
      <c r="GFF125" s="222"/>
      <c r="GFG125" s="222"/>
      <c r="GFH125" s="222"/>
      <c r="GFI125" s="222"/>
      <c r="GFJ125" s="222"/>
      <c r="GFK125" s="222"/>
      <c r="GFL125" s="222"/>
      <c r="GFM125" s="222"/>
      <c r="GFN125" s="222"/>
      <c r="GFO125" s="222"/>
      <c r="GFP125" s="222"/>
      <c r="GFQ125" s="222"/>
      <c r="GFR125" s="222"/>
      <c r="GFS125" s="222"/>
      <c r="GFT125" s="222"/>
      <c r="GFU125" s="222"/>
      <c r="GFV125" s="222"/>
      <c r="GFW125" s="222"/>
      <c r="GFX125" s="222"/>
      <c r="GFY125" s="222"/>
      <c r="GFZ125" s="222"/>
      <c r="GGA125" s="222"/>
      <c r="GGB125" s="222"/>
      <c r="GGC125" s="222"/>
      <c r="GGD125" s="222"/>
      <c r="GGE125" s="222"/>
      <c r="GGF125" s="222"/>
      <c r="GGG125" s="222"/>
      <c r="GGH125" s="222"/>
      <c r="GGI125" s="222"/>
      <c r="GGJ125" s="222"/>
      <c r="GGK125" s="222"/>
      <c r="GGL125" s="222"/>
      <c r="GGM125" s="222"/>
      <c r="GGN125" s="222"/>
      <c r="GGO125" s="222"/>
      <c r="GGP125" s="222"/>
      <c r="GGQ125" s="222"/>
      <c r="GGR125" s="222"/>
      <c r="GGS125" s="222"/>
      <c r="GGT125" s="222"/>
      <c r="GGU125" s="222"/>
      <c r="GGV125" s="222"/>
      <c r="GGW125" s="222"/>
      <c r="GGX125" s="222"/>
      <c r="GGY125" s="222"/>
      <c r="GGZ125" s="222"/>
      <c r="GHA125" s="222"/>
      <c r="GHB125" s="222"/>
      <c r="GHC125" s="222"/>
      <c r="GHD125" s="222"/>
      <c r="GHE125" s="222"/>
      <c r="GHF125" s="222"/>
      <c r="GHG125" s="222"/>
      <c r="GHH125" s="222"/>
      <c r="GHI125" s="222"/>
      <c r="GHJ125" s="222"/>
      <c r="GHK125" s="222"/>
      <c r="GHL125" s="222"/>
      <c r="GHM125" s="222"/>
      <c r="GHN125" s="222"/>
      <c r="GHO125" s="222"/>
      <c r="GHP125" s="222"/>
      <c r="GHQ125" s="222"/>
      <c r="GHR125" s="222"/>
      <c r="GHS125" s="222"/>
      <c r="GHT125" s="222"/>
      <c r="GHU125" s="222"/>
      <c r="GHV125" s="222"/>
      <c r="GHW125" s="222"/>
      <c r="GHX125" s="222"/>
      <c r="GHY125" s="222"/>
      <c r="GHZ125" s="222"/>
      <c r="GIA125" s="222"/>
      <c r="GIB125" s="222"/>
      <c r="GIC125" s="222"/>
      <c r="GID125" s="222"/>
      <c r="GIE125" s="222"/>
      <c r="GIF125" s="222"/>
      <c r="GIG125" s="222"/>
      <c r="GIH125" s="222"/>
      <c r="GII125" s="222"/>
      <c r="GIJ125" s="222"/>
      <c r="GIK125" s="222"/>
      <c r="GIL125" s="222"/>
      <c r="GIM125" s="222"/>
      <c r="GIN125" s="222"/>
      <c r="GIO125" s="222"/>
      <c r="GIP125" s="222"/>
      <c r="GIQ125" s="222"/>
      <c r="GIR125" s="222"/>
      <c r="GIS125" s="222"/>
      <c r="GIT125" s="222"/>
      <c r="GIU125" s="222"/>
      <c r="GIV125" s="222"/>
      <c r="GIW125" s="222"/>
      <c r="GIX125" s="222"/>
      <c r="GIY125" s="222"/>
      <c r="GIZ125" s="222"/>
      <c r="GJA125" s="222"/>
      <c r="GJB125" s="222"/>
      <c r="GJC125" s="222"/>
      <c r="GJD125" s="222"/>
      <c r="GJE125" s="222"/>
      <c r="GJF125" s="222"/>
      <c r="GJG125" s="222"/>
      <c r="GJH125" s="222"/>
      <c r="GJI125" s="222"/>
      <c r="GJJ125" s="222"/>
      <c r="GJK125" s="222"/>
      <c r="GJL125" s="222"/>
      <c r="GJM125" s="222"/>
      <c r="GJN125" s="222"/>
      <c r="GJO125" s="222"/>
      <c r="GJP125" s="222"/>
      <c r="GJQ125" s="222"/>
      <c r="GJR125" s="222"/>
      <c r="GJS125" s="222"/>
      <c r="GJT125" s="222"/>
      <c r="GJU125" s="222"/>
      <c r="GJV125" s="222"/>
      <c r="GJW125" s="222"/>
      <c r="GJX125" s="222"/>
      <c r="GJY125" s="222"/>
      <c r="GJZ125" s="222"/>
      <c r="GKA125" s="222"/>
      <c r="GKB125" s="222"/>
      <c r="GKC125" s="222"/>
      <c r="GKD125" s="222"/>
      <c r="GKE125" s="222"/>
      <c r="GKF125" s="222"/>
      <c r="GKG125" s="222"/>
      <c r="GKH125" s="222"/>
      <c r="GKI125" s="222"/>
      <c r="GKJ125" s="222"/>
      <c r="GKK125" s="222"/>
      <c r="GKL125" s="222"/>
      <c r="GKM125" s="222"/>
      <c r="GKN125" s="222"/>
      <c r="GKO125" s="222"/>
      <c r="GKP125" s="222"/>
      <c r="GKQ125" s="222"/>
      <c r="GKR125" s="222"/>
      <c r="GKS125" s="222"/>
      <c r="GKT125" s="222"/>
      <c r="GKU125" s="222"/>
      <c r="GKV125" s="222"/>
      <c r="GKW125" s="222"/>
      <c r="GKX125" s="222"/>
      <c r="GKY125" s="222"/>
      <c r="GKZ125" s="222"/>
      <c r="GLA125" s="222"/>
      <c r="GLB125" s="222"/>
      <c r="GLC125" s="222"/>
      <c r="GLD125" s="222"/>
      <c r="GLE125" s="222"/>
      <c r="GLF125" s="222"/>
      <c r="GLG125" s="222"/>
      <c r="GLH125" s="222"/>
      <c r="GLI125" s="222"/>
      <c r="GLJ125" s="222"/>
      <c r="GLK125" s="222"/>
      <c r="GLL125" s="222"/>
      <c r="GLM125" s="222"/>
      <c r="GLN125" s="222"/>
      <c r="GLO125" s="222"/>
      <c r="GLP125" s="222"/>
      <c r="GLQ125" s="222"/>
      <c r="GLR125" s="222"/>
      <c r="GLS125" s="222"/>
      <c r="GLT125" s="222"/>
      <c r="GLU125" s="222"/>
      <c r="GLV125" s="222"/>
      <c r="GLW125" s="222"/>
      <c r="GLX125" s="222"/>
      <c r="GLY125" s="222"/>
      <c r="GLZ125" s="222"/>
      <c r="GMA125" s="222"/>
      <c r="GMB125" s="222"/>
      <c r="GMC125" s="222"/>
      <c r="GMD125" s="222"/>
      <c r="GME125" s="222"/>
      <c r="GMF125" s="222"/>
      <c r="GMG125" s="222"/>
      <c r="GMH125" s="222"/>
      <c r="GMI125" s="222"/>
      <c r="GMJ125" s="222"/>
      <c r="GMK125" s="222"/>
      <c r="GML125" s="222"/>
      <c r="GMM125" s="222"/>
      <c r="GMN125" s="222"/>
      <c r="GMO125" s="222"/>
      <c r="GMP125" s="222"/>
      <c r="GMQ125" s="222"/>
      <c r="GMR125" s="222"/>
      <c r="GMS125" s="222"/>
      <c r="GMT125" s="222"/>
      <c r="GMU125" s="222"/>
      <c r="GMV125" s="222"/>
      <c r="GMW125" s="222"/>
      <c r="GMX125" s="222"/>
      <c r="GMY125" s="222"/>
      <c r="GMZ125" s="222"/>
      <c r="GNA125" s="222"/>
      <c r="GNB125" s="222"/>
      <c r="GNC125" s="222"/>
      <c r="GND125" s="222"/>
      <c r="GNE125" s="222"/>
      <c r="GNF125" s="222"/>
      <c r="GNG125" s="222"/>
      <c r="GNH125" s="222"/>
      <c r="GNI125" s="222"/>
      <c r="GNJ125" s="222"/>
      <c r="GNK125" s="222"/>
      <c r="GNL125" s="222"/>
      <c r="GNM125" s="222"/>
      <c r="GNN125" s="222"/>
      <c r="GNO125" s="222"/>
      <c r="GNP125" s="222"/>
      <c r="GNQ125" s="222"/>
      <c r="GNR125" s="222"/>
      <c r="GNS125" s="222"/>
      <c r="GNT125" s="222"/>
      <c r="GNU125" s="222"/>
      <c r="GNV125" s="222"/>
      <c r="GNW125" s="222"/>
      <c r="GNX125" s="222"/>
      <c r="GNY125" s="222"/>
      <c r="GNZ125" s="222"/>
      <c r="GOA125" s="222"/>
      <c r="GOB125" s="222"/>
      <c r="GOC125" s="222"/>
      <c r="GOD125" s="222"/>
      <c r="GOE125" s="222"/>
      <c r="GOF125" s="222"/>
      <c r="GOG125" s="222"/>
      <c r="GOH125" s="222"/>
      <c r="GOI125" s="222"/>
      <c r="GOJ125" s="222"/>
      <c r="GOK125" s="222"/>
      <c r="GOL125" s="222"/>
      <c r="GOM125" s="222"/>
      <c r="GON125" s="222"/>
      <c r="GOO125" s="222"/>
      <c r="GOP125" s="222"/>
      <c r="GOQ125" s="222"/>
      <c r="GOR125" s="222"/>
      <c r="GOS125" s="222"/>
      <c r="GOT125" s="222"/>
      <c r="GOU125" s="222"/>
      <c r="GOV125" s="222"/>
      <c r="GOW125" s="222"/>
      <c r="GOX125" s="222"/>
      <c r="GOY125" s="222"/>
      <c r="GOZ125" s="222"/>
      <c r="GPA125" s="222"/>
      <c r="GPB125" s="222"/>
      <c r="GPC125" s="222"/>
      <c r="GPD125" s="222"/>
      <c r="GPE125" s="222"/>
      <c r="GPF125" s="222"/>
      <c r="GPG125" s="222"/>
      <c r="GPH125" s="222"/>
      <c r="GPI125" s="222"/>
      <c r="GPJ125" s="222"/>
      <c r="GPK125" s="222"/>
      <c r="GPL125" s="222"/>
      <c r="GPM125" s="222"/>
      <c r="GPN125" s="222"/>
      <c r="GPO125" s="222"/>
      <c r="GPP125" s="222"/>
      <c r="GPQ125" s="222"/>
      <c r="GPR125" s="222"/>
      <c r="GPS125" s="222"/>
      <c r="GPT125" s="222"/>
      <c r="GPU125" s="222"/>
      <c r="GPV125" s="222"/>
      <c r="GPW125" s="222"/>
      <c r="GPX125" s="222"/>
      <c r="GPY125" s="222"/>
      <c r="GPZ125" s="222"/>
      <c r="GQA125" s="222"/>
      <c r="GQB125" s="222"/>
      <c r="GQC125" s="222"/>
      <c r="GQD125" s="222"/>
      <c r="GQE125" s="222"/>
      <c r="GQF125" s="222"/>
      <c r="GQG125" s="222"/>
      <c r="GQH125" s="222"/>
      <c r="GQI125" s="222"/>
      <c r="GQJ125" s="222"/>
      <c r="GQK125" s="222"/>
      <c r="GQL125" s="222"/>
      <c r="GQM125" s="222"/>
      <c r="GQN125" s="222"/>
      <c r="GQO125" s="222"/>
      <c r="GQP125" s="222"/>
      <c r="GQQ125" s="222"/>
      <c r="GQR125" s="222"/>
      <c r="GQS125" s="222"/>
      <c r="GQT125" s="222"/>
      <c r="GQU125" s="222"/>
      <c r="GQV125" s="222"/>
      <c r="GQW125" s="222"/>
      <c r="GQX125" s="222"/>
      <c r="GQY125" s="222"/>
      <c r="GQZ125" s="222"/>
      <c r="GRA125" s="222"/>
      <c r="GRB125" s="222"/>
      <c r="GRC125" s="222"/>
      <c r="GRD125" s="222"/>
      <c r="GRE125" s="222"/>
      <c r="GRF125" s="222"/>
      <c r="GRG125" s="222"/>
      <c r="GRH125" s="222"/>
      <c r="GRI125" s="222"/>
      <c r="GRJ125" s="222"/>
      <c r="GRK125" s="222"/>
      <c r="GRL125" s="222"/>
      <c r="GRM125" s="222"/>
      <c r="GRN125" s="222"/>
      <c r="GRO125" s="222"/>
      <c r="GRP125" s="222"/>
      <c r="GRQ125" s="222"/>
      <c r="GRR125" s="222"/>
      <c r="GRS125" s="222"/>
      <c r="GRT125" s="222"/>
      <c r="GRU125" s="222"/>
      <c r="GRV125" s="222"/>
      <c r="GRW125" s="222"/>
      <c r="GRX125" s="222"/>
      <c r="GRY125" s="222"/>
      <c r="GRZ125" s="222"/>
      <c r="GSA125" s="222"/>
      <c r="GSB125" s="222"/>
      <c r="GSC125" s="222"/>
      <c r="GSD125" s="222"/>
      <c r="GSE125" s="222"/>
      <c r="GSF125" s="222"/>
      <c r="GSG125" s="222"/>
      <c r="GSH125" s="222"/>
      <c r="GSI125" s="222"/>
      <c r="GSJ125" s="222"/>
      <c r="GSK125" s="222"/>
      <c r="GSL125" s="222"/>
      <c r="GSM125" s="222"/>
      <c r="GSN125" s="222"/>
      <c r="GSO125" s="222"/>
      <c r="GSP125" s="222"/>
      <c r="GSQ125" s="222"/>
      <c r="GSR125" s="222"/>
      <c r="GSS125" s="222"/>
      <c r="GST125" s="222"/>
      <c r="GSU125" s="222"/>
      <c r="GSV125" s="222"/>
      <c r="GSW125" s="222"/>
      <c r="GSX125" s="222"/>
      <c r="GSY125" s="222"/>
      <c r="GSZ125" s="222"/>
      <c r="GTA125" s="222"/>
      <c r="GTB125" s="222"/>
      <c r="GTC125" s="222"/>
      <c r="GTD125" s="222"/>
      <c r="GTE125" s="222"/>
      <c r="GTF125" s="222"/>
      <c r="GTG125" s="222"/>
      <c r="GTH125" s="222"/>
      <c r="GTI125" s="222"/>
      <c r="GTJ125" s="222"/>
      <c r="GTK125" s="222"/>
      <c r="GTL125" s="222"/>
      <c r="GTM125" s="222"/>
      <c r="GTN125" s="222"/>
      <c r="GTO125" s="222"/>
      <c r="GTP125" s="222"/>
      <c r="GTQ125" s="222"/>
      <c r="GTR125" s="222"/>
      <c r="GTS125" s="222"/>
      <c r="GTT125" s="222"/>
      <c r="GTU125" s="222"/>
      <c r="GTV125" s="222"/>
      <c r="GTW125" s="222"/>
      <c r="GTX125" s="222"/>
      <c r="GTY125" s="222"/>
      <c r="GTZ125" s="222"/>
      <c r="GUA125" s="222"/>
      <c r="GUB125" s="222"/>
      <c r="GUC125" s="222"/>
      <c r="GUD125" s="222"/>
      <c r="GUE125" s="222"/>
      <c r="GUF125" s="222"/>
      <c r="GUG125" s="222"/>
      <c r="GUH125" s="222"/>
      <c r="GUI125" s="222"/>
      <c r="GUJ125" s="222"/>
      <c r="GUK125" s="222"/>
      <c r="GUL125" s="222"/>
      <c r="GUM125" s="222"/>
      <c r="GUN125" s="222"/>
      <c r="GUO125" s="222"/>
      <c r="GUP125" s="222"/>
      <c r="GUQ125" s="222"/>
      <c r="GUR125" s="222"/>
      <c r="GUS125" s="222"/>
      <c r="GUT125" s="222"/>
      <c r="GUU125" s="222"/>
      <c r="GUV125" s="222"/>
      <c r="GUW125" s="222"/>
      <c r="GUX125" s="222"/>
      <c r="GUY125" s="222"/>
      <c r="GUZ125" s="222"/>
      <c r="GVA125" s="222"/>
      <c r="GVB125" s="222"/>
      <c r="GVC125" s="222"/>
      <c r="GVD125" s="222"/>
      <c r="GVE125" s="222"/>
      <c r="GVF125" s="222"/>
      <c r="GVG125" s="222"/>
      <c r="GVH125" s="222"/>
      <c r="GVI125" s="222"/>
      <c r="GVJ125" s="222"/>
      <c r="GVK125" s="222"/>
      <c r="GVL125" s="222"/>
      <c r="GVM125" s="222"/>
      <c r="GVN125" s="222"/>
      <c r="GVO125" s="222"/>
      <c r="GVP125" s="222"/>
      <c r="GVQ125" s="222"/>
      <c r="GVR125" s="222"/>
      <c r="GVS125" s="222"/>
      <c r="GVT125" s="222"/>
      <c r="GVU125" s="222"/>
      <c r="GVV125" s="222"/>
      <c r="GVW125" s="222"/>
      <c r="GVX125" s="222"/>
      <c r="GVY125" s="222"/>
      <c r="GVZ125" s="222"/>
      <c r="GWA125" s="222"/>
      <c r="GWB125" s="222"/>
      <c r="GWC125" s="222"/>
      <c r="GWD125" s="222"/>
      <c r="GWE125" s="222"/>
      <c r="GWF125" s="222"/>
      <c r="GWG125" s="222"/>
      <c r="GWH125" s="222"/>
      <c r="GWI125" s="222"/>
      <c r="GWJ125" s="222"/>
      <c r="GWK125" s="222"/>
      <c r="GWL125" s="222"/>
      <c r="GWM125" s="222"/>
      <c r="GWN125" s="222"/>
      <c r="GWO125" s="222"/>
      <c r="GWP125" s="222"/>
      <c r="GWQ125" s="222"/>
      <c r="GWR125" s="222"/>
      <c r="GWS125" s="222"/>
      <c r="GWT125" s="222"/>
      <c r="GWU125" s="222"/>
      <c r="GWV125" s="222"/>
      <c r="GWW125" s="222"/>
      <c r="GWX125" s="222"/>
      <c r="GWY125" s="222"/>
      <c r="GWZ125" s="222"/>
      <c r="GXA125" s="222"/>
      <c r="GXB125" s="222"/>
      <c r="GXC125" s="222"/>
      <c r="GXD125" s="222"/>
      <c r="GXE125" s="222"/>
      <c r="GXF125" s="222"/>
      <c r="GXG125" s="222"/>
      <c r="GXH125" s="222"/>
      <c r="GXI125" s="222"/>
      <c r="GXJ125" s="222"/>
      <c r="GXK125" s="222"/>
      <c r="GXL125" s="222"/>
      <c r="GXM125" s="222"/>
      <c r="GXN125" s="222"/>
      <c r="GXO125" s="222"/>
      <c r="GXP125" s="222"/>
      <c r="GXQ125" s="222"/>
      <c r="GXR125" s="222"/>
      <c r="GXS125" s="222"/>
      <c r="GXT125" s="222"/>
      <c r="GXU125" s="222"/>
      <c r="GXV125" s="222"/>
      <c r="GXW125" s="222"/>
      <c r="GXX125" s="222"/>
      <c r="GXY125" s="222"/>
      <c r="GXZ125" s="222"/>
      <c r="GYA125" s="222"/>
      <c r="GYB125" s="222"/>
      <c r="GYC125" s="222"/>
      <c r="GYD125" s="222"/>
      <c r="GYE125" s="222"/>
      <c r="GYF125" s="222"/>
      <c r="GYG125" s="222"/>
      <c r="GYH125" s="222"/>
      <c r="GYI125" s="222"/>
      <c r="GYJ125" s="222"/>
      <c r="GYK125" s="222"/>
      <c r="GYL125" s="222"/>
      <c r="GYM125" s="222"/>
      <c r="GYN125" s="222"/>
      <c r="GYO125" s="222"/>
      <c r="GYP125" s="222"/>
      <c r="GYQ125" s="222"/>
      <c r="GYR125" s="222"/>
      <c r="GYS125" s="222"/>
      <c r="GYT125" s="222"/>
      <c r="GYU125" s="222"/>
      <c r="GYV125" s="222"/>
      <c r="GYW125" s="222"/>
      <c r="GYX125" s="222"/>
      <c r="GYY125" s="222"/>
      <c r="GYZ125" s="222"/>
      <c r="GZA125" s="222"/>
      <c r="GZB125" s="222"/>
      <c r="GZC125" s="222"/>
      <c r="GZD125" s="222"/>
      <c r="GZE125" s="222"/>
      <c r="GZF125" s="222"/>
      <c r="GZG125" s="222"/>
      <c r="GZH125" s="222"/>
      <c r="GZI125" s="222"/>
      <c r="GZJ125" s="222"/>
      <c r="GZK125" s="222"/>
      <c r="GZL125" s="222"/>
      <c r="GZM125" s="222"/>
      <c r="GZN125" s="222"/>
      <c r="GZO125" s="222"/>
      <c r="GZP125" s="222"/>
      <c r="GZQ125" s="222"/>
      <c r="GZR125" s="222"/>
      <c r="GZS125" s="222"/>
      <c r="GZT125" s="222"/>
      <c r="GZU125" s="222"/>
      <c r="GZV125" s="222"/>
      <c r="GZW125" s="222"/>
      <c r="GZX125" s="222"/>
      <c r="GZY125" s="222"/>
      <c r="GZZ125" s="222"/>
      <c r="HAA125" s="222"/>
      <c r="HAB125" s="222"/>
      <c r="HAC125" s="222"/>
      <c r="HAD125" s="222"/>
      <c r="HAE125" s="222"/>
      <c r="HAF125" s="222"/>
      <c r="HAG125" s="222"/>
      <c r="HAH125" s="222"/>
      <c r="HAI125" s="222"/>
      <c r="HAJ125" s="222"/>
      <c r="HAK125" s="222"/>
      <c r="HAL125" s="222"/>
      <c r="HAM125" s="222"/>
      <c r="HAN125" s="222"/>
      <c r="HAO125" s="222"/>
      <c r="HAP125" s="222"/>
      <c r="HAQ125" s="222"/>
      <c r="HAR125" s="222"/>
      <c r="HAS125" s="222"/>
      <c r="HAT125" s="222"/>
      <c r="HAU125" s="222"/>
      <c r="HAV125" s="222"/>
      <c r="HAW125" s="222"/>
      <c r="HAX125" s="222"/>
      <c r="HAY125" s="222"/>
      <c r="HAZ125" s="222"/>
      <c r="HBA125" s="222"/>
      <c r="HBB125" s="222"/>
      <c r="HBC125" s="222"/>
      <c r="HBD125" s="222"/>
      <c r="HBE125" s="222"/>
      <c r="HBF125" s="222"/>
      <c r="HBG125" s="222"/>
      <c r="HBH125" s="222"/>
      <c r="HBI125" s="222"/>
      <c r="HBJ125" s="222"/>
      <c r="HBK125" s="222"/>
      <c r="HBL125" s="222"/>
      <c r="HBM125" s="222"/>
      <c r="HBN125" s="222"/>
      <c r="HBO125" s="222"/>
      <c r="HBP125" s="222"/>
      <c r="HBQ125" s="222"/>
      <c r="HBR125" s="222"/>
      <c r="HBS125" s="222"/>
      <c r="HBT125" s="222"/>
      <c r="HBU125" s="222"/>
      <c r="HBV125" s="222"/>
      <c r="HBW125" s="222"/>
      <c r="HBX125" s="222"/>
      <c r="HBY125" s="222"/>
      <c r="HBZ125" s="222"/>
      <c r="HCA125" s="222"/>
      <c r="HCB125" s="222"/>
      <c r="HCC125" s="222"/>
      <c r="HCD125" s="222"/>
      <c r="HCE125" s="222"/>
      <c r="HCF125" s="222"/>
      <c r="HCG125" s="222"/>
      <c r="HCH125" s="222"/>
      <c r="HCI125" s="222"/>
      <c r="HCJ125" s="222"/>
      <c r="HCK125" s="222"/>
      <c r="HCL125" s="222"/>
      <c r="HCM125" s="222"/>
      <c r="HCN125" s="222"/>
      <c r="HCO125" s="222"/>
      <c r="HCP125" s="222"/>
      <c r="HCQ125" s="222"/>
      <c r="HCR125" s="222"/>
      <c r="HCS125" s="222"/>
      <c r="HCT125" s="222"/>
      <c r="HCU125" s="222"/>
      <c r="HCV125" s="222"/>
      <c r="HCW125" s="222"/>
      <c r="HCX125" s="222"/>
      <c r="HCY125" s="222"/>
      <c r="HCZ125" s="222"/>
      <c r="HDA125" s="222"/>
      <c r="HDB125" s="222"/>
      <c r="HDC125" s="222"/>
      <c r="HDD125" s="222"/>
      <c r="HDE125" s="222"/>
      <c r="HDF125" s="222"/>
      <c r="HDG125" s="222"/>
      <c r="HDH125" s="222"/>
      <c r="HDI125" s="222"/>
      <c r="HDJ125" s="222"/>
      <c r="HDK125" s="222"/>
      <c r="HDL125" s="222"/>
      <c r="HDM125" s="222"/>
      <c r="HDN125" s="222"/>
      <c r="HDO125" s="222"/>
      <c r="HDP125" s="222"/>
      <c r="HDQ125" s="222"/>
      <c r="HDR125" s="222"/>
      <c r="HDS125" s="222"/>
      <c r="HDT125" s="222"/>
      <c r="HDU125" s="222"/>
      <c r="HDV125" s="222"/>
      <c r="HDW125" s="222"/>
      <c r="HDX125" s="222"/>
      <c r="HDY125" s="222"/>
      <c r="HDZ125" s="222"/>
      <c r="HEA125" s="222"/>
      <c r="HEB125" s="222"/>
      <c r="HEC125" s="222"/>
      <c r="HED125" s="222"/>
      <c r="HEE125" s="222"/>
      <c r="HEF125" s="222"/>
      <c r="HEG125" s="222"/>
      <c r="HEH125" s="222"/>
      <c r="HEI125" s="222"/>
      <c r="HEJ125" s="222"/>
      <c r="HEK125" s="222"/>
      <c r="HEL125" s="222"/>
      <c r="HEM125" s="222"/>
      <c r="HEN125" s="222"/>
      <c r="HEO125" s="222"/>
      <c r="HEP125" s="222"/>
      <c r="HEQ125" s="222"/>
      <c r="HER125" s="222"/>
      <c r="HES125" s="222"/>
      <c r="HET125" s="222"/>
      <c r="HEU125" s="222"/>
      <c r="HEV125" s="222"/>
      <c r="HEW125" s="222"/>
      <c r="HEX125" s="222"/>
      <c r="HEY125" s="222"/>
      <c r="HEZ125" s="222"/>
      <c r="HFA125" s="222"/>
      <c r="HFB125" s="222"/>
      <c r="HFC125" s="222"/>
      <c r="HFD125" s="222"/>
      <c r="HFE125" s="222"/>
      <c r="HFF125" s="222"/>
      <c r="HFG125" s="222"/>
      <c r="HFH125" s="222"/>
      <c r="HFI125" s="222"/>
      <c r="HFJ125" s="222"/>
      <c r="HFK125" s="222"/>
      <c r="HFL125" s="222"/>
      <c r="HFM125" s="222"/>
      <c r="HFN125" s="222"/>
      <c r="HFO125" s="222"/>
      <c r="HFP125" s="222"/>
      <c r="HFQ125" s="222"/>
      <c r="HFR125" s="222"/>
      <c r="HFS125" s="222"/>
      <c r="HFT125" s="222"/>
      <c r="HFU125" s="222"/>
      <c r="HFV125" s="222"/>
      <c r="HFW125" s="222"/>
      <c r="HFX125" s="222"/>
      <c r="HFY125" s="222"/>
      <c r="HFZ125" s="222"/>
      <c r="HGA125" s="222"/>
      <c r="HGB125" s="222"/>
      <c r="HGC125" s="222"/>
      <c r="HGD125" s="222"/>
      <c r="HGE125" s="222"/>
      <c r="HGF125" s="222"/>
      <c r="HGG125" s="222"/>
      <c r="HGH125" s="222"/>
      <c r="HGI125" s="222"/>
      <c r="HGJ125" s="222"/>
      <c r="HGK125" s="222"/>
      <c r="HGL125" s="222"/>
      <c r="HGM125" s="222"/>
      <c r="HGN125" s="222"/>
      <c r="HGO125" s="222"/>
      <c r="HGP125" s="222"/>
      <c r="HGQ125" s="222"/>
      <c r="HGR125" s="222"/>
      <c r="HGS125" s="222"/>
      <c r="HGT125" s="222"/>
      <c r="HGU125" s="222"/>
      <c r="HGV125" s="222"/>
      <c r="HGW125" s="222"/>
      <c r="HGX125" s="222"/>
      <c r="HGY125" s="222"/>
      <c r="HGZ125" s="222"/>
      <c r="HHA125" s="222"/>
      <c r="HHB125" s="222"/>
      <c r="HHC125" s="222"/>
      <c r="HHD125" s="222"/>
      <c r="HHE125" s="222"/>
      <c r="HHF125" s="222"/>
      <c r="HHG125" s="222"/>
      <c r="HHH125" s="222"/>
      <c r="HHI125" s="222"/>
      <c r="HHJ125" s="222"/>
      <c r="HHK125" s="222"/>
      <c r="HHL125" s="222"/>
      <c r="HHM125" s="222"/>
      <c r="HHN125" s="222"/>
      <c r="HHO125" s="222"/>
      <c r="HHP125" s="222"/>
      <c r="HHQ125" s="222"/>
      <c r="HHR125" s="222"/>
      <c r="HHS125" s="222"/>
      <c r="HHT125" s="222"/>
      <c r="HHU125" s="222"/>
      <c r="HHV125" s="222"/>
      <c r="HHW125" s="222"/>
      <c r="HHX125" s="222"/>
      <c r="HHY125" s="222"/>
      <c r="HHZ125" s="222"/>
      <c r="HIA125" s="222"/>
      <c r="HIB125" s="222"/>
      <c r="HIC125" s="222"/>
      <c r="HID125" s="222"/>
      <c r="HIE125" s="222"/>
      <c r="HIF125" s="222"/>
      <c r="HIG125" s="222"/>
      <c r="HIH125" s="222"/>
      <c r="HII125" s="222"/>
      <c r="HIJ125" s="222"/>
      <c r="HIK125" s="222"/>
      <c r="HIL125" s="222"/>
      <c r="HIM125" s="222"/>
      <c r="HIN125" s="222"/>
      <c r="HIO125" s="222"/>
      <c r="HIP125" s="222"/>
      <c r="HIQ125" s="222"/>
      <c r="HIR125" s="222"/>
      <c r="HIS125" s="222"/>
      <c r="HIT125" s="222"/>
      <c r="HIU125" s="222"/>
      <c r="HIV125" s="222"/>
      <c r="HIW125" s="222"/>
      <c r="HIX125" s="222"/>
      <c r="HIY125" s="222"/>
      <c r="HIZ125" s="222"/>
      <c r="HJA125" s="222"/>
      <c r="HJB125" s="222"/>
      <c r="HJC125" s="222"/>
      <c r="HJD125" s="222"/>
      <c r="HJE125" s="222"/>
      <c r="HJF125" s="222"/>
      <c r="HJG125" s="222"/>
      <c r="HJH125" s="222"/>
      <c r="HJI125" s="222"/>
      <c r="HJJ125" s="222"/>
      <c r="HJK125" s="222"/>
      <c r="HJL125" s="222"/>
      <c r="HJM125" s="222"/>
      <c r="HJN125" s="222"/>
      <c r="HJO125" s="222"/>
      <c r="HJP125" s="222"/>
      <c r="HJQ125" s="222"/>
      <c r="HJR125" s="222"/>
      <c r="HJS125" s="222"/>
      <c r="HJT125" s="222"/>
      <c r="HJU125" s="222"/>
      <c r="HJV125" s="222"/>
      <c r="HJW125" s="222"/>
      <c r="HJX125" s="222"/>
      <c r="HJY125" s="222"/>
      <c r="HJZ125" s="222"/>
      <c r="HKA125" s="222"/>
      <c r="HKB125" s="222"/>
      <c r="HKC125" s="222"/>
      <c r="HKD125" s="222"/>
      <c r="HKE125" s="222"/>
      <c r="HKF125" s="222"/>
      <c r="HKG125" s="222"/>
      <c r="HKH125" s="222"/>
      <c r="HKI125" s="222"/>
      <c r="HKJ125" s="222"/>
      <c r="HKK125" s="222"/>
      <c r="HKL125" s="222"/>
      <c r="HKM125" s="222"/>
      <c r="HKN125" s="222"/>
      <c r="HKO125" s="222"/>
      <c r="HKP125" s="222"/>
      <c r="HKQ125" s="222"/>
      <c r="HKR125" s="222"/>
      <c r="HKS125" s="222"/>
      <c r="HKT125" s="222"/>
      <c r="HKU125" s="222"/>
      <c r="HKV125" s="222"/>
      <c r="HKW125" s="222"/>
      <c r="HKX125" s="222"/>
      <c r="HKY125" s="222"/>
      <c r="HKZ125" s="222"/>
      <c r="HLA125" s="222"/>
      <c r="HLB125" s="222"/>
      <c r="HLC125" s="222"/>
      <c r="HLD125" s="222"/>
      <c r="HLE125" s="222"/>
      <c r="HLF125" s="222"/>
      <c r="HLG125" s="222"/>
      <c r="HLH125" s="222"/>
      <c r="HLI125" s="222"/>
      <c r="HLJ125" s="222"/>
      <c r="HLK125" s="222"/>
      <c r="HLL125" s="222"/>
      <c r="HLM125" s="222"/>
      <c r="HLN125" s="222"/>
      <c r="HLO125" s="222"/>
      <c r="HLP125" s="222"/>
      <c r="HLQ125" s="222"/>
      <c r="HLR125" s="222"/>
      <c r="HLS125" s="222"/>
      <c r="HLT125" s="222"/>
      <c r="HLU125" s="222"/>
      <c r="HLV125" s="222"/>
      <c r="HLW125" s="222"/>
      <c r="HLX125" s="222"/>
      <c r="HLY125" s="222"/>
      <c r="HLZ125" s="222"/>
      <c r="HMA125" s="222"/>
      <c r="HMB125" s="222"/>
      <c r="HMC125" s="222"/>
      <c r="HMD125" s="222"/>
      <c r="HME125" s="222"/>
      <c r="HMF125" s="222"/>
      <c r="HMG125" s="222"/>
      <c r="HMH125" s="222"/>
      <c r="HMI125" s="222"/>
      <c r="HMJ125" s="222"/>
      <c r="HMK125" s="222"/>
      <c r="HML125" s="222"/>
      <c r="HMM125" s="222"/>
      <c r="HMN125" s="222"/>
      <c r="HMO125" s="222"/>
      <c r="HMP125" s="222"/>
      <c r="HMQ125" s="222"/>
      <c r="HMR125" s="222"/>
      <c r="HMS125" s="222"/>
      <c r="HMT125" s="222"/>
      <c r="HMU125" s="222"/>
      <c r="HMV125" s="222"/>
      <c r="HMW125" s="222"/>
      <c r="HMX125" s="222"/>
      <c r="HMY125" s="222"/>
      <c r="HMZ125" s="222"/>
      <c r="HNA125" s="222"/>
      <c r="HNB125" s="222"/>
      <c r="HNC125" s="222"/>
      <c r="HND125" s="222"/>
      <c r="HNE125" s="222"/>
      <c r="HNF125" s="222"/>
      <c r="HNG125" s="222"/>
      <c r="HNH125" s="222"/>
      <c r="HNI125" s="222"/>
      <c r="HNJ125" s="222"/>
      <c r="HNK125" s="222"/>
      <c r="HNL125" s="222"/>
      <c r="HNM125" s="222"/>
      <c r="HNN125" s="222"/>
      <c r="HNO125" s="222"/>
      <c r="HNP125" s="222"/>
      <c r="HNQ125" s="222"/>
      <c r="HNR125" s="222"/>
      <c r="HNS125" s="222"/>
      <c r="HNT125" s="222"/>
      <c r="HNU125" s="222"/>
      <c r="HNV125" s="222"/>
      <c r="HNW125" s="222"/>
      <c r="HNX125" s="222"/>
      <c r="HNY125" s="222"/>
      <c r="HNZ125" s="222"/>
      <c r="HOA125" s="222"/>
      <c r="HOB125" s="222"/>
      <c r="HOC125" s="222"/>
      <c r="HOD125" s="222"/>
      <c r="HOE125" s="222"/>
      <c r="HOF125" s="222"/>
      <c r="HOG125" s="222"/>
      <c r="HOH125" s="222"/>
      <c r="HOI125" s="222"/>
      <c r="HOJ125" s="222"/>
      <c r="HOK125" s="222"/>
      <c r="HOL125" s="222"/>
      <c r="HOM125" s="222"/>
      <c r="HON125" s="222"/>
      <c r="HOO125" s="222"/>
      <c r="HOP125" s="222"/>
      <c r="HOQ125" s="222"/>
      <c r="HOR125" s="222"/>
      <c r="HOS125" s="222"/>
      <c r="HOT125" s="222"/>
      <c r="HOU125" s="222"/>
      <c r="HOV125" s="222"/>
      <c r="HOW125" s="222"/>
      <c r="HOX125" s="222"/>
      <c r="HOY125" s="222"/>
      <c r="HOZ125" s="222"/>
      <c r="HPA125" s="222"/>
      <c r="HPB125" s="222"/>
      <c r="HPC125" s="222"/>
      <c r="HPD125" s="222"/>
      <c r="HPE125" s="222"/>
      <c r="HPF125" s="222"/>
      <c r="HPG125" s="222"/>
      <c r="HPH125" s="222"/>
      <c r="HPI125" s="222"/>
      <c r="HPJ125" s="222"/>
      <c r="HPK125" s="222"/>
      <c r="HPL125" s="222"/>
      <c r="HPM125" s="222"/>
      <c r="HPN125" s="222"/>
      <c r="HPO125" s="222"/>
      <c r="HPP125" s="222"/>
      <c r="HPQ125" s="222"/>
      <c r="HPR125" s="222"/>
      <c r="HPS125" s="222"/>
      <c r="HPT125" s="222"/>
      <c r="HPU125" s="222"/>
      <c r="HPV125" s="222"/>
      <c r="HPW125" s="222"/>
      <c r="HPX125" s="222"/>
      <c r="HPY125" s="222"/>
      <c r="HPZ125" s="222"/>
      <c r="HQA125" s="222"/>
      <c r="HQB125" s="222"/>
      <c r="HQC125" s="222"/>
      <c r="HQD125" s="222"/>
      <c r="HQE125" s="222"/>
      <c r="HQF125" s="222"/>
      <c r="HQG125" s="222"/>
      <c r="HQH125" s="222"/>
      <c r="HQI125" s="222"/>
      <c r="HQJ125" s="222"/>
      <c r="HQK125" s="222"/>
      <c r="HQL125" s="222"/>
      <c r="HQM125" s="222"/>
      <c r="HQN125" s="222"/>
      <c r="HQO125" s="222"/>
      <c r="HQP125" s="222"/>
      <c r="HQQ125" s="222"/>
      <c r="HQR125" s="222"/>
      <c r="HQS125" s="222"/>
      <c r="HQT125" s="222"/>
      <c r="HQU125" s="222"/>
      <c r="HQV125" s="222"/>
      <c r="HQW125" s="222"/>
      <c r="HQX125" s="222"/>
      <c r="HQY125" s="222"/>
      <c r="HQZ125" s="222"/>
      <c r="HRA125" s="222"/>
      <c r="HRB125" s="222"/>
      <c r="HRC125" s="222"/>
      <c r="HRD125" s="222"/>
      <c r="HRE125" s="222"/>
      <c r="HRF125" s="222"/>
      <c r="HRG125" s="222"/>
      <c r="HRH125" s="222"/>
      <c r="HRI125" s="222"/>
      <c r="HRJ125" s="222"/>
      <c r="HRK125" s="222"/>
      <c r="HRL125" s="222"/>
      <c r="HRM125" s="222"/>
      <c r="HRN125" s="222"/>
      <c r="HRO125" s="222"/>
      <c r="HRP125" s="222"/>
      <c r="HRQ125" s="222"/>
      <c r="HRR125" s="222"/>
      <c r="HRS125" s="222"/>
      <c r="HRT125" s="222"/>
      <c r="HRU125" s="222"/>
      <c r="HRV125" s="222"/>
      <c r="HRW125" s="222"/>
      <c r="HRX125" s="222"/>
      <c r="HRY125" s="222"/>
      <c r="HRZ125" s="222"/>
      <c r="HSA125" s="222"/>
      <c r="HSB125" s="222"/>
      <c r="HSC125" s="222"/>
      <c r="HSD125" s="222"/>
      <c r="HSE125" s="222"/>
      <c r="HSF125" s="222"/>
      <c r="HSG125" s="222"/>
      <c r="HSH125" s="222"/>
      <c r="HSI125" s="222"/>
      <c r="HSJ125" s="222"/>
      <c r="HSK125" s="222"/>
      <c r="HSL125" s="222"/>
      <c r="HSM125" s="222"/>
      <c r="HSN125" s="222"/>
      <c r="HSO125" s="222"/>
      <c r="HSP125" s="222"/>
      <c r="HSQ125" s="222"/>
      <c r="HSR125" s="222"/>
      <c r="HSS125" s="222"/>
      <c r="HST125" s="222"/>
      <c r="HSU125" s="222"/>
      <c r="HSV125" s="222"/>
      <c r="HSW125" s="222"/>
      <c r="HSX125" s="222"/>
      <c r="HSY125" s="222"/>
      <c r="HSZ125" s="222"/>
      <c r="HTA125" s="222"/>
      <c r="HTB125" s="222"/>
      <c r="HTC125" s="222"/>
      <c r="HTD125" s="222"/>
      <c r="HTE125" s="222"/>
      <c r="HTF125" s="222"/>
      <c r="HTG125" s="222"/>
      <c r="HTH125" s="222"/>
      <c r="HTI125" s="222"/>
      <c r="HTJ125" s="222"/>
      <c r="HTK125" s="222"/>
      <c r="HTL125" s="222"/>
      <c r="HTM125" s="222"/>
      <c r="HTN125" s="222"/>
      <c r="HTO125" s="222"/>
      <c r="HTP125" s="222"/>
      <c r="HTQ125" s="222"/>
      <c r="HTR125" s="222"/>
      <c r="HTS125" s="222"/>
      <c r="HTT125" s="222"/>
      <c r="HTU125" s="222"/>
      <c r="HTV125" s="222"/>
      <c r="HTW125" s="222"/>
      <c r="HTX125" s="222"/>
      <c r="HTY125" s="222"/>
      <c r="HTZ125" s="222"/>
      <c r="HUA125" s="222"/>
      <c r="HUB125" s="222"/>
      <c r="HUC125" s="222"/>
      <c r="HUD125" s="222"/>
      <c r="HUE125" s="222"/>
      <c r="HUF125" s="222"/>
      <c r="HUG125" s="222"/>
      <c r="HUH125" s="222"/>
      <c r="HUI125" s="222"/>
      <c r="HUJ125" s="222"/>
      <c r="HUK125" s="222"/>
      <c r="HUL125" s="222"/>
      <c r="HUM125" s="222"/>
      <c r="HUN125" s="222"/>
      <c r="HUO125" s="222"/>
      <c r="HUP125" s="222"/>
      <c r="HUQ125" s="222"/>
      <c r="HUR125" s="222"/>
      <c r="HUS125" s="222"/>
      <c r="HUT125" s="222"/>
      <c r="HUU125" s="222"/>
      <c r="HUV125" s="222"/>
      <c r="HUW125" s="222"/>
      <c r="HUX125" s="222"/>
      <c r="HUY125" s="222"/>
      <c r="HUZ125" s="222"/>
      <c r="HVA125" s="222"/>
      <c r="HVB125" s="222"/>
      <c r="HVC125" s="222"/>
      <c r="HVD125" s="222"/>
      <c r="HVE125" s="222"/>
      <c r="HVF125" s="222"/>
      <c r="HVG125" s="222"/>
      <c r="HVH125" s="222"/>
      <c r="HVI125" s="222"/>
      <c r="HVJ125" s="222"/>
      <c r="HVK125" s="222"/>
      <c r="HVL125" s="222"/>
      <c r="HVM125" s="222"/>
      <c r="HVN125" s="222"/>
      <c r="HVO125" s="222"/>
      <c r="HVP125" s="222"/>
      <c r="HVQ125" s="222"/>
      <c r="HVR125" s="222"/>
      <c r="HVS125" s="222"/>
      <c r="HVT125" s="222"/>
      <c r="HVU125" s="222"/>
      <c r="HVV125" s="222"/>
      <c r="HVW125" s="222"/>
      <c r="HVX125" s="222"/>
      <c r="HVY125" s="222"/>
      <c r="HVZ125" s="222"/>
      <c r="HWA125" s="222"/>
      <c r="HWB125" s="222"/>
      <c r="HWC125" s="222"/>
      <c r="HWD125" s="222"/>
      <c r="HWE125" s="222"/>
      <c r="HWF125" s="222"/>
      <c r="HWG125" s="222"/>
      <c r="HWH125" s="222"/>
      <c r="HWI125" s="222"/>
      <c r="HWJ125" s="222"/>
      <c r="HWK125" s="222"/>
      <c r="HWL125" s="222"/>
      <c r="HWM125" s="222"/>
      <c r="HWN125" s="222"/>
      <c r="HWO125" s="222"/>
      <c r="HWP125" s="222"/>
      <c r="HWQ125" s="222"/>
      <c r="HWR125" s="222"/>
      <c r="HWS125" s="222"/>
      <c r="HWT125" s="222"/>
      <c r="HWU125" s="222"/>
      <c r="HWV125" s="222"/>
      <c r="HWW125" s="222"/>
      <c r="HWX125" s="222"/>
      <c r="HWY125" s="222"/>
      <c r="HWZ125" s="222"/>
      <c r="HXA125" s="222"/>
      <c r="HXB125" s="222"/>
      <c r="HXC125" s="222"/>
      <c r="HXD125" s="222"/>
      <c r="HXE125" s="222"/>
      <c r="HXF125" s="222"/>
      <c r="HXG125" s="222"/>
      <c r="HXH125" s="222"/>
      <c r="HXI125" s="222"/>
      <c r="HXJ125" s="222"/>
      <c r="HXK125" s="222"/>
      <c r="HXL125" s="222"/>
      <c r="HXM125" s="222"/>
      <c r="HXN125" s="222"/>
      <c r="HXO125" s="222"/>
      <c r="HXP125" s="222"/>
      <c r="HXQ125" s="222"/>
      <c r="HXR125" s="222"/>
      <c r="HXS125" s="222"/>
      <c r="HXT125" s="222"/>
      <c r="HXU125" s="222"/>
      <c r="HXV125" s="222"/>
      <c r="HXW125" s="222"/>
      <c r="HXX125" s="222"/>
      <c r="HXY125" s="222"/>
      <c r="HXZ125" s="222"/>
      <c r="HYA125" s="222"/>
      <c r="HYB125" s="222"/>
      <c r="HYC125" s="222"/>
      <c r="HYD125" s="222"/>
      <c r="HYE125" s="222"/>
      <c r="HYF125" s="222"/>
      <c r="HYG125" s="222"/>
      <c r="HYH125" s="222"/>
      <c r="HYI125" s="222"/>
      <c r="HYJ125" s="222"/>
      <c r="HYK125" s="222"/>
      <c r="HYL125" s="222"/>
      <c r="HYM125" s="222"/>
      <c r="HYN125" s="222"/>
      <c r="HYO125" s="222"/>
      <c r="HYP125" s="222"/>
      <c r="HYQ125" s="222"/>
      <c r="HYR125" s="222"/>
      <c r="HYS125" s="222"/>
      <c r="HYT125" s="222"/>
      <c r="HYU125" s="222"/>
      <c r="HYV125" s="222"/>
      <c r="HYW125" s="222"/>
      <c r="HYX125" s="222"/>
      <c r="HYY125" s="222"/>
      <c r="HYZ125" s="222"/>
      <c r="HZA125" s="222"/>
      <c r="HZB125" s="222"/>
      <c r="HZC125" s="222"/>
      <c r="HZD125" s="222"/>
      <c r="HZE125" s="222"/>
      <c r="HZF125" s="222"/>
      <c r="HZG125" s="222"/>
      <c r="HZH125" s="222"/>
      <c r="HZI125" s="222"/>
      <c r="HZJ125" s="222"/>
      <c r="HZK125" s="222"/>
      <c r="HZL125" s="222"/>
      <c r="HZM125" s="222"/>
      <c r="HZN125" s="222"/>
      <c r="HZO125" s="222"/>
      <c r="HZP125" s="222"/>
      <c r="HZQ125" s="222"/>
      <c r="HZR125" s="222"/>
      <c r="HZS125" s="222"/>
      <c r="HZT125" s="222"/>
      <c r="HZU125" s="222"/>
      <c r="HZV125" s="222"/>
      <c r="HZW125" s="222"/>
      <c r="HZX125" s="222"/>
      <c r="HZY125" s="222"/>
      <c r="HZZ125" s="222"/>
      <c r="IAA125" s="222"/>
      <c r="IAB125" s="222"/>
      <c r="IAC125" s="222"/>
      <c r="IAD125" s="222"/>
      <c r="IAE125" s="222"/>
      <c r="IAF125" s="222"/>
      <c r="IAG125" s="222"/>
      <c r="IAH125" s="222"/>
      <c r="IAI125" s="222"/>
      <c r="IAJ125" s="222"/>
      <c r="IAK125" s="222"/>
      <c r="IAL125" s="222"/>
      <c r="IAM125" s="222"/>
      <c r="IAN125" s="222"/>
      <c r="IAO125" s="222"/>
      <c r="IAP125" s="222"/>
      <c r="IAQ125" s="222"/>
      <c r="IAR125" s="222"/>
      <c r="IAS125" s="222"/>
      <c r="IAT125" s="222"/>
      <c r="IAU125" s="222"/>
      <c r="IAV125" s="222"/>
      <c r="IAW125" s="222"/>
      <c r="IAX125" s="222"/>
      <c r="IAY125" s="222"/>
      <c r="IAZ125" s="222"/>
      <c r="IBA125" s="222"/>
      <c r="IBB125" s="222"/>
      <c r="IBC125" s="222"/>
      <c r="IBD125" s="222"/>
      <c r="IBE125" s="222"/>
      <c r="IBF125" s="222"/>
      <c r="IBG125" s="222"/>
      <c r="IBH125" s="222"/>
      <c r="IBI125" s="222"/>
      <c r="IBJ125" s="222"/>
      <c r="IBK125" s="222"/>
      <c r="IBL125" s="222"/>
      <c r="IBM125" s="222"/>
      <c r="IBN125" s="222"/>
      <c r="IBO125" s="222"/>
      <c r="IBP125" s="222"/>
      <c r="IBQ125" s="222"/>
      <c r="IBR125" s="222"/>
      <c r="IBS125" s="222"/>
      <c r="IBT125" s="222"/>
      <c r="IBU125" s="222"/>
      <c r="IBV125" s="222"/>
      <c r="IBW125" s="222"/>
      <c r="IBX125" s="222"/>
      <c r="IBY125" s="222"/>
      <c r="IBZ125" s="222"/>
      <c r="ICA125" s="222"/>
      <c r="ICB125" s="222"/>
      <c r="ICC125" s="222"/>
      <c r="ICD125" s="222"/>
      <c r="ICE125" s="222"/>
      <c r="ICF125" s="222"/>
      <c r="ICG125" s="222"/>
      <c r="ICH125" s="222"/>
      <c r="ICI125" s="222"/>
      <c r="ICJ125" s="222"/>
      <c r="ICK125" s="222"/>
      <c r="ICL125" s="222"/>
      <c r="ICM125" s="222"/>
      <c r="ICN125" s="222"/>
      <c r="ICO125" s="222"/>
      <c r="ICP125" s="222"/>
      <c r="ICQ125" s="222"/>
      <c r="ICR125" s="222"/>
      <c r="ICS125" s="222"/>
      <c r="ICT125" s="222"/>
      <c r="ICU125" s="222"/>
      <c r="ICV125" s="222"/>
      <c r="ICW125" s="222"/>
      <c r="ICX125" s="222"/>
      <c r="ICY125" s="222"/>
      <c r="ICZ125" s="222"/>
      <c r="IDA125" s="222"/>
      <c r="IDB125" s="222"/>
      <c r="IDC125" s="222"/>
      <c r="IDD125" s="222"/>
      <c r="IDE125" s="222"/>
      <c r="IDF125" s="222"/>
      <c r="IDG125" s="222"/>
      <c r="IDH125" s="222"/>
      <c r="IDI125" s="222"/>
      <c r="IDJ125" s="222"/>
      <c r="IDK125" s="222"/>
      <c r="IDL125" s="222"/>
      <c r="IDM125" s="222"/>
      <c r="IDN125" s="222"/>
      <c r="IDO125" s="222"/>
      <c r="IDP125" s="222"/>
      <c r="IDQ125" s="222"/>
      <c r="IDR125" s="222"/>
      <c r="IDS125" s="222"/>
      <c r="IDT125" s="222"/>
      <c r="IDU125" s="222"/>
      <c r="IDV125" s="222"/>
      <c r="IDW125" s="222"/>
      <c r="IDX125" s="222"/>
      <c r="IDY125" s="222"/>
      <c r="IDZ125" s="222"/>
      <c r="IEA125" s="222"/>
      <c r="IEB125" s="222"/>
      <c r="IEC125" s="222"/>
      <c r="IED125" s="222"/>
      <c r="IEE125" s="222"/>
      <c r="IEF125" s="222"/>
      <c r="IEG125" s="222"/>
      <c r="IEH125" s="222"/>
      <c r="IEI125" s="222"/>
      <c r="IEJ125" s="222"/>
      <c r="IEK125" s="222"/>
      <c r="IEL125" s="222"/>
      <c r="IEM125" s="222"/>
      <c r="IEN125" s="222"/>
      <c r="IEO125" s="222"/>
      <c r="IEP125" s="222"/>
      <c r="IEQ125" s="222"/>
      <c r="IER125" s="222"/>
      <c r="IES125" s="222"/>
      <c r="IET125" s="222"/>
      <c r="IEU125" s="222"/>
      <c r="IEV125" s="222"/>
      <c r="IEW125" s="222"/>
      <c r="IEX125" s="222"/>
      <c r="IEY125" s="222"/>
      <c r="IEZ125" s="222"/>
      <c r="IFA125" s="222"/>
      <c r="IFB125" s="222"/>
      <c r="IFC125" s="222"/>
      <c r="IFD125" s="222"/>
      <c r="IFE125" s="222"/>
      <c r="IFF125" s="222"/>
      <c r="IFG125" s="222"/>
      <c r="IFH125" s="222"/>
      <c r="IFI125" s="222"/>
      <c r="IFJ125" s="222"/>
      <c r="IFK125" s="222"/>
      <c r="IFL125" s="222"/>
      <c r="IFM125" s="222"/>
      <c r="IFN125" s="222"/>
      <c r="IFO125" s="222"/>
      <c r="IFP125" s="222"/>
      <c r="IFQ125" s="222"/>
      <c r="IFR125" s="222"/>
      <c r="IFS125" s="222"/>
      <c r="IFT125" s="222"/>
      <c r="IFU125" s="222"/>
      <c r="IFV125" s="222"/>
      <c r="IFW125" s="222"/>
      <c r="IFX125" s="222"/>
      <c r="IFY125" s="222"/>
      <c r="IFZ125" s="222"/>
      <c r="IGA125" s="222"/>
      <c r="IGB125" s="222"/>
      <c r="IGC125" s="222"/>
      <c r="IGD125" s="222"/>
      <c r="IGE125" s="222"/>
      <c r="IGF125" s="222"/>
      <c r="IGG125" s="222"/>
      <c r="IGH125" s="222"/>
      <c r="IGI125" s="222"/>
      <c r="IGJ125" s="222"/>
      <c r="IGK125" s="222"/>
      <c r="IGL125" s="222"/>
      <c r="IGM125" s="222"/>
      <c r="IGN125" s="222"/>
      <c r="IGO125" s="222"/>
      <c r="IGP125" s="222"/>
      <c r="IGQ125" s="222"/>
      <c r="IGR125" s="222"/>
      <c r="IGS125" s="222"/>
      <c r="IGT125" s="222"/>
      <c r="IGU125" s="222"/>
      <c r="IGV125" s="222"/>
      <c r="IGW125" s="222"/>
      <c r="IGX125" s="222"/>
      <c r="IGY125" s="222"/>
      <c r="IGZ125" s="222"/>
      <c r="IHA125" s="222"/>
      <c r="IHB125" s="222"/>
      <c r="IHC125" s="222"/>
      <c r="IHD125" s="222"/>
      <c r="IHE125" s="222"/>
      <c r="IHF125" s="222"/>
      <c r="IHG125" s="222"/>
      <c r="IHH125" s="222"/>
      <c r="IHI125" s="222"/>
      <c r="IHJ125" s="222"/>
      <c r="IHK125" s="222"/>
      <c r="IHL125" s="222"/>
      <c r="IHM125" s="222"/>
      <c r="IHN125" s="222"/>
      <c r="IHO125" s="222"/>
      <c r="IHP125" s="222"/>
      <c r="IHQ125" s="222"/>
      <c r="IHR125" s="222"/>
      <c r="IHS125" s="222"/>
      <c r="IHT125" s="222"/>
      <c r="IHU125" s="222"/>
      <c r="IHV125" s="222"/>
      <c r="IHW125" s="222"/>
      <c r="IHX125" s="222"/>
      <c r="IHY125" s="222"/>
      <c r="IHZ125" s="222"/>
      <c r="IIA125" s="222"/>
      <c r="IIB125" s="222"/>
      <c r="IIC125" s="222"/>
      <c r="IID125" s="222"/>
      <c r="IIE125" s="222"/>
      <c r="IIF125" s="222"/>
      <c r="IIG125" s="222"/>
      <c r="IIH125" s="222"/>
      <c r="III125" s="222"/>
      <c r="IIJ125" s="222"/>
      <c r="IIK125" s="222"/>
      <c r="IIL125" s="222"/>
      <c r="IIM125" s="222"/>
      <c r="IIN125" s="222"/>
      <c r="IIO125" s="222"/>
      <c r="IIP125" s="222"/>
      <c r="IIQ125" s="222"/>
      <c r="IIR125" s="222"/>
      <c r="IIS125" s="222"/>
      <c r="IIT125" s="222"/>
      <c r="IIU125" s="222"/>
      <c r="IIV125" s="222"/>
      <c r="IIW125" s="222"/>
      <c r="IIX125" s="222"/>
      <c r="IIY125" s="222"/>
      <c r="IIZ125" s="222"/>
      <c r="IJA125" s="222"/>
      <c r="IJB125" s="222"/>
      <c r="IJC125" s="222"/>
      <c r="IJD125" s="222"/>
      <c r="IJE125" s="222"/>
      <c r="IJF125" s="222"/>
      <c r="IJG125" s="222"/>
      <c r="IJH125" s="222"/>
      <c r="IJI125" s="222"/>
      <c r="IJJ125" s="222"/>
      <c r="IJK125" s="222"/>
      <c r="IJL125" s="222"/>
      <c r="IJM125" s="222"/>
      <c r="IJN125" s="222"/>
      <c r="IJO125" s="222"/>
      <c r="IJP125" s="222"/>
      <c r="IJQ125" s="222"/>
      <c r="IJR125" s="222"/>
      <c r="IJS125" s="222"/>
      <c r="IJT125" s="222"/>
      <c r="IJU125" s="222"/>
      <c r="IJV125" s="222"/>
      <c r="IJW125" s="222"/>
      <c r="IJX125" s="222"/>
      <c r="IJY125" s="222"/>
      <c r="IJZ125" s="222"/>
      <c r="IKA125" s="222"/>
      <c r="IKB125" s="222"/>
      <c r="IKC125" s="222"/>
      <c r="IKD125" s="222"/>
      <c r="IKE125" s="222"/>
      <c r="IKF125" s="222"/>
      <c r="IKG125" s="222"/>
      <c r="IKH125" s="222"/>
      <c r="IKI125" s="222"/>
      <c r="IKJ125" s="222"/>
      <c r="IKK125" s="222"/>
      <c r="IKL125" s="222"/>
      <c r="IKM125" s="222"/>
      <c r="IKN125" s="222"/>
      <c r="IKO125" s="222"/>
      <c r="IKP125" s="222"/>
      <c r="IKQ125" s="222"/>
      <c r="IKR125" s="222"/>
      <c r="IKS125" s="222"/>
      <c r="IKT125" s="222"/>
      <c r="IKU125" s="222"/>
      <c r="IKV125" s="222"/>
      <c r="IKW125" s="222"/>
      <c r="IKX125" s="222"/>
      <c r="IKY125" s="222"/>
      <c r="IKZ125" s="222"/>
      <c r="ILA125" s="222"/>
      <c r="ILB125" s="222"/>
      <c r="ILC125" s="222"/>
      <c r="ILD125" s="222"/>
      <c r="ILE125" s="222"/>
      <c r="ILF125" s="222"/>
      <c r="ILG125" s="222"/>
      <c r="ILH125" s="222"/>
      <c r="ILI125" s="222"/>
      <c r="ILJ125" s="222"/>
      <c r="ILK125" s="222"/>
      <c r="ILL125" s="222"/>
      <c r="ILM125" s="222"/>
      <c r="ILN125" s="222"/>
      <c r="ILO125" s="222"/>
      <c r="ILP125" s="222"/>
      <c r="ILQ125" s="222"/>
      <c r="ILR125" s="222"/>
      <c r="ILS125" s="222"/>
      <c r="ILT125" s="222"/>
      <c r="ILU125" s="222"/>
      <c r="ILV125" s="222"/>
      <c r="ILW125" s="222"/>
      <c r="ILX125" s="222"/>
      <c r="ILY125" s="222"/>
      <c r="ILZ125" s="222"/>
      <c r="IMA125" s="222"/>
      <c r="IMB125" s="222"/>
      <c r="IMC125" s="222"/>
      <c r="IMD125" s="222"/>
      <c r="IME125" s="222"/>
      <c r="IMF125" s="222"/>
      <c r="IMG125" s="222"/>
      <c r="IMH125" s="222"/>
      <c r="IMI125" s="222"/>
      <c r="IMJ125" s="222"/>
      <c r="IMK125" s="222"/>
      <c r="IML125" s="222"/>
      <c r="IMM125" s="222"/>
      <c r="IMN125" s="222"/>
      <c r="IMO125" s="222"/>
      <c r="IMP125" s="222"/>
      <c r="IMQ125" s="222"/>
      <c r="IMR125" s="222"/>
      <c r="IMS125" s="222"/>
      <c r="IMT125" s="222"/>
      <c r="IMU125" s="222"/>
      <c r="IMV125" s="222"/>
      <c r="IMW125" s="222"/>
      <c r="IMX125" s="222"/>
      <c r="IMY125" s="222"/>
      <c r="IMZ125" s="222"/>
      <c r="INA125" s="222"/>
      <c r="INB125" s="222"/>
      <c r="INC125" s="222"/>
      <c r="IND125" s="222"/>
      <c r="INE125" s="222"/>
      <c r="INF125" s="222"/>
      <c r="ING125" s="222"/>
      <c r="INH125" s="222"/>
      <c r="INI125" s="222"/>
      <c r="INJ125" s="222"/>
      <c r="INK125" s="222"/>
      <c r="INL125" s="222"/>
      <c r="INM125" s="222"/>
      <c r="INN125" s="222"/>
      <c r="INO125" s="222"/>
      <c r="INP125" s="222"/>
      <c r="INQ125" s="222"/>
      <c r="INR125" s="222"/>
      <c r="INS125" s="222"/>
      <c r="INT125" s="222"/>
      <c r="INU125" s="222"/>
      <c r="INV125" s="222"/>
      <c r="INW125" s="222"/>
      <c r="INX125" s="222"/>
      <c r="INY125" s="222"/>
      <c r="INZ125" s="222"/>
      <c r="IOA125" s="222"/>
      <c r="IOB125" s="222"/>
      <c r="IOC125" s="222"/>
      <c r="IOD125" s="222"/>
      <c r="IOE125" s="222"/>
      <c r="IOF125" s="222"/>
      <c r="IOG125" s="222"/>
      <c r="IOH125" s="222"/>
      <c r="IOI125" s="222"/>
      <c r="IOJ125" s="222"/>
      <c r="IOK125" s="222"/>
      <c r="IOL125" s="222"/>
      <c r="IOM125" s="222"/>
      <c r="ION125" s="222"/>
      <c r="IOO125" s="222"/>
      <c r="IOP125" s="222"/>
      <c r="IOQ125" s="222"/>
      <c r="IOR125" s="222"/>
      <c r="IOS125" s="222"/>
      <c r="IOT125" s="222"/>
      <c r="IOU125" s="222"/>
      <c r="IOV125" s="222"/>
      <c r="IOW125" s="222"/>
      <c r="IOX125" s="222"/>
      <c r="IOY125" s="222"/>
      <c r="IOZ125" s="222"/>
      <c r="IPA125" s="222"/>
      <c r="IPB125" s="222"/>
      <c r="IPC125" s="222"/>
      <c r="IPD125" s="222"/>
      <c r="IPE125" s="222"/>
      <c r="IPF125" s="222"/>
      <c r="IPG125" s="222"/>
      <c r="IPH125" s="222"/>
      <c r="IPI125" s="222"/>
      <c r="IPJ125" s="222"/>
      <c r="IPK125" s="222"/>
      <c r="IPL125" s="222"/>
      <c r="IPM125" s="222"/>
      <c r="IPN125" s="222"/>
      <c r="IPO125" s="222"/>
      <c r="IPP125" s="222"/>
      <c r="IPQ125" s="222"/>
      <c r="IPR125" s="222"/>
      <c r="IPS125" s="222"/>
      <c r="IPT125" s="222"/>
      <c r="IPU125" s="222"/>
      <c r="IPV125" s="222"/>
      <c r="IPW125" s="222"/>
      <c r="IPX125" s="222"/>
      <c r="IPY125" s="222"/>
      <c r="IPZ125" s="222"/>
      <c r="IQA125" s="222"/>
      <c r="IQB125" s="222"/>
      <c r="IQC125" s="222"/>
      <c r="IQD125" s="222"/>
      <c r="IQE125" s="222"/>
      <c r="IQF125" s="222"/>
      <c r="IQG125" s="222"/>
      <c r="IQH125" s="222"/>
      <c r="IQI125" s="222"/>
      <c r="IQJ125" s="222"/>
      <c r="IQK125" s="222"/>
      <c r="IQL125" s="222"/>
      <c r="IQM125" s="222"/>
      <c r="IQN125" s="222"/>
      <c r="IQO125" s="222"/>
      <c r="IQP125" s="222"/>
      <c r="IQQ125" s="222"/>
      <c r="IQR125" s="222"/>
      <c r="IQS125" s="222"/>
      <c r="IQT125" s="222"/>
      <c r="IQU125" s="222"/>
      <c r="IQV125" s="222"/>
      <c r="IQW125" s="222"/>
      <c r="IQX125" s="222"/>
      <c r="IQY125" s="222"/>
      <c r="IQZ125" s="222"/>
      <c r="IRA125" s="222"/>
      <c r="IRB125" s="222"/>
      <c r="IRC125" s="222"/>
      <c r="IRD125" s="222"/>
      <c r="IRE125" s="222"/>
      <c r="IRF125" s="222"/>
      <c r="IRG125" s="222"/>
      <c r="IRH125" s="222"/>
      <c r="IRI125" s="222"/>
      <c r="IRJ125" s="222"/>
      <c r="IRK125" s="222"/>
      <c r="IRL125" s="222"/>
      <c r="IRM125" s="222"/>
      <c r="IRN125" s="222"/>
      <c r="IRO125" s="222"/>
      <c r="IRP125" s="222"/>
      <c r="IRQ125" s="222"/>
      <c r="IRR125" s="222"/>
      <c r="IRS125" s="222"/>
      <c r="IRT125" s="222"/>
      <c r="IRU125" s="222"/>
      <c r="IRV125" s="222"/>
      <c r="IRW125" s="222"/>
      <c r="IRX125" s="222"/>
      <c r="IRY125" s="222"/>
      <c r="IRZ125" s="222"/>
      <c r="ISA125" s="222"/>
      <c r="ISB125" s="222"/>
      <c r="ISC125" s="222"/>
      <c r="ISD125" s="222"/>
      <c r="ISE125" s="222"/>
      <c r="ISF125" s="222"/>
      <c r="ISG125" s="222"/>
      <c r="ISH125" s="222"/>
      <c r="ISI125" s="222"/>
      <c r="ISJ125" s="222"/>
      <c r="ISK125" s="222"/>
      <c r="ISL125" s="222"/>
      <c r="ISM125" s="222"/>
      <c r="ISN125" s="222"/>
      <c r="ISO125" s="222"/>
      <c r="ISP125" s="222"/>
      <c r="ISQ125" s="222"/>
      <c r="ISR125" s="222"/>
      <c r="ISS125" s="222"/>
      <c r="IST125" s="222"/>
      <c r="ISU125" s="222"/>
      <c r="ISV125" s="222"/>
      <c r="ISW125" s="222"/>
      <c r="ISX125" s="222"/>
      <c r="ISY125" s="222"/>
      <c r="ISZ125" s="222"/>
      <c r="ITA125" s="222"/>
      <c r="ITB125" s="222"/>
      <c r="ITC125" s="222"/>
      <c r="ITD125" s="222"/>
      <c r="ITE125" s="222"/>
      <c r="ITF125" s="222"/>
      <c r="ITG125" s="222"/>
      <c r="ITH125" s="222"/>
      <c r="ITI125" s="222"/>
      <c r="ITJ125" s="222"/>
      <c r="ITK125" s="222"/>
      <c r="ITL125" s="222"/>
      <c r="ITM125" s="222"/>
      <c r="ITN125" s="222"/>
      <c r="ITO125" s="222"/>
      <c r="ITP125" s="222"/>
      <c r="ITQ125" s="222"/>
      <c r="ITR125" s="222"/>
      <c r="ITS125" s="222"/>
      <c r="ITT125" s="222"/>
      <c r="ITU125" s="222"/>
      <c r="ITV125" s="222"/>
      <c r="ITW125" s="222"/>
      <c r="ITX125" s="222"/>
      <c r="ITY125" s="222"/>
      <c r="ITZ125" s="222"/>
      <c r="IUA125" s="222"/>
      <c r="IUB125" s="222"/>
      <c r="IUC125" s="222"/>
      <c r="IUD125" s="222"/>
      <c r="IUE125" s="222"/>
      <c r="IUF125" s="222"/>
      <c r="IUG125" s="222"/>
      <c r="IUH125" s="222"/>
      <c r="IUI125" s="222"/>
      <c r="IUJ125" s="222"/>
      <c r="IUK125" s="222"/>
      <c r="IUL125" s="222"/>
      <c r="IUM125" s="222"/>
      <c r="IUN125" s="222"/>
      <c r="IUO125" s="222"/>
      <c r="IUP125" s="222"/>
      <c r="IUQ125" s="222"/>
      <c r="IUR125" s="222"/>
      <c r="IUS125" s="222"/>
      <c r="IUT125" s="222"/>
      <c r="IUU125" s="222"/>
      <c r="IUV125" s="222"/>
      <c r="IUW125" s="222"/>
      <c r="IUX125" s="222"/>
      <c r="IUY125" s="222"/>
      <c r="IUZ125" s="222"/>
      <c r="IVA125" s="222"/>
      <c r="IVB125" s="222"/>
      <c r="IVC125" s="222"/>
      <c r="IVD125" s="222"/>
      <c r="IVE125" s="222"/>
      <c r="IVF125" s="222"/>
      <c r="IVG125" s="222"/>
      <c r="IVH125" s="222"/>
      <c r="IVI125" s="222"/>
      <c r="IVJ125" s="222"/>
      <c r="IVK125" s="222"/>
      <c r="IVL125" s="222"/>
      <c r="IVM125" s="222"/>
      <c r="IVN125" s="222"/>
      <c r="IVO125" s="222"/>
      <c r="IVP125" s="222"/>
      <c r="IVQ125" s="222"/>
      <c r="IVR125" s="222"/>
      <c r="IVS125" s="222"/>
      <c r="IVT125" s="222"/>
      <c r="IVU125" s="222"/>
      <c r="IVV125" s="222"/>
      <c r="IVW125" s="222"/>
      <c r="IVX125" s="222"/>
      <c r="IVY125" s="222"/>
      <c r="IVZ125" s="222"/>
      <c r="IWA125" s="222"/>
      <c r="IWB125" s="222"/>
      <c r="IWC125" s="222"/>
      <c r="IWD125" s="222"/>
      <c r="IWE125" s="222"/>
      <c r="IWF125" s="222"/>
      <c r="IWG125" s="222"/>
      <c r="IWH125" s="222"/>
      <c r="IWI125" s="222"/>
      <c r="IWJ125" s="222"/>
      <c r="IWK125" s="222"/>
      <c r="IWL125" s="222"/>
      <c r="IWM125" s="222"/>
      <c r="IWN125" s="222"/>
      <c r="IWO125" s="222"/>
      <c r="IWP125" s="222"/>
      <c r="IWQ125" s="222"/>
      <c r="IWR125" s="222"/>
      <c r="IWS125" s="222"/>
      <c r="IWT125" s="222"/>
      <c r="IWU125" s="222"/>
      <c r="IWV125" s="222"/>
      <c r="IWW125" s="222"/>
      <c r="IWX125" s="222"/>
      <c r="IWY125" s="222"/>
      <c r="IWZ125" s="222"/>
      <c r="IXA125" s="222"/>
      <c r="IXB125" s="222"/>
      <c r="IXC125" s="222"/>
      <c r="IXD125" s="222"/>
      <c r="IXE125" s="222"/>
      <c r="IXF125" s="222"/>
      <c r="IXG125" s="222"/>
      <c r="IXH125" s="222"/>
      <c r="IXI125" s="222"/>
      <c r="IXJ125" s="222"/>
      <c r="IXK125" s="222"/>
      <c r="IXL125" s="222"/>
      <c r="IXM125" s="222"/>
      <c r="IXN125" s="222"/>
      <c r="IXO125" s="222"/>
      <c r="IXP125" s="222"/>
      <c r="IXQ125" s="222"/>
      <c r="IXR125" s="222"/>
      <c r="IXS125" s="222"/>
      <c r="IXT125" s="222"/>
      <c r="IXU125" s="222"/>
      <c r="IXV125" s="222"/>
      <c r="IXW125" s="222"/>
      <c r="IXX125" s="222"/>
      <c r="IXY125" s="222"/>
      <c r="IXZ125" s="222"/>
      <c r="IYA125" s="222"/>
      <c r="IYB125" s="222"/>
      <c r="IYC125" s="222"/>
      <c r="IYD125" s="222"/>
      <c r="IYE125" s="222"/>
      <c r="IYF125" s="222"/>
      <c r="IYG125" s="222"/>
      <c r="IYH125" s="222"/>
      <c r="IYI125" s="222"/>
      <c r="IYJ125" s="222"/>
      <c r="IYK125" s="222"/>
      <c r="IYL125" s="222"/>
      <c r="IYM125" s="222"/>
      <c r="IYN125" s="222"/>
      <c r="IYO125" s="222"/>
      <c r="IYP125" s="222"/>
      <c r="IYQ125" s="222"/>
      <c r="IYR125" s="222"/>
      <c r="IYS125" s="222"/>
      <c r="IYT125" s="222"/>
      <c r="IYU125" s="222"/>
      <c r="IYV125" s="222"/>
      <c r="IYW125" s="222"/>
      <c r="IYX125" s="222"/>
      <c r="IYY125" s="222"/>
      <c r="IYZ125" s="222"/>
      <c r="IZA125" s="222"/>
      <c r="IZB125" s="222"/>
      <c r="IZC125" s="222"/>
      <c r="IZD125" s="222"/>
      <c r="IZE125" s="222"/>
      <c r="IZF125" s="222"/>
      <c r="IZG125" s="222"/>
      <c r="IZH125" s="222"/>
      <c r="IZI125" s="222"/>
      <c r="IZJ125" s="222"/>
      <c r="IZK125" s="222"/>
      <c r="IZL125" s="222"/>
      <c r="IZM125" s="222"/>
      <c r="IZN125" s="222"/>
      <c r="IZO125" s="222"/>
      <c r="IZP125" s="222"/>
      <c r="IZQ125" s="222"/>
      <c r="IZR125" s="222"/>
      <c r="IZS125" s="222"/>
      <c r="IZT125" s="222"/>
      <c r="IZU125" s="222"/>
      <c r="IZV125" s="222"/>
      <c r="IZW125" s="222"/>
      <c r="IZX125" s="222"/>
      <c r="IZY125" s="222"/>
      <c r="IZZ125" s="222"/>
      <c r="JAA125" s="222"/>
      <c r="JAB125" s="222"/>
      <c r="JAC125" s="222"/>
      <c r="JAD125" s="222"/>
      <c r="JAE125" s="222"/>
      <c r="JAF125" s="222"/>
      <c r="JAG125" s="222"/>
      <c r="JAH125" s="222"/>
      <c r="JAI125" s="222"/>
      <c r="JAJ125" s="222"/>
      <c r="JAK125" s="222"/>
      <c r="JAL125" s="222"/>
      <c r="JAM125" s="222"/>
      <c r="JAN125" s="222"/>
      <c r="JAO125" s="222"/>
      <c r="JAP125" s="222"/>
      <c r="JAQ125" s="222"/>
      <c r="JAR125" s="222"/>
      <c r="JAS125" s="222"/>
      <c r="JAT125" s="222"/>
      <c r="JAU125" s="222"/>
      <c r="JAV125" s="222"/>
      <c r="JAW125" s="222"/>
      <c r="JAX125" s="222"/>
      <c r="JAY125" s="222"/>
      <c r="JAZ125" s="222"/>
      <c r="JBA125" s="222"/>
      <c r="JBB125" s="222"/>
      <c r="JBC125" s="222"/>
      <c r="JBD125" s="222"/>
      <c r="JBE125" s="222"/>
      <c r="JBF125" s="222"/>
      <c r="JBG125" s="222"/>
      <c r="JBH125" s="222"/>
      <c r="JBI125" s="222"/>
      <c r="JBJ125" s="222"/>
      <c r="JBK125" s="222"/>
      <c r="JBL125" s="222"/>
      <c r="JBM125" s="222"/>
      <c r="JBN125" s="222"/>
      <c r="JBO125" s="222"/>
      <c r="JBP125" s="222"/>
      <c r="JBQ125" s="222"/>
      <c r="JBR125" s="222"/>
      <c r="JBS125" s="222"/>
      <c r="JBT125" s="222"/>
      <c r="JBU125" s="222"/>
      <c r="JBV125" s="222"/>
      <c r="JBW125" s="222"/>
      <c r="JBX125" s="222"/>
      <c r="JBY125" s="222"/>
      <c r="JBZ125" s="222"/>
      <c r="JCA125" s="222"/>
      <c r="JCB125" s="222"/>
      <c r="JCC125" s="222"/>
      <c r="JCD125" s="222"/>
      <c r="JCE125" s="222"/>
      <c r="JCF125" s="222"/>
      <c r="JCG125" s="222"/>
      <c r="JCH125" s="222"/>
      <c r="JCI125" s="222"/>
      <c r="JCJ125" s="222"/>
      <c r="JCK125" s="222"/>
      <c r="JCL125" s="222"/>
      <c r="JCM125" s="222"/>
      <c r="JCN125" s="222"/>
      <c r="JCO125" s="222"/>
      <c r="JCP125" s="222"/>
      <c r="JCQ125" s="222"/>
      <c r="JCR125" s="222"/>
      <c r="JCS125" s="222"/>
      <c r="JCT125" s="222"/>
      <c r="JCU125" s="222"/>
      <c r="JCV125" s="222"/>
      <c r="JCW125" s="222"/>
      <c r="JCX125" s="222"/>
      <c r="JCY125" s="222"/>
      <c r="JCZ125" s="222"/>
      <c r="JDA125" s="222"/>
      <c r="JDB125" s="222"/>
      <c r="JDC125" s="222"/>
      <c r="JDD125" s="222"/>
      <c r="JDE125" s="222"/>
      <c r="JDF125" s="222"/>
      <c r="JDG125" s="222"/>
      <c r="JDH125" s="222"/>
      <c r="JDI125" s="222"/>
      <c r="JDJ125" s="222"/>
      <c r="JDK125" s="222"/>
      <c r="JDL125" s="222"/>
      <c r="JDM125" s="222"/>
      <c r="JDN125" s="222"/>
      <c r="JDO125" s="222"/>
      <c r="JDP125" s="222"/>
      <c r="JDQ125" s="222"/>
      <c r="JDR125" s="222"/>
      <c r="JDS125" s="222"/>
      <c r="JDT125" s="222"/>
      <c r="JDU125" s="222"/>
      <c r="JDV125" s="222"/>
      <c r="JDW125" s="222"/>
      <c r="JDX125" s="222"/>
      <c r="JDY125" s="222"/>
      <c r="JDZ125" s="222"/>
      <c r="JEA125" s="222"/>
      <c r="JEB125" s="222"/>
      <c r="JEC125" s="222"/>
      <c r="JED125" s="222"/>
      <c r="JEE125" s="222"/>
      <c r="JEF125" s="222"/>
      <c r="JEG125" s="222"/>
      <c r="JEH125" s="222"/>
      <c r="JEI125" s="222"/>
      <c r="JEJ125" s="222"/>
      <c r="JEK125" s="222"/>
      <c r="JEL125" s="222"/>
      <c r="JEM125" s="222"/>
      <c r="JEN125" s="222"/>
      <c r="JEO125" s="222"/>
      <c r="JEP125" s="222"/>
      <c r="JEQ125" s="222"/>
      <c r="JER125" s="222"/>
      <c r="JES125" s="222"/>
      <c r="JET125" s="222"/>
      <c r="JEU125" s="222"/>
      <c r="JEV125" s="222"/>
      <c r="JEW125" s="222"/>
      <c r="JEX125" s="222"/>
      <c r="JEY125" s="222"/>
      <c r="JEZ125" s="222"/>
      <c r="JFA125" s="222"/>
      <c r="JFB125" s="222"/>
      <c r="JFC125" s="222"/>
      <c r="JFD125" s="222"/>
      <c r="JFE125" s="222"/>
      <c r="JFF125" s="222"/>
      <c r="JFG125" s="222"/>
      <c r="JFH125" s="222"/>
      <c r="JFI125" s="222"/>
      <c r="JFJ125" s="222"/>
      <c r="JFK125" s="222"/>
      <c r="JFL125" s="222"/>
      <c r="JFM125" s="222"/>
      <c r="JFN125" s="222"/>
      <c r="JFO125" s="222"/>
      <c r="JFP125" s="222"/>
      <c r="JFQ125" s="222"/>
      <c r="JFR125" s="222"/>
      <c r="JFS125" s="222"/>
      <c r="JFT125" s="222"/>
      <c r="JFU125" s="222"/>
      <c r="JFV125" s="222"/>
      <c r="JFW125" s="222"/>
      <c r="JFX125" s="222"/>
      <c r="JFY125" s="222"/>
      <c r="JFZ125" s="222"/>
      <c r="JGA125" s="222"/>
      <c r="JGB125" s="222"/>
      <c r="JGC125" s="222"/>
      <c r="JGD125" s="222"/>
      <c r="JGE125" s="222"/>
      <c r="JGF125" s="222"/>
      <c r="JGG125" s="222"/>
      <c r="JGH125" s="222"/>
      <c r="JGI125" s="222"/>
      <c r="JGJ125" s="222"/>
      <c r="JGK125" s="222"/>
      <c r="JGL125" s="222"/>
      <c r="JGM125" s="222"/>
      <c r="JGN125" s="222"/>
      <c r="JGO125" s="222"/>
      <c r="JGP125" s="222"/>
      <c r="JGQ125" s="222"/>
      <c r="JGR125" s="222"/>
      <c r="JGS125" s="222"/>
      <c r="JGT125" s="222"/>
      <c r="JGU125" s="222"/>
      <c r="JGV125" s="222"/>
      <c r="JGW125" s="222"/>
      <c r="JGX125" s="222"/>
      <c r="JGY125" s="222"/>
      <c r="JGZ125" s="222"/>
      <c r="JHA125" s="222"/>
      <c r="JHB125" s="222"/>
      <c r="JHC125" s="222"/>
      <c r="JHD125" s="222"/>
      <c r="JHE125" s="222"/>
      <c r="JHF125" s="222"/>
      <c r="JHG125" s="222"/>
      <c r="JHH125" s="222"/>
      <c r="JHI125" s="222"/>
      <c r="JHJ125" s="222"/>
      <c r="JHK125" s="222"/>
      <c r="JHL125" s="222"/>
      <c r="JHM125" s="222"/>
      <c r="JHN125" s="222"/>
      <c r="JHO125" s="222"/>
      <c r="JHP125" s="222"/>
      <c r="JHQ125" s="222"/>
      <c r="JHR125" s="222"/>
      <c r="JHS125" s="222"/>
      <c r="JHT125" s="222"/>
      <c r="JHU125" s="222"/>
      <c r="JHV125" s="222"/>
      <c r="JHW125" s="222"/>
      <c r="JHX125" s="222"/>
      <c r="JHY125" s="222"/>
      <c r="JHZ125" s="222"/>
      <c r="JIA125" s="222"/>
      <c r="JIB125" s="222"/>
      <c r="JIC125" s="222"/>
      <c r="JID125" s="222"/>
      <c r="JIE125" s="222"/>
      <c r="JIF125" s="222"/>
      <c r="JIG125" s="222"/>
      <c r="JIH125" s="222"/>
      <c r="JII125" s="222"/>
      <c r="JIJ125" s="222"/>
      <c r="JIK125" s="222"/>
      <c r="JIL125" s="222"/>
      <c r="JIM125" s="222"/>
      <c r="JIN125" s="222"/>
      <c r="JIO125" s="222"/>
      <c r="JIP125" s="222"/>
      <c r="JIQ125" s="222"/>
      <c r="JIR125" s="222"/>
      <c r="JIS125" s="222"/>
      <c r="JIT125" s="222"/>
      <c r="JIU125" s="222"/>
      <c r="JIV125" s="222"/>
      <c r="JIW125" s="222"/>
      <c r="JIX125" s="222"/>
      <c r="JIY125" s="222"/>
      <c r="JIZ125" s="222"/>
      <c r="JJA125" s="222"/>
      <c r="JJB125" s="222"/>
      <c r="JJC125" s="222"/>
      <c r="JJD125" s="222"/>
      <c r="JJE125" s="222"/>
      <c r="JJF125" s="222"/>
      <c r="JJG125" s="222"/>
      <c r="JJH125" s="222"/>
      <c r="JJI125" s="222"/>
      <c r="JJJ125" s="222"/>
      <c r="JJK125" s="222"/>
      <c r="JJL125" s="222"/>
      <c r="JJM125" s="222"/>
      <c r="JJN125" s="222"/>
      <c r="JJO125" s="222"/>
      <c r="JJP125" s="222"/>
      <c r="JJQ125" s="222"/>
      <c r="JJR125" s="222"/>
      <c r="JJS125" s="222"/>
      <c r="JJT125" s="222"/>
      <c r="JJU125" s="222"/>
      <c r="JJV125" s="222"/>
      <c r="JJW125" s="222"/>
      <c r="JJX125" s="222"/>
      <c r="JJY125" s="222"/>
      <c r="JJZ125" s="222"/>
      <c r="JKA125" s="222"/>
      <c r="JKB125" s="222"/>
      <c r="JKC125" s="222"/>
      <c r="JKD125" s="222"/>
      <c r="JKE125" s="222"/>
      <c r="JKF125" s="222"/>
      <c r="JKG125" s="222"/>
      <c r="JKH125" s="222"/>
      <c r="JKI125" s="222"/>
      <c r="JKJ125" s="222"/>
      <c r="JKK125" s="222"/>
      <c r="JKL125" s="222"/>
      <c r="JKM125" s="222"/>
      <c r="JKN125" s="222"/>
      <c r="JKO125" s="222"/>
      <c r="JKP125" s="222"/>
      <c r="JKQ125" s="222"/>
      <c r="JKR125" s="222"/>
      <c r="JKS125" s="222"/>
      <c r="JKT125" s="222"/>
      <c r="JKU125" s="222"/>
      <c r="JKV125" s="222"/>
      <c r="JKW125" s="222"/>
      <c r="JKX125" s="222"/>
      <c r="JKY125" s="222"/>
      <c r="JKZ125" s="222"/>
      <c r="JLA125" s="222"/>
      <c r="JLB125" s="222"/>
      <c r="JLC125" s="222"/>
      <c r="JLD125" s="222"/>
      <c r="JLE125" s="222"/>
      <c r="JLF125" s="222"/>
      <c r="JLG125" s="222"/>
      <c r="JLH125" s="222"/>
      <c r="JLI125" s="222"/>
      <c r="JLJ125" s="222"/>
      <c r="JLK125" s="222"/>
      <c r="JLL125" s="222"/>
      <c r="JLM125" s="222"/>
      <c r="JLN125" s="222"/>
      <c r="JLO125" s="222"/>
      <c r="JLP125" s="222"/>
      <c r="JLQ125" s="222"/>
      <c r="JLR125" s="222"/>
      <c r="JLS125" s="222"/>
      <c r="JLT125" s="222"/>
      <c r="JLU125" s="222"/>
      <c r="JLV125" s="222"/>
      <c r="JLW125" s="222"/>
      <c r="JLX125" s="222"/>
      <c r="JLY125" s="222"/>
      <c r="JLZ125" s="222"/>
      <c r="JMA125" s="222"/>
      <c r="JMB125" s="222"/>
      <c r="JMC125" s="222"/>
      <c r="JMD125" s="222"/>
      <c r="JME125" s="222"/>
      <c r="JMF125" s="222"/>
      <c r="JMG125" s="222"/>
      <c r="JMH125" s="222"/>
      <c r="JMI125" s="222"/>
      <c r="JMJ125" s="222"/>
      <c r="JMK125" s="222"/>
      <c r="JML125" s="222"/>
      <c r="JMM125" s="222"/>
      <c r="JMN125" s="222"/>
      <c r="JMO125" s="222"/>
      <c r="JMP125" s="222"/>
      <c r="JMQ125" s="222"/>
      <c r="JMR125" s="222"/>
      <c r="JMS125" s="222"/>
      <c r="JMT125" s="222"/>
      <c r="JMU125" s="222"/>
      <c r="JMV125" s="222"/>
      <c r="JMW125" s="222"/>
      <c r="JMX125" s="222"/>
      <c r="JMY125" s="222"/>
      <c r="JMZ125" s="222"/>
      <c r="JNA125" s="222"/>
      <c r="JNB125" s="222"/>
      <c r="JNC125" s="222"/>
      <c r="JND125" s="222"/>
      <c r="JNE125" s="222"/>
      <c r="JNF125" s="222"/>
      <c r="JNG125" s="222"/>
      <c r="JNH125" s="222"/>
      <c r="JNI125" s="222"/>
      <c r="JNJ125" s="222"/>
      <c r="JNK125" s="222"/>
      <c r="JNL125" s="222"/>
      <c r="JNM125" s="222"/>
      <c r="JNN125" s="222"/>
      <c r="JNO125" s="222"/>
      <c r="JNP125" s="222"/>
      <c r="JNQ125" s="222"/>
      <c r="JNR125" s="222"/>
      <c r="JNS125" s="222"/>
      <c r="JNT125" s="222"/>
      <c r="JNU125" s="222"/>
      <c r="JNV125" s="222"/>
      <c r="JNW125" s="222"/>
      <c r="JNX125" s="222"/>
      <c r="JNY125" s="222"/>
      <c r="JNZ125" s="222"/>
      <c r="JOA125" s="222"/>
      <c r="JOB125" s="222"/>
      <c r="JOC125" s="222"/>
      <c r="JOD125" s="222"/>
      <c r="JOE125" s="222"/>
      <c r="JOF125" s="222"/>
      <c r="JOG125" s="222"/>
      <c r="JOH125" s="222"/>
      <c r="JOI125" s="222"/>
      <c r="JOJ125" s="222"/>
      <c r="JOK125" s="222"/>
      <c r="JOL125" s="222"/>
      <c r="JOM125" s="222"/>
      <c r="JON125" s="222"/>
      <c r="JOO125" s="222"/>
      <c r="JOP125" s="222"/>
      <c r="JOQ125" s="222"/>
      <c r="JOR125" s="222"/>
      <c r="JOS125" s="222"/>
      <c r="JOT125" s="222"/>
      <c r="JOU125" s="222"/>
      <c r="JOV125" s="222"/>
      <c r="JOW125" s="222"/>
      <c r="JOX125" s="222"/>
      <c r="JOY125" s="222"/>
      <c r="JOZ125" s="222"/>
      <c r="JPA125" s="222"/>
      <c r="JPB125" s="222"/>
      <c r="JPC125" s="222"/>
      <c r="JPD125" s="222"/>
      <c r="JPE125" s="222"/>
      <c r="JPF125" s="222"/>
      <c r="JPG125" s="222"/>
      <c r="JPH125" s="222"/>
      <c r="JPI125" s="222"/>
      <c r="JPJ125" s="222"/>
      <c r="JPK125" s="222"/>
      <c r="JPL125" s="222"/>
      <c r="JPM125" s="222"/>
      <c r="JPN125" s="222"/>
      <c r="JPO125" s="222"/>
      <c r="JPP125" s="222"/>
      <c r="JPQ125" s="222"/>
      <c r="JPR125" s="222"/>
      <c r="JPS125" s="222"/>
      <c r="JPT125" s="222"/>
      <c r="JPU125" s="222"/>
      <c r="JPV125" s="222"/>
      <c r="JPW125" s="222"/>
      <c r="JPX125" s="222"/>
      <c r="JPY125" s="222"/>
      <c r="JPZ125" s="222"/>
      <c r="JQA125" s="222"/>
      <c r="JQB125" s="222"/>
      <c r="JQC125" s="222"/>
      <c r="JQD125" s="222"/>
      <c r="JQE125" s="222"/>
      <c r="JQF125" s="222"/>
      <c r="JQG125" s="222"/>
      <c r="JQH125" s="222"/>
      <c r="JQI125" s="222"/>
      <c r="JQJ125" s="222"/>
      <c r="JQK125" s="222"/>
      <c r="JQL125" s="222"/>
      <c r="JQM125" s="222"/>
      <c r="JQN125" s="222"/>
      <c r="JQO125" s="222"/>
      <c r="JQP125" s="222"/>
      <c r="JQQ125" s="222"/>
      <c r="JQR125" s="222"/>
      <c r="JQS125" s="222"/>
      <c r="JQT125" s="222"/>
      <c r="JQU125" s="222"/>
      <c r="JQV125" s="222"/>
      <c r="JQW125" s="222"/>
      <c r="JQX125" s="222"/>
      <c r="JQY125" s="222"/>
      <c r="JQZ125" s="222"/>
      <c r="JRA125" s="222"/>
      <c r="JRB125" s="222"/>
      <c r="JRC125" s="222"/>
      <c r="JRD125" s="222"/>
      <c r="JRE125" s="222"/>
      <c r="JRF125" s="222"/>
      <c r="JRG125" s="222"/>
      <c r="JRH125" s="222"/>
      <c r="JRI125" s="222"/>
      <c r="JRJ125" s="222"/>
      <c r="JRK125" s="222"/>
      <c r="JRL125" s="222"/>
      <c r="JRM125" s="222"/>
      <c r="JRN125" s="222"/>
      <c r="JRO125" s="222"/>
      <c r="JRP125" s="222"/>
      <c r="JRQ125" s="222"/>
      <c r="JRR125" s="222"/>
      <c r="JRS125" s="222"/>
      <c r="JRT125" s="222"/>
      <c r="JRU125" s="222"/>
      <c r="JRV125" s="222"/>
      <c r="JRW125" s="222"/>
      <c r="JRX125" s="222"/>
      <c r="JRY125" s="222"/>
      <c r="JRZ125" s="222"/>
      <c r="JSA125" s="222"/>
      <c r="JSB125" s="222"/>
      <c r="JSC125" s="222"/>
      <c r="JSD125" s="222"/>
      <c r="JSE125" s="222"/>
      <c r="JSF125" s="222"/>
      <c r="JSG125" s="222"/>
      <c r="JSH125" s="222"/>
      <c r="JSI125" s="222"/>
      <c r="JSJ125" s="222"/>
      <c r="JSK125" s="222"/>
      <c r="JSL125" s="222"/>
      <c r="JSM125" s="222"/>
      <c r="JSN125" s="222"/>
      <c r="JSO125" s="222"/>
      <c r="JSP125" s="222"/>
      <c r="JSQ125" s="222"/>
      <c r="JSR125" s="222"/>
      <c r="JSS125" s="222"/>
      <c r="JST125" s="222"/>
      <c r="JSU125" s="222"/>
      <c r="JSV125" s="222"/>
      <c r="JSW125" s="222"/>
      <c r="JSX125" s="222"/>
      <c r="JSY125" s="222"/>
      <c r="JSZ125" s="222"/>
      <c r="JTA125" s="222"/>
      <c r="JTB125" s="222"/>
      <c r="JTC125" s="222"/>
      <c r="JTD125" s="222"/>
      <c r="JTE125" s="222"/>
      <c r="JTF125" s="222"/>
      <c r="JTG125" s="222"/>
      <c r="JTH125" s="222"/>
      <c r="JTI125" s="222"/>
      <c r="JTJ125" s="222"/>
      <c r="JTK125" s="222"/>
      <c r="JTL125" s="222"/>
      <c r="JTM125" s="222"/>
      <c r="JTN125" s="222"/>
      <c r="JTO125" s="222"/>
      <c r="JTP125" s="222"/>
      <c r="JTQ125" s="222"/>
      <c r="JTR125" s="222"/>
      <c r="JTS125" s="222"/>
      <c r="JTT125" s="222"/>
      <c r="JTU125" s="222"/>
      <c r="JTV125" s="222"/>
      <c r="JTW125" s="222"/>
      <c r="JTX125" s="222"/>
      <c r="JTY125" s="222"/>
      <c r="JTZ125" s="222"/>
      <c r="JUA125" s="222"/>
      <c r="JUB125" s="222"/>
      <c r="JUC125" s="222"/>
      <c r="JUD125" s="222"/>
      <c r="JUE125" s="222"/>
      <c r="JUF125" s="222"/>
      <c r="JUG125" s="222"/>
      <c r="JUH125" s="222"/>
      <c r="JUI125" s="222"/>
      <c r="JUJ125" s="222"/>
      <c r="JUK125" s="222"/>
      <c r="JUL125" s="222"/>
      <c r="JUM125" s="222"/>
      <c r="JUN125" s="222"/>
      <c r="JUO125" s="222"/>
      <c r="JUP125" s="222"/>
      <c r="JUQ125" s="222"/>
      <c r="JUR125" s="222"/>
      <c r="JUS125" s="222"/>
      <c r="JUT125" s="222"/>
      <c r="JUU125" s="222"/>
      <c r="JUV125" s="222"/>
      <c r="JUW125" s="222"/>
      <c r="JUX125" s="222"/>
      <c r="JUY125" s="222"/>
      <c r="JUZ125" s="222"/>
      <c r="JVA125" s="222"/>
      <c r="JVB125" s="222"/>
      <c r="JVC125" s="222"/>
      <c r="JVD125" s="222"/>
      <c r="JVE125" s="222"/>
      <c r="JVF125" s="222"/>
      <c r="JVG125" s="222"/>
      <c r="JVH125" s="222"/>
      <c r="JVI125" s="222"/>
      <c r="JVJ125" s="222"/>
      <c r="JVK125" s="222"/>
      <c r="JVL125" s="222"/>
      <c r="JVM125" s="222"/>
      <c r="JVN125" s="222"/>
      <c r="JVO125" s="222"/>
      <c r="JVP125" s="222"/>
      <c r="JVQ125" s="222"/>
      <c r="JVR125" s="222"/>
      <c r="JVS125" s="222"/>
      <c r="JVT125" s="222"/>
      <c r="JVU125" s="222"/>
      <c r="JVV125" s="222"/>
      <c r="JVW125" s="222"/>
      <c r="JVX125" s="222"/>
      <c r="JVY125" s="222"/>
      <c r="JVZ125" s="222"/>
      <c r="JWA125" s="222"/>
      <c r="JWB125" s="222"/>
      <c r="JWC125" s="222"/>
      <c r="JWD125" s="222"/>
      <c r="JWE125" s="222"/>
      <c r="JWF125" s="222"/>
      <c r="JWG125" s="222"/>
      <c r="JWH125" s="222"/>
      <c r="JWI125" s="222"/>
      <c r="JWJ125" s="222"/>
      <c r="JWK125" s="222"/>
      <c r="JWL125" s="222"/>
      <c r="JWM125" s="222"/>
      <c r="JWN125" s="222"/>
      <c r="JWO125" s="222"/>
      <c r="JWP125" s="222"/>
      <c r="JWQ125" s="222"/>
      <c r="JWR125" s="222"/>
      <c r="JWS125" s="222"/>
      <c r="JWT125" s="222"/>
      <c r="JWU125" s="222"/>
      <c r="JWV125" s="222"/>
      <c r="JWW125" s="222"/>
      <c r="JWX125" s="222"/>
      <c r="JWY125" s="222"/>
      <c r="JWZ125" s="222"/>
      <c r="JXA125" s="222"/>
      <c r="JXB125" s="222"/>
      <c r="JXC125" s="222"/>
      <c r="JXD125" s="222"/>
      <c r="JXE125" s="222"/>
      <c r="JXF125" s="222"/>
      <c r="JXG125" s="222"/>
      <c r="JXH125" s="222"/>
      <c r="JXI125" s="222"/>
      <c r="JXJ125" s="222"/>
      <c r="JXK125" s="222"/>
      <c r="JXL125" s="222"/>
      <c r="JXM125" s="222"/>
      <c r="JXN125" s="222"/>
      <c r="JXO125" s="222"/>
      <c r="JXP125" s="222"/>
      <c r="JXQ125" s="222"/>
      <c r="JXR125" s="222"/>
      <c r="JXS125" s="222"/>
      <c r="JXT125" s="222"/>
      <c r="JXU125" s="222"/>
      <c r="JXV125" s="222"/>
      <c r="JXW125" s="222"/>
      <c r="JXX125" s="222"/>
      <c r="JXY125" s="222"/>
      <c r="JXZ125" s="222"/>
      <c r="JYA125" s="222"/>
      <c r="JYB125" s="222"/>
      <c r="JYC125" s="222"/>
      <c r="JYD125" s="222"/>
      <c r="JYE125" s="222"/>
      <c r="JYF125" s="222"/>
      <c r="JYG125" s="222"/>
      <c r="JYH125" s="222"/>
      <c r="JYI125" s="222"/>
      <c r="JYJ125" s="222"/>
      <c r="JYK125" s="222"/>
      <c r="JYL125" s="222"/>
      <c r="JYM125" s="222"/>
      <c r="JYN125" s="222"/>
      <c r="JYO125" s="222"/>
      <c r="JYP125" s="222"/>
      <c r="JYQ125" s="222"/>
      <c r="JYR125" s="222"/>
      <c r="JYS125" s="222"/>
      <c r="JYT125" s="222"/>
      <c r="JYU125" s="222"/>
      <c r="JYV125" s="222"/>
      <c r="JYW125" s="222"/>
      <c r="JYX125" s="222"/>
      <c r="JYY125" s="222"/>
      <c r="JYZ125" s="222"/>
      <c r="JZA125" s="222"/>
      <c r="JZB125" s="222"/>
      <c r="JZC125" s="222"/>
      <c r="JZD125" s="222"/>
      <c r="JZE125" s="222"/>
      <c r="JZF125" s="222"/>
      <c r="JZG125" s="222"/>
      <c r="JZH125" s="222"/>
      <c r="JZI125" s="222"/>
      <c r="JZJ125" s="222"/>
      <c r="JZK125" s="222"/>
      <c r="JZL125" s="222"/>
      <c r="JZM125" s="222"/>
      <c r="JZN125" s="222"/>
      <c r="JZO125" s="222"/>
      <c r="JZP125" s="222"/>
      <c r="JZQ125" s="222"/>
      <c r="JZR125" s="222"/>
      <c r="JZS125" s="222"/>
      <c r="JZT125" s="222"/>
      <c r="JZU125" s="222"/>
      <c r="JZV125" s="222"/>
      <c r="JZW125" s="222"/>
      <c r="JZX125" s="222"/>
      <c r="JZY125" s="222"/>
      <c r="JZZ125" s="222"/>
      <c r="KAA125" s="222"/>
      <c r="KAB125" s="222"/>
      <c r="KAC125" s="222"/>
      <c r="KAD125" s="222"/>
      <c r="KAE125" s="222"/>
      <c r="KAF125" s="222"/>
      <c r="KAG125" s="222"/>
      <c r="KAH125" s="222"/>
      <c r="KAI125" s="222"/>
      <c r="KAJ125" s="222"/>
      <c r="KAK125" s="222"/>
      <c r="KAL125" s="222"/>
      <c r="KAM125" s="222"/>
      <c r="KAN125" s="222"/>
      <c r="KAO125" s="222"/>
      <c r="KAP125" s="222"/>
      <c r="KAQ125" s="222"/>
      <c r="KAR125" s="222"/>
      <c r="KAS125" s="222"/>
      <c r="KAT125" s="222"/>
      <c r="KAU125" s="222"/>
      <c r="KAV125" s="222"/>
      <c r="KAW125" s="222"/>
      <c r="KAX125" s="222"/>
      <c r="KAY125" s="222"/>
      <c r="KAZ125" s="222"/>
      <c r="KBA125" s="222"/>
      <c r="KBB125" s="222"/>
      <c r="KBC125" s="222"/>
      <c r="KBD125" s="222"/>
      <c r="KBE125" s="222"/>
      <c r="KBF125" s="222"/>
      <c r="KBG125" s="222"/>
      <c r="KBH125" s="222"/>
      <c r="KBI125" s="222"/>
      <c r="KBJ125" s="222"/>
      <c r="KBK125" s="222"/>
      <c r="KBL125" s="222"/>
      <c r="KBM125" s="222"/>
      <c r="KBN125" s="222"/>
      <c r="KBO125" s="222"/>
      <c r="KBP125" s="222"/>
      <c r="KBQ125" s="222"/>
      <c r="KBR125" s="222"/>
      <c r="KBS125" s="222"/>
      <c r="KBT125" s="222"/>
      <c r="KBU125" s="222"/>
      <c r="KBV125" s="222"/>
      <c r="KBW125" s="222"/>
      <c r="KBX125" s="222"/>
      <c r="KBY125" s="222"/>
      <c r="KBZ125" s="222"/>
      <c r="KCA125" s="222"/>
      <c r="KCB125" s="222"/>
      <c r="KCC125" s="222"/>
      <c r="KCD125" s="222"/>
      <c r="KCE125" s="222"/>
      <c r="KCF125" s="222"/>
      <c r="KCG125" s="222"/>
      <c r="KCH125" s="222"/>
      <c r="KCI125" s="222"/>
      <c r="KCJ125" s="222"/>
      <c r="KCK125" s="222"/>
      <c r="KCL125" s="222"/>
      <c r="KCM125" s="222"/>
      <c r="KCN125" s="222"/>
      <c r="KCO125" s="222"/>
      <c r="KCP125" s="222"/>
      <c r="KCQ125" s="222"/>
      <c r="KCR125" s="222"/>
      <c r="KCS125" s="222"/>
      <c r="KCT125" s="222"/>
      <c r="KCU125" s="222"/>
      <c r="KCV125" s="222"/>
      <c r="KCW125" s="222"/>
      <c r="KCX125" s="222"/>
      <c r="KCY125" s="222"/>
      <c r="KCZ125" s="222"/>
      <c r="KDA125" s="222"/>
      <c r="KDB125" s="222"/>
      <c r="KDC125" s="222"/>
      <c r="KDD125" s="222"/>
      <c r="KDE125" s="222"/>
      <c r="KDF125" s="222"/>
      <c r="KDG125" s="222"/>
      <c r="KDH125" s="222"/>
      <c r="KDI125" s="222"/>
      <c r="KDJ125" s="222"/>
      <c r="KDK125" s="222"/>
      <c r="KDL125" s="222"/>
      <c r="KDM125" s="222"/>
      <c r="KDN125" s="222"/>
      <c r="KDO125" s="222"/>
      <c r="KDP125" s="222"/>
      <c r="KDQ125" s="222"/>
      <c r="KDR125" s="222"/>
      <c r="KDS125" s="222"/>
      <c r="KDT125" s="222"/>
      <c r="KDU125" s="222"/>
      <c r="KDV125" s="222"/>
      <c r="KDW125" s="222"/>
      <c r="KDX125" s="222"/>
      <c r="KDY125" s="222"/>
      <c r="KDZ125" s="222"/>
      <c r="KEA125" s="222"/>
      <c r="KEB125" s="222"/>
      <c r="KEC125" s="222"/>
      <c r="KED125" s="222"/>
      <c r="KEE125" s="222"/>
      <c r="KEF125" s="222"/>
      <c r="KEG125" s="222"/>
      <c r="KEH125" s="222"/>
      <c r="KEI125" s="222"/>
      <c r="KEJ125" s="222"/>
      <c r="KEK125" s="222"/>
      <c r="KEL125" s="222"/>
      <c r="KEM125" s="222"/>
      <c r="KEN125" s="222"/>
      <c r="KEO125" s="222"/>
      <c r="KEP125" s="222"/>
      <c r="KEQ125" s="222"/>
      <c r="KER125" s="222"/>
      <c r="KES125" s="222"/>
      <c r="KET125" s="222"/>
      <c r="KEU125" s="222"/>
      <c r="KEV125" s="222"/>
      <c r="KEW125" s="222"/>
      <c r="KEX125" s="222"/>
      <c r="KEY125" s="222"/>
      <c r="KEZ125" s="222"/>
      <c r="KFA125" s="222"/>
      <c r="KFB125" s="222"/>
      <c r="KFC125" s="222"/>
      <c r="KFD125" s="222"/>
      <c r="KFE125" s="222"/>
      <c r="KFF125" s="222"/>
      <c r="KFG125" s="222"/>
      <c r="KFH125" s="222"/>
      <c r="KFI125" s="222"/>
      <c r="KFJ125" s="222"/>
      <c r="KFK125" s="222"/>
      <c r="KFL125" s="222"/>
      <c r="KFM125" s="222"/>
      <c r="KFN125" s="222"/>
      <c r="KFO125" s="222"/>
      <c r="KFP125" s="222"/>
      <c r="KFQ125" s="222"/>
      <c r="KFR125" s="222"/>
      <c r="KFS125" s="222"/>
      <c r="KFT125" s="222"/>
      <c r="KFU125" s="222"/>
      <c r="KFV125" s="222"/>
      <c r="KFW125" s="222"/>
      <c r="KFX125" s="222"/>
      <c r="KFY125" s="222"/>
      <c r="KFZ125" s="222"/>
      <c r="KGA125" s="222"/>
      <c r="KGB125" s="222"/>
      <c r="KGC125" s="222"/>
      <c r="KGD125" s="222"/>
      <c r="KGE125" s="222"/>
      <c r="KGF125" s="222"/>
      <c r="KGG125" s="222"/>
      <c r="KGH125" s="222"/>
      <c r="KGI125" s="222"/>
      <c r="KGJ125" s="222"/>
      <c r="KGK125" s="222"/>
      <c r="KGL125" s="222"/>
      <c r="KGM125" s="222"/>
      <c r="KGN125" s="222"/>
      <c r="KGO125" s="222"/>
      <c r="KGP125" s="222"/>
      <c r="KGQ125" s="222"/>
      <c r="KGR125" s="222"/>
      <c r="KGS125" s="222"/>
      <c r="KGT125" s="222"/>
      <c r="KGU125" s="222"/>
      <c r="KGV125" s="222"/>
      <c r="KGW125" s="222"/>
      <c r="KGX125" s="222"/>
      <c r="KGY125" s="222"/>
      <c r="KGZ125" s="222"/>
      <c r="KHA125" s="222"/>
      <c r="KHB125" s="222"/>
      <c r="KHC125" s="222"/>
      <c r="KHD125" s="222"/>
      <c r="KHE125" s="222"/>
      <c r="KHF125" s="222"/>
      <c r="KHG125" s="222"/>
      <c r="KHH125" s="222"/>
      <c r="KHI125" s="222"/>
      <c r="KHJ125" s="222"/>
      <c r="KHK125" s="222"/>
      <c r="KHL125" s="222"/>
      <c r="KHM125" s="222"/>
      <c r="KHN125" s="222"/>
      <c r="KHO125" s="222"/>
      <c r="KHP125" s="222"/>
      <c r="KHQ125" s="222"/>
      <c r="KHR125" s="222"/>
      <c r="KHS125" s="222"/>
      <c r="KHT125" s="222"/>
      <c r="KHU125" s="222"/>
      <c r="KHV125" s="222"/>
      <c r="KHW125" s="222"/>
      <c r="KHX125" s="222"/>
      <c r="KHY125" s="222"/>
      <c r="KHZ125" s="222"/>
      <c r="KIA125" s="222"/>
      <c r="KIB125" s="222"/>
      <c r="KIC125" s="222"/>
      <c r="KID125" s="222"/>
      <c r="KIE125" s="222"/>
      <c r="KIF125" s="222"/>
      <c r="KIG125" s="222"/>
      <c r="KIH125" s="222"/>
      <c r="KII125" s="222"/>
      <c r="KIJ125" s="222"/>
      <c r="KIK125" s="222"/>
      <c r="KIL125" s="222"/>
      <c r="KIM125" s="222"/>
      <c r="KIN125" s="222"/>
      <c r="KIO125" s="222"/>
      <c r="KIP125" s="222"/>
      <c r="KIQ125" s="222"/>
      <c r="KIR125" s="222"/>
      <c r="KIS125" s="222"/>
      <c r="KIT125" s="222"/>
      <c r="KIU125" s="222"/>
      <c r="KIV125" s="222"/>
      <c r="KIW125" s="222"/>
      <c r="KIX125" s="222"/>
      <c r="KIY125" s="222"/>
      <c r="KIZ125" s="222"/>
      <c r="KJA125" s="222"/>
      <c r="KJB125" s="222"/>
      <c r="KJC125" s="222"/>
      <c r="KJD125" s="222"/>
      <c r="KJE125" s="222"/>
      <c r="KJF125" s="222"/>
      <c r="KJG125" s="222"/>
      <c r="KJH125" s="222"/>
      <c r="KJI125" s="222"/>
      <c r="KJJ125" s="222"/>
      <c r="KJK125" s="222"/>
      <c r="KJL125" s="222"/>
      <c r="KJM125" s="222"/>
      <c r="KJN125" s="222"/>
      <c r="KJO125" s="222"/>
      <c r="KJP125" s="222"/>
      <c r="KJQ125" s="222"/>
      <c r="KJR125" s="222"/>
      <c r="KJS125" s="222"/>
      <c r="KJT125" s="222"/>
      <c r="KJU125" s="222"/>
      <c r="KJV125" s="222"/>
      <c r="KJW125" s="222"/>
      <c r="KJX125" s="222"/>
      <c r="KJY125" s="222"/>
      <c r="KJZ125" s="222"/>
      <c r="KKA125" s="222"/>
      <c r="KKB125" s="222"/>
      <c r="KKC125" s="222"/>
      <c r="KKD125" s="222"/>
      <c r="KKE125" s="222"/>
      <c r="KKF125" s="222"/>
      <c r="KKG125" s="222"/>
      <c r="KKH125" s="222"/>
      <c r="KKI125" s="222"/>
      <c r="KKJ125" s="222"/>
      <c r="KKK125" s="222"/>
      <c r="KKL125" s="222"/>
      <c r="KKM125" s="222"/>
      <c r="KKN125" s="222"/>
      <c r="KKO125" s="222"/>
      <c r="KKP125" s="222"/>
      <c r="KKQ125" s="222"/>
      <c r="KKR125" s="222"/>
      <c r="KKS125" s="222"/>
      <c r="KKT125" s="222"/>
      <c r="KKU125" s="222"/>
      <c r="KKV125" s="222"/>
      <c r="KKW125" s="222"/>
      <c r="KKX125" s="222"/>
      <c r="KKY125" s="222"/>
      <c r="KKZ125" s="222"/>
      <c r="KLA125" s="222"/>
      <c r="KLB125" s="222"/>
      <c r="KLC125" s="222"/>
      <c r="KLD125" s="222"/>
      <c r="KLE125" s="222"/>
      <c r="KLF125" s="222"/>
      <c r="KLG125" s="222"/>
      <c r="KLH125" s="222"/>
      <c r="KLI125" s="222"/>
      <c r="KLJ125" s="222"/>
      <c r="KLK125" s="222"/>
      <c r="KLL125" s="222"/>
      <c r="KLM125" s="222"/>
      <c r="KLN125" s="222"/>
      <c r="KLO125" s="222"/>
      <c r="KLP125" s="222"/>
      <c r="KLQ125" s="222"/>
      <c r="KLR125" s="222"/>
      <c r="KLS125" s="222"/>
      <c r="KLT125" s="222"/>
      <c r="KLU125" s="222"/>
      <c r="KLV125" s="222"/>
      <c r="KLW125" s="222"/>
      <c r="KLX125" s="222"/>
      <c r="KLY125" s="222"/>
      <c r="KLZ125" s="222"/>
      <c r="KMA125" s="222"/>
      <c r="KMB125" s="222"/>
      <c r="KMC125" s="222"/>
      <c r="KMD125" s="222"/>
      <c r="KME125" s="222"/>
      <c r="KMF125" s="222"/>
      <c r="KMG125" s="222"/>
      <c r="KMH125" s="222"/>
      <c r="KMI125" s="222"/>
      <c r="KMJ125" s="222"/>
      <c r="KMK125" s="222"/>
      <c r="KML125" s="222"/>
      <c r="KMM125" s="222"/>
      <c r="KMN125" s="222"/>
      <c r="KMO125" s="222"/>
      <c r="KMP125" s="222"/>
      <c r="KMQ125" s="222"/>
      <c r="KMR125" s="222"/>
      <c r="KMS125" s="222"/>
      <c r="KMT125" s="222"/>
      <c r="KMU125" s="222"/>
      <c r="KMV125" s="222"/>
      <c r="KMW125" s="222"/>
      <c r="KMX125" s="222"/>
      <c r="KMY125" s="222"/>
      <c r="KMZ125" s="222"/>
      <c r="KNA125" s="222"/>
      <c r="KNB125" s="222"/>
      <c r="KNC125" s="222"/>
      <c r="KND125" s="222"/>
      <c r="KNE125" s="222"/>
      <c r="KNF125" s="222"/>
      <c r="KNG125" s="222"/>
      <c r="KNH125" s="222"/>
      <c r="KNI125" s="222"/>
      <c r="KNJ125" s="222"/>
      <c r="KNK125" s="222"/>
      <c r="KNL125" s="222"/>
      <c r="KNM125" s="222"/>
      <c r="KNN125" s="222"/>
      <c r="KNO125" s="222"/>
      <c r="KNP125" s="222"/>
      <c r="KNQ125" s="222"/>
      <c r="KNR125" s="222"/>
      <c r="KNS125" s="222"/>
      <c r="KNT125" s="222"/>
      <c r="KNU125" s="222"/>
      <c r="KNV125" s="222"/>
      <c r="KNW125" s="222"/>
      <c r="KNX125" s="222"/>
      <c r="KNY125" s="222"/>
      <c r="KNZ125" s="222"/>
      <c r="KOA125" s="222"/>
      <c r="KOB125" s="222"/>
      <c r="KOC125" s="222"/>
      <c r="KOD125" s="222"/>
      <c r="KOE125" s="222"/>
      <c r="KOF125" s="222"/>
      <c r="KOG125" s="222"/>
      <c r="KOH125" s="222"/>
      <c r="KOI125" s="222"/>
      <c r="KOJ125" s="222"/>
      <c r="KOK125" s="222"/>
      <c r="KOL125" s="222"/>
      <c r="KOM125" s="222"/>
      <c r="KON125" s="222"/>
      <c r="KOO125" s="222"/>
      <c r="KOP125" s="222"/>
      <c r="KOQ125" s="222"/>
      <c r="KOR125" s="222"/>
      <c r="KOS125" s="222"/>
      <c r="KOT125" s="222"/>
      <c r="KOU125" s="222"/>
      <c r="KOV125" s="222"/>
      <c r="KOW125" s="222"/>
      <c r="KOX125" s="222"/>
      <c r="KOY125" s="222"/>
      <c r="KOZ125" s="222"/>
      <c r="KPA125" s="222"/>
      <c r="KPB125" s="222"/>
      <c r="KPC125" s="222"/>
      <c r="KPD125" s="222"/>
      <c r="KPE125" s="222"/>
      <c r="KPF125" s="222"/>
      <c r="KPG125" s="222"/>
      <c r="KPH125" s="222"/>
      <c r="KPI125" s="222"/>
      <c r="KPJ125" s="222"/>
      <c r="KPK125" s="222"/>
      <c r="KPL125" s="222"/>
      <c r="KPM125" s="222"/>
      <c r="KPN125" s="222"/>
      <c r="KPO125" s="222"/>
      <c r="KPP125" s="222"/>
      <c r="KPQ125" s="222"/>
      <c r="KPR125" s="222"/>
      <c r="KPS125" s="222"/>
      <c r="KPT125" s="222"/>
      <c r="KPU125" s="222"/>
      <c r="KPV125" s="222"/>
      <c r="KPW125" s="222"/>
      <c r="KPX125" s="222"/>
      <c r="KPY125" s="222"/>
      <c r="KPZ125" s="222"/>
      <c r="KQA125" s="222"/>
      <c r="KQB125" s="222"/>
      <c r="KQC125" s="222"/>
      <c r="KQD125" s="222"/>
      <c r="KQE125" s="222"/>
      <c r="KQF125" s="222"/>
      <c r="KQG125" s="222"/>
      <c r="KQH125" s="222"/>
      <c r="KQI125" s="222"/>
      <c r="KQJ125" s="222"/>
      <c r="KQK125" s="222"/>
      <c r="KQL125" s="222"/>
      <c r="KQM125" s="222"/>
      <c r="KQN125" s="222"/>
      <c r="KQO125" s="222"/>
      <c r="KQP125" s="222"/>
      <c r="KQQ125" s="222"/>
      <c r="KQR125" s="222"/>
      <c r="KQS125" s="222"/>
      <c r="KQT125" s="222"/>
      <c r="KQU125" s="222"/>
      <c r="KQV125" s="222"/>
      <c r="KQW125" s="222"/>
      <c r="KQX125" s="222"/>
      <c r="KQY125" s="222"/>
      <c r="KQZ125" s="222"/>
      <c r="KRA125" s="222"/>
      <c r="KRB125" s="222"/>
      <c r="KRC125" s="222"/>
      <c r="KRD125" s="222"/>
      <c r="KRE125" s="222"/>
      <c r="KRF125" s="222"/>
      <c r="KRG125" s="222"/>
      <c r="KRH125" s="222"/>
      <c r="KRI125" s="222"/>
      <c r="KRJ125" s="222"/>
      <c r="KRK125" s="222"/>
      <c r="KRL125" s="222"/>
      <c r="KRM125" s="222"/>
      <c r="KRN125" s="222"/>
      <c r="KRO125" s="222"/>
      <c r="KRP125" s="222"/>
      <c r="KRQ125" s="222"/>
      <c r="KRR125" s="222"/>
      <c r="KRS125" s="222"/>
      <c r="KRT125" s="222"/>
      <c r="KRU125" s="222"/>
      <c r="KRV125" s="222"/>
      <c r="KRW125" s="222"/>
      <c r="KRX125" s="222"/>
      <c r="KRY125" s="222"/>
      <c r="KRZ125" s="222"/>
      <c r="KSA125" s="222"/>
      <c r="KSB125" s="222"/>
      <c r="KSC125" s="222"/>
      <c r="KSD125" s="222"/>
      <c r="KSE125" s="222"/>
      <c r="KSF125" s="222"/>
      <c r="KSG125" s="222"/>
      <c r="KSH125" s="222"/>
      <c r="KSI125" s="222"/>
      <c r="KSJ125" s="222"/>
      <c r="KSK125" s="222"/>
      <c r="KSL125" s="222"/>
      <c r="KSM125" s="222"/>
      <c r="KSN125" s="222"/>
      <c r="KSO125" s="222"/>
      <c r="KSP125" s="222"/>
      <c r="KSQ125" s="222"/>
      <c r="KSR125" s="222"/>
      <c r="KSS125" s="222"/>
      <c r="KST125" s="222"/>
      <c r="KSU125" s="222"/>
      <c r="KSV125" s="222"/>
      <c r="KSW125" s="222"/>
      <c r="KSX125" s="222"/>
      <c r="KSY125" s="222"/>
      <c r="KSZ125" s="222"/>
      <c r="KTA125" s="222"/>
      <c r="KTB125" s="222"/>
      <c r="KTC125" s="222"/>
      <c r="KTD125" s="222"/>
      <c r="KTE125" s="222"/>
      <c r="KTF125" s="222"/>
      <c r="KTG125" s="222"/>
      <c r="KTH125" s="222"/>
      <c r="KTI125" s="222"/>
      <c r="KTJ125" s="222"/>
      <c r="KTK125" s="222"/>
      <c r="KTL125" s="222"/>
      <c r="KTM125" s="222"/>
      <c r="KTN125" s="222"/>
      <c r="KTO125" s="222"/>
      <c r="KTP125" s="222"/>
      <c r="KTQ125" s="222"/>
      <c r="KTR125" s="222"/>
      <c r="KTS125" s="222"/>
      <c r="KTT125" s="222"/>
      <c r="KTU125" s="222"/>
      <c r="KTV125" s="222"/>
      <c r="KTW125" s="222"/>
      <c r="KTX125" s="222"/>
      <c r="KTY125" s="222"/>
      <c r="KTZ125" s="222"/>
      <c r="KUA125" s="222"/>
      <c r="KUB125" s="222"/>
      <c r="KUC125" s="222"/>
      <c r="KUD125" s="222"/>
      <c r="KUE125" s="222"/>
      <c r="KUF125" s="222"/>
      <c r="KUG125" s="222"/>
      <c r="KUH125" s="222"/>
      <c r="KUI125" s="222"/>
      <c r="KUJ125" s="222"/>
      <c r="KUK125" s="222"/>
      <c r="KUL125" s="222"/>
      <c r="KUM125" s="222"/>
      <c r="KUN125" s="222"/>
      <c r="KUO125" s="222"/>
      <c r="KUP125" s="222"/>
      <c r="KUQ125" s="222"/>
      <c r="KUR125" s="222"/>
      <c r="KUS125" s="222"/>
      <c r="KUT125" s="222"/>
      <c r="KUU125" s="222"/>
      <c r="KUV125" s="222"/>
      <c r="KUW125" s="222"/>
      <c r="KUX125" s="222"/>
      <c r="KUY125" s="222"/>
      <c r="KUZ125" s="222"/>
      <c r="KVA125" s="222"/>
      <c r="KVB125" s="222"/>
      <c r="KVC125" s="222"/>
      <c r="KVD125" s="222"/>
      <c r="KVE125" s="222"/>
      <c r="KVF125" s="222"/>
      <c r="KVG125" s="222"/>
      <c r="KVH125" s="222"/>
      <c r="KVI125" s="222"/>
      <c r="KVJ125" s="222"/>
      <c r="KVK125" s="222"/>
      <c r="KVL125" s="222"/>
      <c r="KVM125" s="222"/>
      <c r="KVN125" s="222"/>
      <c r="KVO125" s="222"/>
      <c r="KVP125" s="222"/>
      <c r="KVQ125" s="222"/>
      <c r="KVR125" s="222"/>
      <c r="KVS125" s="222"/>
      <c r="KVT125" s="222"/>
      <c r="KVU125" s="222"/>
      <c r="KVV125" s="222"/>
      <c r="KVW125" s="222"/>
      <c r="KVX125" s="222"/>
      <c r="KVY125" s="222"/>
      <c r="KVZ125" s="222"/>
      <c r="KWA125" s="222"/>
      <c r="KWB125" s="222"/>
      <c r="KWC125" s="222"/>
      <c r="KWD125" s="222"/>
      <c r="KWE125" s="222"/>
      <c r="KWF125" s="222"/>
      <c r="KWG125" s="222"/>
      <c r="KWH125" s="222"/>
      <c r="KWI125" s="222"/>
      <c r="KWJ125" s="222"/>
      <c r="KWK125" s="222"/>
      <c r="KWL125" s="222"/>
      <c r="KWM125" s="222"/>
      <c r="KWN125" s="222"/>
      <c r="KWO125" s="222"/>
      <c r="KWP125" s="222"/>
      <c r="KWQ125" s="222"/>
      <c r="KWR125" s="222"/>
      <c r="KWS125" s="222"/>
      <c r="KWT125" s="222"/>
      <c r="KWU125" s="222"/>
      <c r="KWV125" s="222"/>
      <c r="KWW125" s="222"/>
      <c r="KWX125" s="222"/>
      <c r="KWY125" s="222"/>
      <c r="KWZ125" s="222"/>
      <c r="KXA125" s="222"/>
      <c r="KXB125" s="222"/>
      <c r="KXC125" s="222"/>
      <c r="KXD125" s="222"/>
      <c r="KXE125" s="222"/>
      <c r="KXF125" s="222"/>
      <c r="KXG125" s="222"/>
      <c r="KXH125" s="222"/>
      <c r="KXI125" s="222"/>
      <c r="KXJ125" s="222"/>
      <c r="KXK125" s="222"/>
      <c r="KXL125" s="222"/>
      <c r="KXM125" s="222"/>
      <c r="KXN125" s="222"/>
      <c r="KXO125" s="222"/>
      <c r="KXP125" s="222"/>
      <c r="KXQ125" s="222"/>
      <c r="KXR125" s="222"/>
      <c r="KXS125" s="222"/>
      <c r="KXT125" s="222"/>
      <c r="KXU125" s="222"/>
      <c r="KXV125" s="222"/>
      <c r="KXW125" s="222"/>
      <c r="KXX125" s="222"/>
      <c r="KXY125" s="222"/>
      <c r="KXZ125" s="222"/>
      <c r="KYA125" s="222"/>
      <c r="KYB125" s="222"/>
      <c r="KYC125" s="222"/>
      <c r="KYD125" s="222"/>
      <c r="KYE125" s="222"/>
      <c r="KYF125" s="222"/>
      <c r="KYG125" s="222"/>
      <c r="KYH125" s="222"/>
      <c r="KYI125" s="222"/>
      <c r="KYJ125" s="222"/>
      <c r="KYK125" s="222"/>
      <c r="KYL125" s="222"/>
      <c r="KYM125" s="222"/>
      <c r="KYN125" s="222"/>
      <c r="KYO125" s="222"/>
      <c r="KYP125" s="222"/>
      <c r="KYQ125" s="222"/>
      <c r="KYR125" s="222"/>
      <c r="KYS125" s="222"/>
      <c r="KYT125" s="222"/>
      <c r="KYU125" s="222"/>
      <c r="KYV125" s="222"/>
      <c r="KYW125" s="222"/>
      <c r="KYX125" s="222"/>
      <c r="KYY125" s="222"/>
      <c r="KYZ125" s="222"/>
      <c r="KZA125" s="222"/>
      <c r="KZB125" s="222"/>
      <c r="KZC125" s="222"/>
      <c r="KZD125" s="222"/>
      <c r="KZE125" s="222"/>
      <c r="KZF125" s="222"/>
      <c r="KZG125" s="222"/>
      <c r="KZH125" s="222"/>
      <c r="KZI125" s="222"/>
      <c r="KZJ125" s="222"/>
      <c r="KZK125" s="222"/>
      <c r="KZL125" s="222"/>
      <c r="KZM125" s="222"/>
      <c r="KZN125" s="222"/>
      <c r="KZO125" s="222"/>
      <c r="KZP125" s="222"/>
      <c r="KZQ125" s="222"/>
      <c r="KZR125" s="222"/>
      <c r="KZS125" s="222"/>
      <c r="KZT125" s="222"/>
      <c r="KZU125" s="222"/>
      <c r="KZV125" s="222"/>
      <c r="KZW125" s="222"/>
      <c r="KZX125" s="222"/>
      <c r="KZY125" s="222"/>
      <c r="KZZ125" s="222"/>
      <c r="LAA125" s="222"/>
      <c r="LAB125" s="222"/>
      <c r="LAC125" s="222"/>
      <c r="LAD125" s="222"/>
      <c r="LAE125" s="222"/>
      <c r="LAF125" s="222"/>
      <c r="LAG125" s="222"/>
      <c r="LAH125" s="222"/>
      <c r="LAI125" s="222"/>
      <c r="LAJ125" s="222"/>
      <c r="LAK125" s="222"/>
      <c r="LAL125" s="222"/>
      <c r="LAM125" s="222"/>
      <c r="LAN125" s="222"/>
      <c r="LAO125" s="222"/>
      <c r="LAP125" s="222"/>
      <c r="LAQ125" s="222"/>
      <c r="LAR125" s="222"/>
      <c r="LAS125" s="222"/>
      <c r="LAT125" s="222"/>
      <c r="LAU125" s="222"/>
      <c r="LAV125" s="222"/>
      <c r="LAW125" s="222"/>
      <c r="LAX125" s="222"/>
      <c r="LAY125" s="222"/>
      <c r="LAZ125" s="222"/>
      <c r="LBA125" s="222"/>
      <c r="LBB125" s="222"/>
      <c r="LBC125" s="222"/>
      <c r="LBD125" s="222"/>
      <c r="LBE125" s="222"/>
      <c r="LBF125" s="222"/>
      <c r="LBG125" s="222"/>
      <c r="LBH125" s="222"/>
      <c r="LBI125" s="222"/>
      <c r="LBJ125" s="222"/>
      <c r="LBK125" s="222"/>
      <c r="LBL125" s="222"/>
      <c r="LBM125" s="222"/>
      <c r="LBN125" s="222"/>
      <c r="LBO125" s="222"/>
      <c r="LBP125" s="222"/>
      <c r="LBQ125" s="222"/>
      <c r="LBR125" s="222"/>
      <c r="LBS125" s="222"/>
      <c r="LBT125" s="222"/>
      <c r="LBU125" s="222"/>
      <c r="LBV125" s="222"/>
      <c r="LBW125" s="222"/>
      <c r="LBX125" s="222"/>
      <c r="LBY125" s="222"/>
      <c r="LBZ125" s="222"/>
      <c r="LCA125" s="222"/>
      <c r="LCB125" s="222"/>
      <c r="LCC125" s="222"/>
      <c r="LCD125" s="222"/>
      <c r="LCE125" s="222"/>
      <c r="LCF125" s="222"/>
      <c r="LCG125" s="222"/>
      <c r="LCH125" s="222"/>
      <c r="LCI125" s="222"/>
      <c r="LCJ125" s="222"/>
      <c r="LCK125" s="222"/>
      <c r="LCL125" s="222"/>
      <c r="LCM125" s="222"/>
      <c r="LCN125" s="222"/>
      <c r="LCO125" s="222"/>
      <c r="LCP125" s="222"/>
      <c r="LCQ125" s="222"/>
      <c r="LCR125" s="222"/>
      <c r="LCS125" s="222"/>
      <c r="LCT125" s="222"/>
      <c r="LCU125" s="222"/>
      <c r="LCV125" s="222"/>
      <c r="LCW125" s="222"/>
      <c r="LCX125" s="222"/>
      <c r="LCY125" s="222"/>
      <c r="LCZ125" s="222"/>
      <c r="LDA125" s="222"/>
      <c r="LDB125" s="222"/>
      <c r="LDC125" s="222"/>
      <c r="LDD125" s="222"/>
      <c r="LDE125" s="222"/>
      <c r="LDF125" s="222"/>
      <c r="LDG125" s="222"/>
      <c r="LDH125" s="222"/>
      <c r="LDI125" s="222"/>
      <c r="LDJ125" s="222"/>
      <c r="LDK125" s="222"/>
      <c r="LDL125" s="222"/>
      <c r="LDM125" s="222"/>
      <c r="LDN125" s="222"/>
      <c r="LDO125" s="222"/>
      <c r="LDP125" s="222"/>
      <c r="LDQ125" s="222"/>
      <c r="LDR125" s="222"/>
      <c r="LDS125" s="222"/>
      <c r="LDT125" s="222"/>
      <c r="LDU125" s="222"/>
      <c r="LDV125" s="222"/>
      <c r="LDW125" s="222"/>
      <c r="LDX125" s="222"/>
      <c r="LDY125" s="222"/>
      <c r="LDZ125" s="222"/>
      <c r="LEA125" s="222"/>
      <c r="LEB125" s="222"/>
      <c r="LEC125" s="222"/>
      <c r="LED125" s="222"/>
      <c r="LEE125" s="222"/>
      <c r="LEF125" s="222"/>
      <c r="LEG125" s="222"/>
      <c r="LEH125" s="222"/>
      <c r="LEI125" s="222"/>
      <c r="LEJ125" s="222"/>
      <c r="LEK125" s="222"/>
      <c r="LEL125" s="222"/>
      <c r="LEM125" s="222"/>
      <c r="LEN125" s="222"/>
      <c r="LEO125" s="222"/>
      <c r="LEP125" s="222"/>
      <c r="LEQ125" s="222"/>
      <c r="LER125" s="222"/>
      <c r="LES125" s="222"/>
      <c r="LET125" s="222"/>
      <c r="LEU125" s="222"/>
      <c r="LEV125" s="222"/>
      <c r="LEW125" s="222"/>
      <c r="LEX125" s="222"/>
      <c r="LEY125" s="222"/>
      <c r="LEZ125" s="222"/>
      <c r="LFA125" s="222"/>
      <c r="LFB125" s="222"/>
      <c r="LFC125" s="222"/>
      <c r="LFD125" s="222"/>
      <c r="LFE125" s="222"/>
      <c r="LFF125" s="222"/>
      <c r="LFG125" s="222"/>
      <c r="LFH125" s="222"/>
      <c r="LFI125" s="222"/>
      <c r="LFJ125" s="222"/>
      <c r="LFK125" s="222"/>
      <c r="LFL125" s="222"/>
      <c r="LFM125" s="222"/>
      <c r="LFN125" s="222"/>
      <c r="LFO125" s="222"/>
      <c r="LFP125" s="222"/>
      <c r="LFQ125" s="222"/>
      <c r="LFR125" s="222"/>
      <c r="LFS125" s="222"/>
      <c r="LFT125" s="222"/>
      <c r="LFU125" s="222"/>
      <c r="LFV125" s="222"/>
      <c r="LFW125" s="222"/>
      <c r="LFX125" s="222"/>
      <c r="LFY125" s="222"/>
      <c r="LFZ125" s="222"/>
      <c r="LGA125" s="222"/>
      <c r="LGB125" s="222"/>
      <c r="LGC125" s="222"/>
      <c r="LGD125" s="222"/>
      <c r="LGE125" s="222"/>
      <c r="LGF125" s="222"/>
      <c r="LGG125" s="222"/>
      <c r="LGH125" s="222"/>
      <c r="LGI125" s="222"/>
      <c r="LGJ125" s="222"/>
      <c r="LGK125" s="222"/>
      <c r="LGL125" s="222"/>
      <c r="LGM125" s="222"/>
      <c r="LGN125" s="222"/>
      <c r="LGO125" s="222"/>
      <c r="LGP125" s="222"/>
      <c r="LGQ125" s="222"/>
      <c r="LGR125" s="222"/>
      <c r="LGS125" s="222"/>
      <c r="LGT125" s="222"/>
      <c r="LGU125" s="222"/>
      <c r="LGV125" s="222"/>
      <c r="LGW125" s="222"/>
      <c r="LGX125" s="222"/>
      <c r="LGY125" s="222"/>
      <c r="LGZ125" s="222"/>
      <c r="LHA125" s="222"/>
      <c r="LHB125" s="222"/>
      <c r="LHC125" s="222"/>
      <c r="LHD125" s="222"/>
      <c r="LHE125" s="222"/>
      <c r="LHF125" s="222"/>
      <c r="LHG125" s="222"/>
      <c r="LHH125" s="222"/>
      <c r="LHI125" s="222"/>
      <c r="LHJ125" s="222"/>
      <c r="LHK125" s="222"/>
      <c r="LHL125" s="222"/>
      <c r="LHM125" s="222"/>
      <c r="LHN125" s="222"/>
      <c r="LHO125" s="222"/>
      <c r="LHP125" s="222"/>
      <c r="LHQ125" s="222"/>
      <c r="LHR125" s="222"/>
      <c r="LHS125" s="222"/>
      <c r="LHT125" s="222"/>
      <c r="LHU125" s="222"/>
      <c r="LHV125" s="222"/>
      <c r="LHW125" s="222"/>
      <c r="LHX125" s="222"/>
      <c r="LHY125" s="222"/>
      <c r="LHZ125" s="222"/>
      <c r="LIA125" s="222"/>
      <c r="LIB125" s="222"/>
      <c r="LIC125" s="222"/>
      <c r="LID125" s="222"/>
      <c r="LIE125" s="222"/>
      <c r="LIF125" s="222"/>
      <c r="LIG125" s="222"/>
      <c r="LIH125" s="222"/>
      <c r="LII125" s="222"/>
      <c r="LIJ125" s="222"/>
      <c r="LIK125" s="222"/>
      <c r="LIL125" s="222"/>
      <c r="LIM125" s="222"/>
      <c r="LIN125" s="222"/>
      <c r="LIO125" s="222"/>
      <c r="LIP125" s="222"/>
      <c r="LIQ125" s="222"/>
      <c r="LIR125" s="222"/>
      <c r="LIS125" s="222"/>
      <c r="LIT125" s="222"/>
      <c r="LIU125" s="222"/>
      <c r="LIV125" s="222"/>
      <c r="LIW125" s="222"/>
      <c r="LIX125" s="222"/>
      <c r="LIY125" s="222"/>
      <c r="LIZ125" s="222"/>
      <c r="LJA125" s="222"/>
      <c r="LJB125" s="222"/>
      <c r="LJC125" s="222"/>
      <c r="LJD125" s="222"/>
      <c r="LJE125" s="222"/>
      <c r="LJF125" s="222"/>
      <c r="LJG125" s="222"/>
      <c r="LJH125" s="222"/>
      <c r="LJI125" s="222"/>
      <c r="LJJ125" s="222"/>
      <c r="LJK125" s="222"/>
      <c r="LJL125" s="222"/>
      <c r="LJM125" s="222"/>
      <c r="LJN125" s="222"/>
      <c r="LJO125" s="222"/>
      <c r="LJP125" s="222"/>
      <c r="LJQ125" s="222"/>
      <c r="LJR125" s="222"/>
      <c r="LJS125" s="222"/>
      <c r="LJT125" s="222"/>
      <c r="LJU125" s="222"/>
      <c r="LJV125" s="222"/>
      <c r="LJW125" s="222"/>
      <c r="LJX125" s="222"/>
      <c r="LJY125" s="222"/>
      <c r="LJZ125" s="222"/>
      <c r="LKA125" s="222"/>
      <c r="LKB125" s="222"/>
      <c r="LKC125" s="222"/>
      <c r="LKD125" s="222"/>
      <c r="LKE125" s="222"/>
      <c r="LKF125" s="222"/>
      <c r="LKG125" s="222"/>
      <c r="LKH125" s="222"/>
      <c r="LKI125" s="222"/>
      <c r="LKJ125" s="222"/>
      <c r="LKK125" s="222"/>
      <c r="LKL125" s="222"/>
      <c r="LKM125" s="222"/>
      <c r="LKN125" s="222"/>
      <c r="LKO125" s="222"/>
      <c r="LKP125" s="222"/>
      <c r="LKQ125" s="222"/>
      <c r="LKR125" s="222"/>
      <c r="LKS125" s="222"/>
      <c r="LKT125" s="222"/>
      <c r="LKU125" s="222"/>
      <c r="LKV125" s="222"/>
      <c r="LKW125" s="222"/>
      <c r="LKX125" s="222"/>
      <c r="LKY125" s="222"/>
      <c r="LKZ125" s="222"/>
      <c r="LLA125" s="222"/>
      <c r="LLB125" s="222"/>
      <c r="LLC125" s="222"/>
      <c r="LLD125" s="222"/>
      <c r="LLE125" s="222"/>
      <c r="LLF125" s="222"/>
      <c r="LLG125" s="222"/>
      <c r="LLH125" s="222"/>
      <c r="LLI125" s="222"/>
      <c r="LLJ125" s="222"/>
      <c r="LLK125" s="222"/>
      <c r="LLL125" s="222"/>
      <c r="LLM125" s="222"/>
      <c r="LLN125" s="222"/>
      <c r="LLO125" s="222"/>
      <c r="LLP125" s="222"/>
      <c r="LLQ125" s="222"/>
      <c r="LLR125" s="222"/>
      <c r="LLS125" s="222"/>
      <c r="LLT125" s="222"/>
      <c r="LLU125" s="222"/>
      <c r="LLV125" s="222"/>
      <c r="LLW125" s="222"/>
      <c r="LLX125" s="222"/>
      <c r="LLY125" s="222"/>
      <c r="LLZ125" s="222"/>
      <c r="LMA125" s="222"/>
      <c r="LMB125" s="222"/>
      <c r="LMC125" s="222"/>
      <c r="LMD125" s="222"/>
      <c r="LME125" s="222"/>
      <c r="LMF125" s="222"/>
      <c r="LMG125" s="222"/>
      <c r="LMH125" s="222"/>
      <c r="LMI125" s="222"/>
      <c r="LMJ125" s="222"/>
      <c r="LMK125" s="222"/>
      <c r="LML125" s="222"/>
      <c r="LMM125" s="222"/>
      <c r="LMN125" s="222"/>
      <c r="LMO125" s="222"/>
      <c r="LMP125" s="222"/>
      <c r="LMQ125" s="222"/>
      <c r="LMR125" s="222"/>
      <c r="LMS125" s="222"/>
      <c r="LMT125" s="222"/>
      <c r="LMU125" s="222"/>
      <c r="LMV125" s="222"/>
      <c r="LMW125" s="222"/>
      <c r="LMX125" s="222"/>
      <c r="LMY125" s="222"/>
      <c r="LMZ125" s="222"/>
      <c r="LNA125" s="222"/>
      <c r="LNB125" s="222"/>
      <c r="LNC125" s="222"/>
      <c r="LND125" s="222"/>
      <c r="LNE125" s="222"/>
      <c r="LNF125" s="222"/>
      <c r="LNG125" s="222"/>
      <c r="LNH125" s="222"/>
      <c r="LNI125" s="222"/>
      <c r="LNJ125" s="222"/>
      <c r="LNK125" s="222"/>
      <c r="LNL125" s="222"/>
      <c r="LNM125" s="222"/>
      <c r="LNN125" s="222"/>
      <c r="LNO125" s="222"/>
      <c r="LNP125" s="222"/>
      <c r="LNQ125" s="222"/>
      <c r="LNR125" s="222"/>
      <c r="LNS125" s="222"/>
      <c r="LNT125" s="222"/>
      <c r="LNU125" s="222"/>
      <c r="LNV125" s="222"/>
      <c r="LNW125" s="222"/>
      <c r="LNX125" s="222"/>
      <c r="LNY125" s="222"/>
      <c r="LNZ125" s="222"/>
      <c r="LOA125" s="222"/>
      <c r="LOB125" s="222"/>
      <c r="LOC125" s="222"/>
      <c r="LOD125" s="222"/>
      <c r="LOE125" s="222"/>
      <c r="LOF125" s="222"/>
      <c r="LOG125" s="222"/>
      <c r="LOH125" s="222"/>
      <c r="LOI125" s="222"/>
      <c r="LOJ125" s="222"/>
      <c r="LOK125" s="222"/>
      <c r="LOL125" s="222"/>
      <c r="LOM125" s="222"/>
      <c r="LON125" s="222"/>
      <c r="LOO125" s="222"/>
      <c r="LOP125" s="222"/>
      <c r="LOQ125" s="222"/>
      <c r="LOR125" s="222"/>
      <c r="LOS125" s="222"/>
      <c r="LOT125" s="222"/>
      <c r="LOU125" s="222"/>
      <c r="LOV125" s="222"/>
      <c r="LOW125" s="222"/>
      <c r="LOX125" s="222"/>
      <c r="LOY125" s="222"/>
      <c r="LOZ125" s="222"/>
      <c r="LPA125" s="222"/>
      <c r="LPB125" s="222"/>
      <c r="LPC125" s="222"/>
      <c r="LPD125" s="222"/>
      <c r="LPE125" s="222"/>
      <c r="LPF125" s="222"/>
      <c r="LPG125" s="222"/>
      <c r="LPH125" s="222"/>
      <c r="LPI125" s="222"/>
      <c r="LPJ125" s="222"/>
      <c r="LPK125" s="222"/>
      <c r="LPL125" s="222"/>
      <c r="LPM125" s="222"/>
      <c r="LPN125" s="222"/>
      <c r="LPO125" s="222"/>
      <c r="LPP125" s="222"/>
      <c r="LPQ125" s="222"/>
      <c r="LPR125" s="222"/>
      <c r="LPS125" s="222"/>
      <c r="LPT125" s="222"/>
      <c r="LPU125" s="222"/>
      <c r="LPV125" s="222"/>
      <c r="LPW125" s="222"/>
      <c r="LPX125" s="222"/>
      <c r="LPY125" s="222"/>
      <c r="LPZ125" s="222"/>
      <c r="LQA125" s="222"/>
      <c r="LQB125" s="222"/>
      <c r="LQC125" s="222"/>
      <c r="LQD125" s="222"/>
      <c r="LQE125" s="222"/>
      <c r="LQF125" s="222"/>
      <c r="LQG125" s="222"/>
      <c r="LQH125" s="222"/>
      <c r="LQI125" s="222"/>
      <c r="LQJ125" s="222"/>
      <c r="LQK125" s="222"/>
      <c r="LQL125" s="222"/>
      <c r="LQM125" s="222"/>
      <c r="LQN125" s="222"/>
      <c r="LQO125" s="222"/>
      <c r="LQP125" s="222"/>
      <c r="LQQ125" s="222"/>
      <c r="LQR125" s="222"/>
      <c r="LQS125" s="222"/>
      <c r="LQT125" s="222"/>
      <c r="LQU125" s="222"/>
      <c r="LQV125" s="222"/>
      <c r="LQW125" s="222"/>
      <c r="LQX125" s="222"/>
      <c r="LQY125" s="222"/>
      <c r="LQZ125" s="222"/>
      <c r="LRA125" s="222"/>
      <c r="LRB125" s="222"/>
      <c r="LRC125" s="222"/>
      <c r="LRD125" s="222"/>
      <c r="LRE125" s="222"/>
      <c r="LRF125" s="222"/>
      <c r="LRG125" s="222"/>
      <c r="LRH125" s="222"/>
      <c r="LRI125" s="222"/>
      <c r="LRJ125" s="222"/>
      <c r="LRK125" s="222"/>
      <c r="LRL125" s="222"/>
      <c r="LRM125" s="222"/>
      <c r="LRN125" s="222"/>
      <c r="LRO125" s="222"/>
      <c r="LRP125" s="222"/>
      <c r="LRQ125" s="222"/>
      <c r="LRR125" s="222"/>
      <c r="LRS125" s="222"/>
      <c r="LRT125" s="222"/>
      <c r="LRU125" s="222"/>
      <c r="LRV125" s="222"/>
      <c r="LRW125" s="222"/>
      <c r="LRX125" s="222"/>
      <c r="LRY125" s="222"/>
      <c r="LRZ125" s="222"/>
      <c r="LSA125" s="222"/>
      <c r="LSB125" s="222"/>
      <c r="LSC125" s="222"/>
      <c r="LSD125" s="222"/>
      <c r="LSE125" s="222"/>
      <c r="LSF125" s="222"/>
      <c r="LSG125" s="222"/>
      <c r="LSH125" s="222"/>
      <c r="LSI125" s="222"/>
      <c r="LSJ125" s="222"/>
      <c r="LSK125" s="222"/>
      <c r="LSL125" s="222"/>
      <c r="LSM125" s="222"/>
      <c r="LSN125" s="222"/>
      <c r="LSO125" s="222"/>
      <c r="LSP125" s="222"/>
      <c r="LSQ125" s="222"/>
      <c r="LSR125" s="222"/>
      <c r="LSS125" s="222"/>
      <c r="LST125" s="222"/>
      <c r="LSU125" s="222"/>
      <c r="LSV125" s="222"/>
      <c r="LSW125" s="222"/>
      <c r="LSX125" s="222"/>
      <c r="LSY125" s="222"/>
      <c r="LSZ125" s="222"/>
      <c r="LTA125" s="222"/>
      <c r="LTB125" s="222"/>
      <c r="LTC125" s="222"/>
      <c r="LTD125" s="222"/>
      <c r="LTE125" s="222"/>
      <c r="LTF125" s="222"/>
      <c r="LTG125" s="222"/>
      <c r="LTH125" s="222"/>
      <c r="LTI125" s="222"/>
      <c r="LTJ125" s="222"/>
      <c r="LTK125" s="222"/>
      <c r="LTL125" s="222"/>
      <c r="LTM125" s="222"/>
      <c r="LTN125" s="222"/>
      <c r="LTO125" s="222"/>
      <c r="LTP125" s="222"/>
      <c r="LTQ125" s="222"/>
      <c r="LTR125" s="222"/>
      <c r="LTS125" s="222"/>
      <c r="LTT125" s="222"/>
      <c r="LTU125" s="222"/>
      <c r="LTV125" s="222"/>
      <c r="LTW125" s="222"/>
      <c r="LTX125" s="222"/>
      <c r="LTY125" s="222"/>
      <c r="LTZ125" s="222"/>
      <c r="LUA125" s="222"/>
      <c r="LUB125" s="222"/>
      <c r="LUC125" s="222"/>
      <c r="LUD125" s="222"/>
      <c r="LUE125" s="222"/>
      <c r="LUF125" s="222"/>
      <c r="LUG125" s="222"/>
      <c r="LUH125" s="222"/>
      <c r="LUI125" s="222"/>
      <c r="LUJ125" s="222"/>
      <c r="LUK125" s="222"/>
      <c r="LUL125" s="222"/>
      <c r="LUM125" s="222"/>
      <c r="LUN125" s="222"/>
      <c r="LUO125" s="222"/>
      <c r="LUP125" s="222"/>
      <c r="LUQ125" s="222"/>
      <c r="LUR125" s="222"/>
      <c r="LUS125" s="222"/>
      <c r="LUT125" s="222"/>
      <c r="LUU125" s="222"/>
      <c r="LUV125" s="222"/>
      <c r="LUW125" s="222"/>
      <c r="LUX125" s="222"/>
      <c r="LUY125" s="222"/>
      <c r="LUZ125" s="222"/>
      <c r="LVA125" s="222"/>
      <c r="LVB125" s="222"/>
      <c r="LVC125" s="222"/>
      <c r="LVD125" s="222"/>
      <c r="LVE125" s="222"/>
      <c r="LVF125" s="222"/>
      <c r="LVG125" s="222"/>
      <c r="LVH125" s="222"/>
      <c r="LVI125" s="222"/>
      <c r="LVJ125" s="222"/>
      <c r="LVK125" s="222"/>
      <c r="LVL125" s="222"/>
      <c r="LVM125" s="222"/>
      <c r="LVN125" s="222"/>
      <c r="LVO125" s="222"/>
      <c r="LVP125" s="222"/>
      <c r="LVQ125" s="222"/>
      <c r="LVR125" s="222"/>
      <c r="LVS125" s="222"/>
      <c r="LVT125" s="222"/>
      <c r="LVU125" s="222"/>
      <c r="LVV125" s="222"/>
      <c r="LVW125" s="222"/>
      <c r="LVX125" s="222"/>
      <c r="LVY125" s="222"/>
      <c r="LVZ125" s="222"/>
      <c r="LWA125" s="222"/>
      <c r="LWB125" s="222"/>
      <c r="LWC125" s="222"/>
      <c r="LWD125" s="222"/>
      <c r="LWE125" s="222"/>
      <c r="LWF125" s="222"/>
      <c r="LWG125" s="222"/>
      <c r="LWH125" s="222"/>
      <c r="LWI125" s="222"/>
      <c r="LWJ125" s="222"/>
      <c r="LWK125" s="222"/>
      <c r="LWL125" s="222"/>
      <c r="LWM125" s="222"/>
      <c r="LWN125" s="222"/>
      <c r="LWO125" s="222"/>
      <c r="LWP125" s="222"/>
      <c r="LWQ125" s="222"/>
      <c r="LWR125" s="222"/>
      <c r="LWS125" s="222"/>
      <c r="LWT125" s="222"/>
      <c r="LWU125" s="222"/>
      <c r="LWV125" s="222"/>
      <c r="LWW125" s="222"/>
      <c r="LWX125" s="222"/>
      <c r="LWY125" s="222"/>
      <c r="LWZ125" s="222"/>
      <c r="LXA125" s="222"/>
      <c r="LXB125" s="222"/>
      <c r="LXC125" s="222"/>
      <c r="LXD125" s="222"/>
      <c r="LXE125" s="222"/>
      <c r="LXF125" s="222"/>
      <c r="LXG125" s="222"/>
      <c r="LXH125" s="222"/>
      <c r="LXI125" s="222"/>
      <c r="LXJ125" s="222"/>
      <c r="LXK125" s="222"/>
      <c r="LXL125" s="222"/>
      <c r="LXM125" s="222"/>
      <c r="LXN125" s="222"/>
      <c r="LXO125" s="222"/>
      <c r="LXP125" s="222"/>
      <c r="LXQ125" s="222"/>
      <c r="LXR125" s="222"/>
      <c r="LXS125" s="222"/>
      <c r="LXT125" s="222"/>
      <c r="LXU125" s="222"/>
      <c r="LXV125" s="222"/>
      <c r="LXW125" s="222"/>
      <c r="LXX125" s="222"/>
      <c r="LXY125" s="222"/>
      <c r="LXZ125" s="222"/>
      <c r="LYA125" s="222"/>
      <c r="LYB125" s="222"/>
      <c r="LYC125" s="222"/>
      <c r="LYD125" s="222"/>
      <c r="LYE125" s="222"/>
      <c r="LYF125" s="222"/>
      <c r="LYG125" s="222"/>
      <c r="LYH125" s="222"/>
      <c r="LYI125" s="222"/>
      <c r="LYJ125" s="222"/>
      <c r="LYK125" s="222"/>
      <c r="LYL125" s="222"/>
      <c r="LYM125" s="222"/>
      <c r="LYN125" s="222"/>
      <c r="LYO125" s="222"/>
      <c r="LYP125" s="222"/>
      <c r="LYQ125" s="222"/>
      <c r="LYR125" s="222"/>
      <c r="LYS125" s="222"/>
      <c r="LYT125" s="222"/>
      <c r="LYU125" s="222"/>
      <c r="LYV125" s="222"/>
      <c r="LYW125" s="222"/>
      <c r="LYX125" s="222"/>
      <c r="LYY125" s="222"/>
      <c r="LYZ125" s="222"/>
      <c r="LZA125" s="222"/>
      <c r="LZB125" s="222"/>
      <c r="LZC125" s="222"/>
      <c r="LZD125" s="222"/>
      <c r="LZE125" s="222"/>
      <c r="LZF125" s="222"/>
      <c r="LZG125" s="222"/>
      <c r="LZH125" s="222"/>
      <c r="LZI125" s="222"/>
      <c r="LZJ125" s="222"/>
      <c r="LZK125" s="222"/>
      <c r="LZL125" s="222"/>
      <c r="LZM125" s="222"/>
      <c r="LZN125" s="222"/>
      <c r="LZO125" s="222"/>
      <c r="LZP125" s="222"/>
      <c r="LZQ125" s="222"/>
      <c r="LZR125" s="222"/>
      <c r="LZS125" s="222"/>
      <c r="LZT125" s="222"/>
      <c r="LZU125" s="222"/>
      <c r="LZV125" s="222"/>
      <c r="LZW125" s="222"/>
      <c r="LZX125" s="222"/>
      <c r="LZY125" s="222"/>
      <c r="LZZ125" s="222"/>
      <c r="MAA125" s="222"/>
      <c r="MAB125" s="222"/>
      <c r="MAC125" s="222"/>
      <c r="MAD125" s="222"/>
      <c r="MAE125" s="222"/>
      <c r="MAF125" s="222"/>
      <c r="MAG125" s="222"/>
      <c r="MAH125" s="222"/>
      <c r="MAI125" s="222"/>
      <c r="MAJ125" s="222"/>
      <c r="MAK125" s="222"/>
      <c r="MAL125" s="222"/>
      <c r="MAM125" s="222"/>
      <c r="MAN125" s="222"/>
      <c r="MAO125" s="222"/>
      <c r="MAP125" s="222"/>
      <c r="MAQ125" s="222"/>
      <c r="MAR125" s="222"/>
      <c r="MAS125" s="222"/>
      <c r="MAT125" s="222"/>
      <c r="MAU125" s="222"/>
      <c r="MAV125" s="222"/>
      <c r="MAW125" s="222"/>
      <c r="MAX125" s="222"/>
      <c r="MAY125" s="222"/>
      <c r="MAZ125" s="222"/>
      <c r="MBA125" s="222"/>
      <c r="MBB125" s="222"/>
      <c r="MBC125" s="222"/>
      <c r="MBD125" s="222"/>
      <c r="MBE125" s="222"/>
      <c r="MBF125" s="222"/>
      <c r="MBG125" s="222"/>
      <c r="MBH125" s="222"/>
      <c r="MBI125" s="222"/>
      <c r="MBJ125" s="222"/>
      <c r="MBK125" s="222"/>
      <c r="MBL125" s="222"/>
      <c r="MBM125" s="222"/>
      <c r="MBN125" s="222"/>
      <c r="MBO125" s="222"/>
      <c r="MBP125" s="222"/>
      <c r="MBQ125" s="222"/>
      <c r="MBR125" s="222"/>
      <c r="MBS125" s="222"/>
      <c r="MBT125" s="222"/>
      <c r="MBU125" s="222"/>
      <c r="MBV125" s="222"/>
      <c r="MBW125" s="222"/>
      <c r="MBX125" s="222"/>
      <c r="MBY125" s="222"/>
      <c r="MBZ125" s="222"/>
      <c r="MCA125" s="222"/>
      <c r="MCB125" s="222"/>
      <c r="MCC125" s="222"/>
      <c r="MCD125" s="222"/>
      <c r="MCE125" s="222"/>
      <c r="MCF125" s="222"/>
      <c r="MCG125" s="222"/>
      <c r="MCH125" s="222"/>
      <c r="MCI125" s="222"/>
      <c r="MCJ125" s="222"/>
      <c r="MCK125" s="222"/>
      <c r="MCL125" s="222"/>
      <c r="MCM125" s="222"/>
      <c r="MCN125" s="222"/>
      <c r="MCO125" s="222"/>
      <c r="MCP125" s="222"/>
      <c r="MCQ125" s="222"/>
      <c r="MCR125" s="222"/>
      <c r="MCS125" s="222"/>
      <c r="MCT125" s="222"/>
      <c r="MCU125" s="222"/>
      <c r="MCV125" s="222"/>
      <c r="MCW125" s="222"/>
      <c r="MCX125" s="222"/>
      <c r="MCY125" s="222"/>
      <c r="MCZ125" s="222"/>
      <c r="MDA125" s="222"/>
      <c r="MDB125" s="222"/>
      <c r="MDC125" s="222"/>
      <c r="MDD125" s="222"/>
      <c r="MDE125" s="222"/>
      <c r="MDF125" s="222"/>
      <c r="MDG125" s="222"/>
      <c r="MDH125" s="222"/>
      <c r="MDI125" s="222"/>
      <c r="MDJ125" s="222"/>
      <c r="MDK125" s="222"/>
      <c r="MDL125" s="222"/>
      <c r="MDM125" s="222"/>
      <c r="MDN125" s="222"/>
      <c r="MDO125" s="222"/>
      <c r="MDP125" s="222"/>
      <c r="MDQ125" s="222"/>
      <c r="MDR125" s="222"/>
      <c r="MDS125" s="222"/>
      <c r="MDT125" s="222"/>
      <c r="MDU125" s="222"/>
      <c r="MDV125" s="222"/>
      <c r="MDW125" s="222"/>
      <c r="MDX125" s="222"/>
      <c r="MDY125" s="222"/>
      <c r="MDZ125" s="222"/>
      <c r="MEA125" s="222"/>
      <c r="MEB125" s="222"/>
      <c r="MEC125" s="222"/>
      <c r="MED125" s="222"/>
      <c r="MEE125" s="222"/>
      <c r="MEF125" s="222"/>
      <c r="MEG125" s="222"/>
      <c r="MEH125" s="222"/>
      <c r="MEI125" s="222"/>
      <c r="MEJ125" s="222"/>
      <c r="MEK125" s="222"/>
      <c r="MEL125" s="222"/>
      <c r="MEM125" s="222"/>
      <c r="MEN125" s="222"/>
      <c r="MEO125" s="222"/>
      <c r="MEP125" s="222"/>
      <c r="MEQ125" s="222"/>
      <c r="MER125" s="222"/>
      <c r="MES125" s="222"/>
      <c r="MET125" s="222"/>
      <c r="MEU125" s="222"/>
      <c r="MEV125" s="222"/>
      <c r="MEW125" s="222"/>
      <c r="MEX125" s="222"/>
      <c r="MEY125" s="222"/>
      <c r="MEZ125" s="222"/>
      <c r="MFA125" s="222"/>
      <c r="MFB125" s="222"/>
      <c r="MFC125" s="222"/>
      <c r="MFD125" s="222"/>
      <c r="MFE125" s="222"/>
      <c r="MFF125" s="222"/>
      <c r="MFG125" s="222"/>
      <c r="MFH125" s="222"/>
      <c r="MFI125" s="222"/>
      <c r="MFJ125" s="222"/>
      <c r="MFK125" s="222"/>
      <c r="MFL125" s="222"/>
      <c r="MFM125" s="222"/>
      <c r="MFN125" s="222"/>
      <c r="MFO125" s="222"/>
      <c r="MFP125" s="222"/>
      <c r="MFQ125" s="222"/>
      <c r="MFR125" s="222"/>
      <c r="MFS125" s="222"/>
      <c r="MFT125" s="222"/>
      <c r="MFU125" s="222"/>
      <c r="MFV125" s="222"/>
      <c r="MFW125" s="222"/>
      <c r="MFX125" s="222"/>
      <c r="MFY125" s="222"/>
      <c r="MFZ125" s="222"/>
      <c r="MGA125" s="222"/>
      <c r="MGB125" s="222"/>
      <c r="MGC125" s="222"/>
      <c r="MGD125" s="222"/>
      <c r="MGE125" s="222"/>
      <c r="MGF125" s="222"/>
      <c r="MGG125" s="222"/>
      <c r="MGH125" s="222"/>
      <c r="MGI125" s="222"/>
      <c r="MGJ125" s="222"/>
      <c r="MGK125" s="222"/>
      <c r="MGL125" s="222"/>
      <c r="MGM125" s="222"/>
      <c r="MGN125" s="222"/>
      <c r="MGO125" s="222"/>
      <c r="MGP125" s="222"/>
      <c r="MGQ125" s="222"/>
      <c r="MGR125" s="222"/>
      <c r="MGS125" s="222"/>
      <c r="MGT125" s="222"/>
      <c r="MGU125" s="222"/>
      <c r="MGV125" s="222"/>
      <c r="MGW125" s="222"/>
      <c r="MGX125" s="222"/>
      <c r="MGY125" s="222"/>
      <c r="MGZ125" s="222"/>
      <c r="MHA125" s="222"/>
      <c r="MHB125" s="222"/>
      <c r="MHC125" s="222"/>
      <c r="MHD125" s="222"/>
      <c r="MHE125" s="222"/>
      <c r="MHF125" s="222"/>
      <c r="MHG125" s="222"/>
      <c r="MHH125" s="222"/>
      <c r="MHI125" s="222"/>
      <c r="MHJ125" s="222"/>
      <c r="MHK125" s="222"/>
      <c r="MHL125" s="222"/>
      <c r="MHM125" s="222"/>
      <c r="MHN125" s="222"/>
      <c r="MHO125" s="222"/>
      <c r="MHP125" s="222"/>
      <c r="MHQ125" s="222"/>
      <c r="MHR125" s="222"/>
      <c r="MHS125" s="222"/>
      <c r="MHT125" s="222"/>
      <c r="MHU125" s="222"/>
      <c r="MHV125" s="222"/>
      <c r="MHW125" s="222"/>
      <c r="MHX125" s="222"/>
      <c r="MHY125" s="222"/>
      <c r="MHZ125" s="222"/>
      <c r="MIA125" s="222"/>
      <c r="MIB125" s="222"/>
      <c r="MIC125" s="222"/>
      <c r="MID125" s="222"/>
      <c r="MIE125" s="222"/>
      <c r="MIF125" s="222"/>
      <c r="MIG125" s="222"/>
      <c r="MIH125" s="222"/>
      <c r="MII125" s="222"/>
      <c r="MIJ125" s="222"/>
      <c r="MIK125" s="222"/>
      <c r="MIL125" s="222"/>
      <c r="MIM125" s="222"/>
      <c r="MIN125" s="222"/>
      <c r="MIO125" s="222"/>
      <c r="MIP125" s="222"/>
      <c r="MIQ125" s="222"/>
      <c r="MIR125" s="222"/>
      <c r="MIS125" s="222"/>
      <c r="MIT125" s="222"/>
      <c r="MIU125" s="222"/>
      <c r="MIV125" s="222"/>
      <c r="MIW125" s="222"/>
      <c r="MIX125" s="222"/>
      <c r="MIY125" s="222"/>
      <c r="MIZ125" s="222"/>
      <c r="MJA125" s="222"/>
      <c r="MJB125" s="222"/>
      <c r="MJC125" s="222"/>
      <c r="MJD125" s="222"/>
      <c r="MJE125" s="222"/>
      <c r="MJF125" s="222"/>
      <c r="MJG125" s="222"/>
      <c r="MJH125" s="222"/>
      <c r="MJI125" s="222"/>
      <c r="MJJ125" s="222"/>
      <c r="MJK125" s="222"/>
      <c r="MJL125" s="222"/>
      <c r="MJM125" s="222"/>
      <c r="MJN125" s="222"/>
      <c r="MJO125" s="222"/>
      <c r="MJP125" s="222"/>
      <c r="MJQ125" s="222"/>
      <c r="MJR125" s="222"/>
      <c r="MJS125" s="222"/>
      <c r="MJT125" s="222"/>
      <c r="MJU125" s="222"/>
      <c r="MJV125" s="222"/>
      <c r="MJW125" s="222"/>
      <c r="MJX125" s="222"/>
      <c r="MJY125" s="222"/>
      <c r="MJZ125" s="222"/>
      <c r="MKA125" s="222"/>
      <c r="MKB125" s="222"/>
      <c r="MKC125" s="222"/>
      <c r="MKD125" s="222"/>
      <c r="MKE125" s="222"/>
      <c r="MKF125" s="222"/>
      <c r="MKG125" s="222"/>
      <c r="MKH125" s="222"/>
      <c r="MKI125" s="222"/>
      <c r="MKJ125" s="222"/>
      <c r="MKK125" s="222"/>
      <c r="MKL125" s="222"/>
      <c r="MKM125" s="222"/>
      <c r="MKN125" s="222"/>
      <c r="MKO125" s="222"/>
      <c r="MKP125" s="222"/>
      <c r="MKQ125" s="222"/>
      <c r="MKR125" s="222"/>
      <c r="MKS125" s="222"/>
      <c r="MKT125" s="222"/>
      <c r="MKU125" s="222"/>
      <c r="MKV125" s="222"/>
      <c r="MKW125" s="222"/>
      <c r="MKX125" s="222"/>
      <c r="MKY125" s="222"/>
      <c r="MKZ125" s="222"/>
      <c r="MLA125" s="222"/>
      <c r="MLB125" s="222"/>
      <c r="MLC125" s="222"/>
      <c r="MLD125" s="222"/>
      <c r="MLE125" s="222"/>
      <c r="MLF125" s="222"/>
      <c r="MLG125" s="222"/>
      <c r="MLH125" s="222"/>
      <c r="MLI125" s="222"/>
      <c r="MLJ125" s="222"/>
      <c r="MLK125" s="222"/>
      <c r="MLL125" s="222"/>
      <c r="MLM125" s="222"/>
      <c r="MLN125" s="222"/>
      <c r="MLO125" s="222"/>
      <c r="MLP125" s="222"/>
      <c r="MLQ125" s="222"/>
      <c r="MLR125" s="222"/>
      <c r="MLS125" s="222"/>
      <c r="MLT125" s="222"/>
      <c r="MLU125" s="222"/>
      <c r="MLV125" s="222"/>
      <c r="MLW125" s="222"/>
      <c r="MLX125" s="222"/>
      <c r="MLY125" s="222"/>
      <c r="MLZ125" s="222"/>
      <c r="MMA125" s="222"/>
      <c r="MMB125" s="222"/>
      <c r="MMC125" s="222"/>
      <c r="MMD125" s="222"/>
      <c r="MME125" s="222"/>
      <c r="MMF125" s="222"/>
      <c r="MMG125" s="222"/>
      <c r="MMH125" s="222"/>
      <c r="MMI125" s="222"/>
      <c r="MMJ125" s="222"/>
      <c r="MMK125" s="222"/>
      <c r="MML125" s="222"/>
      <c r="MMM125" s="222"/>
      <c r="MMN125" s="222"/>
      <c r="MMO125" s="222"/>
      <c r="MMP125" s="222"/>
      <c r="MMQ125" s="222"/>
      <c r="MMR125" s="222"/>
      <c r="MMS125" s="222"/>
      <c r="MMT125" s="222"/>
      <c r="MMU125" s="222"/>
      <c r="MMV125" s="222"/>
      <c r="MMW125" s="222"/>
      <c r="MMX125" s="222"/>
      <c r="MMY125" s="222"/>
      <c r="MMZ125" s="222"/>
      <c r="MNA125" s="222"/>
      <c r="MNB125" s="222"/>
      <c r="MNC125" s="222"/>
      <c r="MND125" s="222"/>
      <c r="MNE125" s="222"/>
      <c r="MNF125" s="222"/>
      <c r="MNG125" s="222"/>
      <c r="MNH125" s="222"/>
      <c r="MNI125" s="222"/>
      <c r="MNJ125" s="222"/>
      <c r="MNK125" s="222"/>
      <c r="MNL125" s="222"/>
      <c r="MNM125" s="222"/>
      <c r="MNN125" s="222"/>
      <c r="MNO125" s="222"/>
      <c r="MNP125" s="222"/>
      <c r="MNQ125" s="222"/>
      <c r="MNR125" s="222"/>
      <c r="MNS125" s="222"/>
      <c r="MNT125" s="222"/>
      <c r="MNU125" s="222"/>
      <c r="MNV125" s="222"/>
      <c r="MNW125" s="222"/>
      <c r="MNX125" s="222"/>
      <c r="MNY125" s="222"/>
      <c r="MNZ125" s="222"/>
      <c r="MOA125" s="222"/>
      <c r="MOB125" s="222"/>
      <c r="MOC125" s="222"/>
      <c r="MOD125" s="222"/>
      <c r="MOE125" s="222"/>
      <c r="MOF125" s="222"/>
      <c r="MOG125" s="222"/>
      <c r="MOH125" s="222"/>
      <c r="MOI125" s="222"/>
      <c r="MOJ125" s="222"/>
      <c r="MOK125" s="222"/>
      <c r="MOL125" s="222"/>
      <c r="MOM125" s="222"/>
      <c r="MON125" s="222"/>
      <c r="MOO125" s="222"/>
      <c r="MOP125" s="222"/>
      <c r="MOQ125" s="222"/>
      <c r="MOR125" s="222"/>
      <c r="MOS125" s="222"/>
      <c r="MOT125" s="222"/>
      <c r="MOU125" s="222"/>
      <c r="MOV125" s="222"/>
      <c r="MOW125" s="222"/>
      <c r="MOX125" s="222"/>
      <c r="MOY125" s="222"/>
      <c r="MOZ125" s="222"/>
      <c r="MPA125" s="222"/>
      <c r="MPB125" s="222"/>
      <c r="MPC125" s="222"/>
      <c r="MPD125" s="222"/>
      <c r="MPE125" s="222"/>
      <c r="MPF125" s="222"/>
      <c r="MPG125" s="222"/>
      <c r="MPH125" s="222"/>
      <c r="MPI125" s="222"/>
      <c r="MPJ125" s="222"/>
      <c r="MPK125" s="222"/>
      <c r="MPL125" s="222"/>
      <c r="MPM125" s="222"/>
      <c r="MPN125" s="222"/>
      <c r="MPO125" s="222"/>
      <c r="MPP125" s="222"/>
      <c r="MPQ125" s="222"/>
      <c r="MPR125" s="222"/>
      <c r="MPS125" s="222"/>
      <c r="MPT125" s="222"/>
      <c r="MPU125" s="222"/>
      <c r="MPV125" s="222"/>
      <c r="MPW125" s="222"/>
      <c r="MPX125" s="222"/>
      <c r="MPY125" s="222"/>
      <c r="MPZ125" s="222"/>
      <c r="MQA125" s="222"/>
      <c r="MQB125" s="222"/>
      <c r="MQC125" s="222"/>
      <c r="MQD125" s="222"/>
      <c r="MQE125" s="222"/>
      <c r="MQF125" s="222"/>
      <c r="MQG125" s="222"/>
      <c r="MQH125" s="222"/>
      <c r="MQI125" s="222"/>
      <c r="MQJ125" s="222"/>
      <c r="MQK125" s="222"/>
      <c r="MQL125" s="222"/>
      <c r="MQM125" s="222"/>
      <c r="MQN125" s="222"/>
      <c r="MQO125" s="222"/>
      <c r="MQP125" s="222"/>
      <c r="MQQ125" s="222"/>
      <c r="MQR125" s="222"/>
      <c r="MQS125" s="222"/>
      <c r="MQT125" s="222"/>
      <c r="MQU125" s="222"/>
      <c r="MQV125" s="222"/>
      <c r="MQW125" s="222"/>
      <c r="MQX125" s="222"/>
      <c r="MQY125" s="222"/>
      <c r="MQZ125" s="222"/>
      <c r="MRA125" s="222"/>
      <c r="MRB125" s="222"/>
      <c r="MRC125" s="222"/>
      <c r="MRD125" s="222"/>
      <c r="MRE125" s="222"/>
      <c r="MRF125" s="222"/>
      <c r="MRG125" s="222"/>
      <c r="MRH125" s="222"/>
      <c r="MRI125" s="222"/>
      <c r="MRJ125" s="222"/>
      <c r="MRK125" s="222"/>
      <c r="MRL125" s="222"/>
      <c r="MRM125" s="222"/>
      <c r="MRN125" s="222"/>
      <c r="MRO125" s="222"/>
      <c r="MRP125" s="222"/>
      <c r="MRQ125" s="222"/>
      <c r="MRR125" s="222"/>
      <c r="MRS125" s="222"/>
      <c r="MRT125" s="222"/>
      <c r="MRU125" s="222"/>
      <c r="MRV125" s="222"/>
      <c r="MRW125" s="222"/>
      <c r="MRX125" s="222"/>
      <c r="MRY125" s="222"/>
      <c r="MRZ125" s="222"/>
      <c r="MSA125" s="222"/>
      <c r="MSB125" s="222"/>
      <c r="MSC125" s="222"/>
      <c r="MSD125" s="222"/>
      <c r="MSE125" s="222"/>
      <c r="MSF125" s="222"/>
      <c r="MSG125" s="222"/>
      <c r="MSH125" s="222"/>
      <c r="MSI125" s="222"/>
      <c r="MSJ125" s="222"/>
      <c r="MSK125" s="222"/>
      <c r="MSL125" s="222"/>
      <c r="MSM125" s="222"/>
      <c r="MSN125" s="222"/>
      <c r="MSO125" s="222"/>
      <c r="MSP125" s="222"/>
      <c r="MSQ125" s="222"/>
      <c r="MSR125" s="222"/>
      <c r="MSS125" s="222"/>
      <c r="MST125" s="222"/>
      <c r="MSU125" s="222"/>
      <c r="MSV125" s="222"/>
      <c r="MSW125" s="222"/>
      <c r="MSX125" s="222"/>
      <c r="MSY125" s="222"/>
      <c r="MSZ125" s="222"/>
      <c r="MTA125" s="222"/>
      <c r="MTB125" s="222"/>
      <c r="MTC125" s="222"/>
      <c r="MTD125" s="222"/>
      <c r="MTE125" s="222"/>
      <c r="MTF125" s="222"/>
      <c r="MTG125" s="222"/>
      <c r="MTH125" s="222"/>
      <c r="MTI125" s="222"/>
      <c r="MTJ125" s="222"/>
      <c r="MTK125" s="222"/>
      <c r="MTL125" s="222"/>
      <c r="MTM125" s="222"/>
      <c r="MTN125" s="222"/>
      <c r="MTO125" s="222"/>
      <c r="MTP125" s="222"/>
      <c r="MTQ125" s="222"/>
      <c r="MTR125" s="222"/>
      <c r="MTS125" s="222"/>
      <c r="MTT125" s="222"/>
      <c r="MTU125" s="222"/>
      <c r="MTV125" s="222"/>
      <c r="MTW125" s="222"/>
      <c r="MTX125" s="222"/>
      <c r="MTY125" s="222"/>
      <c r="MTZ125" s="222"/>
      <c r="MUA125" s="222"/>
      <c r="MUB125" s="222"/>
      <c r="MUC125" s="222"/>
      <c r="MUD125" s="222"/>
      <c r="MUE125" s="222"/>
      <c r="MUF125" s="222"/>
      <c r="MUG125" s="222"/>
      <c r="MUH125" s="222"/>
      <c r="MUI125" s="222"/>
      <c r="MUJ125" s="222"/>
      <c r="MUK125" s="222"/>
      <c r="MUL125" s="222"/>
      <c r="MUM125" s="222"/>
      <c r="MUN125" s="222"/>
      <c r="MUO125" s="222"/>
      <c r="MUP125" s="222"/>
      <c r="MUQ125" s="222"/>
      <c r="MUR125" s="222"/>
      <c r="MUS125" s="222"/>
      <c r="MUT125" s="222"/>
      <c r="MUU125" s="222"/>
      <c r="MUV125" s="222"/>
      <c r="MUW125" s="222"/>
      <c r="MUX125" s="222"/>
      <c r="MUY125" s="222"/>
      <c r="MUZ125" s="222"/>
      <c r="MVA125" s="222"/>
      <c r="MVB125" s="222"/>
      <c r="MVC125" s="222"/>
      <c r="MVD125" s="222"/>
      <c r="MVE125" s="222"/>
      <c r="MVF125" s="222"/>
      <c r="MVG125" s="222"/>
      <c r="MVH125" s="222"/>
      <c r="MVI125" s="222"/>
      <c r="MVJ125" s="222"/>
      <c r="MVK125" s="222"/>
      <c r="MVL125" s="222"/>
      <c r="MVM125" s="222"/>
      <c r="MVN125" s="222"/>
      <c r="MVO125" s="222"/>
      <c r="MVP125" s="222"/>
      <c r="MVQ125" s="222"/>
      <c r="MVR125" s="222"/>
      <c r="MVS125" s="222"/>
      <c r="MVT125" s="222"/>
      <c r="MVU125" s="222"/>
      <c r="MVV125" s="222"/>
      <c r="MVW125" s="222"/>
      <c r="MVX125" s="222"/>
      <c r="MVY125" s="222"/>
      <c r="MVZ125" s="222"/>
      <c r="MWA125" s="222"/>
      <c r="MWB125" s="222"/>
      <c r="MWC125" s="222"/>
      <c r="MWD125" s="222"/>
      <c r="MWE125" s="222"/>
      <c r="MWF125" s="222"/>
      <c r="MWG125" s="222"/>
      <c r="MWH125" s="222"/>
      <c r="MWI125" s="222"/>
      <c r="MWJ125" s="222"/>
      <c r="MWK125" s="222"/>
      <c r="MWL125" s="222"/>
      <c r="MWM125" s="222"/>
      <c r="MWN125" s="222"/>
      <c r="MWO125" s="222"/>
      <c r="MWP125" s="222"/>
      <c r="MWQ125" s="222"/>
      <c r="MWR125" s="222"/>
      <c r="MWS125" s="222"/>
      <c r="MWT125" s="222"/>
      <c r="MWU125" s="222"/>
      <c r="MWV125" s="222"/>
      <c r="MWW125" s="222"/>
      <c r="MWX125" s="222"/>
      <c r="MWY125" s="222"/>
      <c r="MWZ125" s="222"/>
      <c r="MXA125" s="222"/>
      <c r="MXB125" s="222"/>
      <c r="MXC125" s="222"/>
      <c r="MXD125" s="222"/>
      <c r="MXE125" s="222"/>
      <c r="MXF125" s="222"/>
      <c r="MXG125" s="222"/>
      <c r="MXH125" s="222"/>
      <c r="MXI125" s="222"/>
      <c r="MXJ125" s="222"/>
      <c r="MXK125" s="222"/>
      <c r="MXL125" s="222"/>
      <c r="MXM125" s="222"/>
      <c r="MXN125" s="222"/>
      <c r="MXO125" s="222"/>
      <c r="MXP125" s="222"/>
      <c r="MXQ125" s="222"/>
      <c r="MXR125" s="222"/>
      <c r="MXS125" s="222"/>
      <c r="MXT125" s="222"/>
      <c r="MXU125" s="222"/>
      <c r="MXV125" s="222"/>
      <c r="MXW125" s="222"/>
      <c r="MXX125" s="222"/>
      <c r="MXY125" s="222"/>
      <c r="MXZ125" s="222"/>
      <c r="MYA125" s="222"/>
      <c r="MYB125" s="222"/>
      <c r="MYC125" s="222"/>
      <c r="MYD125" s="222"/>
      <c r="MYE125" s="222"/>
      <c r="MYF125" s="222"/>
      <c r="MYG125" s="222"/>
      <c r="MYH125" s="222"/>
      <c r="MYI125" s="222"/>
      <c r="MYJ125" s="222"/>
      <c r="MYK125" s="222"/>
      <c r="MYL125" s="222"/>
      <c r="MYM125" s="222"/>
      <c r="MYN125" s="222"/>
      <c r="MYO125" s="222"/>
      <c r="MYP125" s="222"/>
      <c r="MYQ125" s="222"/>
      <c r="MYR125" s="222"/>
      <c r="MYS125" s="222"/>
      <c r="MYT125" s="222"/>
      <c r="MYU125" s="222"/>
      <c r="MYV125" s="222"/>
      <c r="MYW125" s="222"/>
      <c r="MYX125" s="222"/>
      <c r="MYY125" s="222"/>
      <c r="MYZ125" s="222"/>
      <c r="MZA125" s="222"/>
      <c r="MZB125" s="222"/>
      <c r="MZC125" s="222"/>
      <c r="MZD125" s="222"/>
      <c r="MZE125" s="222"/>
      <c r="MZF125" s="222"/>
      <c r="MZG125" s="222"/>
      <c r="MZH125" s="222"/>
      <c r="MZI125" s="222"/>
      <c r="MZJ125" s="222"/>
      <c r="MZK125" s="222"/>
      <c r="MZL125" s="222"/>
      <c r="MZM125" s="222"/>
      <c r="MZN125" s="222"/>
      <c r="MZO125" s="222"/>
      <c r="MZP125" s="222"/>
      <c r="MZQ125" s="222"/>
      <c r="MZR125" s="222"/>
      <c r="MZS125" s="222"/>
      <c r="MZT125" s="222"/>
      <c r="MZU125" s="222"/>
      <c r="MZV125" s="222"/>
      <c r="MZW125" s="222"/>
      <c r="MZX125" s="222"/>
      <c r="MZY125" s="222"/>
      <c r="MZZ125" s="222"/>
      <c r="NAA125" s="222"/>
      <c r="NAB125" s="222"/>
      <c r="NAC125" s="222"/>
      <c r="NAD125" s="222"/>
      <c r="NAE125" s="222"/>
      <c r="NAF125" s="222"/>
      <c r="NAG125" s="222"/>
      <c r="NAH125" s="222"/>
      <c r="NAI125" s="222"/>
      <c r="NAJ125" s="222"/>
      <c r="NAK125" s="222"/>
      <c r="NAL125" s="222"/>
      <c r="NAM125" s="222"/>
      <c r="NAN125" s="222"/>
      <c r="NAO125" s="222"/>
      <c r="NAP125" s="222"/>
      <c r="NAQ125" s="222"/>
      <c r="NAR125" s="222"/>
      <c r="NAS125" s="222"/>
      <c r="NAT125" s="222"/>
      <c r="NAU125" s="222"/>
      <c r="NAV125" s="222"/>
      <c r="NAW125" s="222"/>
      <c r="NAX125" s="222"/>
      <c r="NAY125" s="222"/>
      <c r="NAZ125" s="222"/>
      <c r="NBA125" s="222"/>
      <c r="NBB125" s="222"/>
      <c r="NBC125" s="222"/>
      <c r="NBD125" s="222"/>
      <c r="NBE125" s="222"/>
      <c r="NBF125" s="222"/>
      <c r="NBG125" s="222"/>
      <c r="NBH125" s="222"/>
      <c r="NBI125" s="222"/>
      <c r="NBJ125" s="222"/>
      <c r="NBK125" s="222"/>
      <c r="NBL125" s="222"/>
      <c r="NBM125" s="222"/>
      <c r="NBN125" s="222"/>
      <c r="NBO125" s="222"/>
      <c r="NBP125" s="222"/>
      <c r="NBQ125" s="222"/>
      <c r="NBR125" s="222"/>
      <c r="NBS125" s="222"/>
      <c r="NBT125" s="222"/>
      <c r="NBU125" s="222"/>
      <c r="NBV125" s="222"/>
      <c r="NBW125" s="222"/>
      <c r="NBX125" s="222"/>
      <c r="NBY125" s="222"/>
      <c r="NBZ125" s="222"/>
      <c r="NCA125" s="222"/>
      <c r="NCB125" s="222"/>
      <c r="NCC125" s="222"/>
      <c r="NCD125" s="222"/>
      <c r="NCE125" s="222"/>
      <c r="NCF125" s="222"/>
      <c r="NCG125" s="222"/>
      <c r="NCH125" s="222"/>
      <c r="NCI125" s="222"/>
      <c r="NCJ125" s="222"/>
      <c r="NCK125" s="222"/>
      <c r="NCL125" s="222"/>
      <c r="NCM125" s="222"/>
      <c r="NCN125" s="222"/>
      <c r="NCO125" s="222"/>
      <c r="NCP125" s="222"/>
      <c r="NCQ125" s="222"/>
      <c r="NCR125" s="222"/>
      <c r="NCS125" s="222"/>
      <c r="NCT125" s="222"/>
      <c r="NCU125" s="222"/>
      <c r="NCV125" s="222"/>
      <c r="NCW125" s="222"/>
      <c r="NCX125" s="222"/>
      <c r="NCY125" s="222"/>
      <c r="NCZ125" s="222"/>
      <c r="NDA125" s="222"/>
      <c r="NDB125" s="222"/>
      <c r="NDC125" s="222"/>
      <c r="NDD125" s="222"/>
      <c r="NDE125" s="222"/>
      <c r="NDF125" s="222"/>
      <c r="NDG125" s="222"/>
      <c r="NDH125" s="222"/>
      <c r="NDI125" s="222"/>
      <c r="NDJ125" s="222"/>
      <c r="NDK125" s="222"/>
      <c r="NDL125" s="222"/>
      <c r="NDM125" s="222"/>
      <c r="NDN125" s="222"/>
      <c r="NDO125" s="222"/>
      <c r="NDP125" s="222"/>
      <c r="NDQ125" s="222"/>
      <c r="NDR125" s="222"/>
      <c r="NDS125" s="222"/>
      <c r="NDT125" s="222"/>
      <c r="NDU125" s="222"/>
      <c r="NDV125" s="222"/>
      <c r="NDW125" s="222"/>
      <c r="NDX125" s="222"/>
      <c r="NDY125" s="222"/>
      <c r="NDZ125" s="222"/>
      <c r="NEA125" s="222"/>
      <c r="NEB125" s="222"/>
      <c r="NEC125" s="222"/>
      <c r="NED125" s="222"/>
      <c r="NEE125" s="222"/>
      <c r="NEF125" s="222"/>
      <c r="NEG125" s="222"/>
      <c r="NEH125" s="222"/>
      <c r="NEI125" s="222"/>
      <c r="NEJ125" s="222"/>
      <c r="NEK125" s="222"/>
      <c r="NEL125" s="222"/>
      <c r="NEM125" s="222"/>
      <c r="NEN125" s="222"/>
      <c r="NEO125" s="222"/>
      <c r="NEP125" s="222"/>
      <c r="NEQ125" s="222"/>
      <c r="NER125" s="222"/>
      <c r="NES125" s="222"/>
      <c r="NET125" s="222"/>
      <c r="NEU125" s="222"/>
      <c r="NEV125" s="222"/>
      <c r="NEW125" s="222"/>
      <c r="NEX125" s="222"/>
      <c r="NEY125" s="222"/>
      <c r="NEZ125" s="222"/>
      <c r="NFA125" s="222"/>
      <c r="NFB125" s="222"/>
      <c r="NFC125" s="222"/>
      <c r="NFD125" s="222"/>
      <c r="NFE125" s="222"/>
      <c r="NFF125" s="222"/>
      <c r="NFG125" s="222"/>
      <c r="NFH125" s="222"/>
      <c r="NFI125" s="222"/>
      <c r="NFJ125" s="222"/>
      <c r="NFK125" s="222"/>
      <c r="NFL125" s="222"/>
      <c r="NFM125" s="222"/>
      <c r="NFN125" s="222"/>
      <c r="NFO125" s="222"/>
      <c r="NFP125" s="222"/>
      <c r="NFQ125" s="222"/>
      <c r="NFR125" s="222"/>
      <c r="NFS125" s="222"/>
      <c r="NFT125" s="222"/>
      <c r="NFU125" s="222"/>
      <c r="NFV125" s="222"/>
      <c r="NFW125" s="222"/>
      <c r="NFX125" s="222"/>
      <c r="NFY125" s="222"/>
      <c r="NFZ125" s="222"/>
      <c r="NGA125" s="222"/>
      <c r="NGB125" s="222"/>
      <c r="NGC125" s="222"/>
      <c r="NGD125" s="222"/>
      <c r="NGE125" s="222"/>
      <c r="NGF125" s="222"/>
      <c r="NGG125" s="222"/>
      <c r="NGH125" s="222"/>
      <c r="NGI125" s="222"/>
      <c r="NGJ125" s="222"/>
      <c r="NGK125" s="222"/>
      <c r="NGL125" s="222"/>
      <c r="NGM125" s="222"/>
      <c r="NGN125" s="222"/>
      <c r="NGO125" s="222"/>
      <c r="NGP125" s="222"/>
      <c r="NGQ125" s="222"/>
      <c r="NGR125" s="222"/>
      <c r="NGS125" s="222"/>
      <c r="NGT125" s="222"/>
      <c r="NGU125" s="222"/>
      <c r="NGV125" s="222"/>
      <c r="NGW125" s="222"/>
      <c r="NGX125" s="222"/>
      <c r="NGY125" s="222"/>
      <c r="NGZ125" s="222"/>
      <c r="NHA125" s="222"/>
      <c r="NHB125" s="222"/>
      <c r="NHC125" s="222"/>
      <c r="NHD125" s="222"/>
      <c r="NHE125" s="222"/>
      <c r="NHF125" s="222"/>
      <c r="NHG125" s="222"/>
      <c r="NHH125" s="222"/>
      <c r="NHI125" s="222"/>
      <c r="NHJ125" s="222"/>
      <c r="NHK125" s="222"/>
      <c r="NHL125" s="222"/>
      <c r="NHM125" s="222"/>
      <c r="NHN125" s="222"/>
      <c r="NHO125" s="222"/>
      <c r="NHP125" s="222"/>
      <c r="NHQ125" s="222"/>
      <c r="NHR125" s="222"/>
      <c r="NHS125" s="222"/>
      <c r="NHT125" s="222"/>
      <c r="NHU125" s="222"/>
      <c r="NHV125" s="222"/>
      <c r="NHW125" s="222"/>
      <c r="NHX125" s="222"/>
      <c r="NHY125" s="222"/>
      <c r="NHZ125" s="222"/>
      <c r="NIA125" s="222"/>
      <c r="NIB125" s="222"/>
      <c r="NIC125" s="222"/>
      <c r="NID125" s="222"/>
      <c r="NIE125" s="222"/>
      <c r="NIF125" s="222"/>
      <c r="NIG125" s="222"/>
      <c r="NIH125" s="222"/>
      <c r="NII125" s="222"/>
      <c r="NIJ125" s="222"/>
      <c r="NIK125" s="222"/>
      <c r="NIL125" s="222"/>
      <c r="NIM125" s="222"/>
      <c r="NIN125" s="222"/>
      <c r="NIO125" s="222"/>
      <c r="NIP125" s="222"/>
      <c r="NIQ125" s="222"/>
      <c r="NIR125" s="222"/>
      <c r="NIS125" s="222"/>
      <c r="NIT125" s="222"/>
      <c r="NIU125" s="222"/>
      <c r="NIV125" s="222"/>
      <c r="NIW125" s="222"/>
      <c r="NIX125" s="222"/>
      <c r="NIY125" s="222"/>
      <c r="NIZ125" s="222"/>
      <c r="NJA125" s="222"/>
      <c r="NJB125" s="222"/>
      <c r="NJC125" s="222"/>
      <c r="NJD125" s="222"/>
      <c r="NJE125" s="222"/>
      <c r="NJF125" s="222"/>
      <c r="NJG125" s="222"/>
      <c r="NJH125" s="222"/>
      <c r="NJI125" s="222"/>
      <c r="NJJ125" s="222"/>
      <c r="NJK125" s="222"/>
      <c r="NJL125" s="222"/>
      <c r="NJM125" s="222"/>
      <c r="NJN125" s="222"/>
      <c r="NJO125" s="222"/>
      <c r="NJP125" s="222"/>
      <c r="NJQ125" s="222"/>
      <c r="NJR125" s="222"/>
      <c r="NJS125" s="222"/>
      <c r="NJT125" s="222"/>
      <c r="NJU125" s="222"/>
      <c r="NJV125" s="222"/>
      <c r="NJW125" s="222"/>
      <c r="NJX125" s="222"/>
      <c r="NJY125" s="222"/>
      <c r="NJZ125" s="222"/>
      <c r="NKA125" s="222"/>
      <c r="NKB125" s="222"/>
      <c r="NKC125" s="222"/>
      <c r="NKD125" s="222"/>
      <c r="NKE125" s="222"/>
      <c r="NKF125" s="222"/>
      <c r="NKG125" s="222"/>
      <c r="NKH125" s="222"/>
      <c r="NKI125" s="222"/>
      <c r="NKJ125" s="222"/>
      <c r="NKK125" s="222"/>
      <c r="NKL125" s="222"/>
      <c r="NKM125" s="222"/>
      <c r="NKN125" s="222"/>
      <c r="NKO125" s="222"/>
      <c r="NKP125" s="222"/>
      <c r="NKQ125" s="222"/>
      <c r="NKR125" s="222"/>
      <c r="NKS125" s="222"/>
      <c r="NKT125" s="222"/>
      <c r="NKU125" s="222"/>
      <c r="NKV125" s="222"/>
      <c r="NKW125" s="222"/>
      <c r="NKX125" s="222"/>
      <c r="NKY125" s="222"/>
      <c r="NKZ125" s="222"/>
      <c r="NLA125" s="222"/>
      <c r="NLB125" s="222"/>
      <c r="NLC125" s="222"/>
      <c r="NLD125" s="222"/>
      <c r="NLE125" s="222"/>
      <c r="NLF125" s="222"/>
      <c r="NLG125" s="222"/>
      <c r="NLH125" s="222"/>
      <c r="NLI125" s="222"/>
      <c r="NLJ125" s="222"/>
      <c r="NLK125" s="222"/>
      <c r="NLL125" s="222"/>
      <c r="NLM125" s="222"/>
      <c r="NLN125" s="222"/>
      <c r="NLO125" s="222"/>
      <c r="NLP125" s="222"/>
      <c r="NLQ125" s="222"/>
      <c r="NLR125" s="222"/>
      <c r="NLS125" s="222"/>
      <c r="NLT125" s="222"/>
      <c r="NLU125" s="222"/>
      <c r="NLV125" s="222"/>
      <c r="NLW125" s="222"/>
      <c r="NLX125" s="222"/>
      <c r="NLY125" s="222"/>
      <c r="NLZ125" s="222"/>
      <c r="NMA125" s="222"/>
      <c r="NMB125" s="222"/>
      <c r="NMC125" s="222"/>
      <c r="NMD125" s="222"/>
      <c r="NME125" s="222"/>
      <c r="NMF125" s="222"/>
      <c r="NMG125" s="222"/>
      <c r="NMH125" s="222"/>
      <c r="NMI125" s="222"/>
      <c r="NMJ125" s="222"/>
      <c r="NMK125" s="222"/>
      <c r="NML125" s="222"/>
      <c r="NMM125" s="222"/>
      <c r="NMN125" s="222"/>
      <c r="NMO125" s="222"/>
      <c r="NMP125" s="222"/>
      <c r="NMQ125" s="222"/>
      <c r="NMR125" s="222"/>
      <c r="NMS125" s="222"/>
      <c r="NMT125" s="222"/>
      <c r="NMU125" s="222"/>
      <c r="NMV125" s="222"/>
      <c r="NMW125" s="222"/>
      <c r="NMX125" s="222"/>
      <c r="NMY125" s="222"/>
      <c r="NMZ125" s="222"/>
      <c r="NNA125" s="222"/>
      <c r="NNB125" s="222"/>
      <c r="NNC125" s="222"/>
      <c r="NND125" s="222"/>
      <c r="NNE125" s="222"/>
      <c r="NNF125" s="222"/>
      <c r="NNG125" s="222"/>
      <c r="NNH125" s="222"/>
      <c r="NNI125" s="222"/>
      <c r="NNJ125" s="222"/>
      <c r="NNK125" s="222"/>
      <c r="NNL125" s="222"/>
      <c r="NNM125" s="222"/>
      <c r="NNN125" s="222"/>
      <c r="NNO125" s="222"/>
      <c r="NNP125" s="222"/>
      <c r="NNQ125" s="222"/>
      <c r="NNR125" s="222"/>
      <c r="NNS125" s="222"/>
      <c r="NNT125" s="222"/>
      <c r="NNU125" s="222"/>
      <c r="NNV125" s="222"/>
      <c r="NNW125" s="222"/>
      <c r="NNX125" s="222"/>
      <c r="NNY125" s="222"/>
      <c r="NNZ125" s="222"/>
      <c r="NOA125" s="222"/>
      <c r="NOB125" s="222"/>
      <c r="NOC125" s="222"/>
      <c r="NOD125" s="222"/>
      <c r="NOE125" s="222"/>
      <c r="NOF125" s="222"/>
      <c r="NOG125" s="222"/>
      <c r="NOH125" s="222"/>
      <c r="NOI125" s="222"/>
      <c r="NOJ125" s="222"/>
      <c r="NOK125" s="222"/>
      <c r="NOL125" s="222"/>
      <c r="NOM125" s="222"/>
      <c r="NON125" s="222"/>
      <c r="NOO125" s="222"/>
      <c r="NOP125" s="222"/>
      <c r="NOQ125" s="222"/>
      <c r="NOR125" s="222"/>
      <c r="NOS125" s="222"/>
      <c r="NOT125" s="222"/>
      <c r="NOU125" s="222"/>
      <c r="NOV125" s="222"/>
      <c r="NOW125" s="222"/>
      <c r="NOX125" s="222"/>
      <c r="NOY125" s="222"/>
      <c r="NOZ125" s="222"/>
      <c r="NPA125" s="222"/>
      <c r="NPB125" s="222"/>
      <c r="NPC125" s="222"/>
      <c r="NPD125" s="222"/>
      <c r="NPE125" s="222"/>
      <c r="NPF125" s="222"/>
      <c r="NPG125" s="222"/>
      <c r="NPH125" s="222"/>
      <c r="NPI125" s="222"/>
      <c r="NPJ125" s="222"/>
      <c r="NPK125" s="222"/>
      <c r="NPL125" s="222"/>
      <c r="NPM125" s="222"/>
      <c r="NPN125" s="222"/>
      <c r="NPO125" s="222"/>
      <c r="NPP125" s="222"/>
      <c r="NPQ125" s="222"/>
      <c r="NPR125" s="222"/>
      <c r="NPS125" s="222"/>
      <c r="NPT125" s="222"/>
      <c r="NPU125" s="222"/>
      <c r="NPV125" s="222"/>
      <c r="NPW125" s="222"/>
      <c r="NPX125" s="222"/>
      <c r="NPY125" s="222"/>
      <c r="NPZ125" s="222"/>
      <c r="NQA125" s="222"/>
      <c r="NQB125" s="222"/>
      <c r="NQC125" s="222"/>
      <c r="NQD125" s="222"/>
      <c r="NQE125" s="222"/>
      <c r="NQF125" s="222"/>
      <c r="NQG125" s="222"/>
      <c r="NQH125" s="222"/>
      <c r="NQI125" s="222"/>
      <c r="NQJ125" s="222"/>
      <c r="NQK125" s="222"/>
      <c r="NQL125" s="222"/>
      <c r="NQM125" s="222"/>
      <c r="NQN125" s="222"/>
      <c r="NQO125" s="222"/>
      <c r="NQP125" s="222"/>
      <c r="NQQ125" s="222"/>
      <c r="NQR125" s="222"/>
      <c r="NQS125" s="222"/>
      <c r="NQT125" s="222"/>
      <c r="NQU125" s="222"/>
      <c r="NQV125" s="222"/>
      <c r="NQW125" s="222"/>
      <c r="NQX125" s="222"/>
      <c r="NQY125" s="222"/>
      <c r="NQZ125" s="222"/>
      <c r="NRA125" s="222"/>
      <c r="NRB125" s="222"/>
      <c r="NRC125" s="222"/>
      <c r="NRD125" s="222"/>
      <c r="NRE125" s="222"/>
      <c r="NRF125" s="222"/>
      <c r="NRG125" s="222"/>
      <c r="NRH125" s="222"/>
      <c r="NRI125" s="222"/>
      <c r="NRJ125" s="222"/>
      <c r="NRK125" s="222"/>
      <c r="NRL125" s="222"/>
      <c r="NRM125" s="222"/>
      <c r="NRN125" s="222"/>
      <c r="NRO125" s="222"/>
      <c r="NRP125" s="222"/>
      <c r="NRQ125" s="222"/>
      <c r="NRR125" s="222"/>
      <c r="NRS125" s="222"/>
      <c r="NRT125" s="222"/>
      <c r="NRU125" s="222"/>
      <c r="NRV125" s="222"/>
      <c r="NRW125" s="222"/>
      <c r="NRX125" s="222"/>
      <c r="NRY125" s="222"/>
      <c r="NRZ125" s="222"/>
      <c r="NSA125" s="222"/>
      <c r="NSB125" s="222"/>
      <c r="NSC125" s="222"/>
      <c r="NSD125" s="222"/>
      <c r="NSE125" s="222"/>
      <c r="NSF125" s="222"/>
      <c r="NSG125" s="222"/>
      <c r="NSH125" s="222"/>
      <c r="NSI125" s="222"/>
      <c r="NSJ125" s="222"/>
      <c r="NSK125" s="222"/>
      <c r="NSL125" s="222"/>
      <c r="NSM125" s="222"/>
      <c r="NSN125" s="222"/>
      <c r="NSO125" s="222"/>
      <c r="NSP125" s="222"/>
      <c r="NSQ125" s="222"/>
      <c r="NSR125" s="222"/>
      <c r="NSS125" s="222"/>
      <c r="NST125" s="222"/>
      <c r="NSU125" s="222"/>
      <c r="NSV125" s="222"/>
      <c r="NSW125" s="222"/>
      <c r="NSX125" s="222"/>
      <c r="NSY125" s="222"/>
      <c r="NSZ125" s="222"/>
      <c r="NTA125" s="222"/>
      <c r="NTB125" s="222"/>
      <c r="NTC125" s="222"/>
      <c r="NTD125" s="222"/>
      <c r="NTE125" s="222"/>
      <c r="NTF125" s="222"/>
      <c r="NTG125" s="222"/>
      <c r="NTH125" s="222"/>
      <c r="NTI125" s="222"/>
      <c r="NTJ125" s="222"/>
      <c r="NTK125" s="222"/>
      <c r="NTL125" s="222"/>
      <c r="NTM125" s="222"/>
      <c r="NTN125" s="222"/>
      <c r="NTO125" s="222"/>
      <c r="NTP125" s="222"/>
      <c r="NTQ125" s="222"/>
      <c r="NTR125" s="222"/>
      <c r="NTS125" s="222"/>
      <c r="NTT125" s="222"/>
      <c r="NTU125" s="222"/>
      <c r="NTV125" s="222"/>
      <c r="NTW125" s="222"/>
      <c r="NTX125" s="222"/>
      <c r="NTY125" s="222"/>
      <c r="NTZ125" s="222"/>
      <c r="NUA125" s="222"/>
      <c r="NUB125" s="222"/>
      <c r="NUC125" s="222"/>
      <c r="NUD125" s="222"/>
      <c r="NUE125" s="222"/>
      <c r="NUF125" s="222"/>
      <c r="NUG125" s="222"/>
      <c r="NUH125" s="222"/>
      <c r="NUI125" s="222"/>
      <c r="NUJ125" s="222"/>
      <c r="NUK125" s="222"/>
      <c r="NUL125" s="222"/>
      <c r="NUM125" s="222"/>
      <c r="NUN125" s="222"/>
      <c r="NUO125" s="222"/>
      <c r="NUP125" s="222"/>
      <c r="NUQ125" s="222"/>
      <c r="NUR125" s="222"/>
      <c r="NUS125" s="222"/>
      <c r="NUT125" s="222"/>
      <c r="NUU125" s="222"/>
      <c r="NUV125" s="222"/>
      <c r="NUW125" s="222"/>
      <c r="NUX125" s="222"/>
      <c r="NUY125" s="222"/>
      <c r="NUZ125" s="222"/>
      <c r="NVA125" s="222"/>
      <c r="NVB125" s="222"/>
      <c r="NVC125" s="222"/>
      <c r="NVD125" s="222"/>
      <c r="NVE125" s="222"/>
      <c r="NVF125" s="222"/>
      <c r="NVG125" s="222"/>
      <c r="NVH125" s="222"/>
      <c r="NVI125" s="222"/>
      <c r="NVJ125" s="222"/>
      <c r="NVK125" s="222"/>
      <c r="NVL125" s="222"/>
      <c r="NVM125" s="222"/>
      <c r="NVN125" s="222"/>
      <c r="NVO125" s="222"/>
      <c r="NVP125" s="222"/>
      <c r="NVQ125" s="222"/>
      <c r="NVR125" s="222"/>
      <c r="NVS125" s="222"/>
      <c r="NVT125" s="222"/>
      <c r="NVU125" s="222"/>
      <c r="NVV125" s="222"/>
      <c r="NVW125" s="222"/>
      <c r="NVX125" s="222"/>
      <c r="NVY125" s="222"/>
      <c r="NVZ125" s="222"/>
      <c r="NWA125" s="222"/>
      <c r="NWB125" s="222"/>
      <c r="NWC125" s="222"/>
      <c r="NWD125" s="222"/>
      <c r="NWE125" s="222"/>
      <c r="NWF125" s="222"/>
      <c r="NWG125" s="222"/>
      <c r="NWH125" s="222"/>
      <c r="NWI125" s="222"/>
      <c r="NWJ125" s="222"/>
      <c r="NWK125" s="222"/>
      <c r="NWL125" s="222"/>
      <c r="NWM125" s="222"/>
      <c r="NWN125" s="222"/>
      <c r="NWO125" s="222"/>
      <c r="NWP125" s="222"/>
      <c r="NWQ125" s="222"/>
      <c r="NWR125" s="222"/>
      <c r="NWS125" s="222"/>
      <c r="NWT125" s="222"/>
      <c r="NWU125" s="222"/>
      <c r="NWV125" s="222"/>
      <c r="NWW125" s="222"/>
      <c r="NWX125" s="222"/>
      <c r="NWY125" s="222"/>
      <c r="NWZ125" s="222"/>
      <c r="NXA125" s="222"/>
      <c r="NXB125" s="222"/>
      <c r="NXC125" s="222"/>
      <c r="NXD125" s="222"/>
      <c r="NXE125" s="222"/>
      <c r="NXF125" s="222"/>
      <c r="NXG125" s="222"/>
      <c r="NXH125" s="222"/>
      <c r="NXI125" s="222"/>
      <c r="NXJ125" s="222"/>
      <c r="NXK125" s="222"/>
      <c r="NXL125" s="222"/>
      <c r="NXM125" s="222"/>
      <c r="NXN125" s="222"/>
      <c r="NXO125" s="222"/>
      <c r="NXP125" s="222"/>
      <c r="NXQ125" s="222"/>
      <c r="NXR125" s="222"/>
      <c r="NXS125" s="222"/>
      <c r="NXT125" s="222"/>
      <c r="NXU125" s="222"/>
      <c r="NXV125" s="222"/>
      <c r="NXW125" s="222"/>
      <c r="NXX125" s="222"/>
      <c r="NXY125" s="222"/>
      <c r="NXZ125" s="222"/>
      <c r="NYA125" s="222"/>
      <c r="NYB125" s="222"/>
      <c r="NYC125" s="222"/>
      <c r="NYD125" s="222"/>
      <c r="NYE125" s="222"/>
      <c r="NYF125" s="222"/>
      <c r="NYG125" s="222"/>
      <c r="NYH125" s="222"/>
      <c r="NYI125" s="222"/>
      <c r="NYJ125" s="222"/>
      <c r="NYK125" s="222"/>
      <c r="NYL125" s="222"/>
      <c r="NYM125" s="222"/>
      <c r="NYN125" s="222"/>
      <c r="NYO125" s="222"/>
      <c r="NYP125" s="222"/>
      <c r="NYQ125" s="222"/>
      <c r="NYR125" s="222"/>
      <c r="NYS125" s="222"/>
      <c r="NYT125" s="222"/>
      <c r="NYU125" s="222"/>
      <c r="NYV125" s="222"/>
      <c r="NYW125" s="222"/>
      <c r="NYX125" s="222"/>
      <c r="NYY125" s="222"/>
      <c r="NYZ125" s="222"/>
      <c r="NZA125" s="222"/>
      <c r="NZB125" s="222"/>
      <c r="NZC125" s="222"/>
      <c r="NZD125" s="222"/>
      <c r="NZE125" s="222"/>
      <c r="NZF125" s="222"/>
      <c r="NZG125" s="222"/>
      <c r="NZH125" s="222"/>
      <c r="NZI125" s="222"/>
      <c r="NZJ125" s="222"/>
      <c r="NZK125" s="222"/>
      <c r="NZL125" s="222"/>
      <c r="NZM125" s="222"/>
      <c r="NZN125" s="222"/>
      <c r="NZO125" s="222"/>
      <c r="NZP125" s="222"/>
      <c r="NZQ125" s="222"/>
      <c r="NZR125" s="222"/>
      <c r="NZS125" s="222"/>
      <c r="NZT125" s="222"/>
      <c r="NZU125" s="222"/>
      <c r="NZV125" s="222"/>
      <c r="NZW125" s="222"/>
      <c r="NZX125" s="222"/>
      <c r="NZY125" s="222"/>
      <c r="NZZ125" s="222"/>
      <c r="OAA125" s="222"/>
      <c r="OAB125" s="222"/>
      <c r="OAC125" s="222"/>
      <c r="OAD125" s="222"/>
      <c r="OAE125" s="222"/>
      <c r="OAF125" s="222"/>
      <c r="OAG125" s="222"/>
      <c r="OAH125" s="222"/>
      <c r="OAI125" s="222"/>
      <c r="OAJ125" s="222"/>
      <c r="OAK125" s="222"/>
      <c r="OAL125" s="222"/>
      <c r="OAM125" s="222"/>
      <c r="OAN125" s="222"/>
      <c r="OAO125" s="222"/>
      <c r="OAP125" s="222"/>
      <c r="OAQ125" s="222"/>
      <c r="OAR125" s="222"/>
      <c r="OAS125" s="222"/>
      <c r="OAT125" s="222"/>
      <c r="OAU125" s="222"/>
      <c r="OAV125" s="222"/>
      <c r="OAW125" s="222"/>
      <c r="OAX125" s="222"/>
      <c r="OAY125" s="222"/>
      <c r="OAZ125" s="222"/>
      <c r="OBA125" s="222"/>
      <c r="OBB125" s="222"/>
      <c r="OBC125" s="222"/>
      <c r="OBD125" s="222"/>
      <c r="OBE125" s="222"/>
      <c r="OBF125" s="222"/>
      <c r="OBG125" s="222"/>
      <c r="OBH125" s="222"/>
      <c r="OBI125" s="222"/>
      <c r="OBJ125" s="222"/>
      <c r="OBK125" s="222"/>
      <c r="OBL125" s="222"/>
      <c r="OBM125" s="222"/>
      <c r="OBN125" s="222"/>
      <c r="OBO125" s="222"/>
      <c r="OBP125" s="222"/>
      <c r="OBQ125" s="222"/>
      <c r="OBR125" s="222"/>
      <c r="OBS125" s="222"/>
      <c r="OBT125" s="222"/>
      <c r="OBU125" s="222"/>
      <c r="OBV125" s="222"/>
      <c r="OBW125" s="222"/>
      <c r="OBX125" s="222"/>
      <c r="OBY125" s="222"/>
      <c r="OBZ125" s="222"/>
      <c r="OCA125" s="222"/>
      <c r="OCB125" s="222"/>
      <c r="OCC125" s="222"/>
      <c r="OCD125" s="222"/>
      <c r="OCE125" s="222"/>
      <c r="OCF125" s="222"/>
      <c r="OCG125" s="222"/>
      <c r="OCH125" s="222"/>
      <c r="OCI125" s="222"/>
      <c r="OCJ125" s="222"/>
      <c r="OCK125" s="222"/>
      <c r="OCL125" s="222"/>
      <c r="OCM125" s="222"/>
      <c r="OCN125" s="222"/>
      <c r="OCO125" s="222"/>
      <c r="OCP125" s="222"/>
      <c r="OCQ125" s="222"/>
      <c r="OCR125" s="222"/>
      <c r="OCS125" s="222"/>
      <c r="OCT125" s="222"/>
      <c r="OCU125" s="222"/>
      <c r="OCV125" s="222"/>
      <c r="OCW125" s="222"/>
      <c r="OCX125" s="222"/>
      <c r="OCY125" s="222"/>
      <c r="OCZ125" s="222"/>
      <c r="ODA125" s="222"/>
      <c r="ODB125" s="222"/>
      <c r="ODC125" s="222"/>
      <c r="ODD125" s="222"/>
      <c r="ODE125" s="222"/>
      <c r="ODF125" s="222"/>
      <c r="ODG125" s="222"/>
      <c r="ODH125" s="222"/>
      <c r="ODI125" s="222"/>
      <c r="ODJ125" s="222"/>
      <c r="ODK125" s="222"/>
      <c r="ODL125" s="222"/>
      <c r="ODM125" s="222"/>
      <c r="ODN125" s="222"/>
      <c r="ODO125" s="222"/>
      <c r="ODP125" s="222"/>
      <c r="ODQ125" s="222"/>
      <c r="ODR125" s="222"/>
      <c r="ODS125" s="222"/>
      <c r="ODT125" s="222"/>
      <c r="ODU125" s="222"/>
      <c r="ODV125" s="222"/>
      <c r="ODW125" s="222"/>
      <c r="ODX125" s="222"/>
      <c r="ODY125" s="222"/>
      <c r="ODZ125" s="222"/>
      <c r="OEA125" s="222"/>
      <c r="OEB125" s="222"/>
      <c r="OEC125" s="222"/>
      <c r="OED125" s="222"/>
      <c r="OEE125" s="222"/>
      <c r="OEF125" s="222"/>
      <c r="OEG125" s="222"/>
      <c r="OEH125" s="222"/>
      <c r="OEI125" s="222"/>
      <c r="OEJ125" s="222"/>
      <c r="OEK125" s="222"/>
      <c r="OEL125" s="222"/>
      <c r="OEM125" s="222"/>
      <c r="OEN125" s="222"/>
      <c r="OEO125" s="222"/>
      <c r="OEP125" s="222"/>
      <c r="OEQ125" s="222"/>
      <c r="OER125" s="222"/>
      <c r="OES125" s="222"/>
      <c r="OET125" s="222"/>
      <c r="OEU125" s="222"/>
      <c r="OEV125" s="222"/>
      <c r="OEW125" s="222"/>
      <c r="OEX125" s="222"/>
      <c r="OEY125" s="222"/>
      <c r="OEZ125" s="222"/>
      <c r="OFA125" s="222"/>
      <c r="OFB125" s="222"/>
      <c r="OFC125" s="222"/>
      <c r="OFD125" s="222"/>
      <c r="OFE125" s="222"/>
      <c r="OFF125" s="222"/>
      <c r="OFG125" s="222"/>
      <c r="OFH125" s="222"/>
      <c r="OFI125" s="222"/>
      <c r="OFJ125" s="222"/>
      <c r="OFK125" s="222"/>
      <c r="OFL125" s="222"/>
      <c r="OFM125" s="222"/>
      <c r="OFN125" s="222"/>
      <c r="OFO125" s="222"/>
      <c r="OFP125" s="222"/>
      <c r="OFQ125" s="222"/>
      <c r="OFR125" s="222"/>
      <c r="OFS125" s="222"/>
      <c r="OFT125" s="222"/>
      <c r="OFU125" s="222"/>
      <c r="OFV125" s="222"/>
      <c r="OFW125" s="222"/>
      <c r="OFX125" s="222"/>
      <c r="OFY125" s="222"/>
      <c r="OFZ125" s="222"/>
      <c r="OGA125" s="222"/>
      <c r="OGB125" s="222"/>
      <c r="OGC125" s="222"/>
      <c r="OGD125" s="222"/>
      <c r="OGE125" s="222"/>
      <c r="OGF125" s="222"/>
      <c r="OGG125" s="222"/>
      <c r="OGH125" s="222"/>
      <c r="OGI125" s="222"/>
      <c r="OGJ125" s="222"/>
      <c r="OGK125" s="222"/>
      <c r="OGL125" s="222"/>
      <c r="OGM125" s="222"/>
      <c r="OGN125" s="222"/>
      <c r="OGO125" s="222"/>
      <c r="OGP125" s="222"/>
      <c r="OGQ125" s="222"/>
      <c r="OGR125" s="222"/>
      <c r="OGS125" s="222"/>
      <c r="OGT125" s="222"/>
      <c r="OGU125" s="222"/>
      <c r="OGV125" s="222"/>
      <c r="OGW125" s="222"/>
      <c r="OGX125" s="222"/>
      <c r="OGY125" s="222"/>
      <c r="OGZ125" s="222"/>
      <c r="OHA125" s="222"/>
      <c r="OHB125" s="222"/>
      <c r="OHC125" s="222"/>
      <c r="OHD125" s="222"/>
      <c r="OHE125" s="222"/>
      <c r="OHF125" s="222"/>
      <c r="OHG125" s="222"/>
      <c r="OHH125" s="222"/>
      <c r="OHI125" s="222"/>
      <c r="OHJ125" s="222"/>
      <c r="OHK125" s="222"/>
      <c r="OHL125" s="222"/>
      <c r="OHM125" s="222"/>
      <c r="OHN125" s="222"/>
      <c r="OHO125" s="222"/>
      <c r="OHP125" s="222"/>
      <c r="OHQ125" s="222"/>
      <c r="OHR125" s="222"/>
      <c r="OHS125" s="222"/>
      <c r="OHT125" s="222"/>
      <c r="OHU125" s="222"/>
      <c r="OHV125" s="222"/>
      <c r="OHW125" s="222"/>
      <c r="OHX125" s="222"/>
      <c r="OHY125" s="222"/>
      <c r="OHZ125" s="222"/>
      <c r="OIA125" s="222"/>
      <c r="OIB125" s="222"/>
      <c r="OIC125" s="222"/>
      <c r="OID125" s="222"/>
      <c r="OIE125" s="222"/>
      <c r="OIF125" s="222"/>
      <c r="OIG125" s="222"/>
      <c r="OIH125" s="222"/>
      <c r="OII125" s="222"/>
      <c r="OIJ125" s="222"/>
      <c r="OIK125" s="222"/>
      <c r="OIL125" s="222"/>
      <c r="OIM125" s="222"/>
      <c r="OIN125" s="222"/>
      <c r="OIO125" s="222"/>
      <c r="OIP125" s="222"/>
      <c r="OIQ125" s="222"/>
      <c r="OIR125" s="222"/>
      <c r="OIS125" s="222"/>
      <c r="OIT125" s="222"/>
      <c r="OIU125" s="222"/>
      <c r="OIV125" s="222"/>
      <c r="OIW125" s="222"/>
      <c r="OIX125" s="222"/>
      <c r="OIY125" s="222"/>
      <c r="OIZ125" s="222"/>
      <c r="OJA125" s="222"/>
      <c r="OJB125" s="222"/>
      <c r="OJC125" s="222"/>
      <c r="OJD125" s="222"/>
      <c r="OJE125" s="222"/>
      <c r="OJF125" s="222"/>
      <c r="OJG125" s="222"/>
      <c r="OJH125" s="222"/>
      <c r="OJI125" s="222"/>
      <c r="OJJ125" s="222"/>
      <c r="OJK125" s="222"/>
      <c r="OJL125" s="222"/>
      <c r="OJM125" s="222"/>
      <c r="OJN125" s="222"/>
      <c r="OJO125" s="222"/>
      <c r="OJP125" s="222"/>
      <c r="OJQ125" s="222"/>
      <c r="OJR125" s="222"/>
      <c r="OJS125" s="222"/>
      <c r="OJT125" s="222"/>
      <c r="OJU125" s="222"/>
      <c r="OJV125" s="222"/>
      <c r="OJW125" s="222"/>
      <c r="OJX125" s="222"/>
      <c r="OJY125" s="222"/>
      <c r="OJZ125" s="222"/>
      <c r="OKA125" s="222"/>
      <c r="OKB125" s="222"/>
      <c r="OKC125" s="222"/>
      <c r="OKD125" s="222"/>
      <c r="OKE125" s="222"/>
      <c r="OKF125" s="222"/>
      <c r="OKG125" s="222"/>
      <c r="OKH125" s="222"/>
      <c r="OKI125" s="222"/>
      <c r="OKJ125" s="222"/>
      <c r="OKK125" s="222"/>
      <c r="OKL125" s="222"/>
      <c r="OKM125" s="222"/>
      <c r="OKN125" s="222"/>
      <c r="OKO125" s="222"/>
      <c r="OKP125" s="222"/>
      <c r="OKQ125" s="222"/>
      <c r="OKR125" s="222"/>
      <c r="OKS125" s="222"/>
      <c r="OKT125" s="222"/>
      <c r="OKU125" s="222"/>
      <c r="OKV125" s="222"/>
      <c r="OKW125" s="222"/>
      <c r="OKX125" s="222"/>
      <c r="OKY125" s="222"/>
      <c r="OKZ125" s="222"/>
      <c r="OLA125" s="222"/>
      <c r="OLB125" s="222"/>
      <c r="OLC125" s="222"/>
      <c r="OLD125" s="222"/>
      <c r="OLE125" s="222"/>
      <c r="OLF125" s="222"/>
      <c r="OLG125" s="222"/>
      <c r="OLH125" s="222"/>
      <c r="OLI125" s="222"/>
      <c r="OLJ125" s="222"/>
      <c r="OLK125" s="222"/>
      <c r="OLL125" s="222"/>
      <c r="OLM125" s="222"/>
      <c r="OLN125" s="222"/>
      <c r="OLO125" s="222"/>
      <c r="OLP125" s="222"/>
      <c r="OLQ125" s="222"/>
      <c r="OLR125" s="222"/>
      <c r="OLS125" s="222"/>
      <c r="OLT125" s="222"/>
      <c r="OLU125" s="222"/>
      <c r="OLV125" s="222"/>
      <c r="OLW125" s="222"/>
      <c r="OLX125" s="222"/>
      <c r="OLY125" s="222"/>
      <c r="OLZ125" s="222"/>
      <c r="OMA125" s="222"/>
      <c r="OMB125" s="222"/>
      <c r="OMC125" s="222"/>
      <c r="OMD125" s="222"/>
      <c r="OME125" s="222"/>
      <c r="OMF125" s="222"/>
      <c r="OMG125" s="222"/>
      <c r="OMH125" s="222"/>
      <c r="OMI125" s="222"/>
      <c r="OMJ125" s="222"/>
      <c r="OMK125" s="222"/>
      <c r="OML125" s="222"/>
      <c r="OMM125" s="222"/>
      <c r="OMN125" s="222"/>
      <c r="OMO125" s="222"/>
      <c r="OMP125" s="222"/>
      <c r="OMQ125" s="222"/>
      <c r="OMR125" s="222"/>
      <c r="OMS125" s="222"/>
      <c r="OMT125" s="222"/>
      <c r="OMU125" s="222"/>
      <c r="OMV125" s="222"/>
      <c r="OMW125" s="222"/>
      <c r="OMX125" s="222"/>
      <c r="OMY125" s="222"/>
      <c r="OMZ125" s="222"/>
      <c r="ONA125" s="222"/>
      <c r="ONB125" s="222"/>
      <c r="ONC125" s="222"/>
      <c r="OND125" s="222"/>
      <c r="ONE125" s="222"/>
      <c r="ONF125" s="222"/>
      <c r="ONG125" s="222"/>
      <c r="ONH125" s="222"/>
      <c r="ONI125" s="222"/>
      <c r="ONJ125" s="222"/>
      <c r="ONK125" s="222"/>
      <c r="ONL125" s="222"/>
      <c r="ONM125" s="222"/>
      <c r="ONN125" s="222"/>
      <c r="ONO125" s="222"/>
      <c r="ONP125" s="222"/>
      <c r="ONQ125" s="222"/>
      <c r="ONR125" s="222"/>
      <c r="ONS125" s="222"/>
      <c r="ONT125" s="222"/>
      <c r="ONU125" s="222"/>
      <c r="ONV125" s="222"/>
      <c r="ONW125" s="222"/>
      <c r="ONX125" s="222"/>
      <c r="ONY125" s="222"/>
      <c r="ONZ125" s="222"/>
      <c r="OOA125" s="222"/>
      <c r="OOB125" s="222"/>
      <c r="OOC125" s="222"/>
      <c r="OOD125" s="222"/>
      <c r="OOE125" s="222"/>
      <c r="OOF125" s="222"/>
      <c r="OOG125" s="222"/>
      <c r="OOH125" s="222"/>
      <c r="OOI125" s="222"/>
      <c r="OOJ125" s="222"/>
      <c r="OOK125" s="222"/>
      <c r="OOL125" s="222"/>
      <c r="OOM125" s="222"/>
      <c r="OON125" s="222"/>
      <c r="OOO125" s="222"/>
      <c r="OOP125" s="222"/>
      <c r="OOQ125" s="222"/>
      <c r="OOR125" s="222"/>
      <c r="OOS125" s="222"/>
      <c r="OOT125" s="222"/>
      <c r="OOU125" s="222"/>
      <c r="OOV125" s="222"/>
      <c r="OOW125" s="222"/>
      <c r="OOX125" s="222"/>
      <c r="OOY125" s="222"/>
      <c r="OOZ125" s="222"/>
      <c r="OPA125" s="222"/>
      <c r="OPB125" s="222"/>
      <c r="OPC125" s="222"/>
      <c r="OPD125" s="222"/>
      <c r="OPE125" s="222"/>
      <c r="OPF125" s="222"/>
      <c r="OPG125" s="222"/>
      <c r="OPH125" s="222"/>
      <c r="OPI125" s="222"/>
      <c r="OPJ125" s="222"/>
      <c r="OPK125" s="222"/>
      <c r="OPL125" s="222"/>
      <c r="OPM125" s="222"/>
      <c r="OPN125" s="222"/>
      <c r="OPO125" s="222"/>
      <c r="OPP125" s="222"/>
      <c r="OPQ125" s="222"/>
      <c r="OPR125" s="222"/>
      <c r="OPS125" s="222"/>
      <c r="OPT125" s="222"/>
      <c r="OPU125" s="222"/>
      <c r="OPV125" s="222"/>
      <c r="OPW125" s="222"/>
      <c r="OPX125" s="222"/>
      <c r="OPY125" s="222"/>
      <c r="OPZ125" s="222"/>
      <c r="OQA125" s="222"/>
      <c r="OQB125" s="222"/>
      <c r="OQC125" s="222"/>
      <c r="OQD125" s="222"/>
      <c r="OQE125" s="222"/>
      <c r="OQF125" s="222"/>
      <c r="OQG125" s="222"/>
      <c r="OQH125" s="222"/>
      <c r="OQI125" s="222"/>
      <c r="OQJ125" s="222"/>
      <c r="OQK125" s="222"/>
      <c r="OQL125" s="222"/>
      <c r="OQM125" s="222"/>
      <c r="OQN125" s="222"/>
      <c r="OQO125" s="222"/>
      <c r="OQP125" s="222"/>
      <c r="OQQ125" s="222"/>
      <c r="OQR125" s="222"/>
      <c r="OQS125" s="222"/>
      <c r="OQT125" s="222"/>
      <c r="OQU125" s="222"/>
      <c r="OQV125" s="222"/>
      <c r="OQW125" s="222"/>
      <c r="OQX125" s="222"/>
      <c r="OQY125" s="222"/>
      <c r="OQZ125" s="222"/>
      <c r="ORA125" s="222"/>
      <c r="ORB125" s="222"/>
      <c r="ORC125" s="222"/>
      <c r="ORD125" s="222"/>
      <c r="ORE125" s="222"/>
      <c r="ORF125" s="222"/>
      <c r="ORG125" s="222"/>
      <c r="ORH125" s="222"/>
      <c r="ORI125" s="222"/>
      <c r="ORJ125" s="222"/>
      <c r="ORK125" s="222"/>
      <c r="ORL125" s="222"/>
      <c r="ORM125" s="222"/>
      <c r="ORN125" s="222"/>
      <c r="ORO125" s="222"/>
      <c r="ORP125" s="222"/>
      <c r="ORQ125" s="222"/>
      <c r="ORR125" s="222"/>
      <c r="ORS125" s="222"/>
      <c r="ORT125" s="222"/>
      <c r="ORU125" s="222"/>
      <c r="ORV125" s="222"/>
      <c r="ORW125" s="222"/>
      <c r="ORX125" s="222"/>
      <c r="ORY125" s="222"/>
      <c r="ORZ125" s="222"/>
      <c r="OSA125" s="222"/>
      <c r="OSB125" s="222"/>
      <c r="OSC125" s="222"/>
      <c r="OSD125" s="222"/>
      <c r="OSE125" s="222"/>
      <c r="OSF125" s="222"/>
      <c r="OSG125" s="222"/>
      <c r="OSH125" s="222"/>
      <c r="OSI125" s="222"/>
      <c r="OSJ125" s="222"/>
      <c r="OSK125" s="222"/>
      <c r="OSL125" s="222"/>
      <c r="OSM125" s="222"/>
      <c r="OSN125" s="222"/>
      <c r="OSO125" s="222"/>
      <c r="OSP125" s="222"/>
      <c r="OSQ125" s="222"/>
      <c r="OSR125" s="222"/>
      <c r="OSS125" s="222"/>
      <c r="OST125" s="222"/>
      <c r="OSU125" s="222"/>
      <c r="OSV125" s="222"/>
      <c r="OSW125" s="222"/>
      <c r="OSX125" s="222"/>
      <c r="OSY125" s="222"/>
      <c r="OSZ125" s="222"/>
      <c r="OTA125" s="222"/>
      <c r="OTB125" s="222"/>
      <c r="OTC125" s="222"/>
      <c r="OTD125" s="222"/>
      <c r="OTE125" s="222"/>
      <c r="OTF125" s="222"/>
      <c r="OTG125" s="222"/>
      <c r="OTH125" s="222"/>
      <c r="OTI125" s="222"/>
      <c r="OTJ125" s="222"/>
      <c r="OTK125" s="222"/>
      <c r="OTL125" s="222"/>
      <c r="OTM125" s="222"/>
      <c r="OTN125" s="222"/>
      <c r="OTO125" s="222"/>
      <c r="OTP125" s="222"/>
      <c r="OTQ125" s="222"/>
      <c r="OTR125" s="222"/>
      <c r="OTS125" s="222"/>
      <c r="OTT125" s="222"/>
      <c r="OTU125" s="222"/>
      <c r="OTV125" s="222"/>
      <c r="OTW125" s="222"/>
      <c r="OTX125" s="222"/>
      <c r="OTY125" s="222"/>
      <c r="OTZ125" s="222"/>
      <c r="OUA125" s="222"/>
      <c r="OUB125" s="222"/>
      <c r="OUC125" s="222"/>
      <c r="OUD125" s="222"/>
      <c r="OUE125" s="222"/>
      <c r="OUF125" s="222"/>
      <c r="OUG125" s="222"/>
      <c r="OUH125" s="222"/>
      <c r="OUI125" s="222"/>
      <c r="OUJ125" s="222"/>
      <c r="OUK125" s="222"/>
      <c r="OUL125" s="222"/>
      <c r="OUM125" s="222"/>
      <c r="OUN125" s="222"/>
      <c r="OUO125" s="222"/>
      <c r="OUP125" s="222"/>
      <c r="OUQ125" s="222"/>
      <c r="OUR125" s="222"/>
      <c r="OUS125" s="222"/>
      <c r="OUT125" s="222"/>
      <c r="OUU125" s="222"/>
      <c r="OUV125" s="222"/>
      <c r="OUW125" s="222"/>
      <c r="OUX125" s="222"/>
      <c r="OUY125" s="222"/>
      <c r="OUZ125" s="222"/>
      <c r="OVA125" s="222"/>
      <c r="OVB125" s="222"/>
      <c r="OVC125" s="222"/>
      <c r="OVD125" s="222"/>
      <c r="OVE125" s="222"/>
      <c r="OVF125" s="222"/>
      <c r="OVG125" s="222"/>
      <c r="OVH125" s="222"/>
      <c r="OVI125" s="222"/>
      <c r="OVJ125" s="222"/>
      <c r="OVK125" s="222"/>
      <c r="OVL125" s="222"/>
      <c r="OVM125" s="222"/>
      <c r="OVN125" s="222"/>
      <c r="OVO125" s="222"/>
      <c r="OVP125" s="222"/>
      <c r="OVQ125" s="222"/>
      <c r="OVR125" s="222"/>
      <c r="OVS125" s="222"/>
      <c r="OVT125" s="222"/>
      <c r="OVU125" s="222"/>
      <c r="OVV125" s="222"/>
      <c r="OVW125" s="222"/>
      <c r="OVX125" s="222"/>
      <c r="OVY125" s="222"/>
      <c r="OVZ125" s="222"/>
      <c r="OWA125" s="222"/>
      <c r="OWB125" s="222"/>
      <c r="OWC125" s="222"/>
      <c r="OWD125" s="222"/>
      <c r="OWE125" s="222"/>
      <c r="OWF125" s="222"/>
      <c r="OWG125" s="222"/>
      <c r="OWH125" s="222"/>
      <c r="OWI125" s="222"/>
      <c r="OWJ125" s="222"/>
      <c r="OWK125" s="222"/>
      <c r="OWL125" s="222"/>
      <c r="OWM125" s="222"/>
      <c r="OWN125" s="222"/>
      <c r="OWO125" s="222"/>
      <c r="OWP125" s="222"/>
      <c r="OWQ125" s="222"/>
      <c r="OWR125" s="222"/>
      <c r="OWS125" s="222"/>
      <c r="OWT125" s="222"/>
      <c r="OWU125" s="222"/>
      <c r="OWV125" s="222"/>
      <c r="OWW125" s="222"/>
      <c r="OWX125" s="222"/>
      <c r="OWY125" s="222"/>
      <c r="OWZ125" s="222"/>
      <c r="OXA125" s="222"/>
      <c r="OXB125" s="222"/>
      <c r="OXC125" s="222"/>
      <c r="OXD125" s="222"/>
      <c r="OXE125" s="222"/>
      <c r="OXF125" s="222"/>
      <c r="OXG125" s="222"/>
      <c r="OXH125" s="222"/>
      <c r="OXI125" s="222"/>
      <c r="OXJ125" s="222"/>
      <c r="OXK125" s="222"/>
      <c r="OXL125" s="222"/>
      <c r="OXM125" s="222"/>
      <c r="OXN125" s="222"/>
      <c r="OXO125" s="222"/>
      <c r="OXP125" s="222"/>
      <c r="OXQ125" s="222"/>
      <c r="OXR125" s="222"/>
      <c r="OXS125" s="222"/>
      <c r="OXT125" s="222"/>
      <c r="OXU125" s="222"/>
      <c r="OXV125" s="222"/>
      <c r="OXW125" s="222"/>
      <c r="OXX125" s="222"/>
      <c r="OXY125" s="222"/>
      <c r="OXZ125" s="222"/>
      <c r="OYA125" s="222"/>
      <c r="OYB125" s="222"/>
      <c r="OYC125" s="222"/>
      <c r="OYD125" s="222"/>
      <c r="OYE125" s="222"/>
      <c r="OYF125" s="222"/>
      <c r="OYG125" s="222"/>
      <c r="OYH125" s="222"/>
      <c r="OYI125" s="222"/>
      <c r="OYJ125" s="222"/>
      <c r="OYK125" s="222"/>
      <c r="OYL125" s="222"/>
      <c r="OYM125" s="222"/>
      <c r="OYN125" s="222"/>
      <c r="OYO125" s="222"/>
      <c r="OYP125" s="222"/>
      <c r="OYQ125" s="222"/>
      <c r="OYR125" s="222"/>
      <c r="OYS125" s="222"/>
      <c r="OYT125" s="222"/>
      <c r="OYU125" s="222"/>
      <c r="OYV125" s="222"/>
      <c r="OYW125" s="222"/>
      <c r="OYX125" s="222"/>
      <c r="OYY125" s="222"/>
      <c r="OYZ125" s="222"/>
      <c r="OZA125" s="222"/>
      <c r="OZB125" s="222"/>
      <c r="OZC125" s="222"/>
      <c r="OZD125" s="222"/>
      <c r="OZE125" s="222"/>
      <c r="OZF125" s="222"/>
      <c r="OZG125" s="222"/>
      <c r="OZH125" s="222"/>
      <c r="OZI125" s="222"/>
      <c r="OZJ125" s="222"/>
      <c r="OZK125" s="222"/>
      <c r="OZL125" s="222"/>
      <c r="OZM125" s="222"/>
      <c r="OZN125" s="222"/>
      <c r="OZO125" s="222"/>
      <c r="OZP125" s="222"/>
      <c r="OZQ125" s="222"/>
      <c r="OZR125" s="222"/>
      <c r="OZS125" s="222"/>
      <c r="OZT125" s="222"/>
      <c r="OZU125" s="222"/>
      <c r="OZV125" s="222"/>
      <c r="OZW125" s="222"/>
      <c r="OZX125" s="222"/>
      <c r="OZY125" s="222"/>
      <c r="OZZ125" s="222"/>
      <c r="PAA125" s="222"/>
      <c r="PAB125" s="222"/>
      <c r="PAC125" s="222"/>
      <c r="PAD125" s="222"/>
      <c r="PAE125" s="222"/>
      <c r="PAF125" s="222"/>
      <c r="PAG125" s="222"/>
      <c r="PAH125" s="222"/>
      <c r="PAI125" s="222"/>
      <c r="PAJ125" s="222"/>
      <c r="PAK125" s="222"/>
      <c r="PAL125" s="222"/>
      <c r="PAM125" s="222"/>
      <c r="PAN125" s="222"/>
      <c r="PAO125" s="222"/>
      <c r="PAP125" s="222"/>
      <c r="PAQ125" s="222"/>
      <c r="PAR125" s="222"/>
      <c r="PAS125" s="222"/>
      <c r="PAT125" s="222"/>
      <c r="PAU125" s="222"/>
      <c r="PAV125" s="222"/>
      <c r="PAW125" s="222"/>
      <c r="PAX125" s="222"/>
      <c r="PAY125" s="222"/>
      <c r="PAZ125" s="222"/>
      <c r="PBA125" s="222"/>
      <c r="PBB125" s="222"/>
      <c r="PBC125" s="222"/>
      <c r="PBD125" s="222"/>
      <c r="PBE125" s="222"/>
      <c r="PBF125" s="222"/>
      <c r="PBG125" s="222"/>
      <c r="PBH125" s="222"/>
      <c r="PBI125" s="222"/>
      <c r="PBJ125" s="222"/>
      <c r="PBK125" s="222"/>
      <c r="PBL125" s="222"/>
      <c r="PBM125" s="222"/>
      <c r="PBN125" s="222"/>
      <c r="PBO125" s="222"/>
      <c r="PBP125" s="222"/>
      <c r="PBQ125" s="222"/>
      <c r="PBR125" s="222"/>
      <c r="PBS125" s="222"/>
      <c r="PBT125" s="222"/>
      <c r="PBU125" s="222"/>
      <c r="PBV125" s="222"/>
      <c r="PBW125" s="222"/>
      <c r="PBX125" s="222"/>
      <c r="PBY125" s="222"/>
      <c r="PBZ125" s="222"/>
      <c r="PCA125" s="222"/>
      <c r="PCB125" s="222"/>
      <c r="PCC125" s="222"/>
      <c r="PCD125" s="222"/>
      <c r="PCE125" s="222"/>
      <c r="PCF125" s="222"/>
      <c r="PCG125" s="222"/>
      <c r="PCH125" s="222"/>
      <c r="PCI125" s="222"/>
      <c r="PCJ125" s="222"/>
      <c r="PCK125" s="222"/>
      <c r="PCL125" s="222"/>
      <c r="PCM125" s="222"/>
      <c r="PCN125" s="222"/>
      <c r="PCO125" s="222"/>
      <c r="PCP125" s="222"/>
      <c r="PCQ125" s="222"/>
      <c r="PCR125" s="222"/>
      <c r="PCS125" s="222"/>
      <c r="PCT125" s="222"/>
      <c r="PCU125" s="222"/>
      <c r="PCV125" s="222"/>
      <c r="PCW125" s="222"/>
      <c r="PCX125" s="222"/>
      <c r="PCY125" s="222"/>
      <c r="PCZ125" s="222"/>
      <c r="PDA125" s="222"/>
      <c r="PDB125" s="222"/>
      <c r="PDC125" s="222"/>
      <c r="PDD125" s="222"/>
      <c r="PDE125" s="222"/>
      <c r="PDF125" s="222"/>
      <c r="PDG125" s="222"/>
      <c r="PDH125" s="222"/>
      <c r="PDI125" s="222"/>
      <c r="PDJ125" s="222"/>
      <c r="PDK125" s="222"/>
      <c r="PDL125" s="222"/>
      <c r="PDM125" s="222"/>
      <c r="PDN125" s="222"/>
      <c r="PDO125" s="222"/>
      <c r="PDP125" s="222"/>
      <c r="PDQ125" s="222"/>
      <c r="PDR125" s="222"/>
      <c r="PDS125" s="222"/>
      <c r="PDT125" s="222"/>
      <c r="PDU125" s="222"/>
      <c r="PDV125" s="222"/>
      <c r="PDW125" s="222"/>
      <c r="PDX125" s="222"/>
      <c r="PDY125" s="222"/>
      <c r="PDZ125" s="222"/>
      <c r="PEA125" s="222"/>
      <c r="PEB125" s="222"/>
      <c r="PEC125" s="222"/>
      <c r="PED125" s="222"/>
      <c r="PEE125" s="222"/>
      <c r="PEF125" s="222"/>
      <c r="PEG125" s="222"/>
      <c r="PEH125" s="222"/>
      <c r="PEI125" s="222"/>
      <c r="PEJ125" s="222"/>
      <c r="PEK125" s="222"/>
      <c r="PEL125" s="222"/>
      <c r="PEM125" s="222"/>
      <c r="PEN125" s="222"/>
      <c r="PEO125" s="222"/>
      <c r="PEP125" s="222"/>
      <c r="PEQ125" s="222"/>
      <c r="PER125" s="222"/>
      <c r="PES125" s="222"/>
      <c r="PET125" s="222"/>
      <c r="PEU125" s="222"/>
      <c r="PEV125" s="222"/>
      <c r="PEW125" s="222"/>
      <c r="PEX125" s="222"/>
      <c r="PEY125" s="222"/>
      <c r="PEZ125" s="222"/>
      <c r="PFA125" s="222"/>
      <c r="PFB125" s="222"/>
      <c r="PFC125" s="222"/>
      <c r="PFD125" s="222"/>
      <c r="PFE125" s="222"/>
      <c r="PFF125" s="222"/>
      <c r="PFG125" s="222"/>
      <c r="PFH125" s="222"/>
      <c r="PFI125" s="222"/>
      <c r="PFJ125" s="222"/>
      <c r="PFK125" s="222"/>
      <c r="PFL125" s="222"/>
      <c r="PFM125" s="222"/>
      <c r="PFN125" s="222"/>
      <c r="PFO125" s="222"/>
      <c r="PFP125" s="222"/>
      <c r="PFQ125" s="222"/>
      <c r="PFR125" s="222"/>
      <c r="PFS125" s="222"/>
      <c r="PFT125" s="222"/>
      <c r="PFU125" s="222"/>
      <c r="PFV125" s="222"/>
      <c r="PFW125" s="222"/>
      <c r="PFX125" s="222"/>
      <c r="PFY125" s="222"/>
      <c r="PFZ125" s="222"/>
      <c r="PGA125" s="222"/>
      <c r="PGB125" s="222"/>
      <c r="PGC125" s="222"/>
      <c r="PGD125" s="222"/>
      <c r="PGE125" s="222"/>
      <c r="PGF125" s="222"/>
      <c r="PGG125" s="222"/>
      <c r="PGH125" s="222"/>
      <c r="PGI125" s="222"/>
      <c r="PGJ125" s="222"/>
      <c r="PGK125" s="222"/>
      <c r="PGL125" s="222"/>
      <c r="PGM125" s="222"/>
      <c r="PGN125" s="222"/>
      <c r="PGO125" s="222"/>
      <c r="PGP125" s="222"/>
      <c r="PGQ125" s="222"/>
      <c r="PGR125" s="222"/>
      <c r="PGS125" s="222"/>
      <c r="PGT125" s="222"/>
      <c r="PGU125" s="222"/>
      <c r="PGV125" s="222"/>
      <c r="PGW125" s="222"/>
      <c r="PGX125" s="222"/>
      <c r="PGY125" s="222"/>
      <c r="PGZ125" s="222"/>
      <c r="PHA125" s="222"/>
      <c r="PHB125" s="222"/>
      <c r="PHC125" s="222"/>
      <c r="PHD125" s="222"/>
      <c r="PHE125" s="222"/>
      <c r="PHF125" s="222"/>
      <c r="PHG125" s="222"/>
      <c r="PHH125" s="222"/>
      <c r="PHI125" s="222"/>
      <c r="PHJ125" s="222"/>
      <c r="PHK125" s="222"/>
      <c r="PHL125" s="222"/>
      <c r="PHM125" s="222"/>
      <c r="PHN125" s="222"/>
      <c r="PHO125" s="222"/>
      <c r="PHP125" s="222"/>
      <c r="PHQ125" s="222"/>
      <c r="PHR125" s="222"/>
      <c r="PHS125" s="222"/>
      <c r="PHT125" s="222"/>
      <c r="PHU125" s="222"/>
      <c r="PHV125" s="222"/>
      <c r="PHW125" s="222"/>
      <c r="PHX125" s="222"/>
      <c r="PHY125" s="222"/>
      <c r="PHZ125" s="222"/>
      <c r="PIA125" s="222"/>
      <c r="PIB125" s="222"/>
      <c r="PIC125" s="222"/>
      <c r="PID125" s="222"/>
      <c r="PIE125" s="222"/>
      <c r="PIF125" s="222"/>
      <c r="PIG125" s="222"/>
      <c r="PIH125" s="222"/>
      <c r="PII125" s="222"/>
      <c r="PIJ125" s="222"/>
      <c r="PIK125" s="222"/>
      <c r="PIL125" s="222"/>
      <c r="PIM125" s="222"/>
      <c r="PIN125" s="222"/>
      <c r="PIO125" s="222"/>
      <c r="PIP125" s="222"/>
      <c r="PIQ125" s="222"/>
      <c r="PIR125" s="222"/>
      <c r="PIS125" s="222"/>
      <c r="PIT125" s="222"/>
      <c r="PIU125" s="222"/>
      <c r="PIV125" s="222"/>
      <c r="PIW125" s="222"/>
      <c r="PIX125" s="222"/>
      <c r="PIY125" s="222"/>
      <c r="PIZ125" s="222"/>
      <c r="PJA125" s="222"/>
      <c r="PJB125" s="222"/>
      <c r="PJC125" s="222"/>
      <c r="PJD125" s="222"/>
      <c r="PJE125" s="222"/>
      <c r="PJF125" s="222"/>
      <c r="PJG125" s="222"/>
      <c r="PJH125" s="222"/>
      <c r="PJI125" s="222"/>
      <c r="PJJ125" s="222"/>
      <c r="PJK125" s="222"/>
      <c r="PJL125" s="222"/>
      <c r="PJM125" s="222"/>
      <c r="PJN125" s="222"/>
      <c r="PJO125" s="222"/>
      <c r="PJP125" s="222"/>
      <c r="PJQ125" s="222"/>
      <c r="PJR125" s="222"/>
      <c r="PJS125" s="222"/>
      <c r="PJT125" s="222"/>
      <c r="PJU125" s="222"/>
      <c r="PJV125" s="222"/>
      <c r="PJW125" s="222"/>
      <c r="PJX125" s="222"/>
      <c r="PJY125" s="222"/>
      <c r="PJZ125" s="222"/>
      <c r="PKA125" s="222"/>
      <c r="PKB125" s="222"/>
      <c r="PKC125" s="222"/>
      <c r="PKD125" s="222"/>
      <c r="PKE125" s="222"/>
      <c r="PKF125" s="222"/>
      <c r="PKG125" s="222"/>
      <c r="PKH125" s="222"/>
      <c r="PKI125" s="222"/>
      <c r="PKJ125" s="222"/>
      <c r="PKK125" s="222"/>
      <c r="PKL125" s="222"/>
      <c r="PKM125" s="222"/>
      <c r="PKN125" s="222"/>
      <c r="PKO125" s="222"/>
      <c r="PKP125" s="222"/>
      <c r="PKQ125" s="222"/>
      <c r="PKR125" s="222"/>
      <c r="PKS125" s="222"/>
      <c r="PKT125" s="222"/>
      <c r="PKU125" s="222"/>
      <c r="PKV125" s="222"/>
      <c r="PKW125" s="222"/>
      <c r="PKX125" s="222"/>
      <c r="PKY125" s="222"/>
      <c r="PKZ125" s="222"/>
      <c r="PLA125" s="222"/>
      <c r="PLB125" s="222"/>
      <c r="PLC125" s="222"/>
      <c r="PLD125" s="222"/>
      <c r="PLE125" s="222"/>
      <c r="PLF125" s="222"/>
      <c r="PLG125" s="222"/>
      <c r="PLH125" s="222"/>
      <c r="PLI125" s="222"/>
      <c r="PLJ125" s="222"/>
      <c r="PLK125" s="222"/>
      <c r="PLL125" s="222"/>
      <c r="PLM125" s="222"/>
      <c r="PLN125" s="222"/>
      <c r="PLO125" s="222"/>
      <c r="PLP125" s="222"/>
      <c r="PLQ125" s="222"/>
      <c r="PLR125" s="222"/>
      <c r="PLS125" s="222"/>
      <c r="PLT125" s="222"/>
      <c r="PLU125" s="222"/>
      <c r="PLV125" s="222"/>
      <c r="PLW125" s="222"/>
      <c r="PLX125" s="222"/>
      <c r="PLY125" s="222"/>
      <c r="PLZ125" s="222"/>
      <c r="PMA125" s="222"/>
      <c r="PMB125" s="222"/>
      <c r="PMC125" s="222"/>
      <c r="PMD125" s="222"/>
      <c r="PME125" s="222"/>
      <c r="PMF125" s="222"/>
      <c r="PMG125" s="222"/>
      <c r="PMH125" s="222"/>
      <c r="PMI125" s="222"/>
      <c r="PMJ125" s="222"/>
      <c r="PMK125" s="222"/>
      <c r="PML125" s="222"/>
      <c r="PMM125" s="222"/>
      <c r="PMN125" s="222"/>
      <c r="PMO125" s="222"/>
      <c r="PMP125" s="222"/>
      <c r="PMQ125" s="222"/>
      <c r="PMR125" s="222"/>
      <c r="PMS125" s="222"/>
      <c r="PMT125" s="222"/>
      <c r="PMU125" s="222"/>
      <c r="PMV125" s="222"/>
      <c r="PMW125" s="222"/>
      <c r="PMX125" s="222"/>
      <c r="PMY125" s="222"/>
      <c r="PMZ125" s="222"/>
      <c r="PNA125" s="222"/>
      <c r="PNB125" s="222"/>
      <c r="PNC125" s="222"/>
      <c r="PND125" s="222"/>
      <c r="PNE125" s="222"/>
      <c r="PNF125" s="222"/>
      <c r="PNG125" s="222"/>
      <c r="PNH125" s="222"/>
      <c r="PNI125" s="222"/>
      <c r="PNJ125" s="222"/>
      <c r="PNK125" s="222"/>
      <c r="PNL125" s="222"/>
      <c r="PNM125" s="222"/>
      <c r="PNN125" s="222"/>
      <c r="PNO125" s="222"/>
      <c r="PNP125" s="222"/>
      <c r="PNQ125" s="222"/>
      <c r="PNR125" s="222"/>
      <c r="PNS125" s="222"/>
      <c r="PNT125" s="222"/>
      <c r="PNU125" s="222"/>
      <c r="PNV125" s="222"/>
      <c r="PNW125" s="222"/>
      <c r="PNX125" s="222"/>
      <c r="PNY125" s="222"/>
      <c r="PNZ125" s="222"/>
      <c r="POA125" s="222"/>
      <c r="POB125" s="222"/>
      <c r="POC125" s="222"/>
      <c r="POD125" s="222"/>
      <c r="POE125" s="222"/>
      <c r="POF125" s="222"/>
      <c r="POG125" s="222"/>
      <c r="POH125" s="222"/>
      <c r="POI125" s="222"/>
      <c r="POJ125" s="222"/>
      <c r="POK125" s="222"/>
      <c r="POL125" s="222"/>
      <c r="POM125" s="222"/>
      <c r="PON125" s="222"/>
      <c r="POO125" s="222"/>
      <c r="POP125" s="222"/>
      <c r="POQ125" s="222"/>
      <c r="POR125" s="222"/>
      <c r="POS125" s="222"/>
      <c r="POT125" s="222"/>
      <c r="POU125" s="222"/>
      <c r="POV125" s="222"/>
      <c r="POW125" s="222"/>
      <c r="POX125" s="222"/>
      <c r="POY125" s="222"/>
      <c r="POZ125" s="222"/>
      <c r="PPA125" s="222"/>
      <c r="PPB125" s="222"/>
      <c r="PPC125" s="222"/>
      <c r="PPD125" s="222"/>
      <c r="PPE125" s="222"/>
      <c r="PPF125" s="222"/>
      <c r="PPG125" s="222"/>
      <c r="PPH125" s="222"/>
      <c r="PPI125" s="222"/>
      <c r="PPJ125" s="222"/>
      <c r="PPK125" s="222"/>
      <c r="PPL125" s="222"/>
      <c r="PPM125" s="222"/>
      <c r="PPN125" s="222"/>
      <c r="PPO125" s="222"/>
      <c r="PPP125" s="222"/>
      <c r="PPQ125" s="222"/>
      <c r="PPR125" s="222"/>
      <c r="PPS125" s="222"/>
      <c r="PPT125" s="222"/>
      <c r="PPU125" s="222"/>
      <c r="PPV125" s="222"/>
      <c r="PPW125" s="222"/>
      <c r="PPX125" s="222"/>
      <c r="PPY125" s="222"/>
      <c r="PPZ125" s="222"/>
      <c r="PQA125" s="222"/>
      <c r="PQB125" s="222"/>
      <c r="PQC125" s="222"/>
      <c r="PQD125" s="222"/>
      <c r="PQE125" s="222"/>
      <c r="PQF125" s="222"/>
      <c r="PQG125" s="222"/>
      <c r="PQH125" s="222"/>
      <c r="PQI125" s="222"/>
      <c r="PQJ125" s="222"/>
      <c r="PQK125" s="222"/>
      <c r="PQL125" s="222"/>
      <c r="PQM125" s="222"/>
      <c r="PQN125" s="222"/>
      <c r="PQO125" s="222"/>
      <c r="PQP125" s="222"/>
      <c r="PQQ125" s="222"/>
      <c r="PQR125" s="222"/>
      <c r="PQS125" s="222"/>
      <c r="PQT125" s="222"/>
      <c r="PQU125" s="222"/>
      <c r="PQV125" s="222"/>
      <c r="PQW125" s="222"/>
      <c r="PQX125" s="222"/>
      <c r="PQY125" s="222"/>
      <c r="PQZ125" s="222"/>
      <c r="PRA125" s="222"/>
      <c r="PRB125" s="222"/>
      <c r="PRC125" s="222"/>
      <c r="PRD125" s="222"/>
      <c r="PRE125" s="222"/>
      <c r="PRF125" s="222"/>
      <c r="PRG125" s="222"/>
      <c r="PRH125" s="222"/>
      <c r="PRI125" s="222"/>
      <c r="PRJ125" s="222"/>
      <c r="PRK125" s="222"/>
      <c r="PRL125" s="222"/>
      <c r="PRM125" s="222"/>
      <c r="PRN125" s="222"/>
      <c r="PRO125" s="222"/>
      <c r="PRP125" s="222"/>
      <c r="PRQ125" s="222"/>
      <c r="PRR125" s="222"/>
      <c r="PRS125" s="222"/>
      <c r="PRT125" s="222"/>
      <c r="PRU125" s="222"/>
      <c r="PRV125" s="222"/>
      <c r="PRW125" s="222"/>
      <c r="PRX125" s="222"/>
      <c r="PRY125" s="222"/>
      <c r="PRZ125" s="222"/>
      <c r="PSA125" s="222"/>
      <c r="PSB125" s="222"/>
      <c r="PSC125" s="222"/>
      <c r="PSD125" s="222"/>
      <c r="PSE125" s="222"/>
      <c r="PSF125" s="222"/>
      <c r="PSG125" s="222"/>
      <c r="PSH125" s="222"/>
      <c r="PSI125" s="222"/>
      <c r="PSJ125" s="222"/>
      <c r="PSK125" s="222"/>
      <c r="PSL125" s="222"/>
      <c r="PSM125" s="222"/>
      <c r="PSN125" s="222"/>
      <c r="PSO125" s="222"/>
      <c r="PSP125" s="222"/>
      <c r="PSQ125" s="222"/>
      <c r="PSR125" s="222"/>
      <c r="PSS125" s="222"/>
      <c r="PST125" s="222"/>
      <c r="PSU125" s="222"/>
      <c r="PSV125" s="222"/>
      <c r="PSW125" s="222"/>
      <c r="PSX125" s="222"/>
      <c r="PSY125" s="222"/>
      <c r="PSZ125" s="222"/>
      <c r="PTA125" s="222"/>
      <c r="PTB125" s="222"/>
      <c r="PTC125" s="222"/>
      <c r="PTD125" s="222"/>
      <c r="PTE125" s="222"/>
      <c r="PTF125" s="222"/>
      <c r="PTG125" s="222"/>
      <c r="PTH125" s="222"/>
      <c r="PTI125" s="222"/>
      <c r="PTJ125" s="222"/>
      <c r="PTK125" s="222"/>
      <c r="PTL125" s="222"/>
      <c r="PTM125" s="222"/>
      <c r="PTN125" s="222"/>
      <c r="PTO125" s="222"/>
      <c r="PTP125" s="222"/>
      <c r="PTQ125" s="222"/>
      <c r="PTR125" s="222"/>
      <c r="PTS125" s="222"/>
      <c r="PTT125" s="222"/>
      <c r="PTU125" s="222"/>
      <c r="PTV125" s="222"/>
      <c r="PTW125" s="222"/>
      <c r="PTX125" s="222"/>
      <c r="PTY125" s="222"/>
      <c r="PTZ125" s="222"/>
      <c r="PUA125" s="222"/>
      <c r="PUB125" s="222"/>
      <c r="PUC125" s="222"/>
      <c r="PUD125" s="222"/>
      <c r="PUE125" s="222"/>
      <c r="PUF125" s="222"/>
      <c r="PUG125" s="222"/>
      <c r="PUH125" s="222"/>
      <c r="PUI125" s="222"/>
      <c r="PUJ125" s="222"/>
      <c r="PUK125" s="222"/>
      <c r="PUL125" s="222"/>
      <c r="PUM125" s="222"/>
      <c r="PUN125" s="222"/>
      <c r="PUO125" s="222"/>
      <c r="PUP125" s="222"/>
      <c r="PUQ125" s="222"/>
      <c r="PUR125" s="222"/>
      <c r="PUS125" s="222"/>
      <c r="PUT125" s="222"/>
      <c r="PUU125" s="222"/>
      <c r="PUV125" s="222"/>
      <c r="PUW125" s="222"/>
      <c r="PUX125" s="222"/>
      <c r="PUY125" s="222"/>
      <c r="PUZ125" s="222"/>
      <c r="PVA125" s="222"/>
      <c r="PVB125" s="222"/>
      <c r="PVC125" s="222"/>
      <c r="PVD125" s="222"/>
      <c r="PVE125" s="222"/>
      <c r="PVF125" s="222"/>
      <c r="PVG125" s="222"/>
      <c r="PVH125" s="222"/>
      <c r="PVI125" s="222"/>
      <c r="PVJ125" s="222"/>
      <c r="PVK125" s="222"/>
      <c r="PVL125" s="222"/>
      <c r="PVM125" s="222"/>
      <c r="PVN125" s="222"/>
      <c r="PVO125" s="222"/>
      <c r="PVP125" s="222"/>
      <c r="PVQ125" s="222"/>
      <c r="PVR125" s="222"/>
      <c r="PVS125" s="222"/>
      <c r="PVT125" s="222"/>
      <c r="PVU125" s="222"/>
      <c r="PVV125" s="222"/>
      <c r="PVW125" s="222"/>
      <c r="PVX125" s="222"/>
      <c r="PVY125" s="222"/>
      <c r="PVZ125" s="222"/>
      <c r="PWA125" s="222"/>
      <c r="PWB125" s="222"/>
      <c r="PWC125" s="222"/>
      <c r="PWD125" s="222"/>
      <c r="PWE125" s="222"/>
      <c r="PWF125" s="222"/>
      <c r="PWG125" s="222"/>
      <c r="PWH125" s="222"/>
      <c r="PWI125" s="222"/>
      <c r="PWJ125" s="222"/>
      <c r="PWK125" s="222"/>
      <c r="PWL125" s="222"/>
      <c r="PWM125" s="222"/>
      <c r="PWN125" s="222"/>
      <c r="PWO125" s="222"/>
      <c r="PWP125" s="222"/>
      <c r="PWQ125" s="222"/>
      <c r="PWR125" s="222"/>
      <c r="PWS125" s="222"/>
      <c r="PWT125" s="222"/>
      <c r="PWU125" s="222"/>
      <c r="PWV125" s="222"/>
      <c r="PWW125" s="222"/>
      <c r="PWX125" s="222"/>
      <c r="PWY125" s="222"/>
      <c r="PWZ125" s="222"/>
      <c r="PXA125" s="222"/>
      <c r="PXB125" s="222"/>
      <c r="PXC125" s="222"/>
      <c r="PXD125" s="222"/>
      <c r="PXE125" s="222"/>
      <c r="PXF125" s="222"/>
      <c r="PXG125" s="222"/>
      <c r="PXH125" s="222"/>
      <c r="PXI125" s="222"/>
      <c r="PXJ125" s="222"/>
      <c r="PXK125" s="222"/>
      <c r="PXL125" s="222"/>
      <c r="PXM125" s="222"/>
      <c r="PXN125" s="222"/>
      <c r="PXO125" s="222"/>
      <c r="PXP125" s="222"/>
      <c r="PXQ125" s="222"/>
      <c r="PXR125" s="222"/>
      <c r="PXS125" s="222"/>
      <c r="PXT125" s="222"/>
      <c r="PXU125" s="222"/>
      <c r="PXV125" s="222"/>
      <c r="PXW125" s="222"/>
      <c r="PXX125" s="222"/>
      <c r="PXY125" s="222"/>
      <c r="PXZ125" s="222"/>
      <c r="PYA125" s="222"/>
      <c r="PYB125" s="222"/>
      <c r="PYC125" s="222"/>
      <c r="PYD125" s="222"/>
      <c r="PYE125" s="222"/>
      <c r="PYF125" s="222"/>
      <c r="PYG125" s="222"/>
      <c r="PYH125" s="222"/>
      <c r="PYI125" s="222"/>
      <c r="PYJ125" s="222"/>
      <c r="PYK125" s="222"/>
      <c r="PYL125" s="222"/>
      <c r="PYM125" s="222"/>
      <c r="PYN125" s="222"/>
      <c r="PYO125" s="222"/>
      <c r="PYP125" s="222"/>
      <c r="PYQ125" s="222"/>
      <c r="PYR125" s="222"/>
      <c r="PYS125" s="222"/>
      <c r="PYT125" s="222"/>
      <c r="PYU125" s="222"/>
      <c r="PYV125" s="222"/>
      <c r="PYW125" s="222"/>
      <c r="PYX125" s="222"/>
      <c r="PYY125" s="222"/>
      <c r="PYZ125" s="222"/>
      <c r="PZA125" s="222"/>
      <c r="PZB125" s="222"/>
      <c r="PZC125" s="222"/>
      <c r="PZD125" s="222"/>
      <c r="PZE125" s="222"/>
      <c r="PZF125" s="222"/>
      <c r="PZG125" s="222"/>
      <c r="PZH125" s="222"/>
      <c r="PZI125" s="222"/>
      <c r="PZJ125" s="222"/>
      <c r="PZK125" s="222"/>
      <c r="PZL125" s="222"/>
      <c r="PZM125" s="222"/>
      <c r="PZN125" s="222"/>
      <c r="PZO125" s="222"/>
      <c r="PZP125" s="222"/>
      <c r="PZQ125" s="222"/>
      <c r="PZR125" s="222"/>
      <c r="PZS125" s="222"/>
      <c r="PZT125" s="222"/>
      <c r="PZU125" s="222"/>
      <c r="PZV125" s="222"/>
      <c r="PZW125" s="222"/>
      <c r="PZX125" s="222"/>
      <c r="PZY125" s="222"/>
      <c r="PZZ125" s="222"/>
      <c r="QAA125" s="222"/>
      <c r="QAB125" s="222"/>
      <c r="QAC125" s="222"/>
      <c r="QAD125" s="222"/>
      <c r="QAE125" s="222"/>
      <c r="QAF125" s="222"/>
      <c r="QAG125" s="222"/>
      <c r="QAH125" s="222"/>
      <c r="QAI125" s="222"/>
      <c r="QAJ125" s="222"/>
      <c r="QAK125" s="222"/>
      <c r="QAL125" s="222"/>
      <c r="QAM125" s="222"/>
      <c r="QAN125" s="222"/>
      <c r="QAO125" s="222"/>
      <c r="QAP125" s="222"/>
      <c r="QAQ125" s="222"/>
      <c r="QAR125" s="222"/>
      <c r="QAS125" s="222"/>
      <c r="QAT125" s="222"/>
      <c r="QAU125" s="222"/>
      <c r="QAV125" s="222"/>
      <c r="QAW125" s="222"/>
      <c r="QAX125" s="222"/>
      <c r="QAY125" s="222"/>
      <c r="QAZ125" s="222"/>
      <c r="QBA125" s="222"/>
      <c r="QBB125" s="222"/>
      <c r="QBC125" s="222"/>
      <c r="QBD125" s="222"/>
      <c r="QBE125" s="222"/>
      <c r="QBF125" s="222"/>
      <c r="QBG125" s="222"/>
      <c r="QBH125" s="222"/>
      <c r="QBI125" s="222"/>
      <c r="QBJ125" s="222"/>
      <c r="QBK125" s="222"/>
      <c r="QBL125" s="222"/>
      <c r="QBM125" s="222"/>
      <c r="QBN125" s="222"/>
      <c r="QBO125" s="222"/>
      <c r="QBP125" s="222"/>
      <c r="QBQ125" s="222"/>
      <c r="QBR125" s="222"/>
      <c r="QBS125" s="222"/>
      <c r="QBT125" s="222"/>
      <c r="QBU125" s="222"/>
      <c r="QBV125" s="222"/>
      <c r="QBW125" s="222"/>
      <c r="QBX125" s="222"/>
      <c r="QBY125" s="222"/>
      <c r="QBZ125" s="222"/>
      <c r="QCA125" s="222"/>
      <c r="QCB125" s="222"/>
      <c r="QCC125" s="222"/>
      <c r="QCD125" s="222"/>
      <c r="QCE125" s="222"/>
      <c r="QCF125" s="222"/>
      <c r="QCG125" s="222"/>
      <c r="QCH125" s="222"/>
      <c r="QCI125" s="222"/>
      <c r="QCJ125" s="222"/>
      <c r="QCK125" s="222"/>
      <c r="QCL125" s="222"/>
      <c r="QCM125" s="222"/>
      <c r="QCN125" s="222"/>
      <c r="QCO125" s="222"/>
      <c r="QCP125" s="222"/>
      <c r="QCQ125" s="222"/>
      <c r="QCR125" s="222"/>
      <c r="QCS125" s="222"/>
      <c r="QCT125" s="222"/>
      <c r="QCU125" s="222"/>
      <c r="QCV125" s="222"/>
      <c r="QCW125" s="222"/>
      <c r="QCX125" s="222"/>
      <c r="QCY125" s="222"/>
      <c r="QCZ125" s="222"/>
      <c r="QDA125" s="222"/>
      <c r="QDB125" s="222"/>
      <c r="QDC125" s="222"/>
      <c r="QDD125" s="222"/>
      <c r="QDE125" s="222"/>
      <c r="QDF125" s="222"/>
      <c r="QDG125" s="222"/>
      <c r="QDH125" s="222"/>
      <c r="QDI125" s="222"/>
      <c r="QDJ125" s="222"/>
      <c r="QDK125" s="222"/>
      <c r="QDL125" s="222"/>
      <c r="QDM125" s="222"/>
      <c r="QDN125" s="222"/>
      <c r="QDO125" s="222"/>
      <c r="QDP125" s="222"/>
      <c r="QDQ125" s="222"/>
      <c r="QDR125" s="222"/>
      <c r="QDS125" s="222"/>
      <c r="QDT125" s="222"/>
      <c r="QDU125" s="222"/>
      <c r="QDV125" s="222"/>
      <c r="QDW125" s="222"/>
      <c r="QDX125" s="222"/>
      <c r="QDY125" s="222"/>
      <c r="QDZ125" s="222"/>
      <c r="QEA125" s="222"/>
      <c r="QEB125" s="222"/>
      <c r="QEC125" s="222"/>
      <c r="QED125" s="222"/>
      <c r="QEE125" s="222"/>
      <c r="QEF125" s="222"/>
      <c r="QEG125" s="222"/>
      <c r="QEH125" s="222"/>
      <c r="QEI125" s="222"/>
      <c r="QEJ125" s="222"/>
      <c r="QEK125" s="222"/>
      <c r="QEL125" s="222"/>
      <c r="QEM125" s="222"/>
      <c r="QEN125" s="222"/>
      <c r="QEO125" s="222"/>
      <c r="QEP125" s="222"/>
      <c r="QEQ125" s="222"/>
      <c r="QER125" s="222"/>
      <c r="QES125" s="222"/>
      <c r="QET125" s="222"/>
      <c r="QEU125" s="222"/>
      <c r="QEV125" s="222"/>
      <c r="QEW125" s="222"/>
      <c r="QEX125" s="222"/>
      <c r="QEY125" s="222"/>
      <c r="QEZ125" s="222"/>
      <c r="QFA125" s="222"/>
      <c r="QFB125" s="222"/>
      <c r="QFC125" s="222"/>
      <c r="QFD125" s="222"/>
      <c r="QFE125" s="222"/>
      <c r="QFF125" s="222"/>
      <c r="QFG125" s="222"/>
      <c r="QFH125" s="222"/>
      <c r="QFI125" s="222"/>
      <c r="QFJ125" s="222"/>
      <c r="QFK125" s="222"/>
      <c r="QFL125" s="222"/>
      <c r="QFM125" s="222"/>
      <c r="QFN125" s="222"/>
      <c r="QFO125" s="222"/>
      <c r="QFP125" s="222"/>
      <c r="QFQ125" s="222"/>
      <c r="QFR125" s="222"/>
      <c r="QFS125" s="222"/>
      <c r="QFT125" s="222"/>
      <c r="QFU125" s="222"/>
      <c r="QFV125" s="222"/>
      <c r="QFW125" s="222"/>
      <c r="QFX125" s="222"/>
      <c r="QFY125" s="222"/>
      <c r="QFZ125" s="222"/>
      <c r="QGA125" s="222"/>
      <c r="QGB125" s="222"/>
      <c r="QGC125" s="222"/>
      <c r="QGD125" s="222"/>
      <c r="QGE125" s="222"/>
      <c r="QGF125" s="222"/>
      <c r="QGG125" s="222"/>
      <c r="QGH125" s="222"/>
      <c r="QGI125" s="222"/>
      <c r="QGJ125" s="222"/>
      <c r="QGK125" s="222"/>
      <c r="QGL125" s="222"/>
      <c r="QGM125" s="222"/>
      <c r="QGN125" s="222"/>
      <c r="QGO125" s="222"/>
      <c r="QGP125" s="222"/>
      <c r="QGQ125" s="222"/>
      <c r="QGR125" s="222"/>
      <c r="QGS125" s="222"/>
      <c r="QGT125" s="222"/>
      <c r="QGU125" s="222"/>
      <c r="QGV125" s="222"/>
      <c r="QGW125" s="222"/>
      <c r="QGX125" s="222"/>
      <c r="QGY125" s="222"/>
      <c r="QGZ125" s="222"/>
      <c r="QHA125" s="222"/>
      <c r="QHB125" s="222"/>
      <c r="QHC125" s="222"/>
      <c r="QHD125" s="222"/>
      <c r="QHE125" s="222"/>
      <c r="QHF125" s="222"/>
      <c r="QHG125" s="222"/>
      <c r="QHH125" s="222"/>
      <c r="QHI125" s="222"/>
      <c r="QHJ125" s="222"/>
      <c r="QHK125" s="222"/>
      <c r="QHL125" s="222"/>
      <c r="QHM125" s="222"/>
      <c r="QHN125" s="222"/>
      <c r="QHO125" s="222"/>
      <c r="QHP125" s="222"/>
      <c r="QHQ125" s="222"/>
      <c r="QHR125" s="222"/>
      <c r="QHS125" s="222"/>
      <c r="QHT125" s="222"/>
      <c r="QHU125" s="222"/>
      <c r="QHV125" s="222"/>
      <c r="QHW125" s="222"/>
      <c r="QHX125" s="222"/>
      <c r="QHY125" s="222"/>
      <c r="QHZ125" s="222"/>
      <c r="QIA125" s="222"/>
      <c r="QIB125" s="222"/>
      <c r="QIC125" s="222"/>
      <c r="QID125" s="222"/>
      <c r="QIE125" s="222"/>
      <c r="QIF125" s="222"/>
      <c r="QIG125" s="222"/>
      <c r="QIH125" s="222"/>
      <c r="QII125" s="222"/>
      <c r="QIJ125" s="222"/>
      <c r="QIK125" s="222"/>
      <c r="QIL125" s="222"/>
      <c r="QIM125" s="222"/>
      <c r="QIN125" s="222"/>
      <c r="QIO125" s="222"/>
      <c r="QIP125" s="222"/>
      <c r="QIQ125" s="222"/>
      <c r="QIR125" s="222"/>
      <c r="QIS125" s="222"/>
      <c r="QIT125" s="222"/>
      <c r="QIU125" s="222"/>
      <c r="QIV125" s="222"/>
      <c r="QIW125" s="222"/>
      <c r="QIX125" s="222"/>
      <c r="QIY125" s="222"/>
      <c r="QIZ125" s="222"/>
      <c r="QJA125" s="222"/>
      <c r="QJB125" s="222"/>
      <c r="QJC125" s="222"/>
      <c r="QJD125" s="222"/>
      <c r="QJE125" s="222"/>
      <c r="QJF125" s="222"/>
      <c r="QJG125" s="222"/>
      <c r="QJH125" s="222"/>
      <c r="QJI125" s="222"/>
      <c r="QJJ125" s="222"/>
      <c r="QJK125" s="222"/>
      <c r="QJL125" s="222"/>
      <c r="QJM125" s="222"/>
      <c r="QJN125" s="222"/>
      <c r="QJO125" s="222"/>
      <c r="QJP125" s="222"/>
      <c r="QJQ125" s="222"/>
      <c r="QJR125" s="222"/>
      <c r="QJS125" s="222"/>
      <c r="QJT125" s="222"/>
      <c r="QJU125" s="222"/>
      <c r="QJV125" s="222"/>
      <c r="QJW125" s="222"/>
      <c r="QJX125" s="222"/>
      <c r="QJY125" s="222"/>
      <c r="QJZ125" s="222"/>
      <c r="QKA125" s="222"/>
      <c r="QKB125" s="222"/>
      <c r="QKC125" s="222"/>
      <c r="QKD125" s="222"/>
      <c r="QKE125" s="222"/>
      <c r="QKF125" s="222"/>
      <c r="QKG125" s="222"/>
      <c r="QKH125" s="222"/>
      <c r="QKI125" s="222"/>
      <c r="QKJ125" s="222"/>
      <c r="QKK125" s="222"/>
      <c r="QKL125" s="222"/>
      <c r="QKM125" s="222"/>
      <c r="QKN125" s="222"/>
      <c r="QKO125" s="222"/>
      <c r="QKP125" s="222"/>
      <c r="QKQ125" s="222"/>
      <c r="QKR125" s="222"/>
      <c r="QKS125" s="222"/>
      <c r="QKT125" s="222"/>
      <c r="QKU125" s="222"/>
      <c r="QKV125" s="222"/>
      <c r="QKW125" s="222"/>
      <c r="QKX125" s="222"/>
      <c r="QKY125" s="222"/>
      <c r="QKZ125" s="222"/>
      <c r="QLA125" s="222"/>
      <c r="QLB125" s="222"/>
      <c r="QLC125" s="222"/>
      <c r="QLD125" s="222"/>
      <c r="QLE125" s="222"/>
      <c r="QLF125" s="222"/>
      <c r="QLG125" s="222"/>
      <c r="QLH125" s="222"/>
      <c r="QLI125" s="222"/>
      <c r="QLJ125" s="222"/>
      <c r="QLK125" s="222"/>
      <c r="QLL125" s="222"/>
      <c r="QLM125" s="222"/>
      <c r="QLN125" s="222"/>
      <c r="QLO125" s="222"/>
      <c r="QLP125" s="222"/>
      <c r="QLQ125" s="222"/>
      <c r="QLR125" s="222"/>
      <c r="QLS125" s="222"/>
      <c r="QLT125" s="222"/>
      <c r="QLU125" s="222"/>
      <c r="QLV125" s="222"/>
      <c r="QLW125" s="222"/>
      <c r="QLX125" s="222"/>
      <c r="QLY125" s="222"/>
      <c r="QLZ125" s="222"/>
      <c r="QMA125" s="222"/>
      <c r="QMB125" s="222"/>
      <c r="QMC125" s="222"/>
      <c r="QMD125" s="222"/>
      <c r="QME125" s="222"/>
      <c r="QMF125" s="222"/>
      <c r="QMG125" s="222"/>
      <c r="QMH125" s="222"/>
      <c r="QMI125" s="222"/>
      <c r="QMJ125" s="222"/>
      <c r="QMK125" s="222"/>
      <c r="QML125" s="222"/>
      <c r="QMM125" s="222"/>
      <c r="QMN125" s="222"/>
      <c r="QMO125" s="222"/>
      <c r="QMP125" s="222"/>
      <c r="QMQ125" s="222"/>
      <c r="QMR125" s="222"/>
      <c r="QMS125" s="222"/>
      <c r="QMT125" s="222"/>
      <c r="QMU125" s="222"/>
      <c r="QMV125" s="222"/>
      <c r="QMW125" s="222"/>
      <c r="QMX125" s="222"/>
      <c r="QMY125" s="222"/>
      <c r="QMZ125" s="222"/>
      <c r="QNA125" s="222"/>
      <c r="QNB125" s="222"/>
      <c r="QNC125" s="222"/>
      <c r="QND125" s="222"/>
      <c r="QNE125" s="222"/>
      <c r="QNF125" s="222"/>
      <c r="QNG125" s="222"/>
      <c r="QNH125" s="222"/>
      <c r="QNI125" s="222"/>
      <c r="QNJ125" s="222"/>
      <c r="QNK125" s="222"/>
      <c r="QNL125" s="222"/>
      <c r="QNM125" s="222"/>
      <c r="QNN125" s="222"/>
      <c r="QNO125" s="222"/>
      <c r="QNP125" s="222"/>
      <c r="QNQ125" s="222"/>
      <c r="QNR125" s="222"/>
      <c r="QNS125" s="222"/>
      <c r="QNT125" s="222"/>
      <c r="QNU125" s="222"/>
      <c r="QNV125" s="222"/>
      <c r="QNW125" s="222"/>
      <c r="QNX125" s="222"/>
      <c r="QNY125" s="222"/>
      <c r="QNZ125" s="222"/>
      <c r="QOA125" s="222"/>
      <c r="QOB125" s="222"/>
      <c r="QOC125" s="222"/>
      <c r="QOD125" s="222"/>
      <c r="QOE125" s="222"/>
      <c r="QOF125" s="222"/>
      <c r="QOG125" s="222"/>
      <c r="QOH125" s="222"/>
      <c r="QOI125" s="222"/>
      <c r="QOJ125" s="222"/>
      <c r="QOK125" s="222"/>
      <c r="QOL125" s="222"/>
      <c r="QOM125" s="222"/>
      <c r="QON125" s="222"/>
      <c r="QOO125" s="222"/>
      <c r="QOP125" s="222"/>
      <c r="QOQ125" s="222"/>
      <c r="QOR125" s="222"/>
      <c r="QOS125" s="222"/>
      <c r="QOT125" s="222"/>
      <c r="QOU125" s="222"/>
      <c r="QOV125" s="222"/>
      <c r="QOW125" s="222"/>
      <c r="QOX125" s="222"/>
      <c r="QOY125" s="222"/>
      <c r="QOZ125" s="222"/>
      <c r="QPA125" s="222"/>
      <c r="QPB125" s="222"/>
      <c r="QPC125" s="222"/>
      <c r="QPD125" s="222"/>
      <c r="QPE125" s="222"/>
      <c r="QPF125" s="222"/>
      <c r="QPG125" s="222"/>
      <c r="QPH125" s="222"/>
      <c r="QPI125" s="222"/>
      <c r="QPJ125" s="222"/>
      <c r="QPK125" s="222"/>
      <c r="QPL125" s="222"/>
      <c r="QPM125" s="222"/>
      <c r="QPN125" s="222"/>
      <c r="QPO125" s="222"/>
      <c r="QPP125" s="222"/>
      <c r="QPQ125" s="222"/>
      <c r="QPR125" s="222"/>
      <c r="QPS125" s="222"/>
      <c r="QPT125" s="222"/>
      <c r="QPU125" s="222"/>
      <c r="QPV125" s="222"/>
      <c r="QPW125" s="222"/>
      <c r="QPX125" s="222"/>
      <c r="QPY125" s="222"/>
      <c r="QPZ125" s="222"/>
      <c r="QQA125" s="222"/>
      <c r="QQB125" s="222"/>
      <c r="QQC125" s="222"/>
      <c r="QQD125" s="222"/>
      <c r="QQE125" s="222"/>
      <c r="QQF125" s="222"/>
      <c r="QQG125" s="222"/>
      <c r="QQH125" s="222"/>
      <c r="QQI125" s="222"/>
      <c r="QQJ125" s="222"/>
      <c r="QQK125" s="222"/>
      <c r="QQL125" s="222"/>
      <c r="QQM125" s="222"/>
      <c r="QQN125" s="222"/>
      <c r="QQO125" s="222"/>
      <c r="QQP125" s="222"/>
      <c r="QQQ125" s="222"/>
      <c r="QQR125" s="222"/>
      <c r="QQS125" s="222"/>
      <c r="QQT125" s="222"/>
      <c r="QQU125" s="222"/>
      <c r="QQV125" s="222"/>
      <c r="QQW125" s="222"/>
      <c r="QQX125" s="222"/>
      <c r="QQY125" s="222"/>
      <c r="QQZ125" s="222"/>
      <c r="QRA125" s="222"/>
      <c r="QRB125" s="222"/>
      <c r="QRC125" s="222"/>
      <c r="QRD125" s="222"/>
      <c r="QRE125" s="222"/>
      <c r="QRF125" s="222"/>
      <c r="QRG125" s="222"/>
      <c r="QRH125" s="222"/>
      <c r="QRI125" s="222"/>
      <c r="QRJ125" s="222"/>
      <c r="QRK125" s="222"/>
      <c r="QRL125" s="222"/>
      <c r="QRM125" s="222"/>
      <c r="QRN125" s="222"/>
      <c r="QRO125" s="222"/>
      <c r="QRP125" s="222"/>
      <c r="QRQ125" s="222"/>
      <c r="QRR125" s="222"/>
      <c r="QRS125" s="222"/>
      <c r="QRT125" s="222"/>
      <c r="QRU125" s="222"/>
      <c r="QRV125" s="222"/>
      <c r="QRW125" s="222"/>
      <c r="QRX125" s="222"/>
      <c r="QRY125" s="222"/>
      <c r="QRZ125" s="222"/>
      <c r="QSA125" s="222"/>
      <c r="QSB125" s="222"/>
      <c r="QSC125" s="222"/>
      <c r="QSD125" s="222"/>
      <c r="QSE125" s="222"/>
      <c r="QSF125" s="222"/>
      <c r="QSG125" s="222"/>
      <c r="QSH125" s="222"/>
      <c r="QSI125" s="222"/>
      <c r="QSJ125" s="222"/>
      <c r="QSK125" s="222"/>
      <c r="QSL125" s="222"/>
      <c r="QSM125" s="222"/>
      <c r="QSN125" s="222"/>
      <c r="QSO125" s="222"/>
      <c r="QSP125" s="222"/>
      <c r="QSQ125" s="222"/>
      <c r="QSR125" s="222"/>
      <c r="QSS125" s="222"/>
      <c r="QST125" s="222"/>
      <c r="QSU125" s="222"/>
      <c r="QSV125" s="222"/>
      <c r="QSW125" s="222"/>
      <c r="QSX125" s="222"/>
      <c r="QSY125" s="222"/>
      <c r="QSZ125" s="222"/>
      <c r="QTA125" s="222"/>
      <c r="QTB125" s="222"/>
      <c r="QTC125" s="222"/>
      <c r="QTD125" s="222"/>
      <c r="QTE125" s="222"/>
      <c r="QTF125" s="222"/>
      <c r="QTG125" s="222"/>
      <c r="QTH125" s="222"/>
      <c r="QTI125" s="222"/>
      <c r="QTJ125" s="222"/>
      <c r="QTK125" s="222"/>
      <c r="QTL125" s="222"/>
      <c r="QTM125" s="222"/>
      <c r="QTN125" s="222"/>
      <c r="QTO125" s="222"/>
      <c r="QTP125" s="222"/>
      <c r="QTQ125" s="222"/>
      <c r="QTR125" s="222"/>
      <c r="QTS125" s="222"/>
      <c r="QTT125" s="222"/>
      <c r="QTU125" s="222"/>
      <c r="QTV125" s="222"/>
      <c r="QTW125" s="222"/>
      <c r="QTX125" s="222"/>
      <c r="QTY125" s="222"/>
      <c r="QTZ125" s="222"/>
      <c r="QUA125" s="222"/>
      <c r="QUB125" s="222"/>
      <c r="QUC125" s="222"/>
      <c r="QUD125" s="222"/>
      <c r="QUE125" s="222"/>
      <c r="QUF125" s="222"/>
      <c r="QUG125" s="222"/>
      <c r="QUH125" s="222"/>
      <c r="QUI125" s="222"/>
      <c r="QUJ125" s="222"/>
      <c r="QUK125" s="222"/>
      <c r="QUL125" s="222"/>
      <c r="QUM125" s="222"/>
      <c r="QUN125" s="222"/>
      <c r="QUO125" s="222"/>
      <c r="QUP125" s="222"/>
      <c r="QUQ125" s="222"/>
      <c r="QUR125" s="222"/>
      <c r="QUS125" s="222"/>
      <c r="QUT125" s="222"/>
      <c r="QUU125" s="222"/>
      <c r="QUV125" s="222"/>
      <c r="QUW125" s="222"/>
      <c r="QUX125" s="222"/>
      <c r="QUY125" s="222"/>
      <c r="QUZ125" s="222"/>
      <c r="QVA125" s="222"/>
      <c r="QVB125" s="222"/>
      <c r="QVC125" s="222"/>
      <c r="QVD125" s="222"/>
      <c r="QVE125" s="222"/>
      <c r="QVF125" s="222"/>
      <c r="QVG125" s="222"/>
      <c r="QVH125" s="222"/>
      <c r="QVI125" s="222"/>
      <c r="QVJ125" s="222"/>
      <c r="QVK125" s="222"/>
      <c r="QVL125" s="222"/>
      <c r="QVM125" s="222"/>
      <c r="QVN125" s="222"/>
      <c r="QVO125" s="222"/>
      <c r="QVP125" s="222"/>
      <c r="QVQ125" s="222"/>
      <c r="QVR125" s="222"/>
      <c r="QVS125" s="222"/>
      <c r="QVT125" s="222"/>
      <c r="QVU125" s="222"/>
      <c r="QVV125" s="222"/>
      <c r="QVW125" s="222"/>
      <c r="QVX125" s="222"/>
      <c r="QVY125" s="222"/>
      <c r="QVZ125" s="222"/>
      <c r="QWA125" s="222"/>
      <c r="QWB125" s="222"/>
      <c r="QWC125" s="222"/>
      <c r="QWD125" s="222"/>
      <c r="QWE125" s="222"/>
      <c r="QWF125" s="222"/>
      <c r="QWG125" s="222"/>
      <c r="QWH125" s="222"/>
      <c r="QWI125" s="222"/>
      <c r="QWJ125" s="222"/>
      <c r="QWK125" s="222"/>
      <c r="QWL125" s="222"/>
      <c r="QWM125" s="222"/>
      <c r="QWN125" s="222"/>
      <c r="QWO125" s="222"/>
      <c r="QWP125" s="222"/>
      <c r="QWQ125" s="222"/>
      <c r="QWR125" s="222"/>
      <c r="QWS125" s="222"/>
      <c r="QWT125" s="222"/>
      <c r="QWU125" s="222"/>
      <c r="QWV125" s="222"/>
      <c r="QWW125" s="222"/>
      <c r="QWX125" s="222"/>
      <c r="QWY125" s="222"/>
      <c r="QWZ125" s="222"/>
      <c r="QXA125" s="222"/>
      <c r="QXB125" s="222"/>
      <c r="QXC125" s="222"/>
      <c r="QXD125" s="222"/>
      <c r="QXE125" s="222"/>
      <c r="QXF125" s="222"/>
      <c r="QXG125" s="222"/>
      <c r="QXH125" s="222"/>
      <c r="QXI125" s="222"/>
      <c r="QXJ125" s="222"/>
      <c r="QXK125" s="222"/>
      <c r="QXL125" s="222"/>
      <c r="QXM125" s="222"/>
      <c r="QXN125" s="222"/>
      <c r="QXO125" s="222"/>
      <c r="QXP125" s="222"/>
      <c r="QXQ125" s="222"/>
      <c r="QXR125" s="222"/>
      <c r="QXS125" s="222"/>
      <c r="QXT125" s="222"/>
      <c r="QXU125" s="222"/>
      <c r="QXV125" s="222"/>
      <c r="QXW125" s="222"/>
      <c r="QXX125" s="222"/>
      <c r="QXY125" s="222"/>
      <c r="QXZ125" s="222"/>
      <c r="QYA125" s="222"/>
      <c r="QYB125" s="222"/>
      <c r="QYC125" s="222"/>
      <c r="QYD125" s="222"/>
      <c r="QYE125" s="222"/>
      <c r="QYF125" s="222"/>
      <c r="QYG125" s="222"/>
      <c r="QYH125" s="222"/>
      <c r="QYI125" s="222"/>
      <c r="QYJ125" s="222"/>
      <c r="QYK125" s="222"/>
      <c r="QYL125" s="222"/>
      <c r="QYM125" s="222"/>
      <c r="QYN125" s="222"/>
      <c r="QYO125" s="222"/>
      <c r="QYP125" s="222"/>
      <c r="QYQ125" s="222"/>
      <c r="QYR125" s="222"/>
      <c r="QYS125" s="222"/>
      <c r="QYT125" s="222"/>
      <c r="QYU125" s="222"/>
      <c r="QYV125" s="222"/>
      <c r="QYW125" s="222"/>
      <c r="QYX125" s="222"/>
      <c r="QYY125" s="222"/>
      <c r="QYZ125" s="222"/>
      <c r="QZA125" s="222"/>
      <c r="QZB125" s="222"/>
      <c r="QZC125" s="222"/>
      <c r="QZD125" s="222"/>
      <c r="QZE125" s="222"/>
      <c r="QZF125" s="222"/>
      <c r="QZG125" s="222"/>
      <c r="QZH125" s="222"/>
      <c r="QZI125" s="222"/>
      <c r="QZJ125" s="222"/>
      <c r="QZK125" s="222"/>
      <c r="QZL125" s="222"/>
      <c r="QZM125" s="222"/>
      <c r="QZN125" s="222"/>
      <c r="QZO125" s="222"/>
      <c r="QZP125" s="222"/>
      <c r="QZQ125" s="222"/>
      <c r="QZR125" s="222"/>
      <c r="QZS125" s="222"/>
      <c r="QZT125" s="222"/>
      <c r="QZU125" s="222"/>
      <c r="QZV125" s="222"/>
      <c r="QZW125" s="222"/>
      <c r="QZX125" s="222"/>
      <c r="QZY125" s="222"/>
      <c r="QZZ125" s="222"/>
      <c r="RAA125" s="222"/>
      <c r="RAB125" s="222"/>
      <c r="RAC125" s="222"/>
      <c r="RAD125" s="222"/>
      <c r="RAE125" s="222"/>
      <c r="RAF125" s="222"/>
      <c r="RAG125" s="222"/>
      <c r="RAH125" s="222"/>
      <c r="RAI125" s="222"/>
      <c r="RAJ125" s="222"/>
      <c r="RAK125" s="222"/>
      <c r="RAL125" s="222"/>
      <c r="RAM125" s="222"/>
      <c r="RAN125" s="222"/>
      <c r="RAO125" s="222"/>
      <c r="RAP125" s="222"/>
      <c r="RAQ125" s="222"/>
      <c r="RAR125" s="222"/>
      <c r="RAS125" s="222"/>
      <c r="RAT125" s="222"/>
      <c r="RAU125" s="222"/>
      <c r="RAV125" s="222"/>
      <c r="RAW125" s="222"/>
      <c r="RAX125" s="222"/>
      <c r="RAY125" s="222"/>
      <c r="RAZ125" s="222"/>
      <c r="RBA125" s="222"/>
      <c r="RBB125" s="222"/>
      <c r="RBC125" s="222"/>
      <c r="RBD125" s="222"/>
      <c r="RBE125" s="222"/>
      <c r="RBF125" s="222"/>
      <c r="RBG125" s="222"/>
      <c r="RBH125" s="222"/>
      <c r="RBI125" s="222"/>
      <c r="RBJ125" s="222"/>
      <c r="RBK125" s="222"/>
      <c r="RBL125" s="222"/>
      <c r="RBM125" s="222"/>
      <c r="RBN125" s="222"/>
      <c r="RBO125" s="222"/>
      <c r="RBP125" s="222"/>
      <c r="RBQ125" s="222"/>
      <c r="RBR125" s="222"/>
      <c r="RBS125" s="222"/>
      <c r="RBT125" s="222"/>
      <c r="RBU125" s="222"/>
      <c r="RBV125" s="222"/>
      <c r="RBW125" s="222"/>
      <c r="RBX125" s="222"/>
      <c r="RBY125" s="222"/>
      <c r="RBZ125" s="222"/>
      <c r="RCA125" s="222"/>
      <c r="RCB125" s="222"/>
      <c r="RCC125" s="222"/>
      <c r="RCD125" s="222"/>
      <c r="RCE125" s="222"/>
      <c r="RCF125" s="222"/>
      <c r="RCG125" s="222"/>
      <c r="RCH125" s="222"/>
      <c r="RCI125" s="222"/>
      <c r="RCJ125" s="222"/>
      <c r="RCK125" s="222"/>
      <c r="RCL125" s="222"/>
      <c r="RCM125" s="222"/>
      <c r="RCN125" s="222"/>
      <c r="RCO125" s="222"/>
      <c r="RCP125" s="222"/>
      <c r="RCQ125" s="222"/>
      <c r="RCR125" s="222"/>
      <c r="RCS125" s="222"/>
      <c r="RCT125" s="222"/>
      <c r="RCU125" s="222"/>
      <c r="RCV125" s="222"/>
      <c r="RCW125" s="222"/>
      <c r="RCX125" s="222"/>
      <c r="RCY125" s="222"/>
      <c r="RCZ125" s="222"/>
      <c r="RDA125" s="222"/>
      <c r="RDB125" s="222"/>
      <c r="RDC125" s="222"/>
      <c r="RDD125" s="222"/>
      <c r="RDE125" s="222"/>
      <c r="RDF125" s="222"/>
      <c r="RDG125" s="222"/>
      <c r="RDH125" s="222"/>
      <c r="RDI125" s="222"/>
      <c r="RDJ125" s="222"/>
      <c r="RDK125" s="222"/>
      <c r="RDL125" s="222"/>
      <c r="RDM125" s="222"/>
      <c r="RDN125" s="222"/>
      <c r="RDO125" s="222"/>
      <c r="RDP125" s="222"/>
      <c r="RDQ125" s="222"/>
      <c r="RDR125" s="222"/>
      <c r="RDS125" s="222"/>
      <c r="RDT125" s="222"/>
      <c r="RDU125" s="222"/>
      <c r="RDV125" s="222"/>
      <c r="RDW125" s="222"/>
      <c r="RDX125" s="222"/>
      <c r="RDY125" s="222"/>
      <c r="RDZ125" s="222"/>
      <c r="REA125" s="222"/>
      <c r="REB125" s="222"/>
      <c r="REC125" s="222"/>
      <c r="RED125" s="222"/>
      <c r="REE125" s="222"/>
      <c r="REF125" s="222"/>
      <c r="REG125" s="222"/>
      <c r="REH125" s="222"/>
      <c r="REI125" s="222"/>
      <c r="REJ125" s="222"/>
      <c r="REK125" s="222"/>
      <c r="REL125" s="222"/>
      <c r="REM125" s="222"/>
      <c r="REN125" s="222"/>
      <c r="REO125" s="222"/>
      <c r="REP125" s="222"/>
      <c r="REQ125" s="222"/>
      <c r="RER125" s="222"/>
      <c r="RES125" s="222"/>
      <c r="RET125" s="222"/>
      <c r="REU125" s="222"/>
      <c r="REV125" s="222"/>
      <c r="REW125" s="222"/>
      <c r="REX125" s="222"/>
      <c r="REY125" s="222"/>
      <c r="REZ125" s="222"/>
      <c r="RFA125" s="222"/>
      <c r="RFB125" s="222"/>
      <c r="RFC125" s="222"/>
      <c r="RFD125" s="222"/>
      <c r="RFE125" s="222"/>
      <c r="RFF125" s="222"/>
      <c r="RFG125" s="222"/>
      <c r="RFH125" s="222"/>
      <c r="RFI125" s="222"/>
      <c r="RFJ125" s="222"/>
      <c r="RFK125" s="222"/>
      <c r="RFL125" s="222"/>
      <c r="RFM125" s="222"/>
      <c r="RFN125" s="222"/>
      <c r="RFO125" s="222"/>
      <c r="RFP125" s="222"/>
      <c r="RFQ125" s="222"/>
      <c r="RFR125" s="222"/>
      <c r="RFS125" s="222"/>
      <c r="RFT125" s="222"/>
      <c r="RFU125" s="222"/>
      <c r="RFV125" s="222"/>
      <c r="RFW125" s="222"/>
      <c r="RFX125" s="222"/>
      <c r="RFY125" s="222"/>
      <c r="RFZ125" s="222"/>
      <c r="RGA125" s="222"/>
      <c r="RGB125" s="222"/>
      <c r="RGC125" s="222"/>
      <c r="RGD125" s="222"/>
      <c r="RGE125" s="222"/>
      <c r="RGF125" s="222"/>
      <c r="RGG125" s="222"/>
      <c r="RGH125" s="222"/>
      <c r="RGI125" s="222"/>
      <c r="RGJ125" s="222"/>
      <c r="RGK125" s="222"/>
      <c r="RGL125" s="222"/>
      <c r="RGM125" s="222"/>
      <c r="RGN125" s="222"/>
      <c r="RGO125" s="222"/>
      <c r="RGP125" s="222"/>
      <c r="RGQ125" s="222"/>
      <c r="RGR125" s="222"/>
      <c r="RGS125" s="222"/>
      <c r="RGT125" s="222"/>
      <c r="RGU125" s="222"/>
      <c r="RGV125" s="222"/>
      <c r="RGW125" s="222"/>
      <c r="RGX125" s="222"/>
      <c r="RGY125" s="222"/>
      <c r="RGZ125" s="222"/>
      <c r="RHA125" s="222"/>
      <c r="RHB125" s="222"/>
      <c r="RHC125" s="222"/>
      <c r="RHD125" s="222"/>
      <c r="RHE125" s="222"/>
      <c r="RHF125" s="222"/>
      <c r="RHG125" s="222"/>
      <c r="RHH125" s="222"/>
      <c r="RHI125" s="222"/>
      <c r="RHJ125" s="222"/>
      <c r="RHK125" s="222"/>
      <c r="RHL125" s="222"/>
      <c r="RHM125" s="222"/>
      <c r="RHN125" s="222"/>
      <c r="RHO125" s="222"/>
      <c r="RHP125" s="222"/>
      <c r="RHQ125" s="222"/>
      <c r="RHR125" s="222"/>
      <c r="RHS125" s="222"/>
      <c r="RHT125" s="222"/>
      <c r="RHU125" s="222"/>
      <c r="RHV125" s="222"/>
      <c r="RHW125" s="222"/>
      <c r="RHX125" s="222"/>
      <c r="RHY125" s="222"/>
      <c r="RHZ125" s="222"/>
      <c r="RIA125" s="222"/>
      <c r="RIB125" s="222"/>
      <c r="RIC125" s="222"/>
      <c r="RID125" s="222"/>
      <c r="RIE125" s="222"/>
      <c r="RIF125" s="222"/>
      <c r="RIG125" s="222"/>
      <c r="RIH125" s="222"/>
      <c r="RII125" s="222"/>
      <c r="RIJ125" s="222"/>
      <c r="RIK125" s="222"/>
      <c r="RIL125" s="222"/>
      <c r="RIM125" s="222"/>
      <c r="RIN125" s="222"/>
      <c r="RIO125" s="222"/>
      <c r="RIP125" s="222"/>
      <c r="RIQ125" s="222"/>
      <c r="RIR125" s="222"/>
      <c r="RIS125" s="222"/>
      <c r="RIT125" s="222"/>
      <c r="RIU125" s="222"/>
      <c r="RIV125" s="222"/>
      <c r="RIW125" s="222"/>
      <c r="RIX125" s="222"/>
      <c r="RIY125" s="222"/>
      <c r="RIZ125" s="222"/>
      <c r="RJA125" s="222"/>
      <c r="RJB125" s="222"/>
      <c r="RJC125" s="222"/>
      <c r="RJD125" s="222"/>
      <c r="RJE125" s="222"/>
      <c r="RJF125" s="222"/>
      <c r="RJG125" s="222"/>
      <c r="RJH125" s="222"/>
      <c r="RJI125" s="222"/>
      <c r="RJJ125" s="222"/>
      <c r="RJK125" s="222"/>
      <c r="RJL125" s="222"/>
      <c r="RJM125" s="222"/>
      <c r="RJN125" s="222"/>
      <c r="RJO125" s="222"/>
      <c r="RJP125" s="222"/>
      <c r="RJQ125" s="222"/>
      <c r="RJR125" s="222"/>
      <c r="RJS125" s="222"/>
      <c r="RJT125" s="222"/>
      <c r="RJU125" s="222"/>
      <c r="RJV125" s="222"/>
      <c r="RJW125" s="222"/>
      <c r="RJX125" s="222"/>
      <c r="RJY125" s="222"/>
      <c r="RJZ125" s="222"/>
      <c r="RKA125" s="222"/>
      <c r="RKB125" s="222"/>
      <c r="RKC125" s="222"/>
      <c r="RKD125" s="222"/>
      <c r="RKE125" s="222"/>
      <c r="RKF125" s="222"/>
      <c r="RKG125" s="222"/>
      <c r="RKH125" s="222"/>
      <c r="RKI125" s="222"/>
      <c r="RKJ125" s="222"/>
      <c r="RKK125" s="222"/>
      <c r="RKL125" s="222"/>
      <c r="RKM125" s="222"/>
      <c r="RKN125" s="222"/>
      <c r="RKO125" s="222"/>
      <c r="RKP125" s="222"/>
      <c r="RKQ125" s="222"/>
      <c r="RKR125" s="222"/>
      <c r="RKS125" s="222"/>
      <c r="RKT125" s="222"/>
      <c r="RKU125" s="222"/>
      <c r="RKV125" s="222"/>
      <c r="RKW125" s="222"/>
      <c r="RKX125" s="222"/>
      <c r="RKY125" s="222"/>
      <c r="RKZ125" s="222"/>
      <c r="RLA125" s="222"/>
      <c r="RLB125" s="222"/>
      <c r="RLC125" s="222"/>
      <c r="RLD125" s="222"/>
      <c r="RLE125" s="222"/>
      <c r="RLF125" s="222"/>
      <c r="RLG125" s="222"/>
      <c r="RLH125" s="222"/>
      <c r="RLI125" s="222"/>
      <c r="RLJ125" s="222"/>
      <c r="RLK125" s="222"/>
      <c r="RLL125" s="222"/>
      <c r="RLM125" s="222"/>
      <c r="RLN125" s="222"/>
      <c r="RLO125" s="222"/>
      <c r="RLP125" s="222"/>
      <c r="RLQ125" s="222"/>
      <c r="RLR125" s="222"/>
      <c r="RLS125" s="222"/>
      <c r="RLT125" s="222"/>
      <c r="RLU125" s="222"/>
      <c r="RLV125" s="222"/>
      <c r="RLW125" s="222"/>
      <c r="RLX125" s="222"/>
      <c r="RLY125" s="222"/>
      <c r="RLZ125" s="222"/>
      <c r="RMA125" s="222"/>
      <c r="RMB125" s="222"/>
      <c r="RMC125" s="222"/>
      <c r="RMD125" s="222"/>
      <c r="RME125" s="222"/>
      <c r="RMF125" s="222"/>
      <c r="RMG125" s="222"/>
      <c r="RMH125" s="222"/>
      <c r="RMI125" s="222"/>
      <c r="RMJ125" s="222"/>
      <c r="RMK125" s="222"/>
      <c r="RML125" s="222"/>
      <c r="RMM125" s="222"/>
      <c r="RMN125" s="222"/>
      <c r="RMO125" s="222"/>
      <c r="RMP125" s="222"/>
      <c r="RMQ125" s="222"/>
      <c r="RMR125" s="222"/>
      <c r="RMS125" s="222"/>
      <c r="RMT125" s="222"/>
      <c r="RMU125" s="222"/>
      <c r="RMV125" s="222"/>
      <c r="RMW125" s="222"/>
      <c r="RMX125" s="222"/>
      <c r="RMY125" s="222"/>
      <c r="RMZ125" s="222"/>
      <c r="RNA125" s="222"/>
      <c r="RNB125" s="222"/>
      <c r="RNC125" s="222"/>
      <c r="RND125" s="222"/>
      <c r="RNE125" s="222"/>
      <c r="RNF125" s="222"/>
      <c r="RNG125" s="222"/>
      <c r="RNH125" s="222"/>
      <c r="RNI125" s="222"/>
      <c r="RNJ125" s="222"/>
      <c r="RNK125" s="222"/>
      <c r="RNL125" s="222"/>
      <c r="RNM125" s="222"/>
      <c r="RNN125" s="222"/>
      <c r="RNO125" s="222"/>
      <c r="RNP125" s="222"/>
      <c r="RNQ125" s="222"/>
      <c r="RNR125" s="222"/>
      <c r="RNS125" s="222"/>
      <c r="RNT125" s="222"/>
      <c r="RNU125" s="222"/>
      <c r="RNV125" s="222"/>
      <c r="RNW125" s="222"/>
      <c r="RNX125" s="222"/>
      <c r="RNY125" s="222"/>
      <c r="RNZ125" s="222"/>
      <c r="ROA125" s="222"/>
      <c r="ROB125" s="222"/>
      <c r="ROC125" s="222"/>
      <c r="ROD125" s="222"/>
      <c r="ROE125" s="222"/>
      <c r="ROF125" s="222"/>
      <c r="ROG125" s="222"/>
      <c r="ROH125" s="222"/>
      <c r="ROI125" s="222"/>
      <c r="ROJ125" s="222"/>
      <c r="ROK125" s="222"/>
      <c r="ROL125" s="222"/>
      <c r="ROM125" s="222"/>
      <c r="RON125" s="222"/>
      <c r="ROO125" s="222"/>
      <c r="ROP125" s="222"/>
      <c r="ROQ125" s="222"/>
      <c r="ROR125" s="222"/>
      <c r="ROS125" s="222"/>
      <c r="ROT125" s="222"/>
      <c r="ROU125" s="222"/>
      <c r="ROV125" s="222"/>
      <c r="ROW125" s="222"/>
      <c r="ROX125" s="222"/>
      <c r="ROY125" s="222"/>
      <c r="ROZ125" s="222"/>
      <c r="RPA125" s="222"/>
      <c r="RPB125" s="222"/>
      <c r="RPC125" s="222"/>
      <c r="RPD125" s="222"/>
      <c r="RPE125" s="222"/>
      <c r="RPF125" s="222"/>
      <c r="RPG125" s="222"/>
      <c r="RPH125" s="222"/>
      <c r="RPI125" s="222"/>
      <c r="RPJ125" s="222"/>
      <c r="RPK125" s="222"/>
      <c r="RPL125" s="222"/>
      <c r="RPM125" s="222"/>
      <c r="RPN125" s="222"/>
      <c r="RPO125" s="222"/>
      <c r="RPP125" s="222"/>
      <c r="RPQ125" s="222"/>
      <c r="RPR125" s="222"/>
      <c r="RPS125" s="222"/>
      <c r="RPT125" s="222"/>
      <c r="RPU125" s="222"/>
      <c r="RPV125" s="222"/>
      <c r="RPW125" s="222"/>
      <c r="RPX125" s="222"/>
      <c r="RPY125" s="222"/>
      <c r="RPZ125" s="222"/>
      <c r="RQA125" s="222"/>
      <c r="RQB125" s="222"/>
      <c r="RQC125" s="222"/>
      <c r="RQD125" s="222"/>
      <c r="RQE125" s="222"/>
      <c r="RQF125" s="222"/>
      <c r="RQG125" s="222"/>
      <c r="RQH125" s="222"/>
      <c r="RQI125" s="222"/>
      <c r="RQJ125" s="222"/>
      <c r="RQK125" s="222"/>
      <c r="RQL125" s="222"/>
      <c r="RQM125" s="222"/>
      <c r="RQN125" s="222"/>
      <c r="RQO125" s="222"/>
      <c r="RQP125" s="222"/>
      <c r="RQQ125" s="222"/>
      <c r="RQR125" s="222"/>
      <c r="RQS125" s="222"/>
      <c r="RQT125" s="222"/>
      <c r="RQU125" s="222"/>
      <c r="RQV125" s="222"/>
      <c r="RQW125" s="222"/>
      <c r="RQX125" s="222"/>
      <c r="RQY125" s="222"/>
      <c r="RQZ125" s="222"/>
      <c r="RRA125" s="222"/>
      <c r="RRB125" s="222"/>
      <c r="RRC125" s="222"/>
      <c r="RRD125" s="222"/>
      <c r="RRE125" s="222"/>
      <c r="RRF125" s="222"/>
      <c r="RRG125" s="222"/>
      <c r="RRH125" s="222"/>
      <c r="RRI125" s="222"/>
      <c r="RRJ125" s="222"/>
      <c r="RRK125" s="222"/>
      <c r="RRL125" s="222"/>
      <c r="RRM125" s="222"/>
      <c r="RRN125" s="222"/>
      <c r="RRO125" s="222"/>
      <c r="RRP125" s="222"/>
      <c r="RRQ125" s="222"/>
      <c r="RRR125" s="222"/>
      <c r="RRS125" s="222"/>
      <c r="RRT125" s="222"/>
      <c r="RRU125" s="222"/>
      <c r="RRV125" s="222"/>
      <c r="RRW125" s="222"/>
      <c r="RRX125" s="222"/>
      <c r="RRY125" s="222"/>
      <c r="RRZ125" s="222"/>
      <c r="RSA125" s="222"/>
      <c r="RSB125" s="222"/>
      <c r="RSC125" s="222"/>
      <c r="RSD125" s="222"/>
      <c r="RSE125" s="222"/>
      <c r="RSF125" s="222"/>
      <c r="RSG125" s="222"/>
      <c r="RSH125" s="222"/>
      <c r="RSI125" s="222"/>
      <c r="RSJ125" s="222"/>
      <c r="RSK125" s="222"/>
      <c r="RSL125" s="222"/>
      <c r="RSM125" s="222"/>
      <c r="RSN125" s="222"/>
      <c r="RSO125" s="222"/>
      <c r="RSP125" s="222"/>
      <c r="RSQ125" s="222"/>
      <c r="RSR125" s="222"/>
      <c r="RSS125" s="222"/>
      <c r="RST125" s="222"/>
      <c r="RSU125" s="222"/>
      <c r="RSV125" s="222"/>
      <c r="RSW125" s="222"/>
      <c r="RSX125" s="222"/>
      <c r="RSY125" s="222"/>
      <c r="RSZ125" s="222"/>
      <c r="RTA125" s="222"/>
      <c r="RTB125" s="222"/>
      <c r="RTC125" s="222"/>
      <c r="RTD125" s="222"/>
      <c r="RTE125" s="222"/>
      <c r="RTF125" s="222"/>
      <c r="RTG125" s="222"/>
      <c r="RTH125" s="222"/>
      <c r="RTI125" s="222"/>
      <c r="RTJ125" s="222"/>
      <c r="RTK125" s="222"/>
      <c r="RTL125" s="222"/>
      <c r="RTM125" s="222"/>
      <c r="RTN125" s="222"/>
      <c r="RTO125" s="222"/>
      <c r="RTP125" s="222"/>
      <c r="RTQ125" s="222"/>
      <c r="RTR125" s="222"/>
      <c r="RTS125" s="222"/>
      <c r="RTT125" s="222"/>
      <c r="RTU125" s="222"/>
      <c r="RTV125" s="222"/>
      <c r="RTW125" s="222"/>
      <c r="RTX125" s="222"/>
      <c r="RTY125" s="222"/>
      <c r="RTZ125" s="222"/>
      <c r="RUA125" s="222"/>
      <c r="RUB125" s="222"/>
      <c r="RUC125" s="222"/>
      <c r="RUD125" s="222"/>
      <c r="RUE125" s="222"/>
      <c r="RUF125" s="222"/>
      <c r="RUG125" s="222"/>
      <c r="RUH125" s="222"/>
      <c r="RUI125" s="222"/>
      <c r="RUJ125" s="222"/>
      <c r="RUK125" s="222"/>
      <c r="RUL125" s="222"/>
      <c r="RUM125" s="222"/>
      <c r="RUN125" s="222"/>
      <c r="RUO125" s="222"/>
      <c r="RUP125" s="222"/>
      <c r="RUQ125" s="222"/>
      <c r="RUR125" s="222"/>
      <c r="RUS125" s="222"/>
      <c r="RUT125" s="222"/>
      <c r="RUU125" s="222"/>
      <c r="RUV125" s="222"/>
      <c r="RUW125" s="222"/>
      <c r="RUX125" s="222"/>
      <c r="RUY125" s="222"/>
      <c r="RUZ125" s="222"/>
      <c r="RVA125" s="222"/>
      <c r="RVB125" s="222"/>
      <c r="RVC125" s="222"/>
      <c r="RVD125" s="222"/>
      <c r="RVE125" s="222"/>
      <c r="RVF125" s="222"/>
      <c r="RVG125" s="222"/>
      <c r="RVH125" s="222"/>
      <c r="RVI125" s="222"/>
      <c r="RVJ125" s="222"/>
      <c r="RVK125" s="222"/>
      <c r="RVL125" s="222"/>
      <c r="RVM125" s="222"/>
      <c r="RVN125" s="222"/>
      <c r="RVO125" s="222"/>
      <c r="RVP125" s="222"/>
      <c r="RVQ125" s="222"/>
      <c r="RVR125" s="222"/>
      <c r="RVS125" s="222"/>
      <c r="RVT125" s="222"/>
      <c r="RVU125" s="222"/>
      <c r="RVV125" s="222"/>
      <c r="RVW125" s="222"/>
      <c r="RVX125" s="222"/>
      <c r="RVY125" s="222"/>
      <c r="RVZ125" s="222"/>
      <c r="RWA125" s="222"/>
      <c r="RWB125" s="222"/>
      <c r="RWC125" s="222"/>
      <c r="RWD125" s="222"/>
      <c r="RWE125" s="222"/>
      <c r="RWF125" s="222"/>
      <c r="RWG125" s="222"/>
      <c r="RWH125" s="222"/>
      <c r="RWI125" s="222"/>
      <c r="RWJ125" s="222"/>
      <c r="RWK125" s="222"/>
      <c r="RWL125" s="222"/>
      <c r="RWM125" s="222"/>
      <c r="RWN125" s="222"/>
      <c r="RWO125" s="222"/>
      <c r="RWP125" s="222"/>
      <c r="RWQ125" s="222"/>
      <c r="RWR125" s="222"/>
      <c r="RWS125" s="222"/>
      <c r="RWT125" s="222"/>
      <c r="RWU125" s="222"/>
      <c r="RWV125" s="222"/>
      <c r="RWW125" s="222"/>
      <c r="RWX125" s="222"/>
      <c r="RWY125" s="222"/>
      <c r="RWZ125" s="222"/>
      <c r="RXA125" s="222"/>
      <c r="RXB125" s="222"/>
      <c r="RXC125" s="222"/>
      <c r="RXD125" s="222"/>
      <c r="RXE125" s="222"/>
      <c r="RXF125" s="222"/>
      <c r="RXG125" s="222"/>
      <c r="RXH125" s="222"/>
      <c r="RXI125" s="222"/>
      <c r="RXJ125" s="222"/>
      <c r="RXK125" s="222"/>
      <c r="RXL125" s="222"/>
      <c r="RXM125" s="222"/>
      <c r="RXN125" s="222"/>
      <c r="RXO125" s="222"/>
      <c r="RXP125" s="222"/>
      <c r="RXQ125" s="222"/>
      <c r="RXR125" s="222"/>
      <c r="RXS125" s="222"/>
      <c r="RXT125" s="222"/>
      <c r="RXU125" s="222"/>
      <c r="RXV125" s="222"/>
      <c r="RXW125" s="222"/>
      <c r="RXX125" s="222"/>
      <c r="RXY125" s="222"/>
      <c r="RXZ125" s="222"/>
      <c r="RYA125" s="222"/>
      <c r="RYB125" s="222"/>
      <c r="RYC125" s="222"/>
      <c r="RYD125" s="222"/>
      <c r="RYE125" s="222"/>
      <c r="RYF125" s="222"/>
      <c r="RYG125" s="222"/>
      <c r="RYH125" s="222"/>
      <c r="RYI125" s="222"/>
      <c r="RYJ125" s="222"/>
      <c r="RYK125" s="222"/>
      <c r="RYL125" s="222"/>
      <c r="RYM125" s="222"/>
      <c r="RYN125" s="222"/>
      <c r="RYO125" s="222"/>
      <c r="RYP125" s="222"/>
      <c r="RYQ125" s="222"/>
      <c r="RYR125" s="222"/>
      <c r="RYS125" s="222"/>
      <c r="RYT125" s="222"/>
      <c r="RYU125" s="222"/>
      <c r="RYV125" s="222"/>
      <c r="RYW125" s="222"/>
      <c r="RYX125" s="222"/>
      <c r="RYY125" s="222"/>
      <c r="RYZ125" s="222"/>
      <c r="RZA125" s="222"/>
      <c r="RZB125" s="222"/>
      <c r="RZC125" s="222"/>
      <c r="RZD125" s="222"/>
      <c r="RZE125" s="222"/>
      <c r="RZF125" s="222"/>
      <c r="RZG125" s="222"/>
      <c r="RZH125" s="222"/>
      <c r="RZI125" s="222"/>
      <c r="RZJ125" s="222"/>
      <c r="RZK125" s="222"/>
      <c r="RZL125" s="222"/>
      <c r="RZM125" s="222"/>
      <c r="RZN125" s="222"/>
      <c r="RZO125" s="222"/>
      <c r="RZP125" s="222"/>
      <c r="RZQ125" s="222"/>
      <c r="RZR125" s="222"/>
      <c r="RZS125" s="222"/>
      <c r="RZT125" s="222"/>
      <c r="RZU125" s="222"/>
      <c r="RZV125" s="222"/>
      <c r="RZW125" s="222"/>
      <c r="RZX125" s="222"/>
      <c r="RZY125" s="222"/>
      <c r="RZZ125" s="222"/>
      <c r="SAA125" s="222"/>
      <c r="SAB125" s="222"/>
      <c r="SAC125" s="222"/>
      <c r="SAD125" s="222"/>
      <c r="SAE125" s="222"/>
      <c r="SAF125" s="222"/>
      <c r="SAG125" s="222"/>
      <c r="SAH125" s="222"/>
      <c r="SAI125" s="222"/>
      <c r="SAJ125" s="222"/>
      <c r="SAK125" s="222"/>
      <c r="SAL125" s="222"/>
      <c r="SAM125" s="222"/>
      <c r="SAN125" s="222"/>
      <c r="SAO125" s="222"/>
      <c r="SAP125" s="222"/>
      <c r="SAQ125" s="222"/>
      <c r="SAR125" s="222"/>
      <c r="SAS125" s="222"/>
      <c r="SAT125" s="222"/>
      <c r="SAU125" s="222"/>
      <c r="SAV125" s="222"/>
      <c r="SAW125" s="222"/>
      <c r="SAX125" s="222"/>
      <c r="SAY125" s="222"/>
      <c r="SAZ125" s="222"/>
      <c r="SBA125" s="222"/>
      <c r="SBB125" s="222"/>
      <c r="SBC125" s="222"/>
      <c r="SBD125" s="222"/>
      <c r="SBE125" s="222"/>
      <c r="SBF125" s="222"/>
      <c r="SBG125" s="222"/>
      <c r="SBH125" s="222"/>
      <c r="SBI125" s="222"/>
      <c r="SBJ125" s="222"/>
      <c r="SBK125" s="222"/>
      <c r="SBL125" s="222"/>
      <c r="SBM125" s="222"/>
      <c r="SBN125" s="222"/>
      <c r="SBO125" s="222"/>
      <c r="SBP125" s="222"/>
      <c r="SBQ125" s="222"/>
      <c r="SBR125" s="222"/>
      <c r="SBS125" s="222"/>
      <c r="SBT125" s="222"/>
      <c r="SBU125" s="222"/>
      <c r="SBV125" s="222"/>
      <c r="SBW125" s="222"/>
      <c r="SBX125" s="222"/>
      <c r="SBY125" s="222"/>
      <c r="SBZ125" s="222"/>
      <c r="SCA125" s="222"/>
      <c r="SCB125" s="222"/>
      <c r="SCC125" s="222"/>
      <c r="SCD125" s="222"/>
      <c r="SCE125" s="222"/>
      <c r="SCF125" s="222"/>
      <c r="SCG125" s="222"/>
      <c r="SCH125" s="222"/>
      <c r="SCI125" s="222"/>
      <c r="SCJ125" s="222"/>
      <c r="SCK125" s="222"/>
      <c r="SCL125" s="222"/>
      <c r="SCM125" s="222"/>
      <c r="SCN125" s="222"/>
      <c r="SCO125" s="222"/>
      <c r="SCP125" s="222"/>
      <c r="SCQ125" s="222"/>
      <c r="SCR125" s="222"/>
      <c r="SCS125" s="222"/>
      <c r="SCT125" s="222"/>
      <c r="SCU125" s="222"/>
      <c r="SCV125" s="222"/>
      <c r="SCW125" s="222"/>
      <c r="SCX125" s="222"/>
      <c r="SCY125" s="222"/>
      <c r="SCZ125" s="222"/>
      <c r="SDA125" s="222"/>
      <c r="SDB125" s="222"/>
      <c r="SDC125" s="222"/>
      <c r="SDD125" s="222"/>
      <c r="SDE125" s="222"/>
      <c r="SDF125" s="222"/>
      <c r="SDG125" s="222"/>
      <c r="SDH125" s="222"/>
      <c r="SDI125" s="222"/>
      <c r="SDJ125" s="222"/>
      <c r="SDK125" s="222"/>
      <c r="SDL125" s="222"/>
      <c r="SDM125" s="222"/>
      <c r="SDN125" s="222"/>
      <c r="SDO125" s="222"/>
      <c r="SDP125" s="222"/>
      <c r="SDQ125" s="222"/>
      <c r="SDR125" s="222"/>
      <c r="SDS125" s="222"/>
      <c r="SDT125" s="222"/>
      <c r="SDU125" s="222"/>
      <c r="SDV125" s="222"/>
      <c r="SDW125" s="222"/>
      <c r="SDX125" s="222"/>
      <c r="SDY125" s="222"/>
      <c r="SDZ125" s="222"/>
      <c r="SEA125" s="222"/>
      <c r="SEB125" s="222"/>
      <c r="SEC125" s="222"/>
      <c r="SED125" s="222"/>
      <c r="SEE125" s="222"/>
      <c r="SEF125" s="222"/>
      <c r="SEG125" s="222"/>
      <c r="SEH125" s="222"/>
      <c r="SEI125" s="222"/>
      <c r="SEJ125" s="222"/>
      <c r="SEK125" s="222"/>
      <c r="SEL125" s="222"/>
      <c r="SEM125" s="222"/>
      <c r="SEN125" s="222"/>
      <c r="SEO125" s="222"/>
      <c r="SEP125" s="222"/>
      <c r="SEQ125" s="222"/>
      <c r="SER125" s="222"/>
      <c r="SES125" s="222"/>
      <c r="SET125" s="222"/>
      <c r="SEU125" s="222"/>
      <c r="SEV125" s="222"/>
      <c r="SEW125" s="222"/>
      <c r="SEX125" s="222"/>
      <c r="SEY125" s="222"/>
      <c r="SEZ125" s="222"/>
      <c r="SFA125" s="222"/>
      <c r="SFB125" s="222"/>
      <c r="SFC125" s="222"/>
      <c r="SFD125" s="222"/>
      <c r="SFE125" s="222"/>
      <c r="SFF125" s="222"/>
      <c r="SFG125" s="222"/>
      <c r="SFH125" s="222"/>
      <c r="SFI125" s="222"/>
      <c r="SFJ125" s="222"/>
      <c r="SFK125" s="222"/>
      <c r="SFL125" s="222"/>
      <c r="SFM125" s="222"/>
      <c r="SFN125" s="222"/>
      <c r="SFO125" s="222"/>
      <c r="SFP125" s="222"/>
      <c r="SFQ125" s="222"/>
      <c r="SFR125" s="222"/>
      <c r="SFS125" s="222"/>
      <c r="SFT125" s="222"/>
      <c r="SFU125" s="222"/>
      <c r="SFV125" s="222"/>
      <c r="SFW125" s="222"/>
      <c r="SFX125" s="222"/>
      <c r="SFY125" s="222"/>
      <c r="SFZ125" s="222"/>
      <c r="SGA125" s="222"/>
      <c r="SGB125" s="222"/>
      <c r="SGC125" s="222"/>
      <c r="SGD125" s="222"/>
      <c r="SGE125" s="222"/>
      <c r="SGF125" s="222"/>
      <c r="SGG125" s="222"/>
      <c r="SGH125" s="222"/>
      <c r="SGI125" s="222"/>
      <c r="SGJ125" s="222"/>
      <c r="SGK125" s="222"/>
      <c r="SGL125" s="222"/>
      <c r="SGM125" s="222"/>
      <c r="SGN125" s="222"/>
      <c r="SGO125" s="222"/>
      <c r="SGP125" s="222"/>
      <c r="SGQ125" s="222"/>
      <c r="SGR125" s="222"/>
      <c r="SGS125" s="222"/>
      <c r="SGT125" s="222"/>
      <c r="SGU125" s="222"/>
      <c r="SGV125" s="222"/>
      <c r="SGW125" s="222"/>
      <c r="SGX125" s="222"/>
      <c r="SGY125" s="222"/>
      <c r="SGZ125" s="222"/>
      <c r="SHA125" s="222"/>
      <c r="SHB125" s="222"/>
      <c r="SHC125" s="222"/>
      <c r="SHD125" s="222"/>
      <c r="SHE125" s="222"/>
      <c r="SHF125" s="222"/>
      <c r="SHG125" s="222"/>
      <c r="SHH125" s="222"/>
      <c r="SHI125" s="222"/>
      <c r="SHJ125" s="222"/>
      <c r="SHK125" s="222"/>
      <c r="SHL125" s="222"/>
      <c r="SHM125" s="222"/>
      <c r="SHN125" s="222"/>
      <c r="SHO125" s="222"/>
      <c r="SHP125" s="222"/>
      <c r="SHQ125" s="222"/>
      <c r="SHR125" s="222"/>
      <c r="SHS125" s="222"/>
      <c r="SHT125" s="222"/>
      <c r="SHU125" s="222"/>
      <c r="SHV125" s="222"/>
      <c r="SHW125" s="222"/>
      <c r="SHX125" s="222"/>
      <c r="SHY125" s="222"/>
      <c r="SHZ125" s="222"/>
      <c r="SIA125" s="222"/>
      <c r="SIB125" s="222"/>
      <c r="SIC125" s="222"/>
      <c r="SID125" s="222"/>
      <c r="SIE125" s="222"/>
      <c r="SIF125" s="222"/>
      <c r="SIG125" s="222"/>
      <c r="SIH125" s="222"/>
      <c r="SII125" s="222"/>
      <c r="SIJ125" s="222"/>
      <c r="SIK125" s="222"/>
      <c r="SIL125" s="222"/>
      <c r="SIM125" s="222"/>
      <c r="SIN125" s="222"/>
      <c r="SIO125" s="222"/>
      <c r="SIP125" s="222"/>
      <c r="SIQ125" s="222"/>
      <c r="SIR125" s="222"/>
      <c r="SIS125" s="222"/>
      <c r="SIT125" s="222"/>
      <c r="SIU125" s="222"/>
      <c r="SIV125" s="222"/>
      <c r="SIW125" s="222"/>
      <c r="SIX125" s="222"/>
      <c r="SIY125" s="222"/>
      <c r="SIZ125" s="222"/>
      <c r="SJA125" s="222"/>
      <c r="SJB125" s="222"/>
      <c r="SJC125" s="222"/>
      <c r="SJD125" s="222"/>
      <c r="SJE125" s="222"/>
      <c r="SJF125" s="222"/>
      <c r="SJG125" s="222"/>
      <c r="SJH125" s="222"/>
      <c r="SJI125" s="222"/>
      <c r="SJJ125" s="222"/>
      <c r="SJK125" s="222"/>
      <c r="SJL125" s="222"/>
      <c r="SJM125" s="222"/>
      <c r="SJN125" s="222"/>
      <c r="SJO125" s="222"/>
      <c r="SJP125" s="222"/>
      <c r="SJQ125" s="222"/>
      <c r="SJR125" s="222"/>
      <c r="SJS125" s="222"/>
      <c r="SJT125" s="222"/>
      <c r="SJU125" s="222"/>
      <c r="SJV125" s="222"/>
      <c r="SJW125" s="222"/>
      <c r="SJX125" s="222"/>
      <c r="SJY125" s="222"/>
      <c r="SJZ125" s="222"/>
      <c r="SKA125" s="222"/>
      <c r="SKB125" s="222"/>
      <c r="SKC125" s="222"/>
      <c r="SKD125" s="222"/>
      <c r="SKE125" s="222"/>
      <c r="SKF125" s="222"/>
      <c r="SKG125" s="222"/>
      <c r="SKH125" s="222"/>
      <c r="SKI125" s="222"/>
      <c r="SKJ125" s="222"/>
      <c r="SKK125" s="222"/>
      <c r="SKL125" s="222"/>
      <c r="SKM125" s="222"/>
      <c r="SKN125" s="222"/>
      <c r="SKO125" s="222"/>
      <c r="SKP125" s="222"/>
      <c r="SKQ125" s="222"/>
      <c r="SKR125" s="222"/>
      <c r="SKS125" s="222"/>
      <c r="SKT125" s="222"/>
      <c r="SKU125" s="222"/>
      <c r="SKV125" s="222"/>
      <c r="SKW125" s="222"/>
      <c r="SKX125" s="222"/>
      <c r="SKY125" s="222"/>
      <c r="SKZ125" s="222"/>
      <c r="SLA125" s="222"/>
      <c r="SLB125" s="222"/>
      <c r="SLC125" s="222"/>
      <c r="SLD125" s="222"/>
      <c r="SLE125" s="222"/>
      <c r="SLF125" s="222"/>
      <c r="SLG125" s="222"/>
      <c r="SLH125" s="222"/>
      <c r="SLI125" s="222"/>
      <c r="SLJ125" s="222"/>
      <c r="SLK125" s="222"/>
      <c r="SLL125" s="222"/>
      <c r="SLM125" s="222"/>
      <c r="SLN125" s="222"/>
      <c r="SLO125" s="222"/>
      <c r="SLP125" s="222"/>
      <c r="SLQ125" s="222"/>
      <c r="SLR125" s="222"/>
      <c r="SLS125" s="222"/>
      <c r="SLT125" s="222"/>
      <c r="SLU125" s="222"/>
      <c r="SLV125" s="222"/>
      <c r="SLW125" s="222"/>
      <c r="SLX125" s="222"/>
      <c r="SLY125" s="222"/>
      <c r="SLZ125" s="222"/>
      <c r="SMA125" s="222"/>
      <c r="SMB125" s="222"/>
      <c r="SMC125" s="222"/>
      <c r="SMD125" s="222"/>
      <c r="SME125" s="222"/>
      <c r="SMF125" s="222"/>
      <c r="SMG125" s="222"/>
      <c r="SMH125" s="222"/>
      <c r="SMI125" s="222"/>
      <c r="SMJ125" s="222"/>
      <c r="SMK125" s="222"/>
      <c r="SML125" s="222"/>
      <c r="SMM125" s="222"/>
      <c r="SMN125" s="222"/>
      <c r="SMO125" s="222"/>
      <c r="SMP125" s="222"/>
      <c r="SMQ125" s="222"/>
      <c r="SMR125" s="222"/>
      <c r="SMS125" s="222"/>
      <c r="SMT125" s="222"/>
      <c r="SMU125" s="222"/>
      <c r="SMV125" s="222"/>
      <c r="SMW125" s="222"/>
      <c r="SMX125" s="222"/>
      <c r="SMY125" s="222"/>
      <c r="SMZ125" s="222"/>
      <c r="SNA125" s="222"/>
      <c r="SNB125" s="222"/>
      <c r="SNC125" s="222"/>
      <c r="SND125" s="222"/>
      <c r="SNE125" s="222"/>
      <c r="SNF125" s="222"/>
      <c r="SNG125" s="222"/>
      <c r="SNH125" s="222"/>
      <c r="SNI125" s="222"/>
      <c r="SNJ125" s="222"/>
      <c r="SNK125" s="222"/>
      <c r="SNL125" s="222"/>
      <c r="SNM125" s="222"/>
      <c r="SNN125" s="222"/>
      <c r="SNO125" s="222"/>
      <c r="SNP125" s="222"/>
      <c r="SNQ125" s="222"/>
      <c r="SNR125" s="222"/>
      <c r="SNS125" s="222"/>
      <c r="SNT125" s="222"/>
      <c r="SNU125" s="222"/>
      <c r="SNV125" s="222"/>
      <c r="SNW125" s="222"/>
      <c r="SNX125" s="222"/>
      <c r="SNY125" s="222"/>
      <c r="SNZ125" s="222"/>
      <c r="SOA125" s="222"/>
      <c r="SOB125" s="222"/>
      <c r="SOC125" s="222"/>
      <c r="SOD125" s="222"/>
      <c r="SOE125" s="222"/>
      <c r="SOF125" s="222"/>
      <c r="SOG125" s="222"/>
      <c r="SOH125" s="222"/>
      <c r="SOI125" s="222"/>
      <c r="SOJ125" s="222"/>
      <c r="SOK125" s="222"/>
      <c r="SOL125" s="222"/>
      <c r="SOM125" s="222"/>
      <c r="SON125" s="222"/>
      <c r="SOO125" s="222"/>
      <c r="SOP125" s="222"/>
      <c r="SOQ125" s="222"/>
      <c r="SOR125" s="222"/>
      <c r="SOS125" s="222"/>
      <c r="SOT125" s="222"/>
      <c r="SOU125" s="222"/>
      <c r="SOV125" s="222"/>
      <c r="SOW125" s="222"/>
      <c r="SOX125" s="222"/>
      <c r="SOY125" s="222"/>
      <c r="SOZ125" s="222"/>
      <c r="SPA125" s="222"/>
      <c r="SPB125" s="222"/>
      <c r="SPC125" s="222"/>
      <c r="SPD125" s="222"/>
      <c r="SPE125" s="222"/>
      <c r="SPF125" s="222"/>
      <c r="SPG125" s="222"/>
      <c r="SPH125" s="222"/>
      <c r="SPI125" s="222"/>
      <c r="SPJ125" s="222"/>
      <c r="SPK125" s="222"/>
      <c r="SPL125" s="222"/>
      <c r="SPM125" s="222"/>
      <c r="SPN125" s="222"/>
      <c r="SPO125" s="222"/>
      <c r="SPP125" s="222"/>
      <c r="SPQ125" s="222"/>
      <c r="SPR125" s="222"/>
      <c r="SPS125" s="222"/>
      <c r="SPT125" s="222"/>
      <c r="SPU125" s="222"/>
      <c r="SPV125" s="222"/>
      <c r="SPW125" s="222"/>
      <c r="SPX125" s="222"/>
      <c r="SPY125" s="222"/>
      <c r="SPZ125" s="222"/>
      <c r="SQA125" s="222"/>
      <c r="SQB125" s="222"/>
      <c r="SQC125" s="222"/>
      <c r="SQD125" s="222"/>
      <c r="SQE125" s="222"/>
      <c r="SQF125" s="222"/>
      <c r="SQG125" s="222"/>
      <c r="SQH125" s="222"/>
      <c r="SQI125" s="222"/>
      <c r="SQJ125" s="222"/>
      <c r="SQK125" s="222"/>
      <c r="SQL125" s="222"/>
      <c r="SQM125" s="222"/>
      <c r="SQN125" s="222"/>
      <c r="SQO125" s="222"/>
      <c r="SQP125" s="222"/>
      <c r="SQQ125" s="222"/>
      <c r="SQR125" s="222"/>
      <c r="SQS125" s="222"/>
      <c r="SQT125" s="222"/>
      <c r="SQU125" s="222"/>
      <c r="SQV125" s="222"/>
      <c r="SQW125" s="222"/>
      <c r="SQX125" s="222"/>
      <c r="SQY125" s="222"/>
      <c r="SQZ125" s="222"/>
      <c r="SRA125" s="222"/>
      <c r="SRB125" s="222"/>
      <c r="SRC125" s="222"/>
      <c r="SRD125" s="222"/>
      <c r="SRE125" s="222"/>
      <c r="SRF125" s="222"/>
      <c r="SRG125" s="222"/>
      <c r="SRH125" s="222"/>
      <c r="SRI125" s="222"/>
      <c r="SRJ125" s="222"/>
      <c r="SRK125" s="222"/>
      <c r="SRL125" s="222"/>
      <c r="SRM125" s="222"/>
      <c r="SRN125" s="222"/>
      <c r="SRO125" s="222"/>
      <c r="SRP125" s="222"/>
      <c r="SRQ125" s="222"/>
      <c r="SRR125" s="222"/>
      <c r="SRS125" s="222"/>
      <c r="SRT125" s="222"/>
      <c r="SRU125" s="222"/>
      <c r="SRV125" s="222"/>
      <c r="SRW125" s="222"/>
      <c r="SRX125" s="222"/>
      <c r="SRY125" s="222"/>
      <c r="SRZ125" s="222"/>
      <c r="SSA125" s="222"/>
      <c r="SSB125" s="222"/>
      <c r="SSC125" s="222"/>
      <c r="SSD125" s="222"/>
      <c r="SSE125" s="222"/>
      <c r="SSF125" s="222"/>
      <c r="SSG125" s="222"/>
      <c r="SSH125" s="222"/>
      <c r="SSI125" s="222"/>
      <c r="SSJ125" s="222"/>
      <c r="SSK125" s="222"/>
      <c r="SSL125" s="222"/>
      <c r="SSM125" s="222"/>
      <c r="SSN125" s="222"/>
      <c r="SSO125" s="222"/>
      <c r="SSP125" s="222"/>
      <c r="SSQ125" s="222"/>
      <c r="SSR125" s="222"/>
      <c r="SSS125" s="222"/>
      <c r="SST125" s="222"/>
      <c r="SSU125" s="222"/>
      <c r="SSV125" s="222"/>
      <c r="SSW125" s="222"/>
      <c r="SSX125" s="222"/>
      <c r="SSY125" s="222"/>
      <c r="SSZ125" s="222"/>
      <c r="STA125" s="222"/>
      <c r="STB125" s="222"/>
      <c r="STC125" s="222"/>
      <c r="STD125" s="222"/>
      <c r="STE125" s="222"/>
      <c r="STF125" s="222"/>
      <c r="STG125" s="222"/>
      <c r="STH125" s="222"/>
      <c r="STI125" s="222"/>
      <c r="STJ125" s="222"/>
      <c r="STK125" s="222"/>
      <c r="STL125" s="222"/>
      <c r="STM125" s="222"/>
      <c r="STN125" s="222"/>
      <c r="STO125" s="222"/>
      <c r="STP125" s="222"/>
      <c r="STQ125" s="222"/>
      <c r="STR125" s="222"/>
      <c r="STS125" s="222"/>
      <c r="STT125" s="222"/>
      <c r="STU125" s="222"/>
      <c r="STV125" s="222"/>
      <c r="STW125" s="222"/>
      <c r="STX125" s="222"/>
      <c r="STY125" s="222"/>
      <c r="STZ125" s="222"/>
      <c r="SUA125" s="222"/>
      <c r="SUB125" s="222"/>
      <c r="SUC125" s="222"/>
      <c r="SUD125" s="222"/>
      <c r="SUE125" s="222"/>
      <c r="SUF125" s="222"/>
      <c r="SUG125" s="222"/>
      <c r="SUH125" s="222"/>
      <c r="SUI125" s="222"/>
      <c r="SUJ125" s="222"/>
      <c r="SUK125" s="222"/>
      <c r="SUL125" s="222"/>
      <c r="SUM125" s="222"/>
      <c r="SUN125" s="222"/>
      <c r="SUO125" s="222"/>
      <c r="SUP125" s="222"/>
      <c r="SUQ125" s="222"/>
      <c r="SUR125" s="222"/>
      <c r="SUS125" s="222"/>
      <c r="SUT125" s="222"/>
      <c r="SUU125" s="222"/>
      <c r="SUV125" s="222"/>
      <c r="SUW125" s="222"/>
      <c r="SUX125" s="222"/>
      <c r="SUY125" s="222"/>
      <c r="SUZ125" s="222"/>
      <c r="SVA125" s="222"/>
      <c r="SVB125" s="222"/>
      <c r="SVC125" s="222"/>
      <c r="SVD125" s="222"/>
      <c r="SVE125" s="222"/>
      <c r="SVF125" s="222"/>
      <c r="SVG125" s="222"/>
      <c r="SVH125" s="222"/>
      <c r="SVI125" s="222"/>
      <c r="SVJ125" s="222"/>
      <c r="SVK125" s="222"/>
      <c r="SVL125" s="222"/>
      <c r="SVM125" s="222"/>
      <c r="SVN125" s="222"/>
      <c r="SVO125" s="222"/>
      <c r="SVP125" s="222"/>
      <c r="SVQ125" s="222"/>
      <c r="SVR125" s="222"/>
      <c r="SVS125" s="222"/>
      <c r="SVT125" s="222"/>
      <c r="SVU125" s="222"/>
      <c r="SVV125" s="222"/>
      <c r="SVW125" s="222"/>
      <c r="SVX125" s="222"/>
      <c r="SVY125" s="222"/>
      <c r="SVZ125" s="222"/>
      <c r="SWA125" s="222"/>
      <c r="SWB125" s="222"/>
      <c r="SWC125" s="222"/>
      <c r="SWD125" s="222"/>
      <c r="SWE125" s="222"/>
      <c r="SWF125" s="222"/>
      <c r="SWG125" s="222"/>
      <c r="SWH125" s="222"/>
      <c r="SWI125" s="222"/>
      <c r="SWJ125" s="222"/>
      <c r="SWK125" s="222"/>
      <c r="SWL125" s="222"/>
      <c r="SWM125" s="222"/>
      <c r="SWN125" s="222"/>
      <c r="SWO125" s="222"/>
      <c r="SWP125" s="222"/>
      <c r="SWQ125" s="222"/>
      <c r="SWR125" s="222"/>
      <c r="SWS125" s="222"/>
      <c r="SWT125" s="222"/>
      <c r="SWU125" s="222"/>
      <c r="SWV125" s="222"/>
      <c r="SWW125" s="222"/>
      <c r="SWX125" s="222"/>
      <c r="SWY125" s="222"/>
      <c r="SWZ125" s="222"/>
      <c r="SXA125" s="222"/>
      <c r="SXB125" s="222"/>
      <c r="SXC125" s="222"/>
      <c r="SXD125" s="222"/>
      <c r="SXE125" s="222"/>
      <c r="SXF125" s="222"/>
      <c r="SXG125" s="222"/>
      <c r="SXH125" s="222"/>
      <c r="SXI125" s="222"/>
      <c r="SXJ125" s="222"/>
      <c r="SXK125" s="222"/>
      <c r="SXL125" s="222"/>
      <c r="SXM125" s="222"/>
      <c r="SXN125" s="222"/>
      <c r="SXO125" s="222"/>
      <c r="SXP125" s="222"/>
      <c r="SXQ125" s="222"/>
      <c r="SXR125" s="222"/>
      <c r="SXS125" s="222"/>
      <c r="SXT125" s="222"/>
      <c r="SXU125" s="222"/>
      <c r="SXV125" s="222"/>
      <c r="SXW125" s="222"/>
      <c r="SXX125" s="222"/>
      <c r="SXY125" s="222"/>
      <c r="SXZ125" s="222"/>
      <c r="SYA125" s="222"/>
      <c r="SYB125" s="222"/>
      <c r="SYC125" s="222"/>
      <c r="SYD125" s="222"/>
      <c r="SYE125" s="222"/>
      <c r="SYF125" s="222"/>
      <c r="SYG125" s="222"/>
      <c r="SYH125" s="222"/>
      <c r="SYI125" s="222"/>
      <c r="SYJ125" s="222"/>
      <c r="SYK125" s="222"/>
      <c r="SYL125" s="222"/>
      <c r="SYM125" s="222"/>
      <c r="SYN125" s="222"/>
      <c r="SYO125" s="222"/>
      <c r="SYP125" s="222"/>
      <c r="SYQ125" s="222"/>
      <c r="SYR125" s="222"/>
      <c r="SYS125" s="222"/>
      <c r="SYT125" s="222"/>
      <c r="SYU125" s="222"/>
      <c r="SYV125" s="222"/>
      <c r="SYW125" s="222"/>
      <c r="SYX125" s="222"/>
      <c r="SYY125" s="222"/>
      <c r="SYZ125" s="222"/>
      <c r="SZA125" s="222"/>
      <c r="SZB125" s="222"/>
      <c r="SZC125" s="222"/>
      <c r="SZD125" s="222"/>
      <c r="SZE125" s="222"/>
      <c r="SZF125" s="222"/>
      <c r="SZG125" s="222"/>
      <c r="SZH125" s="222"/>
      <c r="SZI125" s="222"/>
      <c r="SZJ125" s="222"/>
      <c r="SZK125" s="222"/>
      <c r="SZL125" s="222"/>
      <c r="SZM125" s="222"/>
      <c r="SZN125" s="222"/>
      <c r="SZO125" s="222"/>
      <c r="SZP125" s="222"/>
      <c r="SZQ125" s="222"/>
      <c r="SZR125" s="222"/>
      <c r="SZS125" s="222"/>
      <c r="SZT125" s="222"/>
      <c r="SZU125" s="222"/>
      <c r="SZV125" s="222"/>
      <c r="SZW125" s="222"/>
      <c r="SZX125" s="222"/>
      <c r="SZY125" s="222"/>
      <c r="SZZ125" s="222"/>
      <c r="TAA125" s="222"/>
      <c r="TAB125" s="222"/>
      <c r="TAC125" s="222"/>
      <c r="TAD125" s="222"/>
      <c r="TAE125" s="222"/>
      <c r="TAF125" s="222"/>
      <c r="TAG125" s="222"/>
      <c r="TAH125" s="222"/>
      <c r="TAI125" s="222"/>
      <c r="TAJ125" s="222"/>
      <c r="TAK125" s="222"/>
      <c r="TAL125" s="222"/>
      <c r="TAM125" s="222"/>
      <c r="TAN125" s="222"/>
      <c r="TAO125" s="222"/>
      <c r="TAP125" s="222"/>
      <c r="TAQ125" s="222"/>
      <c r="TAR125" s="222"/>
      <c r="TAS125" s="222"/>
      <c r="TAT125" s="222"/>
      <c r="TAU125" s="222"/>
      <c r="TAV125" s="222"/>
      <c r="TAW125" s="222"/>
      <c r="TAX125" s="222"/>
      <c r="TAY125" s="222"/>
      <c r="TAZ125" s="222"/>
      <c r="TBA125" s="222"/>
      <c r="TBB125" s="222"/>
      <c r="TBC125" s="222"/>
      <c r="TBD125" s="222"/>
      <c r="TBE125" s="222"/>
      <c r="TBF125" s="222"/>
      <c r="TBG125" s="222"/>
      <c r="TBH125" s="222"/>
      <c r="TBI125" s="222"/>
      <c r="TBJ125" s="222"/>
      <c r="TBK125" s="222"/>
      <c r="TBL125" s="222"/>
      <c r="TBM125" s="222"/>
      <c r="TBN125" s="222"/>
      <c r="TBO125" s="222"/>
      <c r="TBP125" s="222"/>
      <c r="TBQ125" s="222"/>
      <c r="TBR125" s="222"/>
      <c r="TBS125" s="222"/>
      <c r="TBT125" s="222"/>
      <c r="TBU125" s="222"/>
      <c r="TBV125" s="222"/>
      <c r="TBW125" s="222"/>
      <c r="TBX125" s="222"/>
      <c r="TBY125" s="222"/>
      <c r="TBZ125" s="222"/>
      <c r="TCA125" s="222"/>
      <c r="TCB125" s="222"/>
      <c r="TCC125" s="222"/>
      <c r="TCD125" s="222"/>
      <c r="TCE125" s="222"/>
      <c r="TCF125" s="222"/>
      <c r="TCG125" s="222"/>
      <c r="TCH125" s="222"/>
      <c r="TCI125" s="222"/>
      <c r="TCJ125" s="222"/>
      <c r="TCK125" s="222"/>
      <c r="TCL125" s="222"/>
      <c r="TCM125" s="222"/>
      <c r="TCN125" s="222"/>
      <c r="TCO125" s="222"/>
      <c r="TCP125" s="222"/>
      <c r="TCQ125" s="222"/>
      <c r="TCR125" s="222"/>
      <c r="TCS125" s="222"/>
      <c r="TCT125" s="222"/>
      <c r="TCU125" s="222"/>
      <c r="TCV125" s="222"/>
      <c r="TCW125" s="222"/>
      <c r="TCX125" s="222"/>
      <c r="TCY125" s="222"/>
      <c r="TCZ125" s="222"/>
      <c r="TDA125" s="222"/>
      <c r="TDB125" s="222"/>
      <c r="TDC125" s="222"/>
      <c r="TDD125" s="222"/>
      <c r="TDE125" s="222"/>
      <c r="TDF125" s="222"/>
      <c r="TDG125" s="222"/>
      <c r="TDH125" s="222"/>
      <c r="TDI125" s="222"/>
      <c r="TDJ125" s="222"/>
      <c r="TDK125" s="222"/>
      <c r="TDL125" s="222"/>
      <c r="TDM125" s="222"/>
      <c r="TDN125" s="222"/>
      <c r="TDO125" s="222"/>
      <c r="TDP125" s="222"/>
      <c r="TDQ125" s="222"/>
      <c r="TDR125" s="222"/>
      <c r="TDS125" s="222"/>
      <c r="TDT125" s="222"/>
      <c r="TDU125" s="222"/>
      <c r="TDV125" s="222"/>
      <c r="TDW125" s="222"/>
      <c r="TDX125" s="222"/>
      <c r="TDY125" s="222"/>
      <c r="TDZ125" s="222"/>
      <c r="TEA125" s="222"/>
      <c r="TEB125" s="222"/>
      <c r="TEC125" s="222"/>
      <c r="TED125" s="222"/>
      <c r="TEE125" s="222"/>
      <c r="TEF125" s="222"/>
      <c r="TEG125" s="222"/>
      <c r="TEH125" s="222"/>
      <c r="TEI125" s="222"/>
      <c r="TEJ125" s="222"/>
      <c r="TEK125" s="222"/>
      <c r="TEL125" s="222"/>
      <c r="TEM125" s="222"/>
      <c r="TEN125" s="222"/>
      <c r="TEO125" s="222"/>
      <c r="TEP125" s="222"/>
      <c r="TEQ125" s="222"/>
      <c r="TER125" s="222"/>
      <c r="TES125" s="222"/>
      <c r="TET125" s="222"/>
      <c r="TEU125" s="222"/>
      <c r="TEV125" s="222"/>
      <c r="TEW125" s="222"/>
      <c r="TEX125" s="222"/>
      <c r="TEY125" s="222"/>
      <c r="TEZ125" s="222"/>
      <c r="TFA125" s="222"/>
      <c r="TFB125" s="222"/>
      <c r="TFC125" s="222"/>
      <c r="TFD125" s="222"/>
      <c r="TFE125" s="222"/>
      <c r="TFF125" s="222"/>
      <c r="TFG125" s="222"/>
      <c r="TFH125" s="222"/>
      <c r="TFI125" s="222"/>
      <c r="TFJ125" s="222"/>
      <c r="TFK125" s="222"/>
      <c r="TFL125" s="222"/>
      <c r="TFM125" s="222"/>
      <c r="TFN125" s="222"/>
      <c r="TFO125" s="222"/>
      <c r="TFP125" s="222"/>
      <c r="TFQ125" s="222"/>
      <c r="TFR125" s="222"/>
      <c r="TFS125" s="222"/>
      <c r="TFT125" s="222"/>
      <c r="TFU125" s="222"/>
      <c r="TFV125" s="222"/>
      <c r="TFW125" s="222"/>
      <c r="TFX125" s="222"/>
      <c r="TFY125" s="222"/>
      <c r="TFZ125" s="222"/>
      <c r="TGA125" s="222"/>
      <c r="TGB125" s="222"/>
      <c r="TGC125" s="222"/>
      <c r="TGD125" s="222"/>
      <c r="TGE125" s="222"/>
      <c r="TGF125" s="222"/>
      <c r="TGG125" s="222"/>
      <c r="TGH125" s="222"/>
      <c r="TGI125" s="222"/>
      <c r="TGJ125" s="222"/>
      <c r="TGK125" s="222"/>
      <c r="TGL125" s="222"/>
      <c r="TGM125" s="222"/>
      <c r="TGN125" s="222"/>
      <c r="TGO125" s="222"/>
      <c r="TGP125" s="222"/>
      <c r="TGQ125" s="222"/>
      <c r="TGR125" s="222"/>
      <c r="TGS125" s="222"/>
      <c r="TGT125" s="222"/>
      <c r="TGU125" s="222"/>
      <c r="TGV125" s="222"/>
      <c r="TGW125" s="222"/>
      <c r="TGX125" s="222"/>
      <c r="TGY125" s="222"/>
      <c r="TGZ125" s="222"/>
      <c r="THA125" s="222"/>
      <c r="THB125" s="222"/>
      <c r="THC125" s="222"/>
      <c r="THD125" s="222"/>
      <c r="THE125" s="222"/>
      <c r="THF125" s="222"/>
      <c r="THG125" s="222"/>
      <c r="THH125" s="222"/>
      <c r="THI125" s="222"/>
      <c r="THJ125" s="222"/>
      <c r="THK125" s="222"/>
      <c r="THL125" s="222"/>
      <c r="THM125" s="222"/>
      <c r="THN125" s="222"/>
      <c r="THO125" s="222"/>
      <c r="THP125" s="222"/>
      <c r="THQ125" s="222"/>
      <c r="THR125" s="222"/>
      <c r="THS125" s="222"/>
      <c r="THT125" s="222"/>
      <c r="THU125" s="222"/>
      <c r="THV125" s="222"/>
      <c r="THW125" s="222"/>
      <c r="THX125" s="222"/>
      <c r="THY125" s="222"/>
      <c r="THZ125" s="222"/>
      <c r="TIA125" s="222"/>
      <c r="TIB125" s="222"/>
      <c r="TIC125" s="222"/>
      <c r="TID125" s="222"/>
      <c r="TIE125" s="222"/>
      <c r="TIF125" s="222"/>
      <c r="TIG125" s="222"/>
      <c r="TIH125" s="222"/>
      <c r="TII125" s="222"/>
      <c r="TIJ125" s="222"/>
      <c r="TIK125" s="222"/>
      <c r="TIL125" s="222"/>
      <c r="TIM125" s="222"/>
      <c r="TIN125" s="222"/>
      <c r="TIO125" s="222"/>
      <c r="TIP125" s="222"/>
      <c r="TIQ125" s="222"/>
      <c r="TIR125" s="222"/>
      <c r="TIS125" s="222"/>
      <c r="TIT125" s="222"/>
      <c r="TIU125" s="222"/>
      <c r="TIV125" s="222"/>
      <c r="TIW125" s="222"/>
      <c r="TIX125" s="222"/>
      <c r="TIY125" s="222"/>
      <c r="TIZ125" s="222"/>
      <c r="TJA125" s="222"/>
      <c r="TJB125" s="222"/>
      <c r="TJC125" s="222"/>
      <c r="TJD125" s="222"/>
      <c r="TJE125" s="222"/>
      <c r="TJF125" s="222"/>
      <c r="TJG125" s="222"/>
      <c r="TJH125" s="222"/>
      <c r="TJI125" s="222"/>
      <c r="TJJ125" s="222"/>
      <c r="TJK125" s="222"/>
      <c r="TJL125" s="222"/>
      <c r="TJM125" s="222"/>
      <c r="TJN125" s="222"/>
      <c r="TJO125" s="222"/>
      <c r="TJP125" s="222"/>
      <c r="TJQ125" s="222"/>
      <c r="TJR125" s="222"/>
      <c r="TJS125" s="222"/>
      <c r="TJT125" s="222"/>
      <c r="TJU125" s="222"/>
      <c r="TJV125" s="222"/>
      <c r="TJW125" s="222"/>
      <c r="TJX125" s="222"/>
      <c r="TJY125" s="222"/>
      <c r="TJZ125" s="222"/>
      <c r="TKA125" s="222"/>
      <c r="TKB125" s="222"/>
      <c r="TKC125" s="222"/>
      <c r="TKD125" s="222"/>
      <c r="TKE125" s="222"/>
      <c r="TKF125" s="222"/>
      <c r="TKG125" s="222"/>
      <c r="TKH125" s="222"/>
      <c r="TKI125" s="222"/>
      <c r="TKJ125" s="222"/>
      <c r="TKK125" s="222"/>
      <c r="TKL125" s="222"/>
      <c r="TKM125" s="222"/>
      <c r="TKN125" s="222"/>
      <c r="TKO125" s="222"/>
      <c r="TKP125" s="222"/>
      <c r="TKQ125" s="222"/>
      <c r="TKR125" s="222"/>
      <c r="TKS125" s="222"/>
      <c r="TKT125" s="222"/>
      <c r="TKU125" s="222"/>
      <c r="TKV125" s="222"/>
      <c r="TKW125" s="222"/>
      <c r="TKX125" s="222"/>
      <c r="TKY125" s="222"/>
      <c r="TKZ125" s="222"/>
      <c r="TLA125" s="222"/>
      <c r="TLB125" s="222"/>
      <c r="TLC125" s="222"/>
      <c r="TLD125" s="222"/>
      <c r="TLE125" s="222"/>
      <c r="TLF125" s="222"/>
      <c r="TLG125" s="222"/>
      <c r="TLH125" s="222"/>
      <c r="TLI125" s="222"/>
      <c r="TLJ125" s="222"/>
      <c r="TLK125" s="222"/>
      <c r="TLL125" s="222"/>
      <c r="TLM125" s="222"/>
      <c r="TLN125" s="222"/>
      <c r="TLO125" s="222"/>
      <c r="TLP125" s="222"/>
      <c r="TLQ125" s="222"/>
      <c r="TLR125" s="222"/>
      <c r="TLS125" s="222"/>
      <c r="TLT125" s="222"/>
      <c r="TLU125" s="222"/>
      <c r="TLV125" s="222"/>
      <c r="TLW125" s="222"/>
      <c r="TLX125" s="222"/>
      <c r="TLY125" s="222"/>
      <c r="TLZ125" s="222"/>
      <c r="TMA125" s="222"/>
      <c r="TMB125" s="222"/>
      <c r="TMC125" s="222"/>
      <c r="TMD125" s="222"/>
      <c r="TME125" s="222"/>
      <c r="TMF125" s="222"/>
      <c r="TMG125" s="222"/>
      <c r="TMH125" s="222"/>
      <c r="TMI125" s="222"/>
      <c r="TMJ125" s="222"/>
      <c r="TMK125" s="222"/>
      <c r="TML125" s="222"/>
      <c r="TMM125" s="222"/>
      <c r="TMN125" s="222"/>
      <c r="TMO125" s="222"/>
      <c r="TMP125" s="222"/>
      <c r="TMQ125" s="222"/>
      <c r="TMR125" s="222"/>
      <c r="TMS125" s="222"/>
      <c r="TMT125" s="222"/>
      <c r="TMU125" s="222"/>
      <c r="TMV125" s="222"/>
      <c r="TMW125" s="222"/>
      <c r="TMX125" s="222"/>
      <c r="TMY125" s="222"/>
      <c r="TMZ125" s="222"/>
      <c r="TNA125" s="222"/>
      <c r="TNB125" s="222"/>
      <c r="TNC125" s="222"/>
      <c r="TND125" s="222"/>
      <c r="TNE125" s="222"/>
      <c r="TNF125" s="222"/>
      <c r="TNG125" s="222"/>
      <c r="TNH125" s="222"/>
      <c r="TNI125" s="222"/>
      <c r="TNJ125" s="222"/>
      <c r="TNK125" s="222"/>
      <c r="TNL125" s="222"/>
      <c r="TNM125" s="222"/>
      <c r="TNN125" s="222"/>
      <c r="TNO125" s="222"/>
      <c r="TNP125" s="222"/>
      <c r="TNQ125" s="222"/>
      <c r="TNR125" s="222"/>
      <c r="TNS125" s="222"/>
      <c r="TNT125" s="222"/>
      <c r="TNU125" s="222"/>
      <c r="TNV125" s="222"/>
      <c r="TNW125" s="222"/>
      <c r="TNX125" s="222"/>
      <c r="TNY125" s="222"/>
      <c r="TNZ125" s="222"/>
      <c r="TOA125" s="222"/>
      <c r="TOB125" s="222"/>
      <c r="TOC125" s="222"/>
      <c r="TOD125" s="222"/>
      <c r="TOE125" s="222"/>
      <c r="TOF125" s="222"/>
      <c r="TOG125" s="222"/>
      <c r="TOH125" s="222"/>
      <c r="TOI125" s="222"/>
      <c r="TOJ125" s="222"/>
      <c r="TOK125" s="222"/>
      <c r="TOL125" s="222"/>
      <c r="TOM125" s="222"/>
      <c r="TON125" s="222"/>
      <c r="TOO125" s="222"/>
      <c r="TOP125" s="222"/>
      <c r="TOQ125" s="222"/>
      <c r="TOR125" s="222"/>
      <c r="TOS125" s="222"/>
      <c r="TOT125" s="222"/>
      <c r="TOU125" s="222"/>
      <c r="TOV125" s="222"/>
      <c r="TOW125" s="222"/>
      <c r="TOX125" s="222"/>
      <c r="TOY125" s="222"/>
      <c r="TOZ125" s="222"/>
      <c r="TPA125" s="222"/>
      <c r="TPB125" s="222"/>
      <c r="TPC125" s="222"/>
      <c r="TPD125" s="222"/>
      <c r="TPE125" s="222"/>
      <c r="TPF125" s="222"/>
      <c r="TPG125" s="222"/>
      <c r="TPH125" s="222"/>
      <c r="TPI125" s="222"/>
      <c r="TPJ125" s="222"/>
      <c r="TPK125" s="222"/>
      <c r="TPL125" s="222"/>
      <c r="TPM125" s="222"/>
      <c r="TPN125" s="222"/>
      <c r="TPO125" s="222"/>
      <c r="TPP125" s="222"/>
      <c r="TPQ125" s="222"/>
      <c r="TPR125" s="222"/>
      <c r="TPS125" s="222"/>
      <c r="TPT125" s="222"/>
      <c r="TPU125" s="222"/>
      <c r="TPV125" s="222"/>
      <c r="TPW125" s="222"/>
      <c r="TPX125" s="222"/>
      <c r="TPY125" s="222"/>
      <c r="TPZ125" s="222"/>
      <c r="TQA125" s="222"/>
      <c r="TQB125" s="222"/>
      <c r="TQC125" s="222"/>
      <c r="TQD125" s="222"/>
      <c r="TQE125" s="222"/>
      <c r="TQF125" s="222"/>
      <c r="TQG125" s="222"/>
      <c r="TQH125" s="222"/>
      <c r="TQI125" s="222"/>
      <c r="TQJ125" s="222"/>
      <c r="TQK125" s="222"/>
      <c r="TQL125" s="222"/>
      <c r="TQM125" s="222"/>
      <c r="TQN125" s="222"/>
      <c r="TQO125" s="222"/>
      <c r="TQP125" s="222"/>
      <c r="TQQ125" s="222"/>
      <c r="TQR125" s="222"/>
      <c r="TQS125" s="222"/>
      <c r="TQT125" s="222"/>
      <c r="TQU125" s="222"/>
      <c r="TQV125" s="222"/>
      <c r="TQW125" s="222"/>
      <c r="TQX125" s="222"/>
      <c r="TQY125" s="222"/>
      <c r="TQZ125" s="222"/>
      <c r="TRA125" s="222"/>
      <c r="TRB125" s="222"/>
      <c r="TRC125" s="222"/>
      <c r="TRD125" s="222"/>
      <c r="TRE125" s="222"/>
      <c r="TRF125" s="222"/>
      <c r="TRG125" s="222"/>
      <c r="TRH125" s="222"/>
      <c r="TRI125" s="222"/>
      <c r="TRJ125" s="222"/>
      <c r="TRK125" s="222"/>
      <c r="TRL125" s="222"/>
      <c r="TRM125" s="222"/>
      <c r="TRN125" s="222"/>
      <c r="TRO125" s="222"/>
      <c r="TRP125" s="222"/>
      <c r="TRQ125" s="222"/>
      <c r="TRR125" s="222"/>
      <c r="TRS125" s="222"/>
      <c r="TRT125" s="222"/>
      <c r="TRU125" s="222"/>
      <c r="TRV125" s="222"/>
      <c r="TRW125" s="222"/>
      <c r="TRX125" s="222"/>
      <c r="TRY125" s="222"/>
      <c r="TRZ125" s="222"/>
      <c r="TSA125" s="222"/>
      <c r="TSB125" s="222"/>
      <c r="TSC125" s="222"/>
      <c r="TSD125" s="222"/>
      <c r="TSE125" s="222"/>
      <c r="TSF125" s="222"/>
      <c r="TSG125" s="222"/>
      <c r="TSH125" s="222"/>
      <c r="TSI125" s="222"/>
      <c r="TSJ125" s="222"/>
      <c r="TSK125" s="222"/>
      <c r="TSL125" s="222"/>
      <c r="TSM125" s="222"/>
      <c r="TSN125" s="222"/>
      <c r="TSO125" s="222"/>
      <c r="TSP125" s="222"/>
      <c r="TSQ125" s="222"/>
      <c r="TSR125" s="222"/>
      <c r="TSS125" s="222"/>
      <c r="TST125" s="222"/>
      <c r="TSU125" s="222"/>
      <c r="TSV125" s="222"/>
      <c r="TSW125" s="222"/>
      <c r="TSX125" s="222"/>
      <c r="TSY125" s="222"/>
      <c r="TSZ125" s="222"/>
      <c r="TTA125" s="222"/>
      <c r="TTB125" s="222"/>
      <c r="TTC125" s="222"/>
      <c r="TTD125" s="222"/>
      <c r="TTE125" s="222"/>
      <c r="TTF125" s="222"/>
      <c r="TTG125" s="222"/>
      <c r="TTH125" s="222"/>
      <c r="TTI125" s="222"/>
      <c r="TTJ125" s="222"/>
      <c r="TTK125" s="222"/>
      <c r="TTL125" s="222"/>
      <c r="TTM125" s="222"/>
      <c r="TTN125" s="222"/>
      <c r="TTO125" s="222"/>
      <c r="TTP125" s="222"/>
      <c r="TTQ125" s="222"/>
      <c r="TTR125" s="222"/>
      <c r="TTS125" s="222"/>
      <c r="TTT125" s="222"/>
      <c r="TTU125" s="222"/>
      <c r="TTV125" s="222"/>
      <c r="TTW125" s="222"/>
      <c r="TTX125" s="222"/>
      <c r="TTY125" s="222"/>
      <c r="TTZ125" s="222"/>
      <c r="TUA125" s="222"/>
      <c r="TUB125" s="222"/>
      <c r="TUC125" s="222"/>
      <c r="TUD125" s="222"/>
      <c r="TUE125" s="222"/>
      <c r="TUF125" s="222"/>
      <c r="TUG125" s="222"/>
      <c r="TUH125" s="222"/>
      <c r="TUI125" s="222"/>
      <c r="TUJ125" s="222"/>
      <c r="TUK125" s="222"/>
      <c r="TUL125" s="222"/>
      <c r="TUM125" s="222"/>
      <c r="TUN125" s="222"/>
      <c r="TUO125" s="222"/>
      <c r="TUP125" s="222"/>
      <c r="TUQ125" s="222"/>
      <c r="TUR125" s="222"/>
      <c r="TUS125" s="222"/>
      <c r="TUT125" s="222"/>
      <c r="TUU125" s="222"/>
      <c r="TUV125" s="222"/>
      <c r="TUW125" s="222"/>
      <c r="TUX125" s="222"/>
      <c r="TUY125" s="222"/>
      <c r="TUZ125" s="222"/>
      <c r="TVA125" s="222"/>
      <c r="TVB125" s="222"/>
      <c r="TVC125" s="222"/>
      <c r="TVD125" s="222"/>
      <c r="TVE125" s="222"/>
      <c r="TVF125" s="222"/>
      <c r="TVG125" s="222"/>
      <c r="TVH125" s="222"/>
      <c r="TVI125" s="222"/>
      <c r="TVJ125" s="222"/>
      <c r="TVK125" s="222"/>
      <c r="TVL125" s="222"/>
      <c r="TVM125" s="222"/>
      <c r="TVN125" s="222"/>
      <c r="TVO125" s="222"/>
      <c r="TVP125" s="222"/>
      <c r="TVQ125" s="222"/>
      <c r="TVR125" s="222"/>
      <c r="TVS125" s="222"/>
      <c r="TVT125" s="222"/>
      <c r="TVU125" s="222"/>
      <c r="TVV125" s="222"/>
      <c r="TVW125" s="222"/>
      <c r="TVX125" s="222"/>
      <c r="TVY125" s="222"/>
      <c r="TVZ125" s="222"/>
      <c r="TWA125" s="222"/>
      <c r="TWB125" s="222"/>
      <c r="TWC125" s="222"/>
      <c r="TWD125" s="222"/>
      <c r="TWE125" s="222"/>
      <c r="TWF125" s="222"/>
      <c r="TWG125" s="222"/>
      <c r="TWH125" s="222"/>
      <c r="TWI125" s="222"/>
      <c r="TWJ125" s="222"/>
      <c r="TWK125" s="222"/>
      <c r="TWL125" s="222"/>
      <c r="TWM125" s="222"/>
      <c r="TWN125" s="222"/>
      <c r="TWO125" s="222"/>
      <c r="TWP125" s="222"/>
      <c r="TWQ125" s="222"/>
      <c r="TWR125" s="222"/>
      <c r="TWS125" s="222"/>
      <c r="TWT125" s="222"/>
      <c r="TWU125" s="222"/>
      <c r="TWV125" s="222"/>
      <c r="TWW125" s="222"/>
      <c r="TWX125" s="222"/>
      <c r="TWY125" s="222"/>
      <c r="TWZ125" s="222"/>
      <c r="TXA125" s="222"/>
      <c r="TXB125" s="222"/>
      <c r="TXC125" s="222"/>
      <c r="TXD125" s="222"/>
      <c r="TXE125" s="222"/>
      <c r="TXF125" s="222"/>
      <c r="TXG125" s="222"/>
      <c r="TXH125" s="222"/>
      <c r="TXI125" s="222"/>
      <c r="TXJ125" s="222"/>
      <c r="TXK125" s="222"/>
      <c r="TXL125" s="222"/>
      <c r="TXM125" s="222"/>
      <c r="TXN125" s="222"/>
      <c r="TXO125" s="222"/>
      <c r="TXP125" s="222"/>
      <c r="TXQ125" s="222"/>
      <c r="TXR125" s="222"/>
      <c r="TXS125" s="222"/>
      <c r="TXT125" s="222"/>
      <c r="TXU125" s="222"/>
      <c r="TXV125" s="222"/>
      <c r="TXW125" s="222"/>
      <c r="TXX125" s="222"/>
      <c r="TXY125" s="222"/>
      <c r="TXZ125" s="222"/>
      <c r="TYA125" s="222"/>
      <c r="TYB125" s="222"/>
      <c r="TYC125" s="222"/>
      <c r="TYD125" s="222"/>
      <c r="TYE125" s="222"/>
      <c r="TYF125" s="222"/>
      <c r="TYG125" s="222"/>
      <c r="TYH125" s="222"/>
      <c r="TYI125" s="222"/>
      <c r="TYJ125" s="222"/>
      <c r="TYK125" s="222"/>
      <c r="TYL125" s="222"/>
      <c r="TYM125" s="222"/>
      <c r="TYN125" s="222"/>
      <c r="TYO125" s="222"/>
      <c r="TYP125" s="222"/>
      <c r="TYQ125" s="222"/>
      <c r="TYR125" s="222"/>
      <c r="TYS125" s="222"/>
      <c r="TYT125" s="222"/>
      <c r="TYU125" s="222"/>
      <c r="TYV125" s="222"/>
      <c r="TYW125" s="222"/>
      <c r="TYX125" s="222"/>
      <c r="TYY125" s="222"/>
      <c r="TYZ125" s="222"/>
      <c r="TZA125" s="222"/>
      <c r="TZB125" s="222"/>
      <c r="TZC125" s="222"/>
      <c r="TZD125" s="222"/>
      <c r="TZE125" s="222"/>
      <c r="TZF125" s="222"/>
      <c r="TZG125" s="222"/>
      <c r="TZH125" s="222"/>
      <c r="TZI125" s="222"/>
      <c r="TZJ125" s="222"/>
      <c r="TZK125" s="222"/>
      <c r="TZL125" s="222"/>
      <c r="TZM125" s="222"/>
      <c r="TZN125" s="222"/>
      <c r="TZO125" s="222"/>
      <c r="TZP125" s="222"/>
      <c r="TZQ125" s="222"/>
      <c r="TZR125" s="222"/>
      <c r="TZS125" s="222"/>
      <c r="TZT125" s="222"/>
      <c r="TZU125" s="222"/>
      <c r="TZV125" s="222"/>
      <c r="TZW125" s="222"/>
      <c r="TZX125" s="222"/>
      <c r="TZY125" s="222"/>
      <c r="TZZ125" s="222"/>
      <c r="UAA125" s="222"/>
      <c r="UAB125" s="222"/>
      <c r="UAC125" s="222"/>
      <c r="UAD125" s="222"/>
      <c r="UAE125" s="222"/>
      <c r="UAF125" s="222"/>
      <c r="UAG125" s="222"/>
      <c r="UAH125" s="222"/>
      <c r="UAI125" s="222"/>
      <c r="UAJ125" s="222"/>
      <c r="UAK125" s="222"/>
      <c r="UAL125" s="222"/>
      <c r="UAM125" s="222"/>
      <c r="UAN125" s="222"/>
      <c r="UAO125" s="222"/>
      <c r="UAP125" s="222"/>
      <c r="UAQ125" s="222"/>
      <c r="UAR125" s="222"/>
      <c r="UAS125" s="222"/>
      <c r="UAT125" s="222"/>
      <c r="UAU125" s="222"/>
      <c r="UAV125" s="222"/>
      <c r="UAW125" s="222"/>
      <c r="UAX125" s="222"/>
      <c r="UAY125" s="222"/>
      <c r="UAZ125" s="222"/>
      <c r="UBA125" s="222"/>
      <c r="UBB125" s="222"/>
      <c r="UBC125" s="222"/>
      <c r="UBD125" s="222"/>
      <c r="UBE125" s="222"/>
      <c r="UBF125" s="222"/>
      <c r="UBG125" s="222"/>
      <c r="UBH125" s="222"/>
      <c r="UBI125" s="222"/>
      <c r="UBJ125" s="222"/>
      <c r="UBK125" s="222"/>
      <c r="UBL125" s="222"/>
      <c r="UBM125" s="222"/>
      <c r="UBN125" s="222"/>
      <c r="UBO125" s="222"/>
      <c r="UBP125" s="222"/>
      <c r="UBQ125" s="222"/>
      <c r="UBR125" s="222"/>
      <c r="UBS125" s="222"/>
      <c r="UBT125" s="222"/>
      <c r="UBU125" s="222"/>
      <c r="UBV125" s="222"/>
      <c r="UBW125" s="222"/>
      <c r="UBX125" s="222"/>
      <c r="UBY125" s="222"/>
      <c r="UBZ125" s="222"/>
      <c r="UCA125" s="222"/>
      <c r="UCB125" s="222"/>
      <c r="UCC125" s="222"/>
      <c r="UCD125" s="222"/>
      <c r="UCE125" s="222"/>
      <c r="UCF125" s="222"/>
      <c r="UCG125" s="222"/>
      <c r="UCH125" s="222"/>
      <c r="UCI125" s="222"/>
      <c r="UCJ125" s="222"/>
      <c r="UCK125" s="222"/>
      <c r="UCL125" s="222"/>
      <c r="UCM125" s="222"/>
      <c r="UCN125" s="222"/>
      <c r="UCO125" s="222"/>
      <c r="UCP125" s="222"/>
      <c r="UCQ125" s="222"/>
      <c r="UCR125" s="222"/>
      <c r="UCS125" s="222"/>
      <c r="UCT125" s="222"/>
      <c r="UCU125" s="222"/>
      <c r="UCV125" s="222"/>
      <c r="UCW125" s="222"/>
      <c r="UCX125" s="222"/>
      <c r="UCY125" s="222"/>
      <c r="UCZ125" s="222"/>
      <c r="UDA125" s="222"/>
      <c r="UDB125" s="222"/>
      <c r="UDC125" s="222"/>
      <c r="UDD125" s="222"/>
      <c r="UDE125" s="222"/>
      <c r="UDF125" s="222"/>
      <c r="UDG125" s="222"/>
      <c r="UDH125" s="222"/>
      <c r="UDI125" s="222"/>
      <c r="UDJ125" s="222"/>
      <c r="UDK125" s="222"/>
      <c r="UDL125" s="222"/>
      <c r="UDM125" s="222"/>
      <c r="UDN125" s="222"/>
      <c r="UDO125" s="222"/>
      <c r="UDP125" s="222"/>
      <c r="UDQ125" s="222"/>
      <c r="UDR125" s="222"/>
      <c r="UDS125" s="222"/>
      <c r="UDT125" s="222"/>
      <c r="UDU125" s="222"/>
      <c r="UDV125" s="222"/>
      <c r="UDW125" s="222"/>
      <c r="UDX125" s="222"/>
      <c r="UDY125" s="222"/>
      <c r="UDZ125" s="222"/>
      <c r="UEA125" s="222"/>
      <c r="UEB125" s="222"/>
      <c r="UEC125" s="222"/>
      <c r="UED125" s="222"/>
      <c r="UEE125" s="222"/>
      <c r="UEF125" s="222"/>
      <c r="UEG125" s="222"/>
      <c r="UEH125" s="222"/>
      <c r="UEI125" s="222"/>
      <c r="UEJ125" s="222"/>
      <c r="UEK125" s="222"/>
      <c r="UEL125" s="222"/>
      <c r="UEM125" s="222"/>
      <c r="UEN125" s="222"/>
      <c r="UEO125" s="222"/>
      <c r="UEP125" s="222"/>
      <c r="UEQ125" s="222"/>
      <c r="UER125" s="222"/>
      <c r="UES125" s="222"/>
      <c r="UET125" s="222"/>
      <c r="UEU125" s="222"/>
      <c r="UEV125" s="222"/>
      <c r="UEW125" s="222"/>
      <c r="UEX125" s="222"/>
      <c r="UEY125" s="222"/>
      <c r="UEZ125" s="222"/>
      <c r="UFA125" s="222"/>
      <c r="UFB125" s="222"/>
      <c r="UFC125" s="222"/>
      <c r="UFD125" s="222"/>
      <c r="UFE125" s="222"/>
      <c r="UFF125" s="222"/>
      <c r="UFG125" s="222"/>
      <c r="UFH125" s="222"/>
      <c r="UFI125" s="222"/>
      <c r="UFJ125" s="222"/>
      <c r="UFK125" s="222"/>
      <c r="UFL125" s="222"/>
      <c r="UFM125" s="222"/>
      <c r="UFN125" s="222"/>
      <c r="UFO125" s="222"/>
      <c r="UFP125" s="222"/>
      <c r="UFQ125" s="222"/>
      <c r="UFR125" s="222"/>
      <c r="UFS125" s="222"/>
      <c r="UFT125" s="222"/>
      <c r="UFU125" s="222"/>
      <c r="UFV125" s="222"/>
      <c r="UFW125" s="222"/>
      <c r="UFX125" s="222"/>
      <c r="UFY125" s="222"/>
      <c r="UFZ125" s="222"/>
      <c r="UGA125" s="222"/>
      <c r="UGB125" s="222"/>
      <c r="UGC125" s="222"/>
      <c r="UGD125" s="222"/>
      <c r="UGE125" s="222"/>
      <c r="UGF125" s="222"/>
      <c r="UGG125" s="222"/>
      <c r="UGH125" s="222"/>
      <c r="UGI125" s="222"/>
      <c r="UGJ125" s="222"/>
      <c r="UGK125" s="222"/>
      <c r="UGL125" s="222"/>
      <c r="UGM125" s="222"/>
      <c r="UGN125" s="222"/>
      <c r="UGO125" s="222"/>
      <c r="UGP125" s="222"/>
      <c r="UGQ125" s="222"/>
      <c r="UGR125" s="222"/>
      <c r="UGS125" s="222"/>
      <c r="UGT125" s="222"/>
      <c r="UGU125" s="222"/>
      <c r="UGV125" s="222"/>
      <c r="UGW125" s="222"/>
      <c r="UGX125" s="222"/>
      <c r="UGY125" s="222"/>
      <c r="UGZ125" s="222"/>
      <c r="UHA125" s="222"/>
      <c r="UHB125" s="222"/>
      <c r="UHC125" s="222"/>
      <c r="UHD125" s="222"/>
      <c r="UHE125" s="222"/>
      <c r="UHF125" s="222"/>
      <c r="UHG125" s="222"/>
      <c r="UHH125" s="222"/>
      <c r="UHI125" s="222"/>
      <c r="UHJ125" s="222"/>
      <c r="UHK125" s="222"/>
      <c r="UHL125" s="222"/>
      <c r="UHM125" s="222"/>
      <c r="UHN125" s="222"/>
      <c r="UHO125" s="222"/>
      <c r="UHP125" s="222"/>
      <c r="UHQ125" s="222"/>
      <c r="UHR125" s="222"/>
      <c r="UHS125" s="222"/>
      <c r="UHT125" s="222"/>
      <c r="UHU125" s="222"/>
      <c r="UHV125" s="222"/>
      <c r="UHW125" s="222"/>
      <c r="UHX125" s="222"/>
      <c r="UHY125" s="222"/>
      <c r="UHZ125" s="222"/>
      <c r="UIA125" s="222"/>
      <c r="UIB125" s="222"/>
      <c r="UIC125" s="222"/>
      <c r="UID125" s="222"/>
      <c r="UIE125" s="222"/>
      <c r="UIF125" s="222"/>
      <c r="UIG125" s="222"/>
      <c r="UIH125" s="222"/>
      <c r="UII125" s="222"/>
      <c r="UIJ125" s="222"/>
      <c r="UIK125" s="222"/>
      <c r="UIL125" s="222"/>
      <c r="UIM125" s="222"/>
      <c r="UIN125" s="222"/>
      <c r="UIO125" s="222"/>
      <c r="UIP125" s="222"/>
      <c r="UIQ125" s="222"/>
      <c r="UIR125" s="222"/>
      <c r="UIS125" s="222"/>
      <c r="UIT125" s="222"/>
      <c r="UIU125" s="222"/>
      <c r="UIV125" s="222"/>
      <c r="UIW125" s="222"/>
      <c r="UIX125" s="222"/>
      <c r="UIY125" s="222"/>
      <c r="UIZ125" s="222"/>
      <c r="UJA125" s="222"/>
      <c r="UJB125" s="222"/>
      <c r="UJC125" s="222"/>
      <c r="UJD125" s="222"/>
      <c r="UJE125" s="222"/>
      <c r="UJF125" s="222"/>
      <c r="UJG125" s="222"/>
      <c r="UJH125" s="222"/>
      <c r="UJI125" s="222"/>
      <c r="UJJ125" s="222"/>
      <c r="UJK125" s="222"/>
      <c r="UJL125" s="222"/>
      <c r="UJM125" s="222"/>
      <c r="UJN125" s="222"/>
      <c r="UJO125" s="222"/>
      <c r="UJP125" s="222"/>
      <c r="UJQ125" s="222"/>
      <c r="UJR125" s="222"/>
      <c r="UJS125" s="222"/>
      <c r="UJT125" s="222"/>
      <c r="UJU125" s="222"/>
      <c r="UJV125" s="222"/>
      <c r="UJW125" s="222"/>
      <c r="UJX125" s="222"/>
      <c r="UJY125" s="222"/>
      <c r="UJZ125" s="222"/>
      <c r="UKA125" s="222"/>
      <c r="UKB125" s="222"/>
      <c r="UKC125" s="222"/>
      <c r="UKD125" s="222"/>
      <c r="UKE125" s="222"/>
      <c r="UKF125" s="222"/>
      <c r="UKG125" s="222"/>
      <c r="UKH125" s="222"/>
      <c r="UKI125" s="222"/>
      <c r="UKJ125" s="222"/>
      <c r="UKK125" s="222"/>
      <c r="UKL125" s="222"/>
      <c r="UKM125" s="222"/>
      <c r="UKN125" s="222"/>
      <c r="UKO125" s="222"/>
      <c r="UKP125" s="222"/>
      <c r="UKQ125" s="222"/>
      <c r="UKR125" s="222"/>
      <c r="UKS125" s="222"/>
      <c r="UKT125" s="222"/>
      <c r="UKU125" s="222"/>
      <c r="UKV125" s="222"/>
      <c r="UKW125" s="222"/>
      <c r="UKX125" s="222"/>
      <c r="UKY125" s="222"/>
      <c r="UKZ125" s="222"/>
      <c r="ULA125" s="222"/>
      <c r="ULB125" s="222"/>
      <c r="ULC125" s="222"/>
      <c r="ULD125" s="222"/>
      <c r="ULE125" s="222"/>
      <c r="ULF125" s="222"/>
      <c r="ULG125" s="222"/>
      <c r="ULH125" s="222"/>
      <c r="ULI125" s="222"/>
      <c r="ULJ125" s="222"/>
      <c r="ULK125" s="222"/>
      <c r="ULL125" s="222"/>
      <c r="ULM125" s="222"/>
      <c r="ULN125" s="222"/>
      <c r="ULO125" s="222"/>
      <c r="ULP125" s="222"/>
      <c r="ULQ125" s="222"/>
      <c r="ULR125" s="222"/>
      <c r="ULS125" s="222"/>
      <c r="ULT125" s="222"/>
      <c r="ULU125" s="222"/>
      <c r="ULV125" s="222"/>
      <c r="ULW125" s="222"/>
      <c r="ULX125" s="222"/>
      <c r="ULY125" s="222"/>
      <c r="ULZ125" s="222"/>
      <c r="UMA125" s="222"/>
      <c r="UMB125" s="222"/>
      <c r="UMC125" s="222"/>
      <c r="UMD125" s="222"/>
      <c r="UME125" s="222"/>
      <c r="UMF125" s="222"/>
      <c r="UMG125" s="222"/>
      <c r="UMH125" s="222"/>
      <c r="UMI125" s="222"/>
      <c r="UMJ125" s="222"/>
      <c r="UMK125" s="222"/>
      <c r="UML125" s="222"/>
      <c r="UMM125" s="222"/>
      <c r="UMN125" s="222"/>
      <c r="UMO125" s="222"/>
      <c r="UMP125" s="222"/>
      <c r="UMQ125" s="222"/>
      <c r="UMR125" s="222"/>
      <c r="UMS125" s="222"/>
      <c r="UMT125" s="222"/>
      <c r="UMU125" s="222"/>
      <c r="UMV125" s="222"/>
      <c r="UMW125" s="222"/>
      <c r="UMX125" s="222"/>
      <c r="UMY125" s="222"/>
      <c r="UMZ125" s="222"/>
      <c r="UNA125" s="222"/>
      <c r="UNB125" s="222"/>
      <c r="UNC125" s="222"/>
      <c r="UND125" s="222"/>
      <c r="UNE125" s="222"/>
      <c r="UNF125" s="222"/>
      <c r="UNG125" s="222"/>
      <c r="UNH125" s="222"/>
      <c r="UNI125" s="222"/>
      <c r="UNJ125" s="222"/>
      <c r="UNK125" s="222"/>
      <c r="UNL125" s="222"/>
      <c r="UNM125" s="222"/>
      <c r="UNN125" s="222"/>
      <c r="UNO125" s="222"/>
      <c r="UNP125" s="222"/>
      <c r="UNQ125" s="222"/>
      <c r="UNR125" s="222"/>
      <c r="UNS125" s="222"/>
      <c r="UNT125" s="222"/>
      <c r="UNU125" s="222"/>
      <c r="UNV125" s="222"/>
      <c r="UNW125" s="222"/>
      <c r="UNX125" s="222"/>
      <c r="UNY125" s="222"/>
      <c r="UNZ125" s="222"/>
      <c r="UOA125" s="222"/>
      <c r="UOB125" s="222"/>
      <c r="UOC125" s="222"/>
      <c r="UOD125" s="222"/>
      <c r="UOE125" s="222"/>
      <c r="UOF125" s="222"/>
      <c r="UOG125" s="222"/>
      <c r="UOH125" s="222"/>
      <c r="UOI125" s="222"/>
      <c r="UOJ125" s="222"/>
      <c r="UOK125" s="222"/>
      <c r="UOL125" s="222"/>
      <c r="UOM125" s="222"/>
      <c r="UON125" s="222"/>
      <c r="UOO125" s="222"/>
      <c r="UOP125" s="222"/>
      <c r="UOQ125" s="222"/>
      <c r="UOR125" s="222"/>
      <c r="UOS125" s="222"/>
      <c r="UOT125" s="222"/>
      <c r="UOU125" s="222"/>
      <c r="UOV125" s="222"/>
      <c r="UOW125" s="222"/>
      <c r="UOX125" s="222"/>
      <c r="UOY125" s="222"/>
      <c r="UOZ125" s="222"/>
      <c r="UPA125" s="222"/>
      <c r="UPB125" s="222"/>
      <c r="UPC125" s="222"/>
      <c r="UPD125" s="222"/>
      <c r="UPE125" s="222"/>
      <c r="UPF125" s="222"/>
      <c r="UPG125" s="222"/>
      <c r="UPH125" s="222"/>
      <c r="UPI125" s="222"/>
      <c r="UPJ125" s="222"/>
      <c r="UPK125" s="222"/>
      <c r="UPL125" s="222"/>
      <c r="UPM125" s="222"/>
      <c r="UPN125" s="222"/>
      <c r="UPO125" s="222"/>
      <c r="UPP125" s="222"/>
      <c r="UPQ125" s="222"/>
      <c r="UPR125" s="222"/>
      <c r="UPS125" s="222"/>
      <c r="UPT125" s="222"/>
      <c r="UPU125" s="222"/>
      <c r="UPV125" s="222"/>
      <c r="UPW125" s="222"/>
      <c r="UPX125" s="222"/>
      <c r="UPY125" s="222"/>
      <c r="UPZ125" s="222"/>
      <c r="UQA125" s="222"/>
      <c r="UQB125" s="222"/>
      <c r="UQC125" s="222"/>
      <c r="UQD125" s="222"/>
      <c r="UQE125" s="222"/>
      <c r="UQF125" s="222"/>
      <c r="UQG125" s="222"/>
      <c r="UQH125" s="222"/>
      <c r="UQI125" s="222"/>
      <c r="UQJ125" s="222"/>
      <c r="UQK125" s="222"/>
      <c r="UQL125" s="222"/>
      <c r="UQM125" s="222"/>
      <c r="UQN125" s="222"/>
      <c r="UQO125" s="222"/>
      <c r="UQP125" s="222"/>
      <c r="UQQ125" s="222"/>
      <c r="UQR125" s="222"/>
      <c r="UQS125" s="222"/>
      <c r="UQT125" s="222"/>
      <c r="UQU125" s="222"/>
      <c r="UQV125" s="222"/>
      <c r="UQW125" s="222"/>
      <c r="UQX125" s="222"/>
      <c r="UQY125" s="222"/>
      <c r="UQZ125" s="222"/>
      <c r="URA125" s="222"/>
      <c r="URB125" s="222"/>
      <c r="URC125" s="222"/>
      <c r="URD125" s="222"/>
      <c r="URE125" s="222"/>
      <c r="URF125" s="222"/>
      <c r="URG125" s="222"/>
      <c r="URH125" s="222"/>
      <c r="URI125" s="222"/>
      <c r="URJ125" s="222"/>
      <c r="URK125" s="222"/>
      <c r="URL125" s="222"/>
      <c r="URM125" s="222"/>
      <c r="URN125" s="222"/>
      <c r="URO125" s="222"/>
      <c r="URP125" s="222"/>
      <c r="URQ125" s="222"/>
      <c r="URR125" s="222"/>
      <c r="URS125" s="222"/>
      <c r="URT125" s="222"/>
      <c r="URU125" s="222"/>
      <c r="URV125" s="222"/>
      <c r="URW125" s="222"/>
      <c r="URX125" s="222"/>
      <c r="URY125" s="222"/>
      <c r="URZ125" s="222"/>
      <c r="USA125" s="222"/>
      <c r="USB125" s="222"/>
      <c r="USC125" s="222"/>
      <c r="USD125" s="222"/>
      <c r="USE125" s="222"/>
      <c r="USF125" s="222"/>
      <c r="USG125" s="222"/>
      <c r="USH125" s="222"/>
      <c r="USI125" s="222"/>
      <c r="USJ125" s="222"/>
      <c r="USK125" s="222"/>
      <c r="USL125" s="222"/>
      <c r="USM125" s="222"/>
      <c r="USN125" s="222"/>
      <c r="USO125" s="222"/>
      <c r="USP125" s="222"/>
      <c r="USQ125" s="222"/>
      <c r="USR125" s="222"/>
      <c r="USS125" s="222"/>
      <c r="UST125" s="222"/>
      <c r="USU125" s="222"/>
      <c r="USV125" s="222"/>
      <c r="USW125" s="222"/>
      <c r="USX125" s="222"/>
      <c r="USY125" s="222"/>
      <c r="USZ125" s="222"/>
      <c r="UTA125" s="222"/>
      <c r="UTB125" s="222"/>
      <c r="UTC125" s="222"/>
      <c r="UTD125" s="222"/>
      <c r="UTE125" s="222"/>
      <c r="UTF125" s="222"/>
      <c r="UTG125" s="222"/>
      <c r="UTH125" s="222"/>
      <c r="UTI125" s="222"/>
      <c r="UTJ125" s="222"/>
      <c r="UTK125" s="222"/>
      <c r="UTL125" s="222"/>
      <c r="UTM125" s="222"/>
      <c r="UTN125" s="222"/>
      <c r="UTO125" s="222"/>
      <c r="UTP125" s="222"/>
      <c r="UTQ125" s="222"/>
      <c r="UTR125" s="222"/>
      <c r="UTS125" s="222"/>
      <c r="UTT125" s="222"/>
      <c r="UTU125" s="222"/>
      <c r="UTV125" s="222"/>
      <c r="UTW125" s="222"/>
      <c r="UTX125" s="222"/>
      <c r="UTY125" s="222"/>
      <c r="UTZ125" s="222"/>
      <c r="UUA125" s="222"/>
      <c r="UUB125" s="222"/>
      <c r="UUC125" s="222"/>
      <c r="UUD125" s="222"/>
      <c r="UUE125" s="222"/>
      <c r="UUF125" s="222"/>
      <c r="UUG125" s="222"/>
      <c r="UUH125" s="222"/>
      <c r="UUI125" s="222"/>
      <c r="UUJ125" s="222"/>
      <c r="UUK125" s="222"/>
      <c r="UUL125" s="222"/>
      <c r="UUM125" s="222"/>
      <c r="UUN125" s="222"/>
      <c r="UUO125" s="222"/>
      <c r="UUP125" s="222"/>
      <c r="UUQ125" s="222"/>
      <c r="UUR125" s="222"/>
      <c r="UUS125" s="222"/>
      <c r="UUT125" s="222"/>
      <c r="UUU125" s="222"/>
      <c r="UUV125" s="222"/>
      <c r="UUW125" s="222"/>
      <c r="UUX125" s="222"/>
      <c r="UUY125" s="222"/>
      <c r="UUZ125" s="222"/>
      <c r="UVA125" s="222"/>
      <c r="UVB125" s="222"/>
      <c r="UVC125" s="222"/>
      <c r="UVD125" s="222"/>
      <c r="UVE125" s="222"/>
      <c r="UVF125" s="222"/>
      <c r="UVG125" s="222"/>
      <c r="UVH125" s="222"/>
      <c r="UVI125" s="222"/>
      <c r="UVJ125" s="222"/>
      <c r="UVK125" s="222"/>
      <c r="UVL125" s="222"/>
      <c r="UVM125" s="222"/>
      <c r="UVN125" s="222"/>
      <c r="UVO125" s="222"/>
      <c r="UVP125" s="222"/>
      <c r="UVQ125" s="222"/>
      <c r="UVR125" s="222"/>
      <c r="UVS125" s="222"/>
      <c r="UVT125" s="222"/>
      <c r="UVU125" s="222"/>
      <c r="UVV125" s="222"/>
      <c r="UVW125" s="222"/>
      <c r="UVX125" s="222"/>
      <c r="UVY125" s="222"/>
      <c r="UVZ125" s="222"/>
      <c r="UWA125" s="222"/>
      <c r="UWB125" s="222"/>
      <c r="UWC125" s="222"/>
      <c r="UWD125" s="222"/>
      <c r="UWE125" s="222"/>
      <c r="UWF125" s="222"/>
      <c r="UWG125" s="222"/>
      <c r="UWH125" s="222"/>
      <c r="UWI125" s="222"/>
      <c r="UWJ125" s="222"/>
      <c r="UWK125" s="222"/>
      <c r="UWL125" s="222"/>
      <c r="UWM125" s="222"/>
      <c r="UWN125" s="222"/>
      <c r="UWO125" s="222"/>
      <c r="UWP125" s="222"/>
      <c r="UWQ125" s="222"/>
      <c r="UWR125" s="222"/>
      <c r="UWS125" s="222"/>
      <c r="UWT125" s="222"/>
      <c r="UWU125" s="222"/>
      <c r="UWV125" s="222"/>
      <c r="UWW125" s="222"/>
      <c r="UWX125" s="222"/>
      <c r="UWY125" s="222"/>
      <c r="UWZ125" s="222"/>
      <c r="UXA125" s="222"/>
      <c r="UXB125" s="222"/>
      <c r="UXC125" s="222"/>
      <c r="UXD125" s="222"/>
      <c r="UXE125" s="222"/>
      <c r="UXF125" s="222"/>
      <c r="UXG125" s="222"/>
      <c r="UXH125" s="222"/>
      <c r="UXI125" s="222"/>
      <c r="UXJ125" s="222"/>
      <c r="UXK125" s="222"/>
      <c r="UXL125" s="222"/>
      <c r="UXM125" s="222"/>
      <c r="UXN125" s="222"/>
      <c r="UXO125" s="222"/>
      <c r="UXP125" s="222"/>
      <c r="UXQ125" s="222"/>
      <c r="UXR125" s="222"/>
      <c r="UXS125" s="222"/>
      <c r="UXT125" s="222"/>
      <c r="UXU125" s="222"/>
      <c r="UXV125" s="222"/>
      <c r="UXW125" s="222"/>
      <c r="UXX125" s="222"/>
      <c r="UXY125" s="222"/>
      <c r="UXZ125" s="222"/>
      <c r="UYA125" s="222"/>
      <c r="UYB125" s="222"/>
      <c r="UYC125" s="222"/>
      <c r="UYD125" s="222"/>
      <c r="UYE125" s="222"/>
      <c r="UYF125" s="222"/>
      <c r="UYG125" s="222"/>
      <c r="UYH125" s="222"/>
      <c r="UYI125" s="222"/>
      <c r="UYJ125" s="222"/>
      <c r="UYK125" s="222"/>
      <c r="UYL125" s="222"/>
      <c r="UYM125" s="222"/>
      <c r="UYN125" s="222"/>
      <c r="UYO125" s="222"/>
      <c r="UYP125" s="222"/>
      <c r="UYQ125" s="222"/>
      <c r="UYR125" s="222"/>
      <c r="UYS125" s="222"/>
      <c r="UYT125" s="222"/>
      <c r="UYU125" s="222"/>
      <c r="UYV125" s="222"/>
      <c r="UYW125" s="222"/>
      <c r="UYX125" s="222"/>
      <c r="UYY125" s="222"/>
      <c r="UYZ125" s="222"/>
      <c r="UZA125" s="222"/>
      <c r="UZB125" s="222"/>
      <c r="UZC125" s="222"/>
      <c r="UZD125" s="222"/>
      <c r="UZE125" s="222"/>
      <c r="UZF125" s="222"/>
      <c r="UZG125" s="222"/>
      <c r="UZH125" s="222"/>
      <c r="UZI125" s="222"/>
      <c r="UZJ125" s="222"/>
      <c r="UZK125" s="222"/>
      <c r="UZL125" s="222"/>
      <c r="UZM125" s="222"/>
      <c r="UZN125" s="222"/>
      <c r="UZO125" s="222"/>
      <c r="UZP125" s="222"/>
      <c r="UZQ125" s="222"/>
      <c r="UZR125" s="222"/>
      <c r="UZS125" s="222"/>
      <c r="UZT125" s="222"/>
      <c r="UZU125" s="222"/>
      <c r="UZV125" s="222"/>
      <c r="UZW125" s="222"/>
      <c r="UZX125" s="222"/>
      <c r="UZY125" s="222"/>
      <c r="UZZ125" s="222"/>
      <c r="VAA125" s="222"/>
      <c r="VAB125" s="222"/>
      <c r="VAC125" s="222"/>
      <c r="VAD125" s="222"/>
      <c r="VAE125" s="222"/>
      <c r="VAF125" s="222"/>
      <c r="VAG125" s="222"/>
      <c r="VAH125" s="222"/>
      <c r="VAI125" s="222"/>
      <c r="VAJ125" s="222"/>
      <c r="VAK125" s="222"/>
      <c r="VAL125" s="222"/>
      <c r="VAM125" s="222"/>
      <c r="VAN125" s="222"/>
      <c r="VAO125" s="222"/>
      <c r="VAP125" s="222"/>
      <c r="VAQ125" s="222"/>
      <c r="VAR125" s="222"/>
      <c r="VAS125" s="222"/>
      <c r="VAT125" s="222"/>
      <c r="VAU125" s="222"/>
      <c r="VAV125" s="222"/>
      <c r="VAW125" s="222"/>
      <c r="VAX125" s="222"/>
      <c r="VAY125" s="222"/>
      <c r="VAZ125" s="222"/>
      <c r="VBA125" s="222"/>
      <c r="VBB125" s="222"/>
      <c r="VBC125" s="222"/>
      <c r="VBD125" s="222"/>
      <c r="VBE125" s="222"/>
      <c r="VBF125" s="222"/>
      <c r="VBG125" s="222"/>
      <c r="VBH125" s="222"/>
      <c r="VBI125" s="222"/>
      <c r="VBJ125" s="222"/>
      <c r="VBK125" s="222"/>
      <c r="VBL125" s="222"/>
      <c r="VBM125" s="222"/>
      <c r="VBN125" s="222"/>
      <c r="VBO125" s="222"/>
      <c r="VBP125" s="222"/>
      <c r="VBQ125" s="222"/>
      <c r="VBR125" s="222"/>
      <c r="VBS125" s="222"/>
      <c r="VBT125" s="222"/>
      <c r="VBU125" s="222"/>
      <c r="VBV125" s="222"/>
      <c r="VBW125" s="222"/>
      <c r="VBX125" s="222"/>
      <c r="VBY125" s="222"/>
      <c r="VBZ125" s="222"/>
      <c r="VCA125" s="222"/>
      <c r="VCB125" s="222"/>
      <c r="VCC125" s="222"/>
      <c r="VCD125" s="222"/>
      <c r="VCE125" s="222"/>
      <c r="VCF125" s="222"/>
      <c r="VCG125" s="222"/>
      <c r="VCH125" s="222"/>
      <c r="VCI125" s="222"/>
      <c r="VCJ125" s="222"/>
      <c r="VCK125" s="222"/>
      <c r="VCL125" s="222"/>
      <c r="VCM125" s="222"/>
      <c r="VCN125" s="222"/>
      <c r="VCO125" s="222"/>
      <c r="VCP125" s="222"/>
      <c r="VCQ125" s="222"/>
      <c r="VCR125" s="222"/>
      <c r="VCS125" s="222"/>
      <c r="VCT125" s="222"/>
      <c r="VCU125" s="222"/>
      <c r="VCV125" s="222"/>
      <c r="VCW125" s="222"/>
      <c r="VCX125" s="222"/>
      <c r="VCY125" s="222"/>
      <c r="VCZ125" s="222"/>
      <c r="VDA125" s="222"/>
      <c r="VDB125" s="222"/>
      <c r="VDC125" s="222"/>
      <c r="VDD125" s="222"/>
      <c r="VDE125" s="222"/>
      <c r="VDF125" s="222"/>
      <c r="VDG125" s="222"/>
      <c r="VDH125" s="222"/>
      <c r="VDI125" s="222"/>
      <c r="VDJ125" s="222"/>
      <c r="VDK125" s="222"/>
      <c r="VDL125" s="222"/>
      <c r="VDM125" s="222"/>
      <c r="VDN125" s="222"/>
      <c r="VDO125" s="222"/>
      <c r="VDP125" s="222"/>
      <c r="VDQ125" s="222"/>
      <c r="VDR125" s="222"/>
      <c r="VDS125" s="222"/>
      <c r="VDT125" s="222"/>
      <c r="VDU125" s="222"/>
      <c r="VDV125" s="222"/>
      <c r="VDW125" s="222"/>
      <c r="VDX125" s="222"/>
      <c r="VDY125" s="222"/>
      <c r="VDZ125" s="222"/>
      <c r="VEA125" s="222"/>
      <c r="VEB125" s="222"/>
      <c r="VEC125" s="222"/>
      <c r="VED125" s="222"/>
      <c r="VEE125" s="222"/>
      <c r="VEF125" s="222"/>
      <c r="VEG125" s="222"/>
      <c r="VEH125" s="222"/>
      <c r="VEI125" s="222"/>
      <c r="VEJ125" s="222"/>
      <c r="VEK125" s="222"/>
      <c r="VEL125" s="222"/>
      <c r="VEM125" s="222"/>
      <c r="VEN125" s="222"/>
      <c r="VEO125" s="222"/>
      <c r="VEP125" s="222"/>
      <c r="VEQ125" s="222"/>
      <c r="VER125" s="222"/>
      <c r="VES125" s="222"/>
      <c r="VET125" s="222"/>
      <c r="VEU125" s="222"/>
      <c r="VEV125" s="222"/>
      <c r="VEW125" s="222"/>
      <c r="VEX125" s="222"/>
      <c r="VEY125" s="222"/>
      <c r="VEZ125" s="222"/>
      <c r="VFA125" s="222"/>
      <c r="VFB125" s="222"/>
      <c r="VFC125" s="222"/>
      <c r="VFD125" s="222"/>
      <c r="VFE125" s="222"/>
      <c r="VFF125" s="222"/>
      <c r="VFG125" s="222"/>
      <c r="VFH125" s="222"/>
      <c r="VFI125" s="222"/>
      <c r="VFJ125" s="222"/>
      <c r="VFK125" s="222"/>
      <c r="VFL125" s="222"/>
      <c r="VFM125" s="222"/>
      <c r="VFN125" s="222"/>
      <c r="VFO125" s="222"/>
      <c r="VFP125" s="222"/>
      <c r="VFQ125" s="222"/>
      <c r="VFR125" s="222"/>
      <c r="VFS125" s="222"/>
      <c r="VFT125" s="222"/>
      <c r="VFU125" s="222"/>
      <c r="VFV125" s="222"/>
      <c r="VFW125" s="222"/>
      <c r="VFX125" s="222"/>
      <c r="VFY125" s="222"/>
      <c r="VFZ125" s="222"/>
      <c r="VGA125" s="222"/>
      <c r="VGB125" s="222"/>
      <c r="VGC125" s="222"/>
      <c r="VGD125" s="222"/>
      <c r="VGE125" s="222"/>
      <c r="VGF125" s="222"/>
      <c r="VGG125" s="222"/>
      <c r="VGH125" s="222"/>
      <c r="VGI125" s="222"/>
      <c r="VGJ125" s="222"/>
      <c r="VGK125" s="222"/>
      <c r="VGL125" s="222"/>
      <c r="VGM125" s="222"/>
      <c r="VGN125" s="222"/>
      <c r="VGO125" s="222"/>
      <c r="VGP125" s="222"/>
      <c r="VGQ125" s="222"/>
      <c r="VGR125" s="222"/>
      <c r="VGS125" s="222"/>
      <c r="VGT125" s="222"/>
      <c r="VGU125" s="222"/>
      <c r="VGV125" s="222"/>
      <c r="VGW125" s="222"/>
      <c r="VGX125" s="222"/>
      <c r="VGY125" s="222"/>
      <c r="VGZ125" s="222"/>
      <c r="VHA125" s="222"/>
      <c r="VHB125" s="222"/>
      <c r="VHC125" s="222"/>
      <c r="VHD125" s="222"/>
      <c r="VHE125" s="222"/>
      <c r="VHF125" s="222"/>
      <c r="VHG125" s="222"/>
      <c r="VHH125" s="222"/>
      <c r="VHI125" s="222"/>
      <c r="VHJ125" s="222"/>
      <c r="VHK125" s="222"/>
      <c r="VHL125" s="222"/>
      <c r="VHM125" s="222"/>
      <c r="VHN125" s="222"/>
      <c r="VHO125" s="222"/>
      <c r="VHP125" s="222"/>
      <c r="VHQ125" s="222"/>
      <c r="VHR125" s="222"/>
      <c r="VHS125" s="222"/>
      <c r="VHT125" s="222"/>
      <c r="VHU125" s="222"/>
      <c r="VHV125" s="222"/>
      <c r="VHW125" s="222"/>
      <c r="VHX125" s="222"/>
      <c r="VHY125" s="222"/>
      <c r="VHZ125" s="222"/>
      <c r="VIA125" s="222"/>
      <c r="VIB125" s="222"/>
      <c r="VIC125" s="222"/>
      <c r="VID125" s="222"/>
      <c r="VIE125" s="222"/>
      <c r="VIF125" s="222"/>
      <c r="VIG125" s="222"/>
      <c r="VIH125" s="222"/>
      <c r="VII125" s="222"/>
      <c r="VIJ125" s="222"/>
      <c r="VIK125" s="222"/>
      <c r="VIL125" s="222"/>
      <c r="VIM125" s="222"/>
      <c r="VIN125" s="222"/>
      <c r="VIO125" s="222"/>
      <c r="VIP125" s="222"/>
      <c r="VIQ125" s="222"/>
      <c r="VIR125" s="222"/>
      <c r="VIS125" s="222"/>
      <c r="VIT125" s="222"/>
      <c r="VIU125" s="222"/>
      <c r="VIV125" s="222"/>
      <c r="VIW125" s="222"/>
      <c r="VIX125" s="222"/>
      <c r="VIY125" s="222"/>
      <c r="VIZ125" s="222"/>
      <c r="VJA125" s="222"/>
      <c r="VJB125" s="222"/>
      <c r="VJC125" s="222"/>
      <c r="VJD125" s="222"/>
      <c r="VJE125" s="222"/>
      <c r="VJF125" s="222"/>
      <c r="VJG125" s="222"/>
      <c r="VJH125" s="222"/>
      <c r="VJI125" s="222"/>
      <c r="VJJ125" s="222"/>
      <c r="VJK125" s="222"/>
      <c r="VJL125" s="222"/>
      <c r="VJM125" s="222"/>
      <c r="VJN125" s="222"/>
      <c r="VJO125" s="222"/>
      <c r="VJP125" s="222"/>
      <c r="VJQ125" s="222"/>
      <c r="VJR125" s="222"/>
      <c r="VJS125" s="222"/>
      <c r="VJT125" s="222"/>
      <c r="VJU125" s="222"/>
      <c r="VJV125" s="222"/>
      <c r="VJW125" s="222"/>
      <c r="VJX125" s="222"/>
      <c r="VJY125" s="222"/>
      <c r="VJZ125" s="222"/>
      <c r="VKA125" s="222"/>
      <c r="VKB125" s="222"/>
      <c r="VKC125" s="222"/>
      <c r="VKD125" s="222"/>
      <c r="VKE125" s="222"/>
      <c r="VKF125" s="222"/>
      <c r="VKG125" s="222"/>
      <c r="VKH125" s="222"/>
      <c r="VKI125" s="222"/>
      <c r="VKJ125" s="222"/>
      <c r="VKK125" s="222"/>
      <c r="VKL125" s="222"/>
      <c r="VKM125" s="222"/>
      <c r="VKN125" s="222"/>
      <c r="VKO125" s="222"/>
      <c r="VKP125" s="222"/>
      <c r="VKQ125" s="222"/>
      <c r="VKR125" s="222"/>
      <c r="VKS125" s="222"/>
      <c r="VKT125" s="222"/>
      <c r="VKU125" s="222"/>
      <c r="VKV125" s="222"/>
      <c r="VKW125" s="222"/>
      <c r="VKX125" s="222"/>
      <c r="VKY125" s="222"/>
      <c r="VKZ125" s="222"/>
      <c r="VLA125" s="222"/>
      <c r="VLB125" s="222"/>
      <c r="VLC125" s="222"/>
      <c r="VLD125" s="222"/>
      <c r="VLE125" s="222"/>
      <c r="VLF125" s="222"/>
      <c r="VLG125" s="222"/>
      <c r="VLH125" s="222"/>
      <c r="VLI125" s="222"/>
      <c r="VLJ125" s="222"/>
      <c r="VLK125" s="222"/>
      <c r="VLL125" s="222"/>
      <c r="VLM125" s="222"/>
      <c r="VLN125" s="222"/>
      <c r="VLO125" s="222"/>
      <c r="VLP125" s="222"/>
      <c r="VLQ125" s="222"/>
      <c r="VLR125" s="222"/>
      <c r="VLS125" s="222"/>
      <c r="VLT125" s="222"/>
      <c r="VLU125" s="222"/>
      <c r="VLV125" s="222"/>
      <c r="VLW125" s="222"/>
      <c r="VLX125" s="222"/>
      <c r="VLY125" s="222"/>
      <c r="VLZ125" s="222"/>
      <c r="VMA125" s="222"/>
      <c r="VMB125" s="222"/>
      <c r="VMC125" s="222"/>
      <c r="VMD125" s="222"/>
      <c r="VME125" s="222"/>
      <c r="VMF125" s="222"/>
      <c r="VMG125" s="222"/>
      <c r="VMH125" s="222"/>
      <c r="VMI125" s="222"/>
      <c r="VMJ125" s="222"/>
      <c r="VMK125" s="222"/>
      <c r="VML125" s="222"/>
      <c r="VMM125" s="222"/>
      <c r="VMN125" s="222"/>
      <c r="VMO125" s="222"/>
      <c r="VMP125" s="222"/>
      <c r="VMQ125" s="222"/>
      <c r="VMR125" s="222"/>
      <c r="VMS125" s="222"/>
      <c r="VMT125" s="222"/>
      <c r="VMU125" s="222"/>
      <c r="VMV125" s="222"/>
      <c r="VMW125" s="222"/>
      <c r="VMX125" s="222"/>
      <c r="VMY125" s="222"/>
      <c r="VMZ125" s="222"/>
      <c r="VNA125" s="222"/>
      <c r="VNB125" s="222"/>
      <c r="VNC125" s="222"/>
      <c r="VND125" s="222"/>
      <c r="VNE125" s="222"/>
      <c r="VNF125" s="222"/>
      <c r="VNG125" s="222"/>
      <c r="VNH125" s="222"/>
      <c r="VNI125" s="222"/>
      <c r="VNJ125" s="222"/>
      <c r="VNK125" s="222"/>
      <c r="VNL125" s="222"/>
      <c r="VNM125" s="222"/>
      <c r="VNN125" s="222"/>
      <c r="VNO125" s="222"/>
      <c r="VNP125" s="222"/>
      <c r="VNQ125" s="222"/>
      <c r="VNR125" s="222"/>
      <c r="VNS125" s="222"/>
      <c r="VNT125" s="222"/>
      <c r="VNU125" s="222"/>
      <c r="VNV125" s="222"/>
      <c r="VNW125" s="222"/>
      <c r="VNX125" s="222"/>
      <c r="VNY125" s="222"/>
      <c r="VNZ125" s="222"/>
      <c r="VOA125" s="222"/>
      <c r="VOB125" s="222"/>
      <c r="VOC125" s="222"/>
      <c r="VOD125" s="222"/>
      <c r="VOE125" s="222"/>
      <c r="VOF125" s="222"/>
      <c r="VOG125" s="222"/>
      <c r="VOH125" s="222"/>
      <c r="VOI125" s="222"/>
      <c r="VOJ125" s="222"/>
      <c r="VOK125" s="222"/>
      <c r="VOL125" s="222"/>
      <c r="VOM125" s="222"/>
      <c r="VON125" s="222"/>
      <c r="VOO125" s="222"/>
      <c r="VOP125" s="222"/>
      <c r="VOQ125" s="222"/>
      <c r="VOR125" s="222"/>
      <c r="VOS125" s="222"/>
      <c r="VOT125" s="222"/>
      <c r="VOU125" s="222"/>
      <c r="VOV125" s="222"/>
      <c r="VOW125" s="222"/>
      <c r="VOX125" s="222"/>
      <c r="VOY125" s="222"/>
      <c r="VOZ125" s="222"/>
      <c r="VPA125" s="222"/>
      <c r="VPB125" s="222"/>
      <c r="VPC125" s="222"/>
      <c r="VPD125" s="222"/>
      <c r="VPE125" s="222"/>
      <c r="VPF125" s="222"/>
      <c r="VPG125" s="222"/>
      <c r="VPH125" s="222"/>
      <c r="VPI125" s="222"/>
      <c r="VPJ125" s="222"/>
      <c r="VPK125" s="222"/>
      <c r="VPL125" s="222"/>
      <c r="VPM125" s="222"/>
      <c r="VPN125" s="222"/>
      <c r="VPO125" s="222"/>
      <c r="VPP125" s="222"/>
      <c r="VPQ125" s="222"/>
      <c r="VPR125" s="222"/>
      <c r="VPS125" s="222"/>
      <c r="VPT125" s="222"/>
      <c r="VPU125" s="222"/>
      <c r="VPV125" s="222"/>
      <c r="VPW125" s="222"/>
      <c r="VPX125" s="222"/>
      <c r="VPY125" s="222"/>
      <c r="VPZ125" s="222"/>
      <c r="VQA125" s="222"/>
      <c r="VQB125" s="222"/>
      <c r="VQC125" s="222"/>
      <c r="VQD125" s="222"/>
      <c r="VQE125" s="222"/>
      <c r="VQF125" s="222"/>
      <c r="VQG125" s="222"/>
      <c r="VQH125" s="222"/>
      <c r="VQI125" s="222"/>
      <c r="VQJ125" s="222"/>
      <c r="VQK125" s="222"/>
      <c r="VQL125" s="222"/>
      <c r="VQM125" s="222"/>
      <c r="VQN125" s="222"/>
      <c r="VQO125" s="222"/>
      <c r="VQP125" s="222"/>
      <c r="VQQ125" s="222"/>
      <c r="VQR125" s="222"/>
      <c r="VQS125" s="222"/>
      <c r="VQT125" s="222"/>
      <c r="VQU125" s="222"/>
      <c r="VQV125" s="222"/>
      <c r="VQW125" s="222"/>
      <c r="VQX125" s="222"/>
      <c r="VQY125" s="222"/>
      <c r="VQZ125" s="222"/>
      <c r="VRA125" s="222"/>
      <c r="VRB125" s="222"/>
      <c r="VRC125" s="222"/>
      <c r="VRD125" s="222"/>
      <c r="VRE125" s="222"/>
      <c r="VRF125" s="222"/>
      <c r="VRG125" s="222"/>
      <c r="VRH125" s="222"/>
      <c r="VRI125" s="222"/>
      <c r="VRJ125" s="222"/>
      <c r="VRK125" s="222"/>
      <c r="VRL125" s="222"/>
      <c r="VRM125" s="222"/>
      <c r="VRN125" s="222"/>
      <c r="VRO125" s="222"/>
      <c r="VRP125" s="222"/>
      <c r="VRQ125" s="222"/>
      <c r="VRR125" s="222"/>
      <c r="VRS125" s="222"/>
      <c r="VRT125" s="222"/>
      <c r="VRU125" s="222"/>
      <c r="VRV125" s="222"/>
      <c r="VRW125" s="222"/>
      <c r="VRX125" s="222"/>
      <c r="VRY125" s="222"/>
      <c r="VRZ125" s="222"/>
      <c r="VSA125" s="222"/>
      <c r="VSB125" s="222"/>
      <c r="VSC125" s="222"/>
      <c r="VSD125" s="222"/>
      <c r="VSE125" s="222"/>
      <c r="VSF125" s="222"/>
      <c r="VSG125" s="222"/>
      <c r="VSH125" s="222"/>
      <c r="VSI125" s="222"/>
      <c r="VSJ125" s="222"/>
      <c r="VSK125" s="222"/>
      <c r="VSL125" s="222"/>
      <c r="VSM125" s="222"/>
      <c r="VSN125" s="222"/>
      <c r="VSO125" s="222"/>
      <c r="VSP125" s="222"/>
      <c r="VSQ125" s="222"/>
      <c r="VSR125" s="222"/>
      <c r="VSS125" s="222"/>
      <c r="VST125" s="222"/>
      <c r="VSU125" s="222"/>
      <c r="VSV125" s="222"/>
      <c r="VSW125" s="222"/>
      <c r="VSX125" s="222"/>
      <c r="VSY125" s="222"/>
      <c r="VSZ125" s="222"/>
      <c r="VTA125" s="222"/>
      <c r="VTB125" s="222"/>
      <c r="VTC125" s="222"/>
      <c r="VTD125" s="222"/>
      <c r="VTE125" s="222"/>
      <c r="VTF125" s="222"/>
      <c r="VTG125" s="222"/>
      <c r="VTH125" s="222"/>
      <c r="VTI125" s="222"/>
      <c r="VTJ125" s="222"/>
      <c r="VTK125" s="222"/>
      <c r="VTL125" s="222"/>
      <c r="VTM125" s="222"/>
      <c r="VTN125" s="222"/>
      <c r="VTO125" s="222"/>
      <c r="VTP125" s="222"/>
      <c r="VTQ125" s="222"/>
      <c r="VTR125" s="222"/>
      <c r="VTS125" s="222"/>
      <c r="VTT125" s="222"/>
      <c r="VTU125" s="222"/>
      <c r="VTV125" s="222"/>
      <c r="VTW125" s="222"/>
      <c r="VTX125" s="222"/>
      <c r="VTY125" s="222"/>
      <c r="VTZ125" s="222"/>
      <c r="VUA125" s="222"/>
      <c r="VUB125" s="222"/>
      <c r="VUC125" s="222"/>
      <c r="VUD125" s="222"/>
      <c r="VUE125" s="222"/>
      <c r="VUF125" s="222"/>
      <c r="VUG125" s="222"/>
      <c r="VUH125" s="222"/>
      <c r="VUI125" s="222"/>
      <c r="VUJ125" s="222"/>
      <c r="VUK125" s="222"/>
      <c r="VUL125" s="222"/>
      <c r="VUM125" s="222"/>
      <c r="VUN125" s="222"/>
      <c r="VUO125" s="222"/>
      <c r="VUP125" s="222"/>
      <c r="VUQ125" s="222"/>
      <c r="VUR125" s="222"/>
      <c r="VUS125" s="222"/>
      <c r="VUT125" s="222"/>
      <c r="VUU125" s="222"/>
      <c r="VUV125" s="222"/>
      <c r="VUW125" s="222"/>
      <c r="VUX125" s="222"/>
      <c r="VUY125" s="222"/>
      <c r="VUZ125" s="222"/>
      <c r="VVA125" s="222"/>
      <c r="VVB125" s="222"/>
      <c r="VVC125" s="222"/>
      <c r="VVD125" s="222"/>
      <c r="VVE125" s="222"/>
      <c r="VVF125" s="222"/>
      <c r="VVG125" s="222"/>
      <c r="VVH125" s="222"/>
      <c r="VVI125" s="222"/>
      <c r="VVJ125" s="222"/>
      <c r="VVK125" s="222"/>
      <c r="VVL125" s="222"/>
      <c r="VVM125" s="222"/>
      <c r="VVN125" s="222"/>
      <c r="VVO125" s="222"/>
      <c r="VVP125" s="222"/>
      <c r="VVQ125" s="222"/>
      <c r="VVR125" s="222"/>
      <c r="VVS125" s="222"/>
      <c r="VVT125" s="222"/>
      <c r="VVU125" s="222"/>
      <c r="VVV125" s="222"/>
      <c r="VVW125" s="222"/>
      <c r="VVX125" s="222"/>
      <c r="VVY125" s="222"/>
      <c r="VVZ125" s="222"/>
      <c r="VWA125" s="222"/>
      <c r="VWB125" s="222"/>
      <c r="VWC125" s="222"/>
      <c r="VWD125" s="222"/>
      <c r="VWE125" s="222"/>
      <c r="VWF125" s="222"/>
      <c r="VWG125" s="222"/>
      <c r="VWH125" s="222"/>
      <c r="VWI125" s="222"/>
      <c r="VWJ125" s="222"/>
      <c r="VWK125" s="222"/>
      <c r="VWL125" s="222"/>
      <c r="VWM125" s="222"/>
      <c r="VWN125" s="222"/>
      <c r="VWO125" s="222"/>
      <c r="VWP125" s="222"/>
      <c r="VWQ125" s="222"/>
      <c r="VWR125" s="222"/>
      <c r="VWS125" s="222"/>
      <c r="VWT125" s="222"/>
      <c r="VWU125" s="222"/>
      <c r="VWV125" s="222"/>
      <c r="VWW125" s="222"/>
      <c r="VWX125" s="222"/>
      <c r="VWY125" s="222"/>
      <c r="VWZ125" s="222"/>
      <c r="VXA125" s="222"/>
      <c r="VXB125" s="222"/>
      <c r="VXC125" s="222"/>
      <c r="VXD125" s="222"/>
      <c r="VXE125" s="222"/>
      <c r="VXF125" s="222"/>
      <c r="VXG125" s="222"/>
      <c r="VXH125" s="222"/>
      <c r="VXI125" s="222"/>
      <c r="VXJ125" s="222"/>
      <c r="VXK125" s="222"/>
      <c r="VXL125" s="222"/>
      <c r="VXM125" s="222"/>
      <c r="VXN125" s="222"/>
      <c r="VXO125" s="222"/>
      <c r="VXP125" s="222"/>
      <c r="VXQ125" s="222"/>
      <c r="VXR125" s="222"/>
      <c r="VXS125" s="222"/>
      <c r="VXT125" s="222"/>
      <c r="VXU125" s="222"/>
      <c r="VXV125" s="222"/>
      <c r="VXW125" s="222"/>
      <c r="VXX125" s="222"/>
      <c r="VXY125" s="222"/>
      <c r="VXZ125" s="222"/>
      <c r="VYA125" s="222"/>
      <c r="VYB125" s="222"/>
      <c r="VYC125" s="222"/>
      <c r="VYD125" s="222"/>
      <c r="VYE125" s="222"/>
      <c r="VYF125" s="222"/>
      <c r="VYG125" s="222"/>
      <c r="VYH125" s="222"/>
      <c r="VYI125" s="222"/>
      <c r="VYJ125" s="222"/>
      <c r="VYK125" s="222"/>
      <c r="VYL125" s="222"/>
      <c r="VYM125" s="222"/>
      <c r="VYN125" s="222"/>
      <c r="VYO125" s="222"/>
      <c r="VYP125" s="222"/>
      <c r="VYQ125" s="222"/>
      <c r="VYR125" s="222"/>
      <c r="VYS125" s="222"/>
      <c r="VYT125" s="222"/>
      <c r="VYU125" s="222"/>
      <c r="VYV125" s="222"/>
      <c r="VYW125" s="222"/>
      <c r="VYX125" s="222"/>
      <c r="VYY125" s="222"/>
      <c r="VYZ125" s="222"/>
      <c r="VZA125" s="222"/>
      <c r="VZB125" s="222"/>
      <c r="VZC125" s="222"/>
      <c r="VZD125" s="222"/>
      <c r="VZE125" s="222"/>
      <c r="VZF125" s="222"/>
      <c r="VZG125" s="222"/>
      <c r="VZH125" s="222"/>
      <c r="VZI125" s="222"/>
      <c r="VZJ125" s="222"/>
      <c r="VZK125" s="222"/>
      <c r="VZL125" s="222"/>
      <c r="VZM125" s="222"/>
      <c r="VZN125" s="222"/>
      <c r="VZO125" s="222"/>
      <c r="VZP125" s="222"/>
      <c r="VZQ125" s="222"/>
      <c r="VZR125" s="222"/>
      <c r="VZS125" s="222"/>
      <c r="VZT125" s="222"/>
      <c r="VZU125" s="222"/>
      <c r="VZV125" s="222"/>
      <c r="VZW125" s="222"/>
      <c r="VZX125" s="222"/>
      <c r="VZY125" s="222"/>
      <c r="VZZ125" s="222"/>
      <c r="WAA125" s="222"/>
      <c r="WAB125" s="222"/>
      <c r="WAC125" s="222"/>
      <c r="WAD125" s="222"/>
      <c r="WAE125" s="222"/>
      <c r="WAF125" s="222"/>
      <c r="WAG125" s="222"/>
      <c r="WAH125" s="222"/>
      <c r="WAI125" s="222"/>
      <c r="WAJ125" s="222"/>
      <c r="WAK125" s="222"/>
      <c r="WAL125" s="222"/>
      <c r="WAM125" s="222"/>
      <c r="WAN125" s="222"/>
      <c r="WAO125" s="222"/>
      <c r="WAP125" s="222"/>
      <c r="WAQ125" s="222"/>
      <c r="WAR125" s="222"/>
      <c r="WAS125" s="222"/>
      <c r="WAT125" s="222"/>
      <c r="WAU125" s="222"/>
      <c r="WAV125" s="222"/>
      <c r="WAW125" s="222"/>
      <c r="WAX125" s="222"/>
      <c r="WAY125" s="222"/>
      <c r="WAZ125" s="222"/>
      <c r="WBA125" s="222"/>
      <c r="WBB125" s="222"/>
      <c r="WBC125" s="222"/>
      <c r="WBD125" s="222"/>
      <c r="WBE125" s="222"/>
      <c r="WBF125" s="222"/>
      <c r="WBG125" s="222"/>
      <c r="WBH125" s="222"/>
      <c r="WBI125" s="222"/>
      <c r="WBJ125" s="222"/>
      <c r="WBK125" s="222"/>
      <c r="WBL125" s="222"/>
      <c r="WBM125" s="222"/>
      <c r="WBN125" s="222"/>
      <c r="WBO125" s="222"/>
      <c r="WBP125" s="222"/>
      <c r="WBQ125" s="222"/>
      <c r="WBR125" s="222"/>
      <c r="WBS125" s="222"/>
      <c r="WBT125" s="222"/>
      <c r="WBU125" s="222"/>
      <c r="WBV125" s="222"/>
      <c r="WBW125" s="222"/>
      <c r="WBX125" s="222"/>
      <c r="WBY125" s="222"/>
      <c r="WBZ125" s="222"/>
      <c r="WCA125" s="222"/>
      <c r="WCB125" s="222"/>
      <c r="WCC125" s="222"/>
      <c r="WCD125" s="222"/>
      <c r="WCE125" s="222"/>
      <c r="WCF125" s="222"/>
      <c r="WCG125" s="222"/>
      <c r="WCH125" s="222"/>
      <c r="WCI125" s="222"/>
      <c r="WCJ125" s="222"/>
      <c r="WCK125" s="222"/>
      <c r="WCL125" s="222"/>
      <c r="WCM125" s="222"/>
      <c r="WCN125" s="222"/>
      <c r="WCO125" s="222"/>
      <c r="WCP125" s="222"/>
      <c r="WCQ125" s="222"/>
      <c r="WCR125" s="222"/>
      <c r="WCS125" s="222"/>
      <c r="WCT125" s="222"/>
      <c r="WCU125" s="222"/>
      <c r="WCV125" s="222"/>
      <c r="WCW125" s="222"/>
      <c r="WCX125" s="222"/>
      <c r="WCY125" s="222"/>
      <c r="WCZ125" s="222"/>
      <c r="WDA125" s="222"/>
      <c r="WDB125" s="222"/>
      <c r="WDC125" s="222"/>
      <c r="WDD125" s="222"/>
      <c r="WDE125" s="222"/>
      <c r="WDF125" s="222"/>
      <c r="WDG125" s="222"/>
      <c r="WDH125" s="222"/>
      <c r="WDI125" s="222"/>
      <c r="WDJ125" s="222"/>
      <c r="WDK125" s="222"/>
      <c r="WDL125" s="222"/>
      <c r="WDM125" s="222"/>
      <c r="WDN125" s="222"/>
      <c r="WDO125" s="222"/>
      <c r="WDP125" s="222"/>
      <c r="WDQ125" s="222"/>
      <c r="WDR125" s="222"/>
      <c r="WDS125" s="222"/>
      <c r="WDT125" s="222"/>
      <c r="WDU125" s="222"/>
      <c r="WDV125" s="222"/>
      <c r="WDW125" s="222"/>
      <c r="WDX125" s="222"/>
      <c r="WDY125" s="222"/>
      <c r="WDZ125" s="222"/>
      <c r="WEA125" s="222"/>
      <c r="WEB125" s="222"/>
      <c r="WEC125" s="222"/>
      <c r="WED125" s="222"/>
      <c r="WEE125" s="222"/>
      <c r="WEF125" s="222"/>
      <c r="WEG125" s="222"/>
      <c r="WEH125" s="222"/>
      <c r="WEI125" s="222"/>
      <c r="WEJ125" s="222"/>
      <c r="WEK125" s="222"/>
      <c r="WEL125" s="222"/>
      <c r="WEM125" s="222"/>
      <c r="WEN125" s="222"/>
      <c r="WEO125" s="222"/>
      <c r="WEP125" s="222"/>
      <c r="WEQ125" s="222"/>
      <c r="WER125" s="222"/>
      <c r="WES125" s="222"/>
      <c r="WET125" s="222"/>
      <c r="WEU125" s="222"/>
      <c r="WEV125" s="222"/>
      <c r="WEW125" s="222"/>
      <c r="WEX125" s="222"/>
      <c r="WEY125" s="222"/>
      <c r="WEZ125" s="222"/>
      <c r="WFA125" s="222"/>
      <c r="WFB125" s="222"/>
      <c r="WFC125" s="222"/>
      <c r="WFD125" s="222"/>
      <c r="WFE125" s="222"/>
      <c r="WFF125" s="222"/>
      <c r="WFG125" s="222"/>
      <c r="WFH125" s="222"/>
      <c r="WFI125" s="222"/>
      <c r="WFJ125" s="222"/>
      <c r="WFK125" s="222"/>
      <c r="WFL125" s="222"/>
      <c r="WFM125" s="222"/>
      <c r="WFN125" s="222"/>
      <c r="WFO125" s="222"/>
      <c r="WFP125" s="222"/>
      <c r="WFQ125" s="222"/>
      <c r="WFR125" s="222"/>
      <c r="WFS125" s="222"/>
      <c r="WFT125" s="222"/>
      <c r="WFU125" s="222"/>
      <c r="WFV125" s="222"/>
      <c r="WFW125" s="222"/>
      <c r="WFX125" s="222"/>
      <c r="WFY125" s="222"/>
      <c r="WFZ125" s="222"/>
      <c r="WGA125" s="222"/>
      <c r="WGB125" s="222"/>
      <c r="WGC125" s="222"/>
      <c r="WGD125" s="222"/>
      <c r="WGE125" s="222"/>
      <c r="WGF125" s="222"/>
      <c r="WGG125" s="222"/>
      <c r="WGH125" s="222"/>
      <c r="WGI125" s="222"/>
      <c r="WGJ125" s="222"/>
      <c r="WGK125" s="222"/>
      <c r="WGL125" s="222"/>
      <c r="WGM125" s="222"/>
      <c r="WGN125" s="222"/>
      <c r="WGO125" s="222"/>
      <c r="WGP125" s="222"/>
      <c r="WGQ125" s="222"/>
      <c r="WGR125" s="222"/>
      <c r="WGS125" s="222"/>
      <c r="WGT125" s="222"/>
      <c r="WGU125" s="222"/>
      <c r="WGV125" s="222"/>
      <c r="WGW125" s="222"/>
      <c r="WGX125" s="222"/>
      <c r="WGY125" s="222"/>
      <c r="WGZ125" s="222"/>
      <c r="WHA125" s="222"/>
      <c r="WHB125" s="222"/>
      <c r="WHC125" s="222"/>
      <c r="WHD125" s="222"/>
      <c r="WHE125" s="222"/>
      <c r="WHF125" s="222"/>
      <c r="WHG125" s="222"/>
      <c r="WHH125" s="222"/>
      <c r="WHI125" s="222"/>
      <c r="WHJ125" s="222"/>
      <c r="WHK125" s="222"/>
      <c r="WHL125" s="222"/>
      <c r="WHM125" s="222"/>
      <c r="WHN125" s="222"/>
      <c r="WHO125" s="222"/>
      <c r="WHP125" s="222"/>
      <c r="WHQ125" s="222"/>
      <c r="WHR125" s="222"/>
      <c r="WHS125" s="222"/>
      <c r="WHT125" s="222"/>
      <c r="WHU125" s="222"/>
      <c r="WHV125" s="222"/>
      <c r="WHW125" s="222"/>
      <c r="WHX125" s="222"/>
      <c r="WHY125" s="222"/>
      <c r="WHZ125" s="222"/>
      <c r="WIA125" s="222"/>
      <c r="WIB125" s="222"/>
      <c r="WIC125" s="222"/>
      <c r="WID125" s="222"/>
      <c r="WIE125" s="222"/>
      <c r="WIF125" s="222"/>
      <c r="WIG125" s="222"/>
      <c r="WIH125" s="222"/>
      <c r="WII125" s="222"/>
      <c r="WIJ125" s="222"/>
      <c r="WIK125" s="222"/>
      <c r="WIL125" s="222"/>
      <c r="WIM125" s="222"/>
      <c r="WIN125" s="222"/>
      <c r="WIO125" s="222"/>
      <c r="WIP125" s="222"/>
      <c r="WIQ125" s="222"/>
      <c r="WIR125" s="222"/>
      <c r="WIS125" s="222"/>
      <c r="WIT125" s="222"/>
      <c r="WIU125" s="222"/>
      <c r="WIV125" s="222"/>
      <c r="WIW125" s="222"/>
      <c r="WIX125" s="222"/>
      <c r="WIY125" s="222"/>
      <c r="WIZ125" s="222"/>
      <c r="WJA125" s="222"/>
      <c r="WJB125" s="222"/>
      <c r="WJC125" s="222"/>
      <c r="WJD125" s="222"/>
      <c r="WJE125" s="222"/>
      <c r="WJF125" s="222"/>
      <c r="WJG125" s="222"/>
      <c r="WJH125" s="222"/>
      <c r="WJI125" s="222"/>
      <c r="WJJ125" s="222"/>
      <c r="WJK125" s="222"/>
      <c r="WJL125" s="222"/>
      <c r="WJM125" s="222"/>
      <c r="WJN125" s="222"/>
      <c r="WJO125" s="222"/>
      <c r="WJP125" s="222"/>
      <c r="WJQ125" s="222"/>
      <c r="WJR125" s="222"/>
      <c r="WJS125" s="222"/>
      <c r="WJT125" s="222"/>
      <c r="WJU125" s="222"/>
      <c r="WJV125" s="222"/>
      <c r="WJW125" s="222"/>
      <c r="WJX125" s="222"/>
      <c r="WJY125" s="222"/>
      <c r="WJZ125" s="222"/>
      <c r="WKA125" s="222"/>
      <c r="WKB125" s="222"/>
      <c r="WKC125" s="222"/>
      <c r="WKD125" s="222"/>
      <c r="WKE125" s="222"/>
      <c r="WKF125" s="222"/>
      <c r="WKG125" s="222"/>
      <c r="WKH125" s="222"/>
      <c r="WKI125" s="222"/>
      <c r="WKJ125" s="222"/>
      <c r="WKK125" s="222"/>
      <c r="WKL125" s="222"/>
      <c r="WKM125" s="222"/>
      <c r="WKN125" s="222"/>
      <c r="WKO125" s="222"/>
      <c r="WKP125" s="222"/>
      <c r="WKQ125" s="222"/>
      <c r="WKR125" s="222"/>
      <c r="WKS125" s="222"/>
      <c r="WKT125" s="222"/>
      <c r="WKU125" s="222"/>
      <c r="WKV125" s="222"/>
      <c r="WKW125" s="222"/>
      <c r="WKX125" s="222"/>
      <c r="WKY125" s="222"/>
      <c r="WKZ125" s="222"/>
      <c r="WLA125" s="222"/>
      <c r="WLB125" s="222"/>
      <c r="WLC125" s="222"/>
      <c r="WLD125" s="222"/>
      <c r="WLE125" s="222"/>
      <c r="WLF125" s="222"/>
      <c r="WLG125" s="222"/>
      <c r="WLH125" s="222"/>
      <c r="WLI125" s="222"/>
      <c r="WLJ125" s="222"/>
      <c r="WLK125" s="222"/>
      <c r="WLL125" s="222"/>
      <c r="WLM125" s="222"/>
      <c r="WLN125" s="222"/>
      <c r="WLO125" s="222"/>
      <c r="WLP125" s="222"/>
      <c r="WLQ125" s="222"/>
      <c r="WLR125" s="222"/>
      <c r="WLS125" s="222"/>
      <c r="WLT125" s="222"/>
      <c r="WLU125" s="222"/>
      <c r="WLV125" s="222"/>
      <c r="WLW125" s="222"/>
      <c r="WLX125" s="222"/>
      <c r="WLY125" s="222"/>
      <c r="WLZ125" s="222"/>
      <c r="WMA125" s="222"/>
      <c r="WMB125" s="222"/>
      <c r="WMC125" s="222"/>
      <c r="WMD125" s="222"/>
      <c r="WME125" s="222"/>
      <c r="WMF125" s="222"/>
      <c r="WMG125" s="222"/>
      <c r="WMH125" s="222"/>
      <c r="WMI125" s="222"/>
      <c r="WMJ125" s="222"/>
      <c r="WMK125" s="222"/>
      <c r="WML125" s="222"/>
      <c r="WMM125" s="222"/>
      <c r="WMN125" s="222"/>
      <c r="WMO125" s="222"/>
      <c r="WMP125" s="222"/>
      <c r="WMQ125" s="222"/>
      <c r="WMR125" s="222"/>
      <c r="WMS125" s="222"/>
      <c r="WMT125" s="222"/>
      <c r="WMU125" s="222"/>
      <c r="WMV125" s="222"/>
      <c r="WMW125" s="222"/>
      <c r="WMX125" s="222"/>
      <c r="WMY125" s="222"/>
      <c r="WMZ125" s="222"/>
      <c r="WNA125" s="222"/>
      <c r="WNB125" s="222"/>
      <c r="WNC125" s="222"/>
      <c r="WND125" s="222"/>
      <c r="WNE125" s="222"/>
      <c r="WNF125" s="222"/>
      <c r="WNG125" s="222"/>
      <c r="WNH125" s="222"/>
      <c r="WNI125" s="222"/>
      <c r="WNJ125" s="222"/>
      <c r="WNK125" s="222"/>
      <c r="WNL125" s="222"/>
      <c r="WNM125" s="222"/>
      <c r="WNN125" s="222"/>
      <c r="WNO125" s="222"/>
      <c r="WNP125" s="222"/>
      <c r="WNQ125" s="222"/>
      <c r="WNR125" s="222"/>
      <c r="WNS125" s="222"/>
      <c r="WNT125" s="222"/>
      <c r="WNU125" s="222"/>
      <c r="WNV125" s="222"/>
      <c r="WNW125" s="222"/>
      <c r="WNX125" s="222"/>
      <c r="WNY125" s="222"/>
      <c r="WNZ125" s="222"/>
      <c r="WOA125" s="222"/>
      <c r="WOB125" s="222"/>
      <c r="WOC125" s="222"/>
      <c r="WOD125" s="222"/>
      <c r="WOE125" s="222"/>
      <c r="WOF125" s="222"/>
      <c r="WOG125" s="222"/>
      <c r="WOH125" s="222"/>
      <c r="WOI125" s="222"/>
      <c r="WOJ125" s="222"/>
      <c r="WOK125" s="222"/>
      <c r="WOL125" s="222"/>
      <c r="WOM125" s="222"/>
      <c r="WON125" s="222"/>
      <c r="WOO125" s="222"/>
      <c r="WOP125" s="222"/>
      <c r="WOQ125" s="222"/>
      <c r="WOR125" s="222"/>
      <c r="WOS125" s="222"/>
      <c r="WOT125" s="222"/>
      <c r="WOU125" s="222"/>
      <c r="WOV125" s="222"/>
      <c r="WOW125" s="222"/>
      <c r="WOX125" s="222"/>
      <c r="WOY125" s="222"/>
      <c r="WOZ125" s="222"/>
      <c r="WPA125" s="222"/>
      <c r="WPB125" s="222"/>
      <c r="WPC125" s="222"/>
      <c r="WPD125" s="222"/>
      <c r="WPE125" s="222"/>
      <c r="WPF125" s="222"/>
      <c r="WPG125" s="222"/>
      <c r="WPH125" s="222"/>
      <c r="WPI125" s="222"/>
      <c r="WPJ125" s="222"/>
      <c r="WPK125" s="222"/>
      <c r="WPL125" s="222"/>
      <c r="WPM125" s="222"/>
      <c r="WPN125" s="222"/>
      <c r="WPO125" s="222"/>
      <c r="WPP125" s="222"/>
      <c r="WPQ125" s="222"/>
      <c r="WPR125" s="222"/>
      <c r="WPS125" s="222"/>
      <c r="WPT125" s="222"/>
      <c r="WPU125" s="222"/>
      <c r="WPV125" s="222"/>
      <c r="WPW125" s="222"/>
      <c r="WPX125" s="222"/>
      <c r="WPY125" s="222"/>
      <c r="WPZ125" s="222"/>
      <c r="WQA125" s="222"/>
      <c r="WQB125" s="222"/>
      <c r="WQC125" s="222"/>
      <c r="WQD125" s="222"/>
      <c r="WQE125" s="222"/>
      <c r="WQF125" s="222"/>
      <c r="WQG125" s="222"/>
      <c r="WQH125" s="222"/>
      <c r="WQI125" s="222"/>
      <c r="WQJ125" s="222"/>
      <c r="WQK125" s="222"/>
      <c r="WQL125" s="222"/>
      <c r="WQM125" s="222"/>
      <c r="WQN125" s="222"/>
      <c r="WQO125" s="222"/>
      <c r="WQP125" s="222"/>
      <c r="WQQ125" s="222"/>
      <c r="WQR125" s="222"/>
      <c r="WQS125" s="222"/>
      <c r="WQT125" s="222"/>
      <c r="WQU125" s="222"/>
      <c r="WQV125" s="222"/>
      <c r="WQW125" s="222"/>
      <c r="WQX125" s="222"/>
      <c r="WQY125" s="222"/>
      <c r="WQZ125" s="222"/>
      <c r="WRA125" s="222"/>
      <c r="WRB125" s="222"/>
      <c r="WRC125" s="222"/>
      <c r="WRD125" s="222"/>
      <c r="WRE125" s="222"/>
      <c r="WRF125" s="222"/>
      <c r="WRG125" s="222"/>
      <c r="WRH125" s="222"/>
      <c r="WRI125" s="222"/>
      <c r="WRJ125" s="222"/>
      <c r="WRK125" s="222"/>
      <c r="WRL125" s="222"/>
      <c r="WRM125" s="222"/>
      <c r="WRN125" s="222"/>
      <c r="WRO125" s="222"/>
      <c r="WRP125" s="222"/>
      <c r="WRQ125" s="222"/>
      <c r="WRR125" s="222"/>
      <c r="WRS125" s="222"/>
      <c r="WRT125" s="222"/>
      <c r="WRU125" s="222"/>
      <c r="WRV125" s="222"/>
      <c r="WRW125" s="222"/>
      <c r="WRX125" s="222"/>
      <c r="WRY125" s="222"/>
      <c r="WRZ125" s="222"/>
      <c r="WSA125" s="222"/>
      <c r="WSB125" s="222"/>
      <c r="WSC125" s="222"/>
      <c r="WSD125" s="222"/>
      <c r="WSE125" s="222"/>
      <c r="WSF125" s="222"/>
      <c r="WSG125" s="222"/>
      <c r="WSH125" s="222"/>
      <c r="WSI125" s="222"/>
      <c r="WSJ125" s="222"/>
      <c r="WSK125" s="222"/>
      <c r="WSL125" s="222"/>
      <c r="WSM125" s="222"/>
      <c r="WSN125" s="222"/>
      <c r="WSO125" s="222"/>
      <c r="WSP125" s="222"/>
      <c r="WSQ125" s="222"/>
      <c r="WSR125" s="222"/>
      <c r="WSS125" s="222"/>
      <c r="WST125" s="222"/>
      <c r="WSU125" s="222"/>
      <c r="WSV125" s="222"/>
      <c r="WSW125" s="222"/>
      <c r="WSX125" s="222"/>
      <c r="WSY125" s="222"/>
      <c r="WSZ125" s="222"/>
      <c r="WTA125" s="222"/>
      <c r="WTB125" s="222"/>
      <c r="WTC125" s="222"/>
      <c r="WTD125" s="222"/>
      <c r="WTE125" s="222"/>
      <c r="WTF125" s="222"/>
      <c r="WTG125" s="222"/>
      <c r="WTH125" s="222"/>
      <c r="WTI125" s="222"/>
      <c r="WTJ125" s="222"/>
      <c r="WTK125" s="222"/>
      <c r="WTL125" s="222"/>
      <c r="WTM125" s="222"/>
      <c r="WTN125" s="222"/>
      <c r="WTO125" s="222"/>
      <c r="WTP125" s="222"/>
      <c r="WTQ125" s="222"/>
      <c r="WTR125" s="222"/>
      <c r="WTS125" s="222"/>
      <c r="WTT125" s="222"/>
      <c r="WTU125" s="222"/>
      <c r="WTV125" s="222"/>
      <c r="WTW125" s="222"/>
      <c r="WTX125" s="222"/>
      <c r="WTY125" s="222"/>
      <c r="WTZ125" s="222"/>
      <c r="WUA125" s="222"/>
      <c r="WUB125" s="222"/>
      <c r="WUC125" s="222"/>
      <c r="WUD125" s="222"/>
      <c r="WUE125" s="222"/>
      <c r="WUF125" s="222"/>
      <c r="WUG125" s="222"/>
      <c r="WUH125" s="222"/>
      <c r="WUI125" s="222"/>
      <c r="WUJ125" s="222"/>
      <c r="WUK125" s="222"/>
      <c r="WUL125" s="222"/>
      <c r="WUM125" s="222"/>
      <c r="WUN125" s="222"/>
      <c r="WUO125" s="222"/>
      <c r="WUP125" s="222"/>
      <c r="WUQ125" s="222"/>
      <c r="WUR125" s="222"/>
      <c r="WUS125" s="222"/>
      <c r="WUT125" s="222"/>
      <c r="WUU125" s="222"/>
      <c r="WUV125" s="222"/>
      <c r="WUW125" s="222"/>
      <c r="WUX125" s="222"/>
      <c r="WUY125" s="222"/>
      <c r="WUZ125" s="222"/>
      <c r="WVA125" s="222"/>
      <c r="WVB125" s="222"/>
      <c r="WVC125" s="222"/>
      <c r="WVD125" s="222"/>
      <c r="WVE125" s="222"/>
      <c r="WVF125" s="222"/>
      <c r="WVG125" s="222"/>
      <c r="WVH125" s="222"/>
      <c r="WVI125" s="222"/>
      <c r="WVJ125" s="222"/>
      <c r="WVK125" s="222"/>
      <c r="WVL125" s="222"/>
      <c r="WVM125" s="222"/>
      <c r="WVN125" s="222"/>
      <c r="WVO125" s="222"/>
      <c r="WVP125" s="222"/>
      <c r="WVQ125" s="222"/>
      <c r="WVR125" s="222"/>
      <c r="WVS125" s="222"/>
      <c r="WVT125" s="222"/>
      <c r="WVU125" s="222"/>
      <c r="WVV125" s="222"/>
      <c r="WVW125" s="222"/>
      <c r="WVX125" s="222"/>
      <c r="WVY125" s="222"/>
      <c r="WVZ125" s="222"/>
      <c r="WWA125" s="222"/>
      <c r="WWB125" s="222"/>
      <c r="WWC125" s="222"/>
      <c r="WWD125" s="222"/>
      <c r="WWE125" s="222"/>
      <c r="WWF125" s="222"/>
      <c r="WWG125" s="222"/>
      <c r="WWH125" s="222"/>
      <c r="WWI125" s="222"/>
      <c r="WWJ125" s="222"/>
      <c r="WWK125" s="222"/>
      <c r="WWL125" s="222"/>
      <c r="WWM125" s="222"/>
      <c r="WWN125" s="222"/>
      <c r="WWO125" s="222"/>
      <c r="WWP125" s="222"/>
      <c r="WWQ125" s="222"/>
      <c r="WWR125" s="222"/>
      <c r="WWS125" s="222"/>
      <c r="WWT125" s="222"/>
      <c r="WWU125" s="222"/>
      <c r="WWV125" s="222"/>
      <c r="WWW125" s="222"/>
      <c r="WWX125" s="222"/>
      <c r="WWY125" s="222"/>
      <c r="WWZ125" s="222"/>
      <c r="WXA125" s="222"/>
      <c r="WXB125" s="222"/>
      <c r="WXC125" s="222"/>
      <c r="WXD125" s="222"/>
      <c r="WXE125" s="222"/>
      <c r="WXF125" s="222"/>
      <c r="WXG125" s="222"/>
      <c r="WXH125" s="222"/>
      <c r="WXI125" s="222"/>
      <c r="WXJ125" s="222"/>
      <c r="WXK125" s="222"/>
      <c r="WXL125" s="222"/>
      <c r="WXM125" s="222"/>
      <c r="WXN125" s="222"/>
      <c r="WXO125" s="222"/>
      <c r="WXP125" s="222"/>
      <c r="WXQ125" s="222"/>
      <c r="WXR125" s="222"/>
      <c r="WXS125" s="222"/>
      <c r="WXT125" s="222"/>
      <c r="WXU125" s="222"/>
      <c r="WXV125" s="222"/>
      <c r="WXW125" s="222"/>
      <c r="WXX125" s="222"/>
      <c r="WXY125" s="222"/>
      <c r="WXZ125" s="222"/>
      <c r="WYA125" s="222"/>
      <c r="WYB125" s="222"/>
      <c r="WYC125" s="222"/>
      <c r="WYD125" s="222"/>
      <c r="WYE125" s="222"/>
      <c r="WYF125" s="222"/>
      <c r="WYG125" s="222"/>
      <c r="WYH125" s="222"/>
      <c r="WYI125" s="222"/>
      <c r="WYJ125" s="222"/>
      <c r="WYK125" s="222"/>
      <c r="WYL125" s="222"/>
      <c r="WYM125" s="222"/>
      <c r="WYN125" s="222"/>
      <c r="WYO125" s="222"/>
      <c r="WYP125" s="222"/>
      <c r="WYQ125" s="222"/>
      <c r="WYR125" s="222"/>
      <c r="WYS125" s="222"/>
      <c r="WYT125" s="222"/>
      <c r="WYU125" s="222"/>
      <c r="WYV125" s="222"/>
      <c r="WYW125" s="222"/>
      <c r="WYX125" s="222"/>
      <c r="WYY125" s="222"/>
      <c r="WYZ125" s="222"/>
      <c r="WZA125" s="222"/>
      <c r="WZB125" s="222"/>
      <c r="WZC125" s="222"/>
      <c r="WZD125" s="222"/>
      <c r="WZE125" s="222"/>
      <c r="WZF125" s="222"/>
      <c r="WZG125" s="222"/>
      <c r="WZH125" s="222"/>
      <c r="WZI125" s="222"/>
      <c r="WZJ125" s="222"/>
      <c r="WZK125" s="222"/>
      <c r="WZL125" s="222"/>
      <c r="WZM125" s="222"/>
      <c r="WZN125" s="222"/>
      <c r="WZO125" s="222"/>
      <c r="WZP125" s="222"/>
      <c r="WZQ125" s="222"/>
      <c r="WZR125" s="222"/>
      <c r="WZS125" s="222"/>
      <c r="WZT125" s="222"/>
      <c r="WZU125" s="222"/>
      <c r="WZV125" s="222"/>
      <c r="WZW125" s="222"/>
      <c r="WZX125" s="222"/>
      <c r="WZY125" s="222"/>
      <c r="WZZ125" s="222"/>
      <c r="XAA125" s="222"/>
      <c r="XAB125" s="222"/>
      <c r="XAC125" s="222"/>
      <c r="XAD125" s="222"/>
      <c r="XAE125" s="222"/>
      <c r="XAF125" s="222"/>
      <c r="XAG125" s="222"/>
      <c r="XAH125" s="222"/>
      <c r="XAI125" s="222"/>
      <c r="XAJ125" s="222"/>
      <c r="XAK125" s="222"/>
      <c r="XAL125" s="222"/>
      <c r="XAM125" s="222"/>
      <c r="XAN125" s="222"/>
      <c r="XAO125" s="222"/>
      <c r="XAP125" s="222"/>
      <c r="XAQ125" s="222"/>
      <c r="XAR125" s="222"/>
      <c r="XAS125" s="222"/>
      <c r="XAT125" s="222"/>
      <c r="XAU125" s="222"/>
      <c r="XAV125" s="222"/>
      <c r="XAW125" s="222"/>
      <c r="XAX125" s="222"/>
      <c r="XAY125" s="222"/>
      <c r="XAZ125" s="222"/>
      <c r="XBA125" s="222"/>
      <c r="XBB125" s="222"/>
      <c r="XBC125" s="222"/>
      <c r="XBD125" s="222"/>
      <c r="XBE125" s="222"/>
      <c r="XBF125" s="222"/>
      <c r="XBG125" s="222"/>
      <c r="XBH125" s="222"/>
      <c r="XBI125" s="222"/>
      <c r="XBJ125" s="222"/>
      <c r="XBK125" s="222"/>
      <c r="XBL125" s="222"/>
      <c r="XBM125" s="222"/>
      <c r="XBN125" s="222"/>
      <c r="XBO125" s="222"/>
      <c r="XBP125" s="222"/>
      <c r="XBQ125" s="222"/>
      <c r="XBR125" s="222"/>
      <c r="XBS125" s="222"/>
      <c r="XBT125" s="222"/>
      <c r="XBU125" s="222"/>
      <c r="XBV125" s="222"/>
      <c r="XBW125" s="222"/>
      <c r="XBX125" s="222"/>
      <c r="XBY125" s="222"/>
      <c r="XBZ125" s="222"/>
      <c r="XCA125" s="222"/>
      <c r="XCB125" s="222"/>
      <c r="XCC125" s="222"/>
      <c r="XCD125" s="222"/>
      <c r="XCE125" s="222"/>
      <c r="XCF125" s="222"/>
      <c r="XCG125" s="222"/>
      <c r="XCH125" s="222"/>
      <c r="XCI125" s="222"/>
      <c r="XCJ125" s="222"/>
      <c r="XCK125" s="222"/>
      <c r="XCL125" s="222"/>
      <c r="XCM125" s="222"/>
      <c r="XCN125" s="222"/>
      <c r="XCO125" s="222"/>
      <c r="XCP125" s="222"/>
      <c r="XCQ125" s="222"/>
      <c r="XCR125" s="222"/>
      <c r="XCS125" s="222"/>
      <c r="XCT125" s="222"/>
      <c r="XCU125" s="222"/>
      <c r="XCV125" s="222"/>
      <c r="XCW125" s="222"/>
      <c r="XCX125" s="222"/>
      <c r="XCY125" s="222"/>
      <c r="XCZ125" s="222"/>
      <c r="XDA125" s="222"/>
      <c r="XDB125" s="222"/>
      <c r="XDC125" s="222"/>
      <c r="XDD125" s="222"/>
      <c r="XDE125" s="222"/>
      <c r="XDF125" s="222"/>
      <c r="XDG125" s="222"/>
      <c r="XDH125" s="222"/>
      <c r="XDI125" s="222"/>
      <c r="XDJ125" s="222"/>
      <c r="XDK125" s="222"/>
      <c r="XDL125" s="222"/>
      <c r="XDM125" s="222"/>
      <c r="XDN125" s="222"/>
      <c r="XDO125" s="222"/>
      <c r="XDP125" s="222"/>
      <c r="XDQ125" s="222"/>
      <c r="XDR125" s="222"/>
      <c r="XDS125" s="222"/>
      <c r="XDT125" s="222"/>
      <c r="XDU125" s="222"/>
      <c r="XDV125" s="222"/>
      <c r="XDW125" s="222"/>
      <c r="XDX125" s="222"/>
      <c r="XDY125" s="222"/>
      <c r="XDZ125" s="222"/>
      <c r="XEA125" s="222"/>
      <c r="XEB125" s="222"/>
      <c r="XEC125" s="222"/>
      <c r="XED125" s="222"/>
      <c r="XEE125" s="222"/>
      <c r="XEF125" s="222"/>
      <c r="XEG125" s="222"/>
      <c r="XEH125" s="222"/>
      <c r="XEI125" s="222"/>
      <c r="XEJ125" s="222"/>
      <c r="XEK125" s="222"/>
      <c r="XEL125" s="222"/>
      <c r="XEM125" s="222"/>
      <c r="XEN125" s="222"/>
      <c r="XEO125" s="222"/>
      <c r="XEP125" s="222"/>
      <c r="XEQ125" s="222"/>
      <c r="XER125" s="222"/>
      <c r="XES125" s="222"/>
      <c r="XET125" s="222"/>
      <c r="XEU125" s="222"/>
      <c r="XEV125" s="222"/>
      <c r="XEW125" s="222"/>
      <c r="XEX125" s="222"/>
      <c r="XEY125" s="222"/>
      <c r="XEZ125" s="222"/>
      <c r="XFA125" s="222"/>
      <c r="XFB125" s="222"/>
      <c r="XFC125" s="222"/>
      <c r="XFD125" s="222"/>
    </row>
    <row r="126" spans="1:16384"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</row>
    <row r="127" spans="1:16384">
      <c r="A127" s="5" t="s">
        <v>94</v>
      </c>
    </row>
    <row r="128" spans="1:16384" s="3" customFormat="1">
      <c r="A128" s="139" t="s">
        <v>95</v>
      </c>
      <c r="B128" s="139" t="s">
        <v>1066</v>
      </c>
      <c r="C128" s="139" t="s">
        <v>1067</v>
      </c>
      <c r="D128" s="139" t="s">
        <v>1068</v>
      </c>
      <c r="E128" s="139" t="s">
        <v>1103</v>
      </c>
      <c r="F128" s="139" t="s">
        <v>1070</v>
      </c>
      <c r="G128" s="139" t="s">
        <v>1071</v>
      </c>
      <c r="H128" s="139" t="s">
        <v>1072</v>
      </c>
      <c r="I128" s="139" t="s">
        <v>1104</v>
      </c>
      <c r="J128" s="139" t="s">
        <v>1074</v>
      </c>
      <c r="K128" s="139" t="s">
        <v>1075</v>
      </c>
      <c r="L128" s="139" t="s">
        <v>1076</v>
      </c>
      <c r="M128" s="139" t="s">
        <v>1105</v>
      </c>
      <c r="N128" s="139" t="s">
        <v>1078</v>
      </c>
      <c r="O128" s="139" t="s">
        <v>1079</v>
      </c>
      <c r="P128" s="139" t="s">
        <v>1080</v>
      </c>
      <c r="Q128" s="139" t="s">
        <v>1106</v>
      </c>
      <c r="R128" s="139" t="s">
        <v>1082</v>
      </c>
      <c r="S128" s="139" t="s">
        <v>1083</v>
      </c>
      <c r="T128" s="139" t="s">
        <v>1084</v>
      </c>
      <c r="U128" s="139" t="s">
        <v>1107</v>
      </c>
      <c r="V128" s="139" t="s">
        <v>1086</v>
      </c>
      <c r="W128" s="139" t="s">
        <v>1087</v>
      </c>
      <c r="X128" s="139" t="s">
        <v>1088</v>
      </c>
      <c r="Y128" s="139" t="s">
        <v>96</v>
      </c>
      <c r="Z128" s="139" t="s">
        <v>2</v>
      </c>
      <c r="AA128" s="139" t="s">
        <v>3</v>
      </c>
      <c r="AB128" s="139" t="s">
        <v>4</v>
      </c>
      <c r="AC128" s="139" t="s">
        <v>97</v>
      </c>
      <c r="AD128" s="139" t="s">
        <v>6</v>
      </c>
      <c r="AE128" s="139" t="s">
        <v>7</v>
      </c>
      <c r="AF128" s="139" t="s">
        <v>8</v>
      </c>
      <c r="AG128" s="139" t="s">
        <v>98</v>
      </c>
      <c r="AH128" s="139" t="s">
        <v>10</v>
      </c>
      <c r="AI128" s="139" t="s">
        <v>11</v>
      </c>
      <c r="AJ128" s="139" t="s">
        <v>12</v>
      </c>
      <c r="AK128" s="139" t="s">
        <v>99</v>
      </c>
      <c r="AL128" s="139" t="s">
        <v>14</v>
      </c>
      <c r="AM128" s="139" t="s">
        <v>15</v>
      </c>
      <c r="AN128" s="139" t="s">
        <v>16</v>
      </c>
      <c r="AO128" s="139" t="s">
        <v>100</v>
      </c>
      <c r="AP128" s="139" t="s">
        <v>18</v>
      </c>
      <c r="AQ128" s="139" t="s">
        <v>19</v>
      </c>
      <c r="AR128" s="139" t="s">
        <v>20</v>
      </c>
      <c r="AS128" s="139" t="s">
        <v>101</v>
      </c>
      <c r="AT128" s="139" t="s">
        <v>22</v>
      </c>
      <c r="AU128" s="139" t="s">
        <v>23</v>
      </c>
      <c r="AV128" s="139" t="s">
        <v>24</v>
      </c>
      <c r="AW128" s="139" t="s">
        <v>102</v>
      </c>
      <c r="AX128" s="139" t="s">
        <v>26</v>
      </c>
      <c r="AY128" s="139" t="s">
        <v>27</v>
      </c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</row>
    <row r="130" spans="1:68">
      <c r="A130" s="139" t="s">
        <v>103</v>
      </c>
    </row>
    <row r="131" spans="1:68">
      <c r="A131" s="139" t="s">
        <v>104</v>
      </c>
      <c r="B131" s="139">
        <v>2090679</v>
      </c>
      <c r="C131" s="139">
        <v>2131988</v>
      </c>
      <c r="D131" s="139">
        <v>2160289</v>
      </c>
      <c r="E131" s="139">
        <v>2215675</v>
      </c>
      <c r="F131" s="139">
        <v>2598061</v>
      </c>
      <c r="G131" s="139">
        <v>2751841</v>
      </c>
      <c r="H131" s="139">
        <v>2782924</v>
      </c>
      <c r="I131" s="139">
        <v>2801431</v>
      </c>
      <c r="J131" s="139">
        <v>2907018</v>
      </c>
      <c r="K131" s="139">
        <v>2341145</v>
      </c>
      <c r="L131" s="139">
        <v>2415713</v>
      </c>
      <c r="M131" s="139">
        <v>2866026</v>
      </c>
      <c r="N131" s="139">
        <v>2895837</v>
      </c>
      <c r="O131" s="139">
        <v>2767752</v>
      </c>
      <c r="P131" s="139">
        <v>2959693</v>
      </c>
      <c r="Q131" s="139">
        <v>3327447.19</v>
      </c>
      <c r="R131" s="139">
        <v>3914484</v>
      </c>
      <c r="S131" s="139">
        <v>4134364</v>
      </c>
      <c r="T131" s="139">
        <v>4255250</v>
      </c>
      <c r="U131" s="139">
        <v>4457674.2050000001</v>
      </c>
      <c r="V131" s="139">
        <v>4867410</v>
      </c>
      <c r="W131" s="139">
        <v>4862020</v>
      </c>
      <c r="X131" s="139">
        <v>4864250</v>
      </c>
      <c r="Y131" s="139">
        <v>5319494.8289999999</v>
      </c>
      <c r="Z131" s="139">
        <v>5273489</v>
      </c>
      <c r="AA131" s="139">
        <v>5519711</v>
      </c>
      <c r="AB131" s="139">
        <v>5759614</v>
      </c>
      <c r="AC131" s="139">
        <v>5754727.6900000004</v>
      </c>
      <c r="AD131" s="139">
        <v>5761430</v>
      </c>
      <c r="AE131" s="139">
        <v>5847691</v>
      </c>
      <c r="AF131" s="139">
        <v>6071003</v>
      </c>
      <c r="AG131" s="139">
        <v>6602441.4100000001</v>
      </c>
      <c r="AH131" s="139">
        <v>6803358</v>
      </c>
      <c r="AI131" s="139">
        <v>6800004</v>
      </c>
      <c r="AJ131" s="139">
        <v>6929999</v>
      </c>
      <c r="AK131" s="139">
        <v>7100339.4519999996</v>
      </c>
      <c r="AL131" s="139">
        <v>7205106</v>
      </c>
      <c r="AM131" s="139">
        <v>7167259</v>
      </c>
      <c r="AN131" s="139">
        <v>7102805</v>
      </c>
      <c r="AO131" s="139">
        <v>7309836.2000000002</v>
      </c>
      <c r="AP131" s="139">
        <v>7730439</v>
      </c>
      <c r="AQ131" s="139">
        <v>8878229</v>
      </c>
      <c r="AR131" s="139">
        <v>8645999</v>
      </c>
      <c r="AS131" s="139">
        <v>8632396.3800000008</v>
      </c>
      <c r="AT131" s="139">
        <v>8142286</v>
      </c>
      <c r="AU131" s="139">
        <v>8633825</v>
      </c>
      <c r="AV131" s="139">
        <v>8810543</v>
      </c>
      <c r="AW131" s="139">
        <v>11132737.517000001</v>
      </c>
      <c r="AX131" s="139">
        <v>8199540</v>
      </c>
      <c r="AY131" s="139">
        <v>4279261</v>
      </c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</row>
    <row r="132" spans="1:68">
      <c r="A132" s="139" t="s">
        <v>105</v>
      </c>
      <c r="B132" s="139">
        <v>0</v>
      </c>
      <c r="C132" s="139">
        <v>0</v>
      </c>
      <c r="D132" s="139">
        <v>0</v>
      </c>
      <c r="E132" s="139">
        <v>0</v>
      </c>
      <c r="F132" s="139">
        <v>0</v>
      </c>
      <c r="G132" s="139">
        <v>180730</v>
      </c>
      <c r="H132" s="139">
        <v>156636</v>
      </c>
      <c r="I132" s="139">
        <v>155032</v>
      </c>
      <c r="J132" s="139">
        <v>135133</v>
      </c>
      <c r="K132" s="139">
        <v>141990</v>
      </c>
      <c r="L132" s="139">
        <v>133537</v>
      </c>
      <c r="M132" s="139">
        <v>139371</v>
      </c>
      <c r="N132" s="139">
        <v>142252</v>
      </c>
      <c r="O132" s="139">
        <v>163242</v>
      </c>
      <c r="P132" s="139">
        <v>149997</v>
      </c>
      <c r="Q132" s="139">
        <v>176564.89</v>
      </c>
      <c r="R132" s="139">
        <v>163751</v>
      </c>
      <c r="S132" s="139">
        <v>179842</v>
      </c>
      <c r="T132" s="139">
        <v>170279</v>
      </c>
      <c r="U132" s="139">
        <v>211306.20199999999</v>
      </c>
      <c r="V132" s="139">
        <v>200018</v>
      </c>
      <c r="W132" s="139">
        <v>222263</v>
      </c>
      <c r="X132" s="139">
        <v>212764</v>
      </c>
      <c r="Y132" s="139">
        <v>246837.89300000001</v>
      </c>
      <c r="Z132" s="139">
        <v>225111</v>
      </c>
      <c r="AA132" s="139">
        <v>253345</v>
      </c>
      <c r="AB132" s="139">
        <v>248901</v>
      </c>
      <c r="AC132" s="139">
        <v>247417.73</v>
      </c>
      <c r="AD132" s="139">
        <v>223202</v>
      </c>
      <c r="AE132" s="139">
        <v>264728</v>
      </c>
      <c r="AF132" s="139">
        <v>273771</v>
      </c>
      <c r="AG132" s="139">
        <v>306011.96100000001</v>
      </c>
      <c r="AH132" s="139">
        <v>313296</v>
      </c>
      <c r="AI132" s="139">
        <v>355341</v>
      </c>
      <c r="AJ132" s="139">
        <v>358850</v>
      </c>
      <c r="AK132" s="139">
        <v>361977.95899999997</v>
      </c>
      <c r="AL132" s="139">
        <v>381718</v>
      </c>
      <c r="AM132" s="139">
        <v>409217</v>
      </c>
      <c r="AN132" s="139">
        <v>406773</v>
      </c>
      <c r="AO132" s="139">
        <v>432888.99</v>
      </c>
      <c r="AP132" s="139">
        <v>429112</v>
      </c>
      <c r="AQ132" s="139">
        <v>445636</v>
      </c>
      <c r="AR132" s="139">
        <v>459356</v>
      </c>
      <c r="AS132" s="139">
        <v>514984.36</v>
      </c>
      <c r="AT132" s="139">
        <v>0</v>
      </c>
      <c r="AU132" s="139">
        <v>0</v>
      </c>
      <c r="AV132" s="139">
        <v>208997</v>
      </c>
      <c r="AW132" s="139">
        <v>0</v>
      </c>
      <c r="AX132" s="139">
        <v>0</v>
      </c>
      <c r="AY132" s="139">
        <v>0</v>
      </c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</row>
    <row r="133" spans="1:68">
      <c r="A133" s="139" t="s">
        <v>1179</v>
      </c>
      <c r="B133" s="139">
        <v>0</v>
      </c>
      <c r="C133" s="139">
        <v>0</v>
      </c>
      <c r="D133" s="139">
        <v>0</v>
      </c>
      <c r="E133" s="139">
        <v>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39">
        <v>0</v>
      </c>
      <c r="Q133" s="139">
        <v>0</v>
      </c>
      <c r="R133" s="139">
        <v>0</v>
      </c>
      <c r="S133" s="139">
        <v>0</v>
      </c>
      <c r="T133" s="139">
        <v>0</v>
      </c>
      <c r="U133" s="139">
        <v>0</v>
      </c>
      <c r="V133" s="139">
        <v>0</v>
      </c>
      <c r="W133" s="139">
        <v>0</v>
      </c>
      <c r="X133" s="139">
        <v>0</v>
      </c>
      <c r="Y133" s="139">
        <v>0</v>
      </c>
      <c r="Z133" s="139">
        <v>0</v>
      </c>
      <c r="AA133" s="139">
        <v>0</v>
      </c>
      <c r="AB133" s="139">
        <v>0</v>
      </c>
      <c r="AC133" s="139">
        <v>0</v>
      </c>
      <c r="AD133" s="139">
        <v>0</v>
      </c>
      <c r="AE133" s="139">
        <v>0</v>
      </c>
      <c r="AF133" s="139">
        <v>0</v>
      </c>
      <c r="AG133" s="139">
        <v>0</v>
      </c>
      <c r="AH133" s="139">
        <v>0</v>
      </c>
      <c r="AI133" s="139">
        <v>0</v>
      </c>
      <c r="AJ133" s="139">
        <v>0</v>
      </c>
      <c r="AK133" s="139">
        <v>0</v>
      </c>
      <c r="AL133" s="139">
        <v>0</v>
      </c>
      <c r="AM133" s="139">
        <v>0</v>
      </c>
      <c r="AN133" s="139">
        <v>0</v>
      </c>
      <c r="AO133" s="139">
        <v>0</v>
      </c>
      <c r="AP133" s="139">
        <v>215742</v>
      </c>
      <c r="AQ133" s="139">
        <v>1351381</v>
      </c>
      <c r="AR133" s="139">
        <v>817691</v>
      </c>
      <c r="AS133" s="139">
        <v>376922.09</v>
      </c>
      <c r="AT133" s="139">
        <v>142346</v>
      </c>
      <c r="AU133" s="139">
        <v>484990</v>
      </c>
      <c r="AV133" s="139">
        <v>601789</v>
      </c>
      <c r="AW133" s="139">
        <v>1675111.9720000001</v>
      </c>
      <c r="AX133" s="139">
        <v>350280</v>
      </c>
      <c r="AY133" s="139">
        <v>313227</v>
      </c>
      <c r="AZ133" s="220"/>
      <c r="BA133" s="220"/>
      <c r="BB133" s="220"/>
      <c r="BC133" s="220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</row>
    <row r="134" spans="1:68">
      <c r="A134" s="139" t="s">
        <v>1180</v>
      </c>
      <c r="B134" s="139">
        <v>0</v>
      </c>
      <c r="C134" s="139">
        <v>0</v>
      </c>
      <c r="D134" s="139">
        <v>0</v>
      </c>
      <c r="E134" s="139">
        <v>0</v>
      </c>
      <c r="F134" s="139">
        <v>0</v>
      </c>
      <c r="G134" s="139">
        <v>2571111</v>
      </c>
      <c r="H134" s="139">
        <v>2626288</v>
      </c>
      <c r="I134" s="139">
        <v>2646398</v>
      </c>
      <c r="J134" s="139">
        <v>2771885</v>
      </c>
      <c r="K134" s="139">
        <v>2199155</v>
      </c>
      <c r="L134" s="139">
        <v>2282176</v>
      </c>
      <c r="M134" s="139">
        <v>2726655</v>
      </c>
      <c r="N134" s="139">
        <v>2753585</v>
      </c>
      <c r="O134" s="139">
        <v>2604510</v>
      </c>
      <c r="P134" s="139">
        <v>2809696</v>
      </c>
      <c r="Q134" s="139">
        <v>3150882.31</v>
      </c>
      <c r="R134" s="139">
        <v>3750733</v>
      </c>
      <c r="S134" s="139">
        <v>3954522</v>
      </c>
      <c r="T134" s="139">
        <v>4084971</v>
      </c>
      <c r="U134" s="139">
        <v>4246368.0029999996</v>
      </c>
      <c r="V134" s="139">
        <v>4667392</v>
      </c>
      <c r="W134" s="139">
        <v>4639757</v>
      </c>
      <c r="X134" s="139">
        <v>4651486</v>
      </c>
      <c r="Y134" s="139">
        <v>5072656.9359999998</v>
      </c>
      <c r="Z134" s="139">
        <v>5048378</v>
      </c>
      <c r="AA134" s="139">
        <v>5266366</v>
      </c>
      <c r="AB134" s="139">
        <v>5510713</v>
      </c>
      <c r="AC134" s="139">
        <v>5507309.96</v>
      </c>
      <c r="AD134" s="139">
        <v>5538228</v>
      </c>
      <c r="AE134" s="139">
        <v>5582963</v>
      </c>
      <c r="AF134" s="139">
        <v>5797232</v>
      </c>
      <c r="AG134" s="139">
        <v>6296429.449</v>
      </c>
      <c r="AH134" s="139">
        <v>6490062</v>
      </c>
      <c r="AI134" s="139">
        <v>6444663</v>
      </c>
      <c r="AJ134" s="139">
        <v>6571149</v>
      </c>
      <c r="AK134" s="139">
        <v>6738361.4929999998</v>
      </c>
      <c r="AL134" s="139">
        <v>6823388</v>
      </c>
      <c r="AM134" s="139">
        <v>6758042</v>
      </c>
      <c r="AN134" s="139">
        <v>6696032</v>
      </c>
      <c r="AO134" s="139">
        <v>6876947.2000000002</v>
      </c>
      <c r="AP134" s="139">
        <v>7085585</v>
      </c>
      <c r="AQ134" s="139">
        <v>7081212</v>
      </c>
      <c r="AR134" s="139">
        <v>7368952</v>
      </c>
      <c r="AS134" s="139">
        <v>7740489.9299999997</v>
      </c>
      <c r="AT134" s="139">
        <v>7999940</v>
      </c>
      <c r="AU134" s="139">
        <v>8148835</v>
      </c>
      <c r="AV134" s="139">
        <v>7999757</v>
      </c>
      <c r="AW134" s="139">
        <v>10090627.545</v>
      </c>
      <c r="AX134" s="139">
        <v>7849260</v>
      </c>
      <c r="AY134" s="139">
        <v>3966034</v>
      </c>
      <c r="AZ134" s="220"/>
      <c r="BA134" s="220"/>
      <c r="BB134" s="220"/>
      <c r="BC134" s="220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</row>
    <row r="135" spans="1:68">
      <c r="A135" s="139" t="s">
        <v>106</v>
      </c>
      <c r="B135" s="139">
        <v>168564</v>
      </c>
      <c r="C135" s="139">
        <v>179666</v>
      </c>
      <c r="D135" s="139">
        <v>264167</v>
      </c>
      <c r="E135" s="139">
        <v>266313</v>
      </c>
      <c r="F135" s="139">
        <v>201611</v>
      </c>
      <c r="G135" s="139">
        <v>256279</v>
      </c>
      <c r="H135" s="139">
        <v>152585</v>
      </c>
      <c r="I135" s="139">
        <v>4224897</v>
      </c>
      <c r="J135" s="139">
        <v>566996</v>
      </c>
      <c r="K135" s="139">
        <v>156027</v>
      </c>
      <c r="L135" s="139">
        <v>190997</v>
      </c>
      <c r="M135" s="139">
        <v>428657</v>
      </c>
      <c r="N135" s="139">
        <v>229844</v>
      </c>
      <c r="O135" s="139">
        <v>183344</v>
      </c>
      <c r="P135" s="139">
        <v>206380</v>
      </c>
      <c r="Q135" s="139">
        <v>430266.36</v>
      </c>
      <c r="R135" s="139">
        <v>260190</v>
      </c>
      <c r="S135" s="139">
        <v>315415</v>
      </c>
      <c r="T135" s="139">
        <v>1859514</v>
      </c>
      <c r="U135" s="139">
        <v>344071.34</v>
      </c>
      <c r="V135" s="139">
        <v>365198</v>
      </c>
      <c r="W135" s="139">
        <v>288743</v>
      </c>
      <c r="X135" s="139">
        <v>279620</v>
      </c>
      <c r="Y135" s="139">
        <v>862286.39</v>
      </c>
      <c r="Z135" s="139">
        <v>366088</v>
      </c>
      <c r="AA135" s="139">
        <v>503033</v>
      </c>
      <c r="AB135" s="139">
        <v>311985</v>
      </c>
      <c r="AC135" s="139">
        <v>464197.9</v>
      </c>
      <c r="AD135" s="139">
        <v>466493</v>
      </c>
      <c r="AE135" s="139">
        <v>300005</v>
      </c>
      <c r="AF135" s="139">
        <v>306658</v>
      </c>
      <c r="AG135" s="139">
        <v>516127.337</v>
      </c>
      <c r="AH135" s="139">
        <v>431955</v>
      </c>
      <c r="AI135" s="139">
        <v>408018</v>
      </c>
      <c r="AJ135" s="139">
        <v>396977</v>
      </c>
      <c r="AK135" s="139">
        <v>390265.77100000001</v>
      </c>
      <c r="AL135" s="139">
        <v>524429</v>
      </c>
      <c r="AM135" s="139">
        <v>455038</v>
      </c>
      <c r="AN135" s="139">
        <v>4104221</v>
      </c>
      <c r="AO135" s="139">
        <v>748589.43</v>
      </c>
      <c r="AP135" s="139">
        <v>501311</v>
      </c>
      <c r="AQ135" s="139">
        <v>533539</v>
      </c>
      <c r="AR135" s="139">
        <v>881598</v>
      </c>
      <c r="AS135" s="139">
        <v>769224.06</v>
      </c>
      <c r="AT135" s="139">
        <v>658532</v>
      </c>
      <c r="AU135" s="139">
        <v>686916</v>
      </c>
      <c r="AV135" s="139">
        <v>643818</v>
      </c>
      <c r="AW135" s="139">
        <v>-19176.828000000001</v>
      </c>
      <c r="AX135" s="139">
        <v>3258387</v>
      </c>
      <c r="AY135" s="139">
        <v>822431</v>
      </c>
      <c r="AZ135" s="220"/>
      <c r="BA135" s="220"/>
      <c r="BB135" s="220"/>
      <c r="BC135" s="220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</row>
    <row r="136" spans="1:68">
      <c r="A136" s="139" t="s">
        <v>1181</v>
      </c>
      <c r="B136" s="139">
        <v>25845</v>
      </c>
      <c r="C136" s="139">
        <v>35076</v>
      </c>
      <c r="D136" s="139">
        <v>47631</v>
      </c>
      <c r="E136" s="139">
        <v>58205</v>
      </c>
      <c r="F136" s="139">
        <v>42486</v>
      </c>
      <c r="G136" s="139">
        <v>29936</v>
      </c>
      <c r="H136" s="139">
        <v>6118</v>
      </c>
      <c r="I136" s="139">
        <v>4497</v>
      </c>
      <c r="J136" s="139">
        <v>183513</v>
      </c>
      <c r="K136" s="139">
        <v>11140</v>
      </c>
      <c r="L136" s="139">
        <v>9032</v>
      </c>
      <c r="M136" s="139">
        <v>0</v>
      </c>
      <c r="N136" s="139">
        <v>6837</v>
      </c>
      <c r="O136" s="139">
        <v>0</v>
      </c>
      <c r="P136" s="139">
        <v>0</v>
      </c>
      <c r="Q136" s="139">
        <v>0</v>
      </c>
      <c r="R136" s="139">
        <v>0</v>
      </c>
      <c r="S136" s="139">
        <v>0</v>
      </c>
      <c r="T136" s="139">
        <v>0</v>
      </c>
      <c r="U136" s="139">
        <v>0</v>
      </c>
      <c r="V136" s="139">
        <v>0</v>
      </c>
      <c r="W136" s="139">
        <v>0</v>
      </c>
      <c r="X136" s="139">
        <v>0</v>
      </c>
      <c r="Y136" s="139">
        <v>0</v>
      </c>
      <c r="Z136" s="139">
        <v>0</v>
      </c>
      <c r="AA136" s="139">
        <v>0</v>
      </c>
      <c r="AB136" s="139">
        <v>0</v>
      </c>
      <c r="AC136" s="139">
        <v>0</v>
      </c>
      <c r="AD136" s="139">
        <v>0</v>
      </c>
      <c r="AE136" s="139">
        <v>0</v>
      </c>
      <c r="AF136" s="139">
        <v>0</v>
      </c>
      <c r="AG136" s="139">
        <v>0</v>
      </c>
      <c r="AH136" s="139">
        <v>0</v>
      </c>
      <c r="AI136" s="139">
        <v>0</v>
      </c>
      <c r="AJ136" s="139">
        <v>0</v>
      </c>
      <c r="AK136" s="139">
        <v>0</v>
      </c>
      <c r="AL136" s="139">
        <v>0</v>
      </c>
      <c r="AM136" s="139">
        <v>0</v>
      </c>
      <c r="AN136" s="139">
        <v>0</v>
      </c>
      <c r="AO136" s="139">
        <v>0</v>
      </c>
      <c r="AP136" s="139">
        <v>0</v>
      </c>
      <c r="AQ136" s="139">
        <v>0</v>
      </c>
      <c r="AR136" s="139">
        <v>0</v>
      </c>
      <c r="AS136" s="139">
        <v>0</v>
      </c>
      <c r="AT136" s="139">
        <v>0</v>
      </c>
      <c r="AU136" s="139">
        <v>0</v>
      </c>
      <c r="AV136" s="139">
        <v>0</v>
      </c>
      <c r="AW136" s="139">
        <v>0</v>
      </c>
      <c r="AX136" s="139">
        <v>0</v>
      </c>
      <c r="AY136" s="139">
        <v>0</v>
      </c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</row>
    <row r="137" spans="1:68">
      <c r="A137" s="139" t="s">
        <v>1182</v>
      </c>
      <c r="B137" s="139">
        <v>0</v>
      </c>
      <c r="C137" s="139">
        <v>0</v>
      </c>
      <c r="D137" s="139">
        <v>0</v>
      </c>
      <c r="E137" s="139">
        <v>0</v>
      </c>
      <c r="F137" s="139">
        <v>0</v>
      </c>
      <c r="G137" s="139">
        <v>40</v>
      </c>
      <c r="H137" s="139">
        <v>20</v>
      </c>
      <c r="I137" s="139">
        <v>0</v>
      </c>
      <c r="J137" s="139">
        <v>0</v>
      </c>
      <c r="K137" s="139">
        <v>60</v>
      </c>
      <c r="L137" s="139">
        <v>30</v>
      </c>
      <c r="M137" s="139">
        <v>225724</v>
      </c>
      <c r="N137" s="139">
        <v>0</v>
      </c>
      <c r="O137" s="139">
        <v>12385</v>
      </c>
      <c r="P137" s="139">
        <v>7911</v>
      </c>
      <c r="Q137" s="139">
        <v>20715.22</v>
      </c>
      <c r="R137" s="139">
        <v>12156</v>
      </c>
      <c r="S137" s="139">
        <v>17807</v>
      </c>
      <c r="T137" s="139">
        <v>18567</v>
      </c>
      <c r="U137" s="139">
        <v>29273.88</v>
      </c>
      <c r="V137" s="139">
        <v>21691</v>
      </c>
      <c r="W137" s="139">
        <v>0</v>
      </c>
      <c r="X137" s="139">
        <v>24919</v>
      </c>
      <c r="Y137" s="139">
        <v>0</v>
      </c>
      <c r="Z137" s="139">
        <v>0</v>
      </c>
      <c r="AA137" s="139">
        <v>0</v>
      </c>
      <c r="AB137" s="139">
        <v>14577</v>
      </c>
      <c r="AC137" s="139">
        <v>0</v>
      </c>
      <c r="AD137" s="139">
        <v>0</v>
      </c>
      <c r="AE137" s="139">
        <v>0</v>
      </c>
      <c r="AF137" s="139">
        <v>0</v>
      </c>
      <c r="AG137" s="139">
        <v>0</v>
      </c>
      <c r="AH137" s="139">
        <v>0</v>
      </c>
      <c r="AI137" s="139">
        <v>0</v>
      </c>
      <c r="AJ137" s="139">
        <v>0</v>
      </c>
      <c r="AK137" s="139">
        <v>6749.0782499999996</v>
      </c>
      <c r="AL137" s="139">
        <v>0</v>
      </c>
      <c r="AM137" s="139">
        <v>0</v>
      </c>
      <c r="AN137" s="139">
        <v>0</v>
      </c>
      <c r="AO137" s="139">
        <v>0</v>
      </c>
      <c r="AP137" s="139">
        <v>0</v>
      </c>
      <c r="AQ137" s="139">
        <v>0</v>
      </c>
      <c r="AR137" s="139">
        <v>0</v>
      </c>
      <c r="AS137" s="139">
        <v>0</v>
      </c>
      <c r="AT137" s="139">
        <v>0</v>
      </c>
      <c r="AU137" s="139">
        <v>0</v>
      </c>
      <c r="AV137" s="139">
        <v>41095</v>
      </c>
      <c r="AW137" s="139">
        <v>0</v>
      </c>
      <c r="AX137" s="139">
        <v>0</v>
      </c>
      <c r="AY137" s="139">
        <v>0</v>
      </c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</row>
    <row r="138" spans="1:68">
      <c r="A138" s="139" t="s">
        <v>107</v>
      </c>
      <c r="B138" s="139">
        <v>0</v>
      </c>
      <c r="C138" s="139">
        <v>0</v>
      </c>
      <c r="D138" s="139">
        <v>0</v>
      </c>
      <c r="E138" s="139">
        <v>0</v>
      </c>
      <c r="F138" s="139">
        <v>0</v>
      </c>
      <c r="G138" s="139">
        <v>0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39">
        <v>0</v>
      </c>
      <c r="N138" s="139">
        <v>0</v>
      </c>
      <c r="O138" s="139">
        <v>0</v>
      </c>
      <c r="P138" s="139">
        <v>0</v>
      </c>
      <c r="Q138" s="139">
        <v>0</v>
      </c>
      <c r="R138" s="139">
        <v>0</v>
      </c>
      <c r="S138" s="139">
        <v>0</v>
      </c>
      <c r="T138" s="139">
        <v>0</v>
      </c>
      <c r="U138" s="139">
        <v>0</v>
      </c>
      <c r="V138" s="139">
        <v>0</v>
      </c>
      <c r="W138" s="139">
        <v>0</v>
      </c>
      <c r="X138" s="139">
        <v>0</v>
      </c>
      <c r="Y138" s="139">
        <v>0</v>
      </c>
      <c r="Z138" s="139">
        <v>0</v>
      </c>
      <c r="AA138" s="139">
        <v>0</v>
      </c>
      <c r="AB138" s="139">
        <v>0</v>
      </c>
      <c r="AC138" s="139">
        <v>0</v>
      </c>
      <c r="AD138" s="139">
        <v>0</v>
      </c>
      <c r="AE138" s="139">
        <v>0</v>
      </c>
      <c r="AF138" s="139">
        <v>0</v>
      </c>
      <c r="AG138" s="139">
        <v>0</v>
      </c>
      <c r="AH138" s="139">
        <v>0</v>
      </c>
      <c r="AI138" s="139">
        <v>0</v>
      </c>
      <c r="AJ138" s="139">
        <v>0</v>
      </c>
      <c r="AK138" s="139">
        <v>0</v>
      </c>
      <c r="AL138" s="139">
        <v>0</v>
      </c>
      <c r="AM138" s="139">
        <v>0</v>
      </c>
      <c r="AN138" s="139">
        <v>0</v>
      </c>
      <c r="AO138" s="139">
        <v>0</v>
      </c>
      <c r="AP138" s="139">
        <v>8922</v>
      </c>
      <c r="AQ138" s="139">
        <v>6801</v>
      </c>
      <c r="AR138" s="139">
        <v>28948</v>
      </c>
      <c r="AS138" s="139">
        <v>70472.289999999994</v>
      </c>
      <c r="AT138" s="139">
        <v>81810</v>
      </c>
      <c r="AU138" s="139">
        <v>123493</v>
      </c>
      <c r="AV138" s="139">
        <v>0</v>
      </c>
      <c r="AW138" s="139">
        <v>46792.437250000003</v>
      </c>
      <c r="AX138" s="139">
        <v>35259</v>
      </c>
      <c r="AY138" s="139">
        <v>370171</v>
      </c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</row>
    <row r="139" spans="1:68">
      <c r="A139" s="139" t="s">
        <v>108</v>
      </c>
      <c r="B139" s="139">
        <v>142719</v>
      </c>
      <c r="C139" s="139">
        <v>144590</v>
      </c>
      <c r="D139" s="139">
        <v>216536</v>
      </c>
      <c r="E139" s="139">
        <v>208108</v>
      </c>
      <c r="F139" s="139">
        <v>159125</v>
      </c>
      <c r="G139" s="139">
        <v>226303</v>
      </c>
      <c r="H139" s="139">
        <v>146447</v>
      </c>
      <c r="I139" s="139">
        <v>4220400</v>
      </c>
      <c r="J139" s="139">
        <v>383483</v>
      </c>
      <c r="K139" s="139">
        <v>144827</v>
      </c>
      <c r="L139" s="139">
        <v>181935</v>
      </c>
      <c r="M139" s="139">
        <v>406618</v>
      </c>
      <c r="N139" s="139">
        <v>223007</v>
      </c>
      <c r="O139" s="139">
        <v>170959</v>
      </c>
      <c r="P139" s="139">
        <v>198469</v>
      </c>
      <c r="Q139" s="139">
        <v>409551.14</v>
      </c>
      <c r="R139" s="139">
        <v>248034</v>
      </c>
      <c r="S139" s="139">
        <v>297608</v>
      </c>
      <c r="T139" s="139">
        <v>1840947</v>
      </c>
      <c r="U139" s="139">
        <v>314797.46000000002</v>
      </c>
      <c r="V139" s="139">
        <v>343507</v>
      </c>
      <c r="W139" s="139">
        <v>288743</v>
      </c>
      <c r="X139" s="139">
        <v>254701</v>
      </c>
      <c r="Y139" s="139">
        <v>944043.39</v>
      </c>
      <c r="Z139" s="139">
        <v>366088</v>
      </c>
      <c r="AA139" s="139">
        <v>503033</v>
      </c>
      <c r="AB139" s="139">
        <v>297408</v>
      </c>
      <c r="AC139" s="139">
        <v>508762.9</v>
      </c>
      <c r="AD139" s="139">
        <v>466493</v>
      </c>
      <c r="AE139" s="139">
        <v>300005</v>
      </c>
      <c r="AF139" s="139">
        <v>306658</v>
      </c>
      <c r="AG139" s="139">
        <v>516127.337</v>
      </c>
      <c r="AH139" s="139">
        <v>431955</v>
      </c>
      <c r="AI139" s="139">
        <v>408018</v>
      </c>
      <c r="AJ139" s="139">
        <v>396977</v>
      </c>
      <c r="AK139" s="139">
        <v>363269.45799999998</v>
      </c>
      <c r="AL139" s="139">
        <v>524429</v>
      </c>
      <c r="AM139" s="139">
        <v>455038</v>
      </c>
      <c r="AN139" s="139">
        <v>4104221</v>
      </c>
      <c r="AO139" s="139">
        <v>748589.43</v>
      </c>
      <c r="AP139" s="139">
        <v>492389</v>
      </c>
      <c r="AQ139" s="139">
        <v>526738</v>
      </c>
      <c r="AR139" s="139">
        <v>852650</v>
      </c>
      <c r="AS139" s="139">
        <v>698751.77</v>
      </c>
      <c r="AT139" s="139">
        <v>576722</v>
      </c>
      <c r="AU139" s="139">
        <v>563423</v>
      </c>
      <c r="AV139" s="139">
        <v>602723</v>
      </c>
      <c r="AW139" s="139">
        <v>-59452.576999999997</v>
      </c>
      <c r="AX139" s="139">
        <v>3223128</v>
      </c>
      <c r="AY139" s="139">
        <v>452260</v>
      </c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</row>
    <row r="140" spans="1:68">
      <c r="A140" s="139" t="s">
        <v>109</v>
      </c>
      <c r="B140" s="139">
        <v>78190</v>
      </c>
      <c r="C140" s="139">
        <v>77141</v>
      </c>
      <c r="D140" s="139">
        <v>83885</v>
      </c>
      <c r="E140" s="139">
        <v>122691</v>
      </c>
      <c r="F140" s="139">
        <v>85681</v>
      </c>
      <c r="G140" s="139">
        <v>83599</v>
      </c>
      <c r="H140" s="139">
        <v>0</v>
      </c>
      <c r="I140" s="139">
        <v>112635.5</v>
      </c>
      <c r="J140" s="139">
        <v>117503</v>
      </c>
      <c r="K140" s="139">
        <v>116119</v>
      </c>
      <c r="L140" s="139">
        <v>0</v>
      </c>
      <c r="M140" s="139">
        <v>118780.75</v>
      </c>
      <c r="N140" s="139">
        <v>123133</v>
      </c>
      <c r="O140" s="139">
        <v>125689</v>
      </c>
      <c r="P140" s="139">
        <v>130737</v>
      </c>
      <c r="Q140" s="139">
        <v>117989.72</v>
      </c>
      <c r="R140" s="139">
        <v>136069</v>
      </c>
      <c r="S140" s="139">
        <v>137749</v>
      </c>
      <c r="T140" s="139">
        <v>145456</v>
      </c>
      <c r="U140" s="139">
        <v>164973.77100000001</v>
      </c>
      <c r="V140" s="139">
        <v>168201</v>
      </c>
      <c r="W140" s="139">
        <v>176475</v>
      </c>
      <c r="X140" s="139">
        <v>169654</v>
      </c>
      <c r="Y140" s="139">
        <v>171792.86199999999</v>
      </c>
      <c r="Z140" s="139">
        <v>178365</v>
      </c>
      <c r="AA140" s="139">
        <v>206142</v>
      </c>
      <c r="AB140" s="139">
        <v>216912</v>
      </c>
      <c r="AC140" s="139">
        <v>212459.25</v>
      </c>
      <c r="AD140" s="139">
        <v>209720</v>
      </c>
      <c r="AE140" s="139">
        <v>188972</v>
      </c>
      <c r="AF140" s="139">
        <v>178401</v>
      </c>
      <c r="AG140" s="139">
        <v>172361.416</v>
      </c>
      <c r="AH140" s="139">
        <v>210286</v>
      </c>
      <c r="AI140" s="139">
        <v>211114</v>
      </c>
      <c r="AJ140" s="139">
        <v>220309</v>
      </c>
      <c r="AK140" s="139">
        <v>211435.95199999999</v>
      </c>
      <c r="AL140" s="139">
        <v>221912</v>
      </c>
      <c r="AM140" s="139">
        <v>199515</v>
      </c>
      <c r="AN140" s="139">
        <v>201240</v>
      </c>
      <c r="AO140" s="139">
        <v>219214.55</v>
      </c>
      <c r="AP140" s="139">
        <v>255165</v>
      </c>
      <c r="AQ140" s="139">
        <v>272840</v>
      </c>
      <c r="AR140" s="139">
        <v>277351</v>
      </c>
      <c r="AS140" s="139">
        <v>284540.15999999997</v>
      </c>
      <c r="AT140" s="139">
        <v>301173</v>
      </c>
      <c r="AU140" s="139">
        <v>293450</v>
      </c>
      <c r="AV140" s="139">
        <v>359437</v>
      </c>
      <c r="AW140" s="139">
        <v>386103.89899999998</v>
      </c>
      <c r="AX140" s="139">
        <v>606703</v>
      </c>
      <c r="AY140" s="139">
        <v>126372</v>
      </c>
      <c r="AZ140" s="220"/>
      <c r="BA140" s="220"/>
      <c r="BB140" s="220"/>
      <c r="BC140" s="220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</row>
    <row r="141" spans="1:68">
      <c r="A141" s="139" t="s">
        <v>110</v>
      </c>
      <c r="B141" s="139">
        <v>2337433</v>
      </c>
      <c r="C141" s="139">
        <v>2388795</v>
      </c>
      <c r="D141" s="139">
        <v>2508341</v>
      </c>
      <c r="E141" s="139">
        <v>2604679</v>
      </c>
      <c r="F141" s="139">
        <v>2885353</v>
      </c>
      <c r="G141" s="139">
        <v>3091719</v>
      </c>
      <c r="H141" s="139">
        <v>2935509</v>
      </c>
      <c r="I141" s="139">
        <v>7476870</v>
      </c>
      <c r="J141" s="139">
        <v>3591517</v>
      </c>
      <c r="K141" s="139">
        <v>2613291</v>
      </c>
      <c r="L141" s="139">
        <v>2606710</v>
      </c>
      <c r="M141" s="139">
        <v>3769806</v>
      </c>
      <c r="N141" s="139">
        <v>3248814</v>
      </c>
      <c r="O141" s="139">
        <v>3076785</v>
      </c>
      <c r="P141" s="139">
        <v>3296810</v>
      </c>
      <c r="Q141" s="139">
        <v>3875703.28</v>
      </c>
      <c r="R141" s="139">
        <v>4310743</v>
      </c>
      <c r="S141" s="139">
        <v>4587528</v>
      </c>
      <c r="T141" s="139">
        <v>6260220</v>
      </c>
      <c r="U141" s="139">
        <v>4966719.3159999996</v>
      </c>
      <c r="V141" s="139">
        <v>5400809</v>
      </c>
      <c r="W141" s="139">
        <v>5327238</v>
      </c>
      <c r="X141" s="139">
        <v>5313524</v>
      </c>
      <c r="Y141" s="139">
        <v>6353574.0810000002</v>
      </c>
      <c r="Z141" s="139">
        <v>5817942</v>
      </c>
      <c r="AA141" s="139">
        <v>6228886</v>
      </c>
      <c r="AB141" s="139">
        <v>6288511</v>
      </c>
      <c r="AC141" s="139">
        <v>6431384.8300000001</v>
      </c>
      <c r="AD141" s="139">
        <v>6437643</v>
      </c>
      <c r="AE141" s="139">
        <v>6336668</v>
      </c>
      <c r="AF141" s="139">
        <v>6556062</v>
      </c>
      <c r="AG141" s="139">
        <v>7290930.1629999997</v>
      </c>
      <c r="AH141" s="139">
        <v>7445599</v>
      </c>
      <c r="AI141" s="139">
        <v>7419136</v>
      </c>
      <c r="AJ141" s="139">
        <v>7547285</v>
      </c>
      <c r="AK141" s="139">
        <v>7702041.1749999998</v>
      </c>
      <c r="AL141" s="139">
        <v>7951447</v>
      </c>
      <c r="AM141" s="139">
        <v>7821812</v>
      </c>
      <c r="AN141" s="139">
        <v>11408266</v>
      </c>
      <c r="AO141" s="139">
        <v>8277640.1699999999</v>
      </c>
      <c r="AP141" s="139">
        <v>8486915</v>
      </c>
      <c r="AQ141" s="139">
        <v>9684608</v>
      </c>
      <c r="AR141" s="139">
        <v>9804948</v>
      </c>
      <c r="AS141" s="139">
        <v>9686160.5999999996</v>
      </c>
      <c r="AT141" s="139">
        <v>9101991</v>
      </c>
      <c r="AU141" s="139">
        <v>9614191</v>
      </c>
      <c r="AV141" s="139">
        <v>9813798</v>
      </c>
      <c r="AW141" s="139">
        <v>11499664.588</v>
      </c>
      <c r="AX141" s="139">
        <v>12064630</v>
      </c>
      <c r="AY141" s="139">
        <v>5228064</v>
      </c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</row>
    <row r="142" spans="1:68"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</row>
    <row r="143" spans="1:68">
      <c r="A143" s="139" t="s">
        <v>111</v>
      </c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</row>
    <row r="144" spans="1:68">
      <c r="A144" s="139" t="s">
        <v>112</v>
      </c>
      <c r="B144" s="139">
        <v>1154035</v>
      </c>
      <c r="C144" s="139">
        <v>1179051</v>
      </c>
      <c r="D144" s="139">
        <v>1224175</v>
      </c>
      <c r="E144" s="139">
        <v>1332337</v>
      </c>
      <c r="F144" s="139">
        <v>1517455</v>
      </c>
      <c r="G144" s="139">
        <v>1666241</v>
      </c>
      <c r="H144" s="139">
        <v>1719148</v>
      </c>
      <c r="I144" s="139">
        <v>1793834</v>
      </c>
      <c r="J144" s="139">
        <v>1746319</v>
      </c>
      <c r="K144" s="139">
        <v>1689167</v>
      </c>
      <c r="L144" s="139">
        <v>1707161</v>
      </c>
      <c r="M144" s="139">
        <v>1778400</v>
      </c>
      <c r="N144" s="139">
        <v>1836933</v>
      </c>
      <c r="O144" s="139">
        <v>1892941</v>
      </c>
      <c r="P144" s="139">
        <v>1988315</v>
      </c>
      <c r="Q144" s="139">
        <v>2065257.22</v>
      </c>
      <c r="R144" s="139">
        <v>2185728</v>
      </c>
      <c r="S144" s="139">
        <v>2300795</v>
      </c>
      <c r="T144" s="139">
        <v>2369989</v>
      </c>
      <c r="U144" s="139">
        <v>2576886.8319999999</v>
      </c>
      <c r="V144" s="139">
        <v>2491752</v>
      </c>
      <c r="W144" s="139">
        <v>2592979</v>
      </c>
      <c r="X144" s="139">
        <v>2636290</v>
      </c>
      <c r="Y144" s="139">
        <v>2820602.6469999999</v>
      </c>
      <c r="Z144" s="139">
        <v>2723379</v>
      </c>
      <c r="AA144" s="139">
        <v>2877429</v>
      </c>
      <c r="AB144" s="139">
        <v>3021914</v>
      </c>
      <c r="AC144" s="139">
        <v>2993518.87</v>
      </c>
      <c r="AD144" s="139">
        <v>2864096</v>
      </c>
      <c r="AE144" s="139">
        <v>3021984</v>
      </c>
      <c r="AF144" s="139">
        <v>3243021</v>
      </c>
      <c r="AG144" s="139">
        <v>3504621.5329999998</v>
      </c>
      <c r="AH144" s="139">
        <v>3424053</v>
      </c>
      <c r="AI144" s="139">
        <v>3465954</v>
      </c>
      <c r="AJ144" s="139">
        <v>3511221</v>
      </c>
      <c r="AK144" s="139">
        <v>3639370.219</v>
      </c>
      <c r="AL144" s="139">
        <v>3460130</v>
      </c>
      <c r="AM144" s="139">
        <v>3577973</v>
      </c>
      <c r="AN144" s="139">
        <v>3661162</v>
      </c>
      <c r="AO144" s="139">
        <v>3818894.73</v>
      </c>
      <c r="AP144" s="139">
        <v>3852155</v>
      </c>
      <c r="AQ144" s="139">
        <v>4618125</v>
      </c>
      <c r="AR144" s="139">
        <v>4538770</v>
      </c>
      <c r="AS144" s="139">
        <v>4569955.6500000004</v>
      </c>
      <c r="AT144" s="139">
        <v>4055071</v>
      </c>
      <c r="AU144" s="139">
        <v>4515973</v>
      </c>
      <c r="AV144" s="139">
        <v>4558372</v>
      </c>
      <c r="AW144" s="139">
        <v>4978212.0130000003</v>
      </c>
      <c r="AX144" s="139">
        <v>4037940</v>
      </c>
      <c r="AY144" s="139">
        <v>3055485</v>
      </c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</row>
    <row r="145" spans="1:68">
      <c r="A145" s="139" t="s">
        <v>113</v>
      </c>
      <c r="B145" s="139">
        <v>0</v>
      </c>
      <c r="C145" s="139">
        <v>0</v>
      </c>
      <c r="D145" s="139">
        <v>0</v>
      </c>
      <c r="E145" s="139">
        <v>0</v>
      </c>
      <c r="F145" s="139">
        <v>0</v>
      </c>
      <c r="G145" s="139">
        <v>147829</v>
      </c>
      <c r="H145" s="139">
        <v>132415</v>
      </c>
      <c r="I145" s="139">
        <v>131288</v>
      </c>
      <c r="J145" s="139">
        <v>115534</v>
      </c>
      <c r="K145" s="139">
        <v>118937</v>
      </c>
      <c r="L145" s="139">
        <v>115131</v>
      </c>
      <c r="M145" s="139">
        <v>120770</v>
      </c>
      <c r="N145" s="139">
        <v>123198</v>
      </c>
      <c r="O145" s="139">
        <v>138235</v>
      </c>
      <c r="P145" s="139">
        <v>128023</v>
      </c>
      <c r="Q145" s="139">
        <v>151892.04</v>
      </c>
      <c r="R145" s="139">
        <v>136895</v>
      </c>
      <c r="S145" s="139">
        <v>151493</v>
      </c>
      <c r="T145" s="139">
        <v>143832</v>
      </c>
      <c r="U145" s="139">
        <v>176554.09400000001</v>
      </c>
      <c r="V145" s="139">
        <v>164031</v>
      </c>
      <c r="W145" s="139">
        <v>169652</v>
      </c>
      <c r="X145" s="139">
        <v>170047</v>
      </c>
      <c r="Y145" s="139">
        <v>187033.38200000001</v>
      </c>
      <c r="Z145" s="139">
        <v>177200</v>
      </c>
      <c r="AA145" s="139">
        <v>200847</v>
      </c>
      <c r="AB145" s="139">
        <v>201094</v>
      </c>
      <c r="AC145" s="139">
        <v>200519</v>
      </c>
      <c r="AD145" s="139">
        <v>178412</v>
      </c>
      <c r="AE145" s="139">
        <v>210169</v>
      </c>
      <c r="AF145" s="139">
        <v>217408</v>
      </c>
      <c r="AG145" s="139">
        <v>246081.94</v>
      </c>
      <c r="AH145" s="139">
        <v>243711</v>
      </c>
      <c r="AI145" s="139">
        <v>274653</v>
      </c>
      <c r="AJ145" s="139">
        <v>279554</v>
      </c>
      <c r="AK145" s="139">
        <v>287646.10600000003</v>
      </c>
      <c r="AL145" s="139">
        <v>301666</v>
      </c>
      <c r="AM145" s="139">
        <v>314928</v>
      </c>
      <c r="AN145" s="139">
        <v>323041</v>
      </c>
      <c r="AO145" s="139">
        <v>340828.43</v>
      </c>
      <c r="AP145" s="139">
        <v>331564</v>
      </c>
      <c r="AQ145" s="139">
        <v>345749</v>
      </c>
      <c r="AR145" s="139">
        <v>361510</v>
      </c>
      <c r="AS145" s="139">
        <v>409397.34</v>
      </c>
      <c r="AT145" s="139">
        <v>0</v>
      </c>
      <c r="AU145" s="139">
        <v>0</v>
      </c>
      <c r="AV145" s="139">
        <v>100059</v>
      </c>
      <c r="AW145" s="139">
        <v>0</v>
      </c>
      <c r="AX145" s="139">
        <v>0</v>
      </c>
      <c r="AY145" s="139">
        <v>0</v>
      </c>
      <c r="AZ145" s="220"/>
      <c r="BA145" s="220"/>
      <c r="BB145" s="220"/>
      <c r="BC145" s="220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</row>
    <row r="146" spans="1:68">
      <c r="A146" s="139" t="s">
        <v>1183</v>
      </c>
      <c r="B146" s="139">
        <v>0</v>
      </c>
      <c r="C146" s="139">
        <v>0</v>
      </c>
      <c r="D146" s="139">
        <v>0</v>
      </c>
      <c r="E146" s="139">
        <v>0</v>
      </c>
      <c r="F146" s="139">
        <v>0</v>
      </c>
      <c r="G146" s="139">
        <v>0</v>
      </c>
      <c r="H146" s="139">
        <v>0</v>
      </c>
      <c r="I146" s="139">
        <v>0</v>
      </c>
      <c r="J146" s="139">
        <v>0</v>
      </c>
      <c r="K146" s="139">
        <v>0</v>
      </c>
      <c r="L146" s="139">
        <v>0</v>
      </c>
      <c r="M146" s="139">
        <v>0</v>
      </c>
      <c r="N146" s="139">
        <v>0</v>
      </c>
      <c r="O146" s="139">
        <v>0</v>
      </c>
      <c r="P146" s="139">
        <v>0</v>
      </c>
      <c r="Q146" s="139">
        <v>0</v>
      </c>
      <c r="R146" s="139">
        <v>0</v>
      </c>
      <c r="S146" s="139">
        <v>0</v>
      </c>
      <c r="T146" s="139">
        <v>0</v>
      </c>
      <c r="U146" s="139">
        <v>0</v>
      </c>
      <c r="V146" s="139">
        <v>0</v>
      </c>
      <c r="W146" s="139">
        <v>0</v>
      </c>
      <c r="X146" s="139">
        <v>0</v>
      </c>
      <c r="Y146" s="139">
        <v>0</v>
      </c>
      <c r="Z146" s="139">
        <v>0</v>
      </c>
      <c r="AA146" s="139">
        <v>0</v>
      </c>
      <c r="AB146" s="139">
        <v>0</v>
      </c>
      <c r="AC146" s="139">
        <v>0</v>
      </c>
      <c r="AD146" s="139">
        <v>0</v>
      </c>
      <c r="AE146" s="139">
        <v>0</v>
      </c>
      <c r="AF146" s="139">
        <v>0</v>
      </c>
      <c r="AG146" s="139">
        <v>0</v>
      </c>
      <c r="AH146" s="139">
        <v>0</v>
      </c>
      <c r="AI146" s="139">
        <v>0</v>
      </c>
      <c r="AJ146" s="139">
        <v>0</v>
      </c>
      <c r="AK146" s="139">
        <v>0</v>
      </c>
      <c r="AL146" s="139">
        <v>0</v>
      </c>
      <c r="AM146" s="139">
        <v>0</v>
      </c>
      <c r="AN146" s="139">
        <v>0</v>
      </c>
      <c r="AO146" s="139">
        <v>0</v>
      </c>
      <c r="AP146" s="139">
        <v>134790</v>
      </c>
      <c r="AQ146" s="139">
        <v>773899</v>
      </c>
      <c r="AR146" s="139">
        <v>465968</v>
      </c>
      <c r="AS146" s="139">
        <v>190080.16</v>
      </c>
      <c r="AT146" s="139">
        <v>74658</v>
      </c>
      <c r="AU146" s="139">
        <v>283851</v>
      </c>
      <c r="AV146" s="139">
        <v>345018</v>
      </c>
      <c r="AW146" s="139">
        <v>1129518.051</v>
      </c>
      <c r="AX146" s="139">
        <v>238606</v>
      </c>
      <c r="AY146" s="139">
        <v>222704</v>
      </c>
      <c r="AZ146" s="220"/>
      <c r="BA146" s="220"/>
      <c r="BB146" s="220"/>
      <c r="BC146" s="220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</row>
    <row r="147" spans="1:68">
      <c r="A147" s="139" t="s">
        <v>1184</v>
      </c>
      <c r="B147" s="139">
        <v>0</v>
      </c>
      <c r="C147" s="139">
        <v>0</v>
      </c>
      <c r="D147" s="139">
        <v>0</v>
      </c>
      <c r="E147" s="139">
        <v>0</v>
      </c>
      <c r="F147" s="139">
        <v>0</v>
      </c>
      <c r="G147" s="139">
        <v>1518412</v>
      </c>
      <c r="H147" s="139">
        <v>1586733</v>
      </c>
      <c r="I147" s="139">
        <v>1662545</v>
      </c>
      <c r="J147" s="139">
        <v>1630785</v>
      </c>
      <c r="K147" s="139">
        <v>1570230</v>
      </c>
      <c r="L147" s="139">
        <v>1592030</v>
      </c>
      <c r="M147" s="139">
        <v>1657630</v>
      </c>
      <c r="N147" s="139">
        <v>1713735</v>
      </c>
      <c r="O147" s="139">
        <v>1754706</v>
      </c>
      <c r="P147" s="139">
        <v>1860292</v>
      </c>
      <c r="Q147" s="139">
        <v>1913365.18</v>
      </c>
      <c r="R147" s="139">
        <v>2048833</v>
      </c>
      <c r="S147" s="139">
        <v>2149302</v>
      </c>
      <c r="T147" s="139">
        <v>2226157</v>
      </c>
      <c r="U147" s="139">
        <v>2400332.7379999999</v>
      </c>
      <c r="V147" s="139">
        <v>2327721</v>
      </c>
      <c r="W147" s="139">
        <v>2423327</v>
      </c>
      <c r="X147" s="139">
        <v>2466243</v>
      </c>
      <c r="Y147" s="139">
        <v>2633569.2650000001</v>
      </c>
      <c r="Z147" s="139">
        <v>2546179</v>
      </c>
      <c r="AA147" s="139">
        <v>2676582</v>
      </c>
      <c r="AB147" s="139">
        <v>2820820</v>
      </c>
      <c r="AC147" s="139">
        <v>2792999.87</v>
      </c>
      <c r="AD147" s="139">
        <v>2685684</v>
      </c>
      <c r="AE147" s="139">
        <v>2811815</v>
      </c>
      <c r="AF147" s="139">
        <v>3025613</v>
      </c>
      <c r="AG147" s="139">
        <v>3258539.5929999999</v>
      </c>
      <c r="AH147" s="139">
        <v>3180342</v>
      </c>
      <c r="AI147" s="139">
        <v>3191301</v>
      </c>
      <c r="AJ147" s="139">
        <v>3231667</v>
      </c>
      <c r="AK147" s="139">
        <v>3351724.1129999999</v>
      </c>
      <c r="AL147" s="139">
        <v>3158464</v>
      </c>
      <c r="AM147" s="139">
        <v>3263045</v>
      </c>
      <c r="AN147" s="139">
        <v>3338121</v>
      </c>
      <c r="AO147" s="139">
        <v>3478066.31</v>
      </c>
      <c r="AP147" s="139">
        <v>3385801</v>
      </c>
      <c r="AQ147" s="139">
        <v>3498477</v>
      </c>
      <c r="AR147" s="139">
        <v>3711292</v>
      </c>
      <c r="AS147" s="139">
        <v>3970478.15</v>
      </c>
      <c r="AT147" s="139">
        <v>3980413</v>
      </c>
      <c r="AU147" s="139">
        <v>4232122</v>
      </c>
      <c r="AV147" s="139">
        <v>4113295</v>
      </c>
      <c r="AW147" s="139">
        <v>4134843.9619999998</v>
      </c>
      <c r="AX147" s="139">
        <v>3799334</v>
      </c>
      <c r="AY147" s="139">
        <v>2832781</v>
      </c>
      <c r="AZ147" s="220"/>
      <c r="BA147" s="220"/>
      <c r="BB147" s="220"/>
      <c r="BC147" s="220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</row>
    <row r="148" spans="1:68">
      <c r="A148" s="139" t="s">
        <v>114</v>
      </c>
      <c r="B148" s="139">
        <v>284708</v>
      </c>
      <c r="C148" s="139">
        <v>390870</v>
      </c>
      <c r="D148" s="139">
        <v>358023</v>
      </c>
      <c r="E148" s="139">
        <v>517934</v>
      </c>
      <c r="F148" s="139">
        <v>385460</v>
      </c>
      <c r="G148" s="139">
        <v>433912</v>
      </c>
      <c r="H148" s="139">
        <v>421765</v>
      </c>
      <c r="I148" s="139">
        <v>752433</v>
      </c>
      <c r="J148" s="139">
        <v>439492</v>
      </c>
      <c r="K148" s="139">
        <v>415094</v>
      </c>
      <c r="L148" s="139">
        <v>476683</v>
      </c>
      <c r="M148" s="139">
        <v>679319</v>
      </c>
      <c r="N148" s="139">
        <v>520567</v>
      </c>
      <c r="O148" s="139">
        <v>553151</v>
      </c>
      <c r="P148" s="139">
        <v>558479</v>
      </c>
      <c r="Q148" s="139">
        <v>777926.02</v>
      </c>
      <c r="R148" s="139">
        <v>581574</v>
      </c>
      <c r="S148" s="139">
        <v>607711</v>
      </c>
      <c r="T148" s="139">
        <v>592916</v>
      </c>
      <c r="U148" s="139">
        <v>958726.14800000004</v>
      </c>
      <c r="V148" s="139">
        <v>714727</v>
      </c>
      <c r="W148" s="139">
        <v>787995</v>
      </c>
      <c r="X148" s="139">
        <v>741600</v>
      </c>
      <c r="Y148" s="139">
        <v>1201222.818</v>
      </c>
      <c r="Z148" s="139">
        <v>807495</v>
      </c>
      <c r="AA148" s="139">
        <v>828774</v>
      </c>
      <c r="AB148" s="139">
        <v>800599</v>
      </c>
      <c r="AC148" s="139">
        <v>1229869.68</v>
      </c>
      <c r="AD148" s="139">
        <v>862784</v>
      </c>
      <c r="AE148" s="139">
        <v>857544</v>
      </c>
      <c r="AF148" s="139">
        <v>961215</v>
      </c>
      <c r="AG148" s="139">
        <v>1348922.763</v>
      </c>
      <c r="AH148" s="139">
        <v>976676</v>
      </c>
      <c r="AI148" s="139">
        <v>1009843</v>
      </c>
      <c r="AJ148" s="139">
        <v>1090981</v>
      </c>
      <c r="AK148" s="139">
        <v>1328912.9839999999</v>
      </c>
      <c r="AL148" s="139">
        <v>1053690</v>
      </c>
      <c r="AM148" s="139">
        <v>1196851</v>
      </c>
      <c r="AN148" s="139">
        <v>1159829</v>
      </c>
      <c r="AO148" s="139">
        <v>1699568.62</v>
      </c>
      <c r="AP148" s="139">
        <v>1203020</v>
      </c>
      <c r="AQ148" s="139">
        <v>1438141</v>
      </c>
      <c r="AR148" s="139">
        <v>1598028</v>
      </c>
      <c r="AS148" s="139">
        <v>1875103.6</v>
      </c>
      <c r="AT148" s="139">
        <v>1420991</v>
      </c>
      <c r="AU148" s="139">
        <v>1815236</v>
      </c>
      <c r="AV148" s="139">
        <v>1636736</v>
      </c>
      <c r="AW148" s="139">
        <v>1944565.8130000001</v>
      </c>
      <c r="AX148" s="139">
        <v>1723543</v>
      </c>
      <c r="AY148" s="139">
        <v>1205011</v>
      </c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</row>
    <row r="149" spans="1:68">
      <c r="A149" s="139" t="s">
        <v>116</v>
      </c>
      <c r="B149" s="139">
        <v>0</v>
      </c>
      <c r="C149" s="139">
        <v>0</v>
      </c>
      <c r="D149" s="139">
        <v>0</v>
      </c>
      <c r="E149" s="139">
        <v>0</v>
      </c>
      <c r="F149" s="139">
        <v>0</v>
      </c>
      <c r="G149" s="139">
        <v>433912</v>
      </c>
      <c r="H149" s="139">
        <v>421765</v>
      </c>
      <c r="I149" s="139">
        <v>752433</v>
      </c>
      <c r="J149" s="139">
        <v>439492</v>
      </c>
      <c r="K149" s="139">
        <v>415094</v>
      </c>
      <c r="L149" s="139">
        <v>476683</v>
      </c>
      <c r="M149" s="139">
        <v>679319</v>
      </c>
      <c r="N149" s="139">
        <v>520567</v>
      </c>
      <c r="O149" s="139">
        <v>553151</v>
      </c>
      <c r="P149" s="139">
        <v>558479</v>
      </c>
      <c r="Q149" s="139">
        <v>777926.02</v>
      </c>
      <c r="R149" s="139">
        <v>581574</v>
      </c>
      <c r="S149" s="139">
        <v>607711</v>
      </c>
      <c r="T149" s="139">
        <v>592916</v>
      </c>
      <c r="U149" s="139">
        <v>958726.14800000004</v>
      </c>
      <c r="V149" s="139">
        <v>714727</v>
      </c>
      <c r="W149" s="139">
        <v>787995</v>
      </c>
      <c r="X149" s="139">
        <v>741600</v>
      </c>
      <c r="Y149" s="139">
        <v>1201222.818</v>
      </c>
      <c r="Z149" s="139">
        <v>807495</v>
      </c>
      <c r="AA149" s="139">
        <v>828774</v>
      </c>
      <c r="AB149" s="139">
        <v>800599</v>
      </c>
      <c r="AC149" s="139">
        <v>1229869.68</v>
      </c>
      <c r="AD149" s="139">
        <v>862784</v>
      </c>
      <c r="AE149" s="139">
        <v>857544</v>
      </c>
      <c r="AF149" s="139">
        <v>961215</v>
      </c>
      <c r="AG149" s="139">
        <v>1348922.763</v>
      </c>
      <c r="AH149" s="139">
        <v>976676</v>
      </c>
      <c r="AI149" s="139">
        <v>1009843</v>
      </c>
      <c r="AJ149" s="139">
        <v>1090981</v>
      </c>
      <c r="AK149" s="139">
        <v>1328912.9839999999</v>
      </c>
      <c r="AL149" s="139">
        <v>1053690</v>
      </c>
      <c r="AM149" s="139">
        <v>1196851</v>
      </c>
      <c r="AN149" s="139">
        <v>1159829</v>
      </c>
      <c r="AO149" s="139">
        <v>1699568.62</v>
      </c>
      <c r="AP149" s="139">
        <v>1203020</v>
      </c>
      <c r="AQ149" s="139">
        <v>1438141</v>
      </c>
      <c r="AR149" s="139">
        <v>1598028</v>
      </c>
      <c r="AS149" s="139">
        <v>1875103.6</v>
      </c>
      <c r="AT149" s="139">
        <v>1420991</v>
      </c>
      <c r="AU149" s="139">
        <v>1815236</v>
      </c>
      <c r="AV149" s="139">
        <v>1636736</v>
      </c>
      <c r="AW149" s="139">
        <v>1944565.8130000001</v>
      </c>
      <c r="AX149" s="139">
        <v>1723543</v>
      </c>
      <c r="AY149" s="139">
        <v>1205011</v>
      </c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</row>
    <row r="150" spans="1:68">
      <c r="A150" s="139" t="s">
        <v>117</v>
      </c>
      <c r="B150" s="139">
        <v>0</v>
      </c>
      <c r="C150" s="139">
        <v>0</v>
      </c>
      <c r="D150" s="139">
        <v>0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  <c r="L150" s="139">
        <v>0</v>
      </c>
      <c r="M150" s="139">
        <v>193750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v>0</v>
      </c>
      <c r="V150" s="139">
        <v>0</v>
      </c>
      <c r="W150" s="139">
        <v>0</v>
      </c>
      <c r="X150" s="139">
        <v>0</v>
      </c>
      <c r="Y150" s="139">
        <v>0</v>
      </c>
      <c r="Z150" s="139">
        <v>0</v>
      </c>
      <c r="AA150" s="139">
        <v>0</v>
      </c>
      <c r="AB150" s="139">
        <v>0</v>
      </c>
      <c r="AC150" s="139">
        <v>0</v>
      </c>
      <c r="AD150" s="139">
        <v>0</v>
      </c>
      <c r="AE150" s="139">
        <v>0</v>
      </c>
      <c r="AF150" s="139">
        <v>0</v>
      </c>
      <c r="AG150" s="139">
        <v>0</v>
      </c>
      <c r="AH150" s="139">
        <v>0</v>
      </c>
      <c r="AI150" s="139">
        <v>0</v>
      </c>
      <c r="AJ150" s="139">
        <v>0</v>
      </c>
      <c r="AK150" s="139">
        <v>0</v>
      </c>
      <c r="AL150" s="139">
        <v>0</v>
      </c>
      <c r="AM150" s="139">
        <v>0</v>
      </c>
      <c r="AN150" s="139">
        <v>0</v>
      </c>
      <c r="AO150" s="139">
        <v>0</v>
      </c>
      <c r="AP150" s="139">
        <v>0</v>
      </c>
      <c r="AQ150" s="139">
        <v>0</v>
      </c>
      <c r="AR150" s="139">
        <v>0</v>
      </c>
      <c r="AS150" s="139">
        <v>0</v>
      </c>
      <c r="AT150" s="139">
        <v>0</v>
      </c>
      <c r="AU150" s="139">
        <v>0</v>
      </c>
      <c r="AV150" s="139">
        <v>0</v>
      </c>
      <c r="AW150" s="139">
        <v>0</v>
      </c>
      <c r="AX150" s="139">
        <v>0</v>
      </c>
      <c r="AY150" s="139">
        <v>0</v>
      </c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</row>
    <row r="151" spans="1:68">
      <c r="A151" s="139" t="s">
        <v>1037</v>
      </c>
      <c r="B151" s="139">
        <v>0</v>
      </c>
      <c r="C151" s="139">
        <v>0</v>
      </c>
      <c r="D151" s="139">
        <v>0</v>
      </c>
      <c r="E151" s="139">
        <v>0</v>
      </c>
      <c r="F151" s="139">
        <v>0</v>
      </c>
      <c r="G151" s="139">
        <v>0</v>
      </c>
      <c r="H151" s="139">
        <v>0</v>
      </c>
      <c r="I151" s="139">
        <v>0</v>
      </c>
      <c r="J151" s="139">
        <v>0</v>
      </c>
      <c r="K151" s="139">
        <v>0</v>
      </c>
      <c r="L151" s="139">
        <v>0</v>
      </c>
      <c r="M151" s="139">
        <v>193750</v>
      </c>
      <c r="N151" s="139">
        <v>0</v>
      </c>
      <c r="O151" s="139">
        <v>0</v>
      </c>
      <c r="P151" s="139">
        <v>0</v>
      </c>
      <c r="Q151" s="139">
        <v>0</v>
      </c>
      <c r="R151" s="139">
        <v>0</v>
      </c>
      <c r="S151" s="139">
        <v>0</v>
      </c>
      <c r="T151" s="139">
        <v>0</v>
      </c>
      <c r="U151" s="139">
        <v>0</v>
      </c>
      <c r="V151" s="139">
        <v>0</v>
      </c>
      <c r="W151" s="139">
        <v>0</v>
      </c>
      <c r="X151" s="139">
        <v>0</v>
      </c>
      <c r="Y151" s="139">
        <v>0</v>
      </c>
      <c r="Z151" s="139">
        <v>0</v>
      </c>
      <c r="AA151" s="139">
        <v>0</v>
      </c>
      <c r="AB151" s="139">
        <v>0</v>
      </c>
      <c r="AC151" s="139">
        <v>0</v>
      </c>
      <c r="AD151" s="139">
        <v>0</v>
      </c>
      <c r="AE151" s="139">
        <v>0</v>
      </c>
      <c r="AF151" s="139">
        <v>0</v>
      </c>
      <c r="AG151" s="139">
        <v>0</v>
      </c>
      <c r="AH151" s="139">
        <v>0</v>
      </c>
      <c r="AI151" s="139">
        <v>0</v>
      </c>
      <c r="AJ151" s="139">
        <v>0</v>
      </c>
      <c r="AK151" s="139">
        <v>0</v>
      </c>
      <c r="AL151" s="139">
        <v>0</v>
      </c>
      <c r="AM151" s="139">
        <v>0</v>
      </c>
      <c r="AN151" s="139">
        <v>0</v>
      </c>
      <c r="AO151" s="139">
        <v>0</v>
      </c>
      <c r="AP151" s="139">
        <v>0</v>
      </c>
      <c r="AQ151" s="139">
        <v>0</v>
      </c>
      <c r="AR151" s="139">
        <v>0</v>
      </c>
      <c r="AS151" s="139">
        <v>0</v>
      </c>
      <c r="AT151" s="139">
        <v>0</v>
      </c>
      <c r="AU151" s="139">
        <v>0</v>
      </c>
      <c r="AV151" s="139">
        <v>0</v>
      </c>
      <c r="AW151" s="139">
        <v>0</v>
      </c>
      <c r="AX151" s="139">
        <v>0</v>
      </c>
      <c r="AY151" s="139">
        <v>0</v>
      </c>
      <c r="AZ151" s="220"/>
      <c r="BA151" s="220"/>
      <c r="BB151" s="220"/>
      <c r="BC151" s="220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</row>
    <row r="152" spans="1:68">
      <c r="A152" s="139" t="s">
        <v>1185</v>
      </c>
      <c r="B152" s="139">
        <v>600</v>
      </c>
      <c r="C152" s="139">
        <v>1180</v>
      </c>
      <c r="D152" s="139">
        <v>1580</v>
      </c>
      <c r="E152" s="139">
        <v>1930</v>
      </c>
      <c r="F152" s="139">
        <v>25160</v>
      </c>
      <c r="G152" s="139">
        <v>19307</v>
      </c>
      <c r="H152" s="139">
        <v>19222</v>
      </c>
      <c r="I152" s="139">
        <v>16369</v>
      </c>
      <c r="J152" s="139">
        <v>20184</v>
      </c>
      <c r="K152" s="139">
        <v>21106</v>
      </c>
      <c r="L152" s="139">
        <v>19966</v>
      </c>
      <c r="M152" s="139">
        <v>22853</v>
      </c>
      <c r="N152" s="139">
        <v>0</v>
      </c>
      <c r="O152" s="139">
        <v>0</v>
      </c>
      <c r="P152" s="139">
        <v>0</v>
      </c>
      <c r="Q152" s="139">
        <v>0</v>
      </c>
      <c r="R152" s="139">
        <v>0</v>
      </c>
      <c r="S152" s="139">
        <v>0</v>
      </c>
      <c r="T152" s="139">
        <v>0</v>
      </c>
      <c r="U152" s="139">
        <v>0</v>
      </c>
      <c r="V152" s="139">
        <v>0</v>
      </c>
      <c r="W152" s="139">
        <v>0</v>
      </c>
      <c r="X152" s="139">
        <v>0</v>
      </c>
      <c r="Y152" s="139">
        <v>0</v>
      </c>
      <c r="Z152" s="139">
        <v>0</v>
      </c>
      <c r="AA152" s="139">
        <v>0</v>
      </c>
      <c r="AB152" s="139">
        <v>0</v>
      </c>
      <c r="AC152" s="139">
        <v>0</v>
      </c>
      <c r="AD152" s="139">
        <v>0</v>
      </c>
      <c r="AE152" s="139">
        <v>0</v>
      </c>
      <c r="AF152" s="139">
        <v>0</v>
      </c>
      <c r="AG152" s="139">
        <v>0</v>
      </c>
      <c r="AH152" s="139">
        <v>0</v>
      </c>
      <c r="AI152" s="139">
        <v>0</v>
      </c>
      <c r="AJ152" s="139">
        <v>0</v>
      </c>
      <c r="AK152" s="139">
        <v>0</v>
      </c>
      <c r="AL152" s="139">
        <v>0</v>
      </c>
      <c r="AM152" s="139">
        <v>0</v>
      </c>
      <c r="AN152" s="139">
        <v>0</v>
      </c>
      <c r="AO152" s="139">
        <v>0</v>
      </c>
      <c r="AP152" s="139">
        <v>0</v>
      </c>
      <c r="AQ152" s="139">
        <v>0</v>
      </c>
      <c r="AR152" s="139">
        <v>0</v>
      </c>
      <c r="AS152" s="139">
        <v>0</v>
      </c>
      <c r="AT152" s="139">
        <v>0</v>
      </c>
      <c r="AU152" s="139">
        <v>0</v>
      </c>
      <c r="AV152" s="139">
        <v>0</v>
      </c>
      <c r="AW152" s="139">
        <v>0</v>
      </c>
      <c r="AX152" s="139">
        <v>0</v>
      </c>
      <c r="AY152" s="139">
        <v>0</v>
      </c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</row>
    <row r="153" spans="1:68">
      <c r="A153" s="139" t="s">
        <v>118</v>
      </c>
      <c r="B153" s="139">
        <v>0</v>
      </c>
      <c r="C153" s="139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-85373</v>
      </c>
      <c r="I153" s="139">
        <v>0</v>
      </c>
      <c r="J153" s="139">
        <v>0</v>
      </c>
      <c r="K153" s="139">
        <v>0</v>
      </c>
      <c r="L153" s="139">
        <v>-112739</v>
      </c>
      <c r="M153" s="139">
        <v>0</v>
      </c>
      <c r="N153" s="139">
        <v>0</v>
      </c>
      <c r="O153" s="139">
        <v>0</v>
      </c>
      <c r="P153" s="139">
        <v>0</v>
      </c>
      <c r="Q153" s="139">
        <v>0</v>
      </c>
      <c r="R153" s="139">
        <v>0</v>
      </c>
      <c r="S153" s="139">
        <v>0</v>
      </c>
      <c r="T153" s="139">
        <v>0</v>
      </c>
      <c r="U153" s="139">
        <v>0</v>
      </c>
      <c r="V153" s="139">
        <v>0</v>
      </c>
      <c r="W153" s="139">
        <v>0</v>
      </c>
      <c r="X153" s="139">
        <v>0</v>
      </c>
      <c r="Y153" s="139">
        <v>47.841999999999999</v>
      </c>
      <c r="Z153" s="139">
        <v>50</v>
      </c>
      <c r="AA153" s="139">
        <v>77</v>
      </c>
      <c r="AB153" s="139">
        <v>0</v>
      </c>
      <c r="AC153" s="139">
        <v>119.94</v>
      </c>
      <c r="AD153" s="139">
        <v>150</v>
      </c>
      <c r="AE153" s="139">
        <v>0</v>
      </c>
      <c r="AF153" s="139">
        <v>0</v>
      </c>
      <c r="AG153" s="139">
        <v>0</v>
      </c>
      <c r="AH153" s="139">
        <v>657</v>
      </c>
      <c r="AI153" s="139">
        <v>-226</v>
      </c>
      <c r="AJ153" s="139">
        <v>1676</v>
      </c>
      <c r="AK153" s="139">
        <v>0</v>
      </c>
      <c r="AL153" s="139">
        <v>3173</v>
      </c>
      <c r="AM153" s="139">
        <v>0</v>
      </c>
      <c r="AN153" s="139">
        <v>0</v>
      </c>
      <c r="AO153" s="139">
        <v>0</v>
      </c>
      <c r="AP153" s="139">
        <v>64</v>
      </c>
      <c r="AQ153" s="139">
        <v>524</v>
      </c>
      <c r="AR153" s="139">
        <v>26222</v>
      </c>
      <c r="AS153" s="139">
        <v>75935.039999999994</v>
      </c>
      <c r="AT153" s="139">
        <v>0</v>
      </c>
      <c r="AU153" s="139">
        <v>0</v>
      </c>
      <c r="AV153" s="139">
        <v>0</v>
      </c>
      <c r="AW153" s="139">
        <v>11976.4005</v>
      </c>
      <c r="AX153" s="139">
        <v>25976</v>
      </c>
      <c r="AY153" s="139">
        <v>22410</v>
      </c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</row>
    <row r="154" spans="1:68">
      <c r="A154" s="139" t="s">
        <v>119</v>
      </c>
      <c r="B154" s="139">
        <v>1439343</v>
      </c>
      <c r="C154" s="139">
        <v>1571101</v>
      </c>
      <c r="D154" s="139">
        <v>1583778</v>
      </c>
      <c r="E154" s="139">
        <v>1852201</v>
      </c>
      <c r="F154" s="139">
        <v>1928075</v>
      </c>
      <c r="G154" s="139">
        <v>2119460</v>
      </c>
      <c r="H154" s="139">
        <v>2074762</v>
      </c>
      <c r="I154" s="139">
        <v>2817289</v>
      </c>
      <c r="J154" s="139">
        <v>2205995</v>
      </c>
      <c r="K154" s="139">
        <v>2125367</v>
      </c>
      <c r="L154" s="139">
        <v>2091071</v>
      </c>
      <c r="M154" s="139">
        <v>3601932</v>
      </c>
      <c r="N154" s="139">
        <v>2357500</v>
      </c>
      <c r="O154" s="139">
        <v>2446092</v>
      </c>
      <c r="P154" s="139">
        <v>2546794</v>
      </c>
      <c r="Q154" s="139">
        <v>2843183.24</v>
      </c>
      <c r="R154" s="139">
        <v>2767302</v>
      </c>
      <c r="S154" s="139">
        <v>2908506</v>
      </c>
      <c r="T154" s="139">
        <v>2962905</v>
      </c>
      <c r="U154" s="139">
        <v>3535612.98</v>
      </c>
      <c r="V154" s="139">
        <v>3206479</v>
      </c>
      <c r="W154" s="139">
        <v>3380974</v>
      </c>
      <c r="X154" s="139">
        <v>3377890</v>
      </c>
      <c r="Y154" s="139">
        <v>4022016.8330000001</v>
      </c>
      <c r="Z154" s="139">
        <v>3530924</v>
      </c>
      <c r="AA154" s="139">
        <v>3706280</v>
      </c>
      <c r="AB154" s="139">
        <v>3822513</v>
      </c>
      <c r="AC154" s="139">
        <v>4223868.3</v>
      </c>
      <c r="AD154" s="139">
        <v>3727030</v>
      </c>
      <c r="AE154" s="139">
        <v>3879528</v>
      </c>
      <c r="AF154" s="139">
        <v>4204236</v>
      </c>
      <c r="AG154" s="139">
        <v>4853544.2960000001</v>
      </c>
      <c r="AH154" s="139">
        <v>4401386</v>
      </c>
      <c r="AI154" s="139">
        <v>4475797</v>
      </c>
      <c r="AJ154" s="139">
        <v>4603878</v>
      </c>
      <c r="AK154" s="139">
        <v>4966176.2029999997</v>
      </c>
      <c r="AL154" s="139">
        <v>4516993</v>
      </c>
      <c r="AM154" s="139">
        <v>4774824</v>
      </c>
      <c r="AN154" s="139">
        <v>4820991</v>
      </c>
      <c r="AO154" s="139">
        <v>5518463.3600000003</v>
      </c>
      <c r="AP154" s="139">
        <v>5055239</v>
      </c>
      <c r="AQ154" s="139">
        <v>6056790</v>
      </c>
      <c r="AR154" s="139">
        <v>6163020</v>
      </c>
      <c r="AS154" s="139">
        <v>6520994.2999999998</v>
      </c>
      <c r="AT154" s="139">
        <v>5476062</v>
      </c>
      <c r="AU154" s="139">
        <v>6331209</v>
      </c>
      <c r="AV154" s="139">
        <v>6195108</v>
      </c>
      <c r="AW154" s="139">
        <v>6970683.4280000003</v>
      </c>
      <c r="AX154" s="139">
        <v>5787459</v>
      </c>
      <c r="AY154" s="139">
        <v>4282906</v>
      </c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</row>
    <row r="155" spans="1:68">
      <c r="AZ155" s="220"/>
      <c r="BA155" s="220"/>
      <c r="BB155" s="220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</row>
    <row r="156" spans="1:68">
      <c r="A156" s="139" t="s">
        <v>120</v>
      </c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</row>
    <row r="157" spans="1:68">
      <c r="A157" s="139" t="s">
        <v>121</v>
      </c>
      <c r="B157" s="139">
        <v>898090</v>
      </c>
      <c r="C157" s="139">
        <v>817694</v>
      </c>
      <c r="D157" s="139">
        <v>924563</v>
      </c>
      <c r="E157" s="139">
        <v>752478</v>
      </c>
      <c r="F157" s="139">
        <v>957278</v>
      </c>
      <c r="G157" s="139">
        <v>972259</v>
      </c>
      <c r="H157" s="139">
        <v>860747</v>
      </c>
      <c r="I157" s="139">
        <v>4659580</v>
      </c>
      <c r="J157" s="139">
        <v>1385522</v>
      </c>
      <c r="K157" s="139">
        <v>487924</v>
      </c>
      <c r="L157" s="139">
        <v>515639</v>
      </c>
      <c r="M157" s="139">
        <v>167874</v>
      </c>
      <c r="N157" s="139">
        <v>891314</v>
      </c>
      <c r="O157" s="139">
        <v>630693</v>
      </c>
      <c r="P157" s="139">
        <v>750016</v>
      </c>
      <c r="Q157" s="139">
        <v>1032520.04</v>
      </c>
      <c r="R157" s="139">
        <v>1543441</v>
      </c>
      <c r="S157" s="139">
        <v>1679022</v>
      </c>
      <c r="T157" s="139">
        <v>3297315</v>
      </c>
      <c r="U157" s="139">
        <v>1431106.3359999999</v>
      </c>
      <c r="V157" s="139">
        <v>2194330</v>
      </c>
      <c r="W157" s="139">
        <v>1946264</v>
      </c>
      <c r="X157" s="139">
        <v>1935634</v>
      </c>
      <c r="Y157" s="139">
        <v>2331557.2480000001</v>
      </c>
      <c r="Z157" s="139">
        <v>2287018</v>
      </c>
      <c r="AA157" s="139">
        <v>2522606</v>
      </c>
      <c r="AB157" s="139">
        <v>2465998</v>
      </c>
      <c r="AC157" s="139">
        <v>2207516.5299999998</v>
      </c>
      <c r="AD157" s="139">
        <v>2710613</v>
      </c>
      <c r="AE157" s="139">
        <v>2457140</v>
      </c>
      <c r="AF157" s="139">
        <v>2351826</v>
      </c>
      <c r="AG157" s="139">
        <v>2437385.8670000001</v>
      </c>
      <c r="AH157" s="139">
        <v>3044213</v>
      </c>
      <c r="AI157" s="139">
        <v>2943339</v>
      </c>
      <c r="AJ157" s="139">
        <v>2943407</v>
      </c>
      <c r="AK157" s="139">
        <v>2735864.9720000001</v>
      </c>
      <c r="AL157" s="139">
        <v>3434454</v>
      </c>
      <c r="AM157" s="139">
        <v>3046988</v>
      </c>
      <c r="AN157" s="139">
        <v>6587275</v>
      </c>
      <c r="AO157" s="139">
        <v>2759176.82</v>
      </c>
      <c r="AP157" s="139">
        <v>3431676</v>
      </c>
      <c r="AQ157" s="139">
        <v>3627818</v>
      </c>
      <c r="AR157" s="139">
        <v>3641928</v>
      </c>
      <c r="AS157" s="139">
        <v>3165166.3</v>
      </c>
      <c r="AT157" s="139">
        <v>3625929</v>
      </c>
      <c r="AU157" s="139">
        <v>3282982</v>
      </c>
      <c r="AV157" s="139">
        <v>3618690</v>
      </c>
      <c r="AW157" s="139">
        <v>4528981.16</v>
      </c>
      <c r="AX157" s="139">
        <v>6277171</v>
      </c>
      <c r="AY157" s="139">
        <v>945158</v>
      </c>
      <c r="AZ157" s="220"/>
      <c r="BA157" s="220"/>
      <c r="BB157" s="220"/>
      <c r="BC157" s="220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</row>
    <row r="158" spans="1:68">
      <c r="A158" s="139" t="s">
        <v>122</v>
      </c>
      <c r="B158" s="139">
        <v>126793</v>
      </c>
      <c r="C158" s="139">
        <v>121992</v>
      </c>
      <c r="D158" s="139">
        <v>128610</v>
      </c>
      <c r="E158" s="139">
        <v>165991</v>
      </c>
      <c r="F158" s="139">
        <v>191630</v>
      </c>
      <c r="G158" s="139">
        <v>218456</v>
      </c>
      <c r="H158" s="139">
        <v>199932</v>
      </c>
      <c r="I158" s="139">
        <v>190862</v>
      </c>
      <c r="J158" s="139">
        <v>168158</v>
      </c>
      <c r="K158" s="139">
        <v>173904</v>
      </c>
      <c r="L158" s="139">
        <v>176712</v>
      </c>
      <c r="M158" s="139">
        <v>169516</v>
      </c>
      <c r="N158" s="139">
        <v>178226</v>
      </c>
      <c r="O158" s="139">
        <v>205373</v>
      </c>
      <c r="P158" s="139">
        <v>235265</v>
      </c>
      <c r="Q158" s="139">
        <v>255400.6</v>
      </c>
      <c r="R158" s="139">
        <v>252354</v>
      </c>
      <c r="S158" s="139">
        <v>253646</v>
      </c>
      <c r="T158" s="139">
        <v>335452</v>
      </c>
      <c r="U158" s="139">
        <v>215943.44</v>
      </c>
      <c r="V158" s="139">
        <v>215923</v>
      </c>
      <c r="W158" s="139">
        <v>275315</v>
      </c>
      <c r="X158" s="139">
        <v>165132</v>
      </c>
      <c r="Y158" s="139">
        <v>156162.81700000001</v>
      </c>
      <c r="Z158" s="139">
        <v>178592</v>
      </c>
      <c r="AA158" s="139">
        <v>286302</v>
      </c>
      <c r="AB158" s="139">
        <v>119837</v>
      </c>
      <c r="AC158" s="139">
        <v>92020.11</v>
      </c>
      <c r="AD158" s="139">
        <v>96008</v>
      </c>
      <c r="AE158" s="139">
        <v>102890</v>
      </c>
      <c r="AF158" s="139">
        <v>140638</v>
      </c>
      <c r="AG158" s="139">
        <v>169178.08900000001</v>
      </c>
      <c r="AH158" s="139">
        <v>180008</v>
      </c>
      <c r="AI158" s="139">
        <v>166155</v>
      </c>
      <c r="AJ158" s="139">
        <v>155205</v>
      </c>
      <c r="AK158" s="139">
        <v>132092.33900000001</v>
      </c>
      <c r="AL158" s="139">
        <v>109664</v>
      </c>
      <c r="AM158" s="139">
        <v>92802</v>
      </c>
      <c r="AN158" s="139">
        <v>97323</v>
      </c>
      <c r="AO158" s="139">
        <v>64070.11</v>
      </c>
      <c r="AP158" s="139">
        <v>104544</v>
      </c>
      <c r="AQ158" s="139">
        <v>28392</v>
      </c>
      <c r="AR158" s="139">
        <v>110124</v>
      </c>
      <c r="AS158" s="139">
        <v>183272.77</v>
      </c>
      <c r="AT158" s="139">
        <v>186073</v>
      </c>
      <c r="AU158" s="139">
        <v>236094</v>
      </c>
      <c r="AV158" s="139">
        <v>223905</v>
      </c>
      <c r="AW158" s="139">
        <v>199550.75</v>
      </c>
      <c r="AX158" s="139">
        <v>480112</v>
      </c>
      <c r="AY158" s="139">
        <v>490308</v>
      </c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</row>
    <row r="159" spans="1:68">
      <c r="A159" s="139" t="s">
        <v>123</v>
      </c>
      <c r="B159" s="139">
        <v>147135</v>
      </c>
      <c r="C159" s="139">
        <v>175370</v>
      </c>
      <c r="D159" s="139">
        <v>221253</v>
      </c>
      <c r="E159" s="139">
        <v>106944</v>
      </c>
      <c r="F159" s="139">
        <v>151721</v>
      </c>
      <c r="G159" s="139">
        <v>167994</v>
      </c>
      <c r="H159" s="139">
        <v>111516</v>
      </c>
      <c r="I159" s="139">
        <v>1268027</v>
      </c>
      <c r="J159" s="139">
        <v>263607</v>
      </c>
      <c r="K159" s="139">
        <v>144756</v>
      </c>
      <c r="L159" s="139">
        <v>166149</v>
      </c>
      <c r="M159" s="139">
        <v>150457</v>
      </c>
      <c r="N159" s="139">
        <v>104262</v>
      </c>
      <c r="O159" s="139">
        <v>63649</v>
      </c>
      <c r="P159" s="139">
        <v>107895</v>
      </c>
      <c r="Q159" s="139">
        <v>78673.2</v>
      </c>
      <c r="R159" s="139">
        <v>214708</v>
      </c>
      <c r="S159" s="139">
        <v>236415</v>
      </c>
      <c r="T159" s="139">
        <v>104150</v>
      </c>
      <c r="U159" s="139">
        <v>86364.769</v>
      </c>
      <c r="V159" s="139">
        <v>297196</v>
      </c>
      <c r="W159" s="139">
        <v>221006</v>
      </c>
      <c r="X159" s="139">
        <v>287512</v>
      </c>
      <c r="Y159" s="139">
        <v>400335.82</v>
      </c>
      <c r="Z159" s="139">
        <v>370098</v>
      </c>
      <c r="AA159" s="139">
        <v>366084</v>
      </c>
      <c r="AB159" s="139">
        <v>380232</v>
      </c>
      <c r="AC159" s="139">
        <v>261627.11</v>
      </c>
      <c r="AD159" s="139">
        <v>412622</v>
      </c>
      <c r="AE159" s="139">
        <v>324667</v>
      </c>
      <c r="AF159" s="139">
        <v>369050</v>
      </c>
      <c r="AG159" s="139">
        <v>324290.71000000002</v>
      </c>
      <c r="AH159" s="139">
        <v>448830</v>
      </c>
      <c r="AI159" s="139">
        <v>460241</v>
      </c>
      <c r="AJ159" s="139">
        <v>419288</v>
      </c>
      <c r="AK159" s="139">
        <v>357977.10200000001</v>
      </c>
      <c r="AL159" s="139">
        <v>519468</v>
      </c>
      <c r="AM159" s="139">
        <v>440609</v>
      </c>
      <c r="AN159" s="139">
        <v>480798</v>
      </c>
      <c r="AO159" s="139">
        <v>353651.41</v>
      </c>
      <c r="AP159" s="139">
        <v>473772</v>
      </c>
      <c r="AQ159" s="139">
        <v>618585</v>
      </c>
      <c r="AR159" s="139">
        <v>568445</v>
      </c>
      <c r="AS159" s="139">
        <v>396100.38</v>
      </c>
      <c r="AT159" s="139">
        <v>552852</v>
      </c>
      <c r="AU159" s="139">
        <v>590441</v>
      </c>
      <c r="AV159" s="139">
        <v>608061</v>
      </c>
      <c r="AW159" s="139">
        <v>585003.71699999995</v>
      </c>
      <c r="AX159" s="139">
        <v>1177219</v>
      </c>
      <c r="AY159" s="139">
        <v>19659</v>
      </c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</row>
    <row r="160" spans="1:68">
      <c r="A160" s="139" t="s">
        <v>124</v>
      </c>
      <c r="B160" s="139">
        <v>624162</v>
      </c>
      <c r="C160" s="139">
        <v>520332</v>
      </c>
      <c r="D160" s="139">
        <v>574700</v>
      </c>
      <c r="E160" s="139">
        <v>479543</v>
      </c>
      <c r="F160" s="139">
        <v>613927</v>
      </c>
      <c r="G160" s="139">
        <v>585809</v>
      </c>
      <c r="H160" s="139">
        <v>549299</v>
      </c>
      <c r="I160" s="139">
        <v>3200690</v>
      </c>
      <c r="J160" s="139">
        <v>953757</v>
      </c>
      <c r="K160" s="139">
        <v>169264</v>
      </c>
      <c r="L160" s="139">
        <v>172778</v>
      </c>
      <c r="M160" s="139">
        <v>-152098</v>
      </c>
      <c r="N160" s="139">
        <v>608826</v>
      </c>
      <c r="O160" s="139">
        <v>361671</v>
      </c>
      <c r="P160" s="139">
        <v>406856</v>
      </c>
      <c r="Q160" s="139">
        <v>698446.24</v>
      </c>
      <c r="R160" s="139">
        <v>1076379</v>
      </c>
      <c r="S160" s="139">
        <v>1188961</v>
      </c>
      <c r="T160" s="139">
        <v>2857713</v>
      </c>
      <c r="U160" s="139">
        <v>1128798.1270000001</v>
      </c>
      <c r="V160" s="139">
        <v>1681211</v>
      </c>
      <c r="W160" s="139">
        <v>1449943</v>
      </c>
      <c r="X160" s="139">
        <v>1482990</v>
      </c>
      <c r="Y160" s="139">
        <v>1775058.611</v>
      </c>
      <c r="Z160" s="139">
        <v>1738328</v>
      </c>
      <c r="AA160" s="139">
        <v>1870220</v>
      </c>
      <c r="AB160" s="139">
        <v>1965929</v>
      </c>
      <c r="AC160" s="139">
        <v>1853869.31</v>
      </c>
      <c r="AD160" s="139">
        <v>2201983</v>
      </c>
      <c r="AE160" s="139">
        <v>2029583</v>
      </c>
      <c r="AF160" s="139">
        <v>1842138</v>
      </c>
      <c r="AG160" s="139">
        <v>1943917.068</v>
      </c>
      <c r="AH160" s="139">
        <v>2415375</v>
      </c>
      <c r="AI160" s="139">
        <v>2316943</v>
      </c>
      <c r="AJ160" s="139">
        <v>2368914</v>
      </c>
      <c r="AK160" s="139">
        <v>2245795.531</v>
      </c>
      <c r="AL160" s="139">
        <v>2805322</v>
      </c>
      <c r="AM160" s="139">
        <v>2513577</v>
      </c>
      <c r="AN160" s="139">
        <v>6009154</v>
      </c>
      <c r="AO160" s="139">
        <v>2341455.2999999998</v>
      </c>
      <c r="AP160" s="139">
        <v>2853360</v>
      </c>
      <c r="AQ160" s="139">
        <v>2980841</v>
      </c>
      <c r="AR160" s="139">
        <v>2963359</v>
      </c>
      <c r="AS160" s="139">
        <v>2585793.15</v>
      </c>
      <c r="AT160" s="139">
        <v>2887004</v>
      </c>
      <c r="AU160" s="139">
        <v>2456447</v>
      </c>
      <c r="AV160" s="139">
        <v>2786724</v>
      </c>
      <c r="AW160" s="139">
        <v>3744426.693</v>
      </c>
      <c r="AX160" s="139">
        <v>4619840</v>
      </c>
      <c r="AY160" s="139">
        <v>435191</v>
      </c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</row>
    <row r="161" spans="1:68">
      <c r="A161" s="139" t="s">
        <v>125</v>
      </c>
      <c r="B161" s="139">
        <v>617380</v>
      </c>
      <c r="C161" s="139">
        <v>519347</v>
      </c>
      <c r="D161" s="139">
        <v>572535</v>
      </c>
      <c r="E161" s="139">
        <v>476524</v>
      </c>
      <c r="F161" s="139">
        <v>603178</v>
      </c>
      <c r="G161" s="139">
        <v>586990</v>
      </c>
      <c r="H161" s="139">
        <v>550038</v>
      </c>
      <c r="I161" s="139">
        <v>3211417</v>
      </c>
      <c r="J161" s="139">
        <v>950837</v>
      </c>
      <c r="K161" s="139">
        <v>164456</v>
      </c>
      <c r="L161" s="139">
        <v>170418</v>
      </c>
      <c r="M161" s="139">
        <v>-155212</v>
      </c>
      <c r="N161" s="139">
        <v>612402</v>
      </c>
      <c r="O161" s="139">
        <v>364936</v>
      </c>
      <c r="P161" s="139">
        <v>388599</v>
      </c>
      <c r="Q161" s="139">
        <v>692186.35</v>
      </c>
      <c r="R161" s="139">
        <v>1064513</v>
      </c>
      <c r="S161" s="139">
        <v>1171392</v>
      </c>
      <c r="T161" s="139">
        <v>2843386</v>
      </c>
      <c r="U161" s="139">
        <v>1109407.1240000001</v>
      </c>
      <c r="V161" s="139">
        <v>1655833</v>
      </c>
      <c r="W161" s="139">
        <v>1427353</v>
      </c>
      <c r="X161" s="139">
        <v>1459372</v>
      </c>
      <c r="Y161" s="139">
        <v>1749971.0449999999</v>
      </c>
      <c r="Z161" s="139">
        <v>1710196</v>
      </c>
      <c r="AA161" s="139">
        <v>1841465</v>
      </c>
      <c r="AB161" s="139">
        <v>1934797</v>
      </c>
      <c r="AC161" s="139">
        <v>1820494.64</v>
      </c>
      <c r="AD161" s="139">
        <v>2147007</v>
      </c>
      <c r="AE161" s="139">
        <v>2006210</v>
      </c>
      <c r="AF161" s="139">
        <v>1816453</v>
      </c>
      <c r="AG161" s="139">
        <v>1910639.7690000001</v>
      </c>
      <c r="AH161" s="139">
        <v>2389753</v>
      </c>
      <c r="AI161" s="139">
        <v>2293052</v>
      </c>
      <c r="AJ161" s="139">
        <v>2342440</v>
      </c>
      <c r="AK161" s="139">
        <v>2218551.65</v>
      </c>
      <c r="AL161" s="139">
        <v>2775858</v>
      </c>
      <c r="AM161" s="139">
        <v>2483211</v>
      </c>
      <c r="AN161" s="139">
        <v>5982689</v>
      </c>
      <c r="AO161" s="139">
        <v>2325885.89</v>
      </c>
      <c r="AP161" s="139">
        <v>2822250</v>
      </c>
      <c r="AQ161" s="139">
        <v>2935462</v>
      </c>
      <c r="AR161" s="139">
        <v>2928069</v>
      </c>
      <c r="AS161" s="139">
        <v>2529871.87</v>
      </c>
      <c r="AT161" s="139">
        <v>2846979</v>
      </c>
      <c r="AU161" s="139">
        <v>2469670</v>
      </c>
      <c r="AV161" s="139">
        <v>2816279</v>
      </c>
      <c r="AW161" s="139">
        <v>3670826.95</v>
      </c>
      <c r="AX161" s="139">
        <v>4591995</v>
      </c>
      <c r="AY161" s="139">
        <v>467117</v>
      </c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</row>
    <row r="162" spans="1:68">
      <c r="A162" s="139" t="s">
        <v>126</v>
      </c>
      <c r="B162" s="139">
        <v>6782</v>
      </c>
      <c r="C162" s="139">
        <v>985</v>
      </c>
      <c r="D162" s="139">
        <v>2165</v>
      </c>
      <c r="E162" s="139">
        <v>3019</v>
      </c>
      <c r="F162" s="139">
        <v>10749</v>
      </c>
      <c r="G162" s="139">
        <v>-1181</v>
      </c>
      <c r="H162" s="139">
        <v>-739</v>
      </c>
      <c r="I162" s="139">
        <v>-10727</v>
      </c>
      <c r="J162" s="139">
        <v>2920</v>
      </c>
      <c r="K162" s="139">
        <v>4808</v>
      </c>
      <c r="L162" s="139">
        <v>2360</v>
      </c>
      <c r="M162" s="139">
        <v>3113</v>
      </c>
      <c r="N162" s="139">
        <v>-3576</v>
      </c>
      <c r="O162" s="139">
        <v>-3265</v>
      </c>
      <c r="P162" s="139">
        <v>18257</v>
      </c>
      <c r="Q162" s="139">
        <v>6259.89</v>
      </c>
      <c r="R162" s="139">
        <v>11866</v>
      </c>
      <c r="S162" s="139">
        <v>17569</v>
      </c>
      <c r="T162" s="139">
        <v>14327</v>
      </c>
      <c r="U162" s="139">
        <v>19391.003000000001</v>
      </c>
      <c r="V162" s="139">
        <v>25378</v>
      </c>
      <c r="W162" s="139">
        <v>22590</v>
      </c>
      <c r="X162" s="139">
        <v>23618</v>
      </c>
      <c r="Y162" s="139">
        <v>25087.565999999999</v>
      </c>
      <c r="Z162" s="139">
        <v>28132</v>
      </c>
      <c r="AA162" s="139">
        <v>28755</v>
      </c>
      <c r="AB162" s="139">
        <v>31132</v>
      </c>
      <c r="AC162" s="139">
        <v>33374.67</v>
      </c>
      <c r="AD162" s="139">
        <v>54976</v>
      </c>
      <c r="AE162" s="139">
        <v>23373</v>
      </c>
      <c r="AF162" s="139">
        <v>25685</v>
      </c>
      <c r="AG162" s="139">
        <v>33277.298999999999</v>
      </c>
      <c r="AH162" s="139">
        <v>25622</v>
      </c>
      <c r="AI162" s="139">
        <v>23891</v>
      </c>
      <c r="AJ162" s="139">
        <v>26474</v>
      </c>
      <c r="AK162" s="139">
        <v>27243.881000000001</v>
      </c>
      <c r="AL162" s="139">
        <v>29464</v>
      </c>
      <c r="AM162" s="139">
        <v>30366</v>
      </c>
      <c r="AN162" s="139">
        <v>26465</v>
      </c>
      <c r="AO162" s="139">
        <v>15569.4</v>
      </c>
      <c r="AP162" s="139">
        <v>31110</v>
      </c>
      <c r="AQ162" s="139">
        <v>45379</v>
      </c>
      <c r="AR162" s="139">
        <v>35290</v>
      </c>
      <c r="AS162" s="139">
        <v>55921.279999999999</v>
      </c>
      <c r="AT162" s="139">
        <v>40025</v>
      </c>
      <c r="AU162" s="139">
        <v>-13223</v>
      </c>
      <c r="AV162" s="139">
        <v>-29555</v>
      </c>
      <c r="AW162" s="139">
        <v>73599.743000000002</v>
      </c>
      <c r="AX162" s="139">
        <v>27845</v>
      </c>
      <c r="AY162" s="139">
        <v>-31926</v>
      </c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</row>
    <row r="163" spans="1:68">
      <c r="A163" s="139" t="s">
        <v>127</v>
      </c>
      <c r="B163" s="139">
        <v>0.28000000000000003</v>
      </c>
      <c r="C163" s="139">
        <v>0.24</v>
      </c>
      <c r="D163" s="139">
        <v>0.26</v>
      </c>
      <c r="E163" s="139">
        <v>0.22</v>
      </c>
      <c r="F163" s="139">
        <v>0.28000000000000003</v>
      </c>
      <c r="G163" s="139">
        <v>0.27</v>
      </c>
      <c r="H163" s="139">
        <v>0.25</v>
      </c>
      <c r="I163" s="139">
        <v>1.47</v>
      </c>
      <c r="J163" s="139">
        <v>0.44</v>
      </c>
      <c r="K163" s="139">
        <v>0.08</v>
      </c>
      <c r="L163" s="139">
        <v>0.08</v>
      </c>
      <c r="M163" s="139">
        <v>-7.0000000000000007E-2</v>
      </c>
      <c r="N163" s="139">
        <v>0.28000000000000003</v>
      </c>
      <c r="O163" s="139">
        <v>0.17</v>
      </c>
      <c r="P163" s="139">
        <v>0.18</v>
      </c>
      <c r="Q163" s="139">
        <v>0.31</v>
      </c>
      <c r="R163" s="139">
        <v>0.49</v>
      </c>
      <c r="S163" s="139">
        <v>0.54</v>
      </c>
      <c r="T163" s="139">
        <v>1.31</v>
      </c>
      <c r="U163" s="139">
        <v>0.51</v>
      </c>
      <c r="V163" s="139">
        <v>0.76</v>
      </c>
      <c r="W163" s="139">
        <v>0.32329999999999998</v>
      </c>
      <c r="X163" s="139">
        <v>0.33</v>
      </c>
      <c r="Y163" s="139">
        <v>0.38799</v>
      </c>
      <c r="Z163" s="139">
        <v>0.38</v>
      </c>
      <c r="AA163" s="139">
        <v>0.41</v>
      </c>
      <c r="AB163" s="139">
        <v>0.43</v>
      </c>
      <c r="AC163" s="139">
        <v>0.40810999999999997</v>
      </c>
      <c r="AD163" s="139">
        <v>0.48</v>
      </c>
      <c r="AE163" s="139">
        <v>0.45</v>
      </c>
      <c r="AF163" s="139">
        <v>0.40473999999999999</v>
      </c>
      <c r="AG163" s="139">
        <v>0.42571999999999999</v>
      </c>
      <c r="AH163" s="139">
        <v>0.53247999999999995</v>
      </c>
      <c r="AI163" s="139">
        <v>0.51093</v>
      </c>
      <c r="AJ163" s="139">
        <v>0.52193000000000001</v>
      </c>
      <c r="AK163" s="139">
        <v>0.49465999999999999</v>
      </c>
      <c r="AL163" s="139">
        <v>0.61851</v>
      </c>
      <c r="AM163" s="139">
        <v>0.55330000000000001</v>
      </c>
      <c r="AN163" s="139">
        <v>1.33304</v>
      </c>
      <c r="AO163" s="139">
        <v>0.51824000000000003</v>
      </c>
      <c r="AP163" s="139">
        <v>0.62883999999999995</v>
      </c>
      <c r="AQ163" s="139">
        <v>0.65407000000000004</v>
      </c>
      <c r="AR163" s="139">
        <v>0.65242</v>
      </c>
      <c r="AS163" s="139">
        <v>0.56369999999999998</v>
      </c>
      <c r="AT163" s="139">
        <v>0.63434999999999997</v>
      </c>
      <c r="AU163" s="139">
        <v>0.55027999999999999</v>
      </c>
      <c r="AV163" s="139">
        <v>0.63</v>
      </c>
      <c r="AW163" s="139">
        <v>0.81550999999999996</v>
      </c>
      <c r="AX163" s="139">
        <v>1.0331699999999999</v>
      </c>
      <c r="AY163" s="139">
        <v>0.10408000000000001</v>
      </c>
      <c r="AZ163" s="220"/>
      <c r="BA163" s="220"/>
      <c r="BB163" s="220"/>
      <c r="BC163" s="220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</row>
    <row r="164" spans="1:68"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</row>
    <row r="165" spans="1:68">
      <c r="A165" s="139" t="s">
        <v>128</v>
      </c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</row>
    <row r="166" spans="1:68">
      <c r="A166" s="139" t="s">
        <v>124</v>
      </c>
      <c r="B166" s="139">
        <v>0</v>
      </c>
      <c r="C166" s="139">
        <v>0</v>
      </c>
      <c r="D166" s="139">
        <v>0</v>
      </c>
      <c r="E166" s="139">
        <v>0</v>
      </c>
      <c r="F166" s="139">
        <v>0</v>
      </c>
      <c r="G166" s="139">
        <v>0</v>
      </c>
      <c r="H166" s="139">
        <v>0</v>
      </c>
      <c r="I166" s="139">
        <v>0</v>
      </c>
      <c r="J166" s="139">
        <v>0</v>
      </c>
      <c r="K166" s="139">
        <v>0</v>
      </c>
      <c r="L166" s="139">
        <v>0</v>
      </c>
      <c r="M166" s="139">
        <v>0</v>
      </c>
      <c r="N166" s="139">
        <v>608826</v>
      </c>
      <c r="O166" s="139">
        <v>361671</v>
      </c>
      <c r="P166" s="139">
        <v>406856</v>
      </c>
      <c r="Q166" s="139">
        <v>698446.24</v>
      </c>
      <c r="R166" s="139">
        <v>1076379</v>
      </c>
      <c r="S166" s="139">
        <v>1188961</v>
      </c>
      <c r="T166" s="139">
        <v>2857713</v>
      </c>
      <c r="U166" s="139">
        <v>1128798.1270000001</v>
      </c>
      <c r="V166" s="139">
        <v>1681211</v>
      </c>
      <c r="W166" s="139">
        <v>1449943</v>
      </c>
      <c r="X166" s="139">
        <v>1482990</v>
      </c>
      <c r="Y166" s="139">
        <v>1775058.611</v>
      </c>
      <c r="Z166" s="139">
        <v>1738328</v>
      </c>
      <c r="AA166" s="139">
        <v>1870220</v>
      </c>
      <c r="AB166" s="139">
        <v>1965929</v>
      </c>
      <c r="AC166" s="139">
        <v>1853869.31</v>
      </c>
      <c r="AD166" s="139">
        <v>2201983</v>
      </c>
      <c r="AE166" s="139">
        <v>2029583</v>
      </c>
      <c r="AF166" s="139">
        <v>1842138</v>
      </c>
      <c r="AG166" s="139">
        <v>1943917.068</v>
      </c>
      <c r="AH166" s="139">
        <v>2415375</v>
      </c>
      <c r="AI166" s="139">
        <v>2316943</v>
      </c>
      <c r="AJ166" s="139">
        <v>2368914</v>
      </c>
      <c r="AK166" s="139">
        <v>2245795.531</v>
      </c>
      <c r="AL166" s="139">
        <v>2805322</v>
      </c>
      <c r="AM166" s="139">
        <v>2513577</v>
      </c>
      <c r="AN166" s="139">
        <v>6009154</v>
      </c>
      <c r="AO166" s="139">
        <v>2341455.2999999998</v>
      </c>
      <c r="AP166" s="139">
        <v>2853360</v>
      </c>
      <c r="AQ166" s="139">
        <v>2980841</v>
      </c>
      <c r="AR166" s="139">
        <v>2963359</v>
      </c>
      <c r="AS166" s="139">
        <v>2585793.15</v>
      </c>
      <c r="AT166" s="139">
        <v>2887004</v>
      </c>
      <c r="AU166" s="139">
        <v>2456447</v>
      </c>
      <c r="AV166" s="139">
        <v>2786724</v>
      </c>
      <c r="AW166" s="139">
        <v>3744426.693</v>
      </c>
      <c r="AX166" s="139">
        <v>4619840</v>
      </c>
      <c r="AY166" s="139">
        <v>435191</v>
      </c>
      <c r="AZ166" s="220"/>
      <c r="BA166" s="220"/>
      <c r="BB166" s="220"/>
      <c r="BC166" s="220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</row>
    <row r="167" spans="1:68">
      <c r="A167" s="139" t="s">
        <v>1186</v>
      </c>
      <c r="B167" s="139">
        <v>0</v>
      </c>
      <c r="C167" s="139">
        <v>0</v>
      </c>
      <c r="D167" s="139">
        <v>0</v>
      </c>
      <c r="E167" s="139">
        <v>0</v>
      </c>
      <c r="F167" s="139">
        <v>0</v>
      </c>
      <c r="G167" s="139">
        <v>0</v>
      </c>
      <c r="H167" s="139">
        <v>0</v>
      </c>
      <c r="I167" s="139">
        <v>0</v>
      </c>
      <c r="J167" s="139">
        <v>0</v>
      </c>
      <c r="K167" s="139">
        <v>0</v>
      </c>
      <c r="L167" s="139">
        <v>0</v>
      </c>
      <c r="M167" s="139">
        <v>0</v>
      </c>
      <c r="N167" s="139">
        <v>966</v>
      </c>
      <c r="O167" s="139">
        <v>313</v>
      </c>
      <c r="P167" s="139">
        <v>424</v>
      </c>
      <c r="Q167" s="139">
        <v>1083.94</v>
      </c>
      <c r="R167" s="139">
        <v>1398</v>
      </c>
      <c r="S167" s="139">
        <v>901</v>
      </c>
      <c r="T167" s="139">
        <v>2163</v>
      </c>
      <c r="U167" s="139">
        <v>674.577</v>
      </c>
      <c r="V167" s="139">
        <v>1188</v>
      </c>
      <c r="W167" s="139">
        <v>148</v>
      </c>
      <c r="X167" s="139">
        <v>380</v>
      </c>
      <c r="Y167" s="139">
        <v>196.203</v>
      </c>
      <c r="Z167" s="139">
        <v>488</v>
      </c>
      <c r="AA167" s="139">
        <v>752</v>
      </c>
      <c r="AB167" s="139">
        <v>681</v>
      </c>
      <c r="AC167" s="139">
        <v>331.21</v>
      </c>
      <c r="AD167" s="139">
        <v>1827</v>
      </c>
      <c r="AE167" s="139">
        <v>-1287</v>
      </c>
      <c r="AF167" s="139">
        <v>273</v>
      </c>
      <c r="AG167" s="139">
        <v>639.80200000000002</v>
      </c>
      <c r="AH167" s="139">
        <v>3714</v>
      </c>
      <c r="AI167" s="139">
        <v>-3857</v>
      </c>
      <c r="AJ167" s="139">
        <v>2217</v>
      </c>
      <c r="AK167" s="139">
        <v>-1240.5889999999999</v>
      </c>
      <c r="AL167" s="139">
        <v>-144</v>
      </c>
      <c r="AM167" s="139">
        <v>75</v>
      </c>
      <c r="AN167" s="139">
        <v>337</v>
      </c>
      <c r="AO167" s="139">
        <v>3161.48</v>
      </c>
      <c r="AP167" s="139">
        <v>-184</v>
      </c>
      <c r="AQ167" s="139">
        <v>147393</v>
      </c>
      <c r="AR167" s="139">
        <v>230862</v>
      </c>
      <c r="AS167" s="139">
        <v>-598921.84</v>
      </c>
      <c r="AT167" s="139">
        <v>161884</v>
      </c>
      <c r="AU167" s="139">
        <v>-70411</v>
      </c>
      <c r="AV167" s="139">
        <v>15723</v>
      </c>
      <c r="AW167" s="139">
        <v>-35629.972999999998</v>
      </c>
      <c r="AX167" s="139">
        <v>0</v>
      </c>
      <c r="AY167" s="139">
        <v>0</v>
      </c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</row>
    <row r="168" spans="1:68">
      <c r="A168" s="139" t="s">
        <v>129</v>
      </c>
      <c r="B168" s="139">
        <v>0</v>
      </c>
      <c r="C168" s="139">
        <v>0</v>
      </c>
      <c r="D168" s="139">
        <v>0</v>
      </c>
      <c r="E168" s="139">
        <v>0</v>
      </c>
      <c r="F168" s="139">
        <v>0</v>
      </c>
      <c r="G168" s="139">
        <v>0</v>
      </c>
      <c r="H168" s="139">
        <v>0</v>
      </c>
      <c r="I168" s="139">
        <v>0</v>
      </c>
      <c r="J168" s="139">
        <v>0</v>
      </c>
      <c r="K168" s="139">
        <v>0</v>
      </c>
      <c r="L168" s="139">
        <v>0</v>
      </c>
      <c r="M168" s="139">
        <v>0</v>
      </c>
      <c r="N168" s="139">
        <v>0</v>
      </c>
      <c r="O168" s="139">
        <v>0</v>
      </c>
      <c r="P168" s="139">
        <v>0</v>
      </c>
      <c r="Q168" s="139">
        <v>0</v>
      </c>
      <c r="R168" s="139">
        <v>0</v>
      </c>
      <c r="S168" s="139">
        <v>0</v>
      </c>
      <c r="T168" s="139">
        <v>0</v>
      </c>
      <c r="U168" s="139">
        <v>0</v>
      </c>
      <c r="V168" s="139">
        <v>-13912</v>
      </c>
      <c r="W168" s="139">
        <v>0</v>
      </c>
      <c r="X168" s="139">
        <v>0</v>
      </c>
      <c r="Y168" s="139">
        <v>-0.11700000000000001</v>
      </c>
      <c r="Z168" s="139">
        <v>0</v>
      </c>
      <c r="AA168" s="139">
        <v>0</v>
      </c>
      <c r="AB168" s="139">
        <v>0</v>
      </c>
      <c r="AC168" s="139">
        <v>0</v>
      </c>
      <c r="AD168" s="139">
        <v>0</v>
      </c>
      <c r="AE168" s="139">
        <v>0</v>
      </c>
      <c r="AF168" s="139">
        <v>0</v>
      </c>
      <c r="AG168" s="139">
        <v>-11590.11025</v>
      </c>
      <c r="AH168" s="139">
        <v>0</v>
      </c>
      <c r="AI168" s="139">
        <v>0</v>
      </c>
      <c r="AJ168" s="139">
        <v>0</v>
      </c>
      <c r="AK168" s="139">
        <v>0</v>
      </c>
      <c r="AL168" s="139">
        <v>0</v>
      </c>
      <c r="AM168" s="139">
        <v>0</v>
      </c>
      <c r="AN168" s="139">
        <v>0</v>
      </c>
      <c r="AO168" s="139">
        <v>0</v>
      </c>
      <c r="AP168" s="139">
        <v>0</v>
      </c>
      <c r="AQ168" s="139">
        <v>0</v>
      </c>
      <c r="AR168" s="139">
        <v>0</v>
      </c>
      <c r="AS168" s="139">
        <v>-6620.9174999999996</v>
      </c>
      <c r="AT168" s="139">
        <v>0</v>
      </c>
      <c r="AU168" s="139">
        <v>0</v>
      </c>
      <c r="AV168" s="139">
        <v>0</v>
      </c>
      <c r="AW168" s="139">
        <v>0</v>
      </c>
      <c r="AX168" s="139">
        <v>0</v>
      </c>
      <c r="AY168" s="139">
        <v>0</v>
      </c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</row>
    <row r="169" spans="1:68">
      <c r="A169" s="139" t="s">
        <v>130</v>
      </c>
      <c r="B169" s="139">
        <v>0</v>
      </c>
      <c r="C169" s="139">
        <v>0</v>
      </c>
      <c r="D169" s="139">
        <v>0</v>
      </c>
      <c r="E169" s="139">
        <v>0</v>
      </c>
      <c r="F169" s="139">
        <v>0</v>
      </c>
      <c r="G169" s="139">
        <v>0</v>
      </c>
      <c r="H169" s="139">
        <v>0</v>
      </c>
      <c r="I169" s="139">
        <v>0</v>
      </c>
      <c r="J169" s="139">
        <v>0</v>
      </c>
      <c r="K169" s="139">
        <v>0</v>
      </c>
      <c r="L169" s="139">
        <v>0</v>
      </c>
      <c r="M169" s="139">
        <v>0</v>
      </c>
      <c r="N169" s="139">
        <v>-89</v>
      </c>
      <c r="O169" s="139">
        <v>1611</v>
      </c>
      <c r="P169" s="139">
        <v>-4405</v>
      </c>
      <c r="Q169" s="139">
        <v>-570.12</v>
      </c>
      <c r="R169" s="139">
        <v>-3478</v>
      </c>
      <c r="S169" s="139">
        <v>1654</v>
      </c>
      <c r="T169" s="139">
        <v>-1685</v>
      </c>
      <c r="U169" s="139">
        <v>5708.6890000000003</v>
      </c>
      <c r="V169" s="139">
        <v>-71</v>
      </c>
      <c r="W169" s="139">
        <v>1106</v>
      </c>
      <c r="X169" s="139">
        <v>173</v>
      </c>
      <c r="Y169" s="139">
        <v>-1179.029</v>
      </c>
      <c r="Z169" s="139">
        <v>1521</v>
      </c>
      <c r="AA169" s="139">
        <v>-132</v>
      </c>
      <c r="AB169" s="139">
        <v>37</v>
      </c>
      <c r="AC169" s="139">
        <v>12.92</v>
      </c>
      <c r="AD169" s="139">
        <v>-806</v>
      </c>
      <c r="AE169" s="139">
        <v>315</v>
      </c>
      <c r="AF169" s="139">
        <v>-1615</v>
      </c>
      <c r="AG169" s="139">
        <v>586.55399999999997</v>
      </c>
      <c r="AH169" s="139">
        <v>320</v>
      </c>
      <c r="AI169" s="139">
        <v>823</v>
      </c>
      <c r="AJ169" s="139">
        <v>-2132</v>
      </c>
      <c r="AK169" s="139">
        <v>-1676.0889999999999</v>
      </c>
      <c r="AL169" s="139">
        <v>-2967</v>
      </c>
      <c r="AM169" s="139">
        <v>249</v>
      </c>
      <c r="AN169" s="139">
        <v>259</v>
      </c>
      <c r="AO169" s="139">
        <v>-75196.19</v>
      </c>
      <c r="AP169" s="139">
        <v>59306</v>
      </c>
      <c r="AQ169" s="139">
        <v>11859</v>
      </c>
      <c r="AR169" s="139">
        <v>-228157</v>
      </c>
      <c r="AS169" s="139">
        <v>185938.03</v>
      </c>
      <c r="AT169" s="139">
        <v>11391</v>
      </c>
      <c r="AU169" s="139">
        <v>-199857</v>
      </c>
      <c r="AV169" s="139">
        <v>-215</v>
      </c>
      <c r="AW169" s="139">
        <v>11814.887000000001</v>
      </c>
      <c r="AX169" s="139">
        <v>371</v>
      </c>
      <c r="AY169" s="139">
        <v>7024</v>
      </c>
      <c r="AZ169" s="220"/>
      <c r="BA169" s="220"/>
      <c r="BB169" s="220"/>
      <c r="BC169" s="220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</row>
    <row r="170" spans="1:68">
      <c r="A170" s="139" t="s">
        <v>1042</v>
      </c>
      <c r="B170" s="139">
        <v>0</v>
      </c>
      <c r="C170" s="139">
        <v>0</v>
      </c>
      <c r="D170" s="139">
        <v>0</v>
      </c>
      <c r="E170" s="139">
        <v>0</v>
      </c>
      <c r="F170" s="139">
        <v>0</v>
      </c>
      <c r="G170" s="139">
        <v>0</v>
      </c>
      <c r="H170" s="139">
        <v>0</v>
      </c>
      <c r="I170" s="139">
        <v>0</v>
      </c>
      <c r="J170" s="139">
        <v>0</v>
      </c>
      <c r="K170" s="139">
        <v>0</v>
      </c>
      <c r="L170" s="139">
        <v>0</v>
      </c>
      <c r="M170" s="139">
        <v>0</v>
      </c>
      <c r="N170" s="139">
        <v>0</v>
      </c>
      <c r="O170" s="139">
        <v>0</v>
      </c>
      <c r="P170" s="139">
        <v>0</v>
      </c>
      <c r="Q170" s="139">
        <v>0</v>
      </c>
      <c r="R170" s="139">
        <v>0</v>
      </c>
      <c r="S170" s="139">
        <v>0</v>
      </c>
      <c r="T170" s="139">
        <v>0</v>
      </c>
      <c r="U170" s="139">
        <v>0</v>
      </c>
      <c r="V170" s="139">
        <v>0</v>
      </c>
      <c r="W170" s="139">
        <v>0</v>
      </c>
      <c r="X170" s="139">
        <v>0</v>
      </c>
      <c r="Y170" s="139">
        <v>0</v>
      </c>
      <c r="Z170" s="139">
        <v>0</v>
      </c>
      <c r="AA170" s="139">
        <v>0</v>
      </c>
      <c r="AB170" s="139">
        <v>0</v>
      </c>
      <c r="AC170" s="139">
        <v>0</v>
      </c>
      <c r="AD170" s="139">
        <v>0</v>
      </c>
      <c r="AE170" s="139">
        <v>0</v>
      </c>
      <c r="AF170" s="139">
        <v>0</v>
      </c>
      <c r="AG170" s="139">
        <v>0</v>
      </c>
      <c r="AH170" s="139">
        <v>0</v>
      </c>
      <c r="AI170" s="139">
        <v>0</v>
      </c>
      <c r="AJ170" s="139">
        <v>0</v>
      </c>
      <c r="AK170" s="139">
        <v>0</v>
      </c>
      <c r="AL170" s="139">
        <v>0</v>
      </c>
      <c r="AM170" s="139">
        <v>0</v>
      </c>
      <c r="AN170" s="139">
        <v>0</v>
      </c>
      <c r="AO170" s="139">
        <v>0</v>
      </c>
      <c r="AP170" s="139">
        <v>0</v>
      </c>
      <c r="AQ170" s="139">
        <v>0</v>
      </c>
      <c r="AR170" s="139">
        <v>0</v>
      </c>
      <c r="AS170" s="139">
        <v>0</v>
      </c>
      <c r="AT170" s="139">
        <v>0</v>
      </c>
      <c r="AU170" s="139">
        <v>0</v>
      </c>
      <c r="AV170" s="139">
        <v>0</v>
      </c>
      <c r="AW170" s="139">
        <v>0</v>
      </c>
      <c r="AX170" s="139">
        <v>-340541</v>
      </c>
      <c r="AY170" s="139">
        <v>84107</v>
      </c>
      <c r="AZ170" s="220"/>
      <c r="BA170" s="220"/>
      <c r="BB170" s="220"/>
      <c r="BC170" s="220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</row>
    <row r="171" spans="1:68">
      <c r="A171" s="139" t="s">
        <v>131</v>
      </c>
      <c r="B171" s="139">
        <v>0</v>
      </c>
      <c r="C171" s="139">
        <v>0</v>
      </c>
      <c r="D171" s="139">
        <v>0</v>
      </c>
      <c r="E171" s="139">
        <v>0</v>
      </c>
      <c r="F171" s="139">
        <v>0</v>
      </c>
      <c r="G171" s="139">
        <v>0</v>
      </c>
      <c r="H171" s="139">
        <v>0</v>
      </c>
      <c r="I171" s="139">
        <v>0</v>
      </c>
      <c r="J171" s="139">
        <v>0</v>
      </c>
      <c r="K171" s="139">
        <v>0</v>
      </c>
      <c r="L171" s="139">
        <v>0</v>
      </c>
      <c r="M171" s="139">
        <v>0</v>
      </c>
      <c r="N171" s="139">
        <v>609703</v>
      </c>
      <c r="O171" s="139">
        <v>363595</v>
      </c>
      <c r="P171" s="139">
        <v>402875</v>
      </c>
      <c r="Q171" s="139">
        <v>698960.07</v>
      </c>
      <c r="R171" s="139">
        <v>1074299</v>
      </c>
      <c r="S171" s="139">
        <v>1191516</v>
      </c>
      <c r="T171" s="139">
        <v>2858191</v>
      </c>
      <c r="U171" s="139">
        <v>1135181.3929999999</v>
      </c>
      <c r="V171" s="139">
        <v>1668416</v>
      </c>
      <c r="W171" s="139">
        <v>1451197</v>
      </c>
      <c r="X171" s="139">
        <v>1483543</v>
      </c>
      <c r="Y171" s="139">
        <v>1774075.6680000001</v>
      </c>
      <c r="Z171" s="139">
        <v>1740337</v>
      </c>
      <c r="AA171" s="139">
        <v>1870840</v>
      </c>
      <c r="AB171" s="139">
        <v>1966647</v>
      </c>
      <c r="AC171" s="139">
        <v>1854213.44</v>
      </c>
      <c r="AD171" s="139">
        <v>2203004</v>
      </c>
      <c r="AE171" s="139">
        <v>2028611</v>
      </c>
      <c r="AF171" s="139">
        <v>1840796</v>
      </c>
      <c r="AG171" s="139">
        <v>1898782.983</v>
      </c>
      <c r="AH171" s="139">
        <v>2419409</v>
      </c>
      <c r="AI171" s="139">
        <v>2313909</v>
      </c>
      <c r="AJ171" s="139">
        <v>2368999</v>
      </c>
      <c r="AK171" s="139">
        <v>2242878.8530000001</v>
      </c>
      <c r="AL171" s="139">
        <v>2802211</v>
      </c>
      <c r="AM171" s="139">
        <v>2513901</v>
      </c>
      <c r="AN171" s="139">
        <v>6009750</v>
      </c>
      <c r="AO171" s="139">
        <v>2269420.59</v>
      </c>
      <c r="AP171" s="139">
        <v>2912482</v>
      </c>
      <c r="AQ171" s="139">
        <v>3140093</v>
      </c>
      <c r="AR171" s="139">
        <v>2966064</v>
      </c>
      <c r="AS171" s="139">
        <v>2146325.66</v>
      </c>
      <c r="AT171" s="139">
        <v>3060279</v>
      </c>
      <c r="AU171" s="139">
        <v>2186179</v>
      </c>
      <c r="AV171" s="139">
        <v>2802232</v>
      </c>
      <c r="AW171" s="139">
        <v>3720611.6069999998</v>
      </c>
      <c r="AX171" s="139">
        <v>4279670</v>
      </c>
      <c r="AY171" s="139">
        <v>526322</v>
      </c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</row>
    <row r="172" spans="1:68">
      <c r="A172" s="139" t="s">
        <v>132</v>
      </c>
      <c r="B172" s="139">
        <v>0</v>
      </c>
      <c r="C172" s="139">
        <v>0</v>
      </c>
      <c r="D172" s="139">
        <v>0</v>
      </c>
      <c r="E172" s="139">
        <v>0</v>
      </c>
      <c r="F172" s="139">
        <v>0</v>
      </c>
      <c r="G172" s="139">
        <v>0</v>
      </c>
      <c r="H172" s="139">
        <v>0</v>
      </c>
      <c r="I172" s="139">
        <v>0</v>
      </c>
      <c r="J172" s="139">
        <v>0</v>
      </c>
      <c r="K172" s="139">
        <v>0</v>
      </c>
      <c r="L172" s="139">
        <v>0</v>
      </c>
      <c r="M172" s="139">
        <v>0</v>
      </c>
      <c r="N172" s="139">
        <v>613279</v>
      </c>
      <c r="O172" s="139">
        <v>366860</v>
      </c>
      <c r="P172" s="139">
        <v>384618</v>
      </c>
      <c r="Q172" s="139">
        <v>692700.18</v>
      </c>
      <c r="R172" s="139">
        <v>1062433</v>
      </c>
      <c r="S172" s="139">
        <v>1173947</v>
      </c>
      <c r="T172" s="139">
        <v>2843864</v>
      </c>
      <c r="U172" s="139">
        <v>1115790.3899999999</v>
      </c>
      <c r="V172" s="139">
        <v>1643038</v>
      </c>
      <c r="W172" s="139">
        <v>1428607</v>
      </c>
      <c r="X172" s="139">
        <v>1459925</v>
      </c>
      <c r="Y172" s="139">
        <v>1748988.102</v>
      </c>
      <c r="Z172" s="139">
        <v>1712205</v>
      </c>
      <c r="AA172" s="139">
        <v>1842085</v>
      </c>
      <c r="AB172" s="139">
        <v>1935515</v>
      </c>
      <c r="AC172" s="139">
        <v>1820838.77</v>
      </c>
      <c r="AD172" s="139">
        <v>2148028</v>
      </c>
      <c r="AE172" s="139">
        <v>2005238</v>
      </c>
      <c r="AF172" s="139">
        <v>1815111</v>
      </c>
      <c r="AG172" s="139">
        <v>1865505.6839999999</v>
      </c>
      <c r="AH172" s="139">
        <v>2393787</v>
      </c>
      <c r="AI172" s="139">
        <v>2290018</v>
      </c>
      <c r="AJ172" s="139">
        <v>2342525</v>
      </c>
      <c r="AK172" s="139">
        <v>2215634.9720000001</v>
      </c>
      <c r="AL172" s="139">
        <v>2772747</v>
      </c>
      <c r="AM172" s="139">
        <v>2483535</v>
      </c>
      <c r="AN172" s="139">
        <v>5983285</v>
      </c>
      <c r="AO172" s="139">
        <v>2253851.1800000002</v>
      </c>
      <c r="AP172" s="139">
        <v>2881372</v>
      </c>
      <c r="AQ172" s="139">
        <v>3094714</v>
      </c>
      <c r="AR172" s="139">
        <v>2930774</v>
      </c>
      <c r="AS172" s="139">
        <v>2090404.38</v>
      </c>
      <c r="AT172" s="139">
        <v>3020254</v>
      </c>
      <c r="AU172" s="139">
        <v>2263095</v>
      </c>
      <c r="AV172" s="139">
        <v>2831446</v>
      </c>
      <c r="AW172" s="139">
        <v>3641401.5109999999</v>
      </c>
      <c r="AX172" s="139">
        <v>4252508</v>
      </c>
      <c r="AY172" s="139">
        <v>556842</v>
      </c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</row>
    <row r="173" spans="1:68">
      <c r="A173" s="139" t="s">
        <v>133</v>
      </c>
      <c r="B173" s="139">
        <v>0</v>
      </c>
      <c r="C173" s="139">
        <v>0</v>
      </c>
      <c r="D173" s="139">
        <v>0</v>
      </c>
      <c r="E173" s="139">
        <v>0</v>
      </c>
      <c r="F173" s="139">
        <v>0</v>
      </c>
      <c r="G173" s="139">
        <v>0</v>
      </c>
      <c r="H173" s="139">
        <v>0</v>
      </c>
      <c r="I173" s="139">
        <v>0</v>
      </c>
      <c r="J173" s="139">
        <v>0</v>
      </c>
      <c r="K173" s="139">
        <v>0</v>
      </c>
      <c r="L173" s="139">
        <v>0</v>
      </c>
      <c r="M173" s="139">
        <v>0</v>
      </c>
      <c r="N173" s="139">
        <v>-3576</v>
      </c>
      <c r="O173" s="139">
        <v>-3265</v>
      </c>
      <c r="P173" s="139">
        <v>18257</v>
      </c>
      <c r="Q173" s="139">
        <v>6259.89</v>
      </c>
      <c r="R173" s="139">
        <v>11866</v>
      </c>
      <c r="S173" s="139">
        <v>17569</v>
      </c>
      <c r="T173" s="139">
        <v>14327</v>
      </c>
      <c r="U173" s="139">
        <v>19391.003000000001</v>
      </c>
      <c r="V173" s="139">
        <v>25378</v>
      </c>
      <c r="W173" s="139">
        <v>22590</v>
      </c>
      <c r="X173" s="139">
        <v>23618</v>
      </c>
      <c r="Y173" s="139">
        <v>25087.565999999999</v>
      </c>
      <c r="Z173" s="139">
        <v>28132</v>
      </c>
      <c r="AA173" s="139">
        <v>28755</v>
      </c>
      <c r="AB173" s="139">
        <v>31132</v>
      </c>
      <c r="AC173" s="139">
        <v>33374.67</v>
      </c>
      <c r="AD173" s="139">
        <v>54976</v>
      </c>
      <c r="AE173" s="139">
        <v>23373</v>
      </c>
      <c r="AF173" s="139">
        <v>25685</v>
      </c>
      <c r="AG173" s="139">
        <v>33277.298999999999</v>
      </c>
      <c r="AH173" s="139">
        <v>25622</v>
      </c>
      <c r="AI173" s="139">
        <v>23891</v>
      </c>
      <c r="AJ173" s="139">
        <v>26474</v>
      </c>
      <c r="AK173" s="139">
        <v>27243.881000000001</v>
      </c>
      <c r="AL173" s="139">
        <v>29464</v>
      </c>
      <c r="AM173" s="139">
        <v>30366</v>
      </c>
      <c r="AN173" s="139">
        <v>26465</v>
      </c>
      <c r="AO173" s="139">
        <v>15569.4</v>
      </c>
      <c r="AP173" s="139">
        <v>31110</v>
      </c>
      <c r="AQ173" s="139">
        <v>45379</v>
      </c>
      <c r="AR173" s="139">
        <v>35290</v>
      </c>
      <c r="AS173" s="139">
        <v>55921.279999999999</v>
      </c>
      <c r="AT173" s="139">
        <v>40025</v>
      </c>
      <c r="AU173" s="139">
        <v>-76916</v>
      </c>
      <c r="AV173" s="139">
        <v>-29214</v>
      </c>
      <c r="AW173" s="139">
        <v>79210.096000000005</v>
      </c>
      <c r="AX173" s="139">
        <v>27162</v>
      </c>
      <c r="AY173" s="139">
        <v>-30520</v>
      </c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</row>
    <row r="174" spans="1:68"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</row>
    <row r="175" spans="1:68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</row>
    <row r="176" spans="1:68"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</row>
    <row r="177" spans="2:68"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</row>
    <row r="178" spans="2:68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</row>
    <row r="179" spans="2:68"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</row>
    <row r="180" spans="2:68"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</row>
    <row r="181" spans="2:68"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</row>
    <row r="182" spans="2:68"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</row>
    <row r="183" spans="2:68"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</row>
    <row r="184" spans="2:68"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</row>
    <row r="185" spans="2:68"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</row>
    <row r="186" spans="2:68"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</row>
    <row r="187" spans="2:68"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</row>
    <row r="188" spans="2:68"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</row>
    <row r="189" spans="2:68"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</row>
    <row r="190" spans="2:68"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</row>
    <row r="191" spans="2:68"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</row>
    <row r="192" spans="2:68"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</row>
    <row r="193" spans="1:117"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</row>
    <row r="194" spans="1:117"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</row>
    <row r="195" spans="1:117"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</row>
    <row r="196" spans="1:117"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</row>
    <row r="197" spans="1:117"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</row>
    <row r="198" spans="1:117"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</row>
    <row r="199" spans="1:117"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</row>
    <row r="201" spans="1:117"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</row>
    <row r="202" spans="1:117">
      <c r="A202" s="221" t="s">
        <v>134</v>
      </c>
      <c r="B202" s="220">
        <f>B150+B152</f>
        <v>600</v>
      </c>
      <c r="C202" s="220">
        <f t="shared" ref="C202:BN202" si="3">C150+C152</f>
        <v>1180</v>
      </c>
      <c r="D202" s="220">
        <f t="shared" si="3"/>
        <v>1580</v>
      </c>
      <c r="E202" s="220">
        <f t="shared" si="3"/>
        <v>1930</v>
      </c>
      <c r="F202" s="220">
        <f t="shared" si="3"/>
        <v>25160</v>
      </c>
      <c r="G202" s="220">
        <f t="shared" si="3"/>
        <v>19307</v>
      </c>
      <c r="H202" s="220">
        <f t="shared" si="3"/>
        <v>19222</v>
      </c>
      <c r="I202" s="220">
        <f t="shared" si="3"/>
        <v>16369</v>
      </c>
      <c r="J202" s="220">
        <f t="shared" si="3"/>
        <v>20184</v>
      </c>
      <c r="K202" s="220">
        <f t="shared" si="3"/>
        <v>21106</v>
      </c>
      <c r="L202" s="220">
        <f t="shared" si="3"/>
        <v>19966</v>
      </c>
      <c r="M202" s="220">
        <f t="shared" si="3"/>
        <v>216603</v>
      </c>
      <c r="N202" s="220">
        <f t="shared" si="3"/>
        <v>0</v>
      </c>
      <c r="O202" s="220">
        <f t="shared" si="3"/>
        <v>0</v>
      </c>
      <c r="P202" s="220">
        <f t="shared" si="3"/>
        <v>0</v>
      </c>
      <c r="Q202" s="220">
        <f t="shared" si="3"/>
        <v>0</v>
      </c>
      <c r="R202" s="220">
        <f t="shared" si="3"/>
        <v>0</v>
      </c>
      <c r="S202" s="220">
        <f t="shared" si="3"/>
        <v>0</v>
      </c>
      <c r="T202" s="220">
        <f t="shared" si="3"/>
        <v>0</v>
      </c>
      <c r="U202" s="220">
        <f t="shared" si="3"/>
        <v>0</v>
      </c>
      <c r="V202" s="220">
        <f t="shared" si="3"/>
        <v>0</v>
      </c>
      <c r="W202" s="220">
        <f t="shared" si="3"/>
        <v>0</v>
      </c>
      <c r="X202" s="220">
        <f t="shared" si="3"/>
        <v>0</v>
      </c>
      <c r="Y202" s="220">
        <f t="shared" si="3"/>
        <v>0</v>
      </c>
      <c r="Z202" s="220">
        <f t="shared" si="3"/>
        <v>0</v>
      </c>
      <c r="AA202" s="220">
        <f t="shared" si="3"/>
        <v>0</v>
      </c>
      <c r="AB202" s="220">
        <f t="shared" si="3"/>
        <v>0</v>
      </c>
      <c r="AC202" s="220">
        <f t="shared" si="3"/>
        <v>0</v>
      </c>
      <c r="AD202" s="220">
        <f t="shared" si="3"/>
        <v>0</v>
      </c>
      <c r="AE202" s="220">
        <f t="shared" si="3"/>
        <v>0</v>
      </c>
      <c r="AF202" s="220">
        <f t="shared" si="3"/>
        <v>0</v>
      </c>
      <c r="AG202" s="220">
        <f t="shared" si="3"/>
        <v>0</v>
      </c>
      <c r="AH202" s="220">
        <f t="shared" si="3"/>
        <v>0</v>
      </c>
      <c r="AI202" s="220">
        <f t="shared" si="3"/>
        <v>0</v>
      </c>
      <c r="AJ202" s="220">
        <f t="shared" si="3"/>
        <v>0</v>
      </c>
      <c r="AK202" s="220">
        <f t="shared" si="3"/>
        <v>0</v>
      </c>
      <c r="AL202" s="220">
        <f t="shared" si="3"/>
        <v>0</v>
      </c>
      <c r="AM202" s="220">
        <f t="shared" si="3"/>
        <v>0</v>
      </c>
      <c r="AN202" s="220">
        <f t="shared" si="3"/>
        <v>0</v>
      </c>
      <c r="AO202" s="220">
        <f t="shared" si="3"/>
        <v>0</v>
      </c>
      <c r="AP202" s="220">
        <f t="shared" si="3"/>
        <v>0</v>
      </c>
      <c r="AQ202" s="220">
        <f t="shared" si="3"/>
        <v>0</v>
      </c>
      <c r="AR202" s="220">
        <f t="shared" si="3"/>
        <v>0</v>
      </c>
      <c r="AS202" s="220">
        <f t="shared" si="3"/>
        <v>0</v>
      </c>
      <c r="AT202" s="220">
        <f t="shared" si="3"/>
        <v>0</v>
      </c>
      <c r="AU202" s="220">
        <f t="shared" si="3"/>
        <v>0</v>
      </c>
      <c r="AV202" s="220">
        <f t="shared" si="3"/>
        <v>0</v>
      </c>
      <c r="AW202" s="220">
        <f t="shared" si="3"/>
        <v>0</v>
      </c>
      <c r="AX202" s="220">
        <f t="shared" si="3"/>
        <v>0</v>
      </c>
      <c r="AY202" s="220">
        <f t="shared" si="3"/>
        <v>0</v>
      </c>
      <c r="AZ202" s="220">
        <f t="shared" si="3"/>
        <v>0</v>
      </c>
      <c r="BA202" s="220">
        <f t="shared" si="3"/>
        <v>0</v>
      </c>
      <c r="BB202" s="220">
        <f t="shared" si="3"/>
        <v>0</v>
      </c>
      <c r="BC202" s="220">
        <f t="shared" si="3"/>
        <v>0</v>
      </c>
      <c r="BD202" s="220">
        <f t="shared" si="3"/>
        <v>0</v>
      </c>
      <c r="BE202" s="220">
        <f t="shared" si="3"/>
        <v>0</v>
      </c>
      <c r="BF202" s="220">
        <f t="shared" si="3"/>
        <v>0</v>
      </c>
      <c r="BG202" s="220">
        <f t="shared" si="3"/>
        <v>0</v>
      </c>
      <c r="BH202" s="220">
        <f t="shared" si="3"/>
        <v>0</v>
      </c>
      <c r="BI202" s="220">
        <f t="shared" si="3"/>
        <v>0</v>
      </c>
      <c r="BJ202" s="220">
        <f t="shared" si="3"/>
        <v>0</v>
      </c>
      <c r="BK202" s="220">
        <f t="shared" si="3"/>
        <v>0</v>
      </c>
      <c r="BL202" s="220">
        <f t="shared" si="3"/>
        <v>0</v>
      </c>
      <c r="BM202" s="220">
        <f t="shared" si="3"/>
        <v>0</v>
      </c>
      <c r="BN202" s="220">
        <f t="shared" si="3"/>
        <v>0</v>
      </c>
      <c r="BO202" s="220">
        <f>BO150+BO152</f>
        <v>0</v>
      </c>
      <c r="BP202" s="220">
        <f>BP150+BP152</f>
        <v>0</v>
      </c>
    </row>
    <row r="203" spans="1:117">
      <c r="BQ203" s="220"/>
      <c r="BR203" s="220"/>
      <c r="BS203" s="220"/>
      <c r="BT203" s="220"/>
      <c r="BU203" s="220"/>
      <c r="BV203" s="220"/>
      <c r="BW203" s="220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  <c r="CO203" s="220"/>
      <c r="CP203" s="220"/>
      <c r="CQ203" s="220"/>
      <c r="CR203" s="220"/>
      <c r="CS203" s="220"/>
      <c r="CT203" s="220"/>
      <c r="CU203" s="220"/>
      <c r="CV203" s="220"/>
      <c r="CW203" s="220"/>
      <c r="CX203" s="220"/>
      <c r="CY203" s="220"/>
      <c r="CZ203" s="220"/>
      <c r="DA203" s="220"/>
      <c r="DB203" s="220"/>
      <c r="DC203" s="220"/>
      <c r="DD203" s="220"/>
      <c r="DE203" s="220"/>
      <c r="DF203" s="220"/>
      <c r="DG203" s="220"/>
      <c r="DH203" s="220"/>
      <c r="DI203" s="220"/>
      <c r="DJ203" s="220"/>
      <c r="DK203" s="220"/>
      <c r="DL203" s="220"/>
      <c r="DM203" s="220"/>
    </row>
    <row r="205" spans="1:117">
      <c r="A205" s="1" t="s">
        <v>135</v>
      </c>
    </row>
    <row r="206" spans="1:117">
      <c r="A206" s="139" t="s">
        <v>95</v>
      </c>
      <c r="B206" s="139" t="s">
        <v>1066</v>
      </c>
      <c r="C206" s="139" t="s">
        <v>1067</v>
      </c>
      <c r="D206" s="139" t="s">
        <v>1068</v>
      </c>
      <c r="E206" s="139" t="s">
        <v>1069</v>
      </c>
      <c r="F206" s="139" t="s">
        <v>1070</v>
      </c>
      <c r="G206" s="139" t="s">
        <v>1071</v>
      </c>
      <c r="H206" s="139" t="s">
        <v>1072</v>
      </c>
      <c r="I206" s="139" t="s">
        <v>1073</v>
      </c>
      <c r="J206" s="139" t="s">
        <v>1074</v>
      </c>
      <c r="K206" s="139" t="s">
        <v>1075</v>
      </c>
      <c r="L206" s="139" t="s">
        <v>1076</v>
      </c>
      <c r="M206" s="139" t="s">
        <v>1077</v>
      </c>
      <c r="N206" s="139" t="s">
        <v>1078</v>
      </c>
      <c r="O206" s="139" t="s">
        <v>1079</v>
      </c>
      <c r="P206" s="139" t="s">
        <v>1080</v>
      </c>
      <c r="Q206" s="139" t="s">
        <v>1081</v>
      </c>
      <c r="R206" s="139" t="s">
        <v>1082</v>
      </c>
      <c r="S206" s="139" t="s">
        <v>1083</v>
      </c>
      <c r="T206" s="139" t="s">
        <v>1084</v>
      </c>
      <c r="U206" s="139" t="s">
        <v>1085</v>
      </c>
      <c r="V206" s="139" t="s">
        <v>1086</v>
      </c>
      <c r="W206" s="139" t="s">
        <v>1087</v>
      </c>
      <c r="X206" s="139" t="s">
        <v>1088</v>
      </c>
      <c r="Y206" s="139" t="s">
        <v>1</v>
      </c>
      <c r="Z206" s="139" t="s">
        <v>2</v>
      </c>
      <c r="AA206" s="139" t="s">
        <v>3</v>
      </c>
      <c r="AB206" s="139" t="s">
        <v>4</v>
      </c>
      <c r="AC206" s="139" t="s">
        <v>5</v>
      </c>
      <c r="AD206" s="139" t="s">
        <v>6</v>
      </c>
      <c r="AE206" s="139" t="s">
        <v>7</v>
      </c>
      <c r="AF206" s="139" t="s">
        <v>8</v>
      </c>
      <c r="AG206" s="139" t="s">
        <v>9</v>
      </c>
      <c r="AH206" s="139" t="s">
        <v>10</v>
      </c>
      <c r="AI206" s="139" t="s">
        <v>11</v>
      </c>
      <c r="AJ206" s="139" t="s">
        <v>12</v>
      </c>
      <c r="AK206" s="139" t="s">
        <v>13</v>
      </c>
      <c r="AL206" s="139" t="s">
        <v>14</v>
      </c>
      <c r="AM206" s="139" t="s">
        <v>15</v>
      </c>
      <c r="AN206" s="139" t="s">
        <v>16</v>
      </c>
      <c r="AO206" s="139" t="s">
        <v>17</v>
      </c>
      <c r="AP206" s="139" t="s">
        <v>18</v>
      </c>
      <c r="AQ206" s="139" t="s">
        <v>19</v>
      </c>
      <c r="AR206" s="139" t="s">
        <v>20</v>
      </c>
      <c r="AS206" s="139" t="s">
        <v>21</v>
      </c>
      <c r="AT206" s="139" t="s">
        <v>22</v>
      </c>
      <c r="AU206" s="139" t="s">
        <v>23</v>
      </c>
      <c r="AV206" s="139" t="s">
        <v>24</v>
      </c>
      <c r="AW206" s="139" t="s">
        <v>25</v>
      </c>
      <c r="AX206" s="139" t="s">
        <v>26</v>
      </c>
      <c r="AY206" s="139" t="s">
        <v>27</v>
      </c>
    </row>
    <row r="208" spans="1:117">
      <c r="A208" s="139" t="s">
        <v>136</v>
      </c>
    </row>
    <row r="209" spans="1:53">
      <c r="A209" s="139" t="s">
        <v>1043</v>
      </c>
      <c r="B209" s="139">
        <v>0</v>
      </c>
      <c r="C209" s="139">
        <v>0</v>
      </c>
      <c r="D209" s="139">
        <v>0</v>
      </c>
      <c r="E209" s="139">
        <v>0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39">
        <v>0</v>
      </c>
      <c r="Q209" s="139">
        <v>0</v>
      </c>
      <c r="R209" s="139">
        <v>0</v>
      </c>
      <c r="S209" s="139">
        <v>0</v>
      </c>
      <c r="T209" s="139">
        <v>0</v>
      </c>
      <c r="U209" s="139">
        <v>0</v>
      </c>
      <c r="V209" s="139">
        <v>0</v>
      </c>
      <c r="W209" s="139">
        <v>0</v>
      </c>
      <c r="X209" s="139">
        <v>0</v>
      </c>
      <c r="Y209" s="139">
        <v>0</v>
      </c>
      <c r="Z209" s="139">
        <v>0</v>
      </c>
      <c r="AA209" s="139">
        <v>0</v>
      </c>
      <c r="AB209" s="139">
        <v>0</v>
      </c>
      <c r="AC209" s="139">
        <v>0</v>
      </c>
      <c r="AD209" s="139">
        <v>0</v>
      </c>
      <c r="AE209" s="139">
        <v>0</v>
      </c>
      <c r="AF209" s="139">
        <v>0</v>
      </c>
      <c r="AG209" s="139">
        <v>8017621.068</v>
      </c>
      <c r="AH209" s="139">
        <v>2415375</v>
      </c>
      <c r="AI209" s="139">
        <v>0</v>
      </c>
      <c r="AJ209" s="139">
        <v>0</v>
      </c>
      <c r="AK209" s="139">
        <v>0</v>
      </c>
      <c r="AL209" s="139">
        <v>0</v>
      </c>
      <c r="AM209" s="139">
        <v>0</v>
      </c>
      <c r="AN209" s="139">
        <v>0</v>
      </c>
      <c r="AO209" s="139">
        <v>0</v>
      </c>
      <c r="AP209" s="139">
        <v>0</v>
      </c>
      <c r="AQ209" s="139">
        <v>0</v>
      </c>
      <c r="AR209" s="139">
        <v>0</v>
      </c>
      <c r="AS209" s="139">
        <v>0</v>
      </c>
      <c r="AT209" s="139">
        <v>0</v>
      </c>
      <c r="AU209" s="139">
        <v>0</v>
      </c>
      <c r="AV209" s="139">
        <v>0</v>
      </c>
      <c r="AW209" s="139">
        <v>0</v>
      </c>
      <c r="AX209" s="139">
        <v>0</v>
      </c>
      <c r="AY209" s="139">
        <v>0</v>
      </c>
      <c r="AZ209" s="220"/>
    </row>
    <row r="210" spans="1:53">
      <c r="A210" s="139" t="s">
        <v>137</v>
      </c>
      <c r="B210" s="139">
        <v>624162</v>
      </c>
      <c r="C210" s="139">
        <v>1144494</v>
      </c>
      <c r="D210" s="139">
        <v>1719194</v>
      </c>
      <c r="E210" s="139">
        <v>2198737</v>
      </c>
      <c r="F210" s="139">
        <v>613927</v>
      </c>
      <c r="G210" s="139">
        <v>1199736</v>
      </c>
      <c r="H210" s="139">
        <v>1749035</v>
      </c>
      <c r="I210" s="139">
        <v>4949725</v>
      </c>
      <c r="J210" s="139">
        <v>953757</v>
      </c>
      <c r="K210" s="139">
        <v>1123021</v>
      </c>
      <c r="L210" s="139">
        <v>1295799</v>
      </c>
      <c r="M210" s="139">
        <v>1143701</v>
      </c>
      <c r="N210" s="139">
        <v>608826</v>
      </c>
      <c r="O210" s="139">
        <v>970497</v>
      </c>
      <c r="P210" s="139">
        <v>1377353</v>
      </c>
      <c r="Q210" s="139">
        <v>2075799.24</v>
      </c>
      <c r="R210" s="139">
        <v>1076379</v>
      </c>
      <c r="S210" s="139">
        <v>2265340</v>
      </c>
      <c r="T210" s="139">
        <v>5123053</v>
      </c>
      <c r="U210" s="139">
        <v>6251851.1270000003</v>
      </c>
      <c r="V210" s="139">
        <v>1681211</v>
      </c>
      <c r="W210" s="139">
        <v>3131153</v>
      </c>
      <c r="X210" s="139">
        <v>4614145</v>
      </c>
      <c r="Y210" s="139">
        <v>6389203.6109999996</v>
      </c>
      <c r="Z210" s="139">
        <v>1738328</v>
      </c>
      <c r="AA210" s="139">
        <v>3608548</v>
      </c>
      <c r="AB210" s="139">
        <v>5574477</v>
      </c>
      <c r="AC210" s="139">
        <v>7428346.3099999996</v>
      </c>
      <c r="AD210" s="139">
        <v>2201983</v>
      </c>
      <c r="AE210" s="139">
        <v>4231566</v>
      </c>
      <c r="AF210" s="139">
        <v>6073704</v>
      </c>
      <c r="AG210" s="139">
        <v>0</v>
      </c>
      <c r="AH210" s="139">
        <v>0</v>
      </c>
      <c r="AI210" s="139">
        <v>4732318</v>
      </c>
      <c r="AJ210" s="139">
        <v>7101232</v>
      </c>
      <c r="AK210" s="139">
        <v>9347027.5309999995</v>
      </c>
      <c r="AL210" s="139">
        <v>2805322</v>
      </c>
      <c r="AM210" s="139">
        <v>5318900</v>
      </c>
      <c r="AN210" s="139">
        <v>11328054</v>
      </c>
      <c r="AO210" s="139">
        <v>13669509.300000001</v>
      </c>
      <c r="AP210" s="139">
        <v>2853360</v>
      </c>
      <c r="AQ210" s="139">
        <v>5834201</v>
      </c>
      <c r="AR210" s="139">
        <v>8797560</v>
      </c>
      <c r="AS210" s="139">
        <v>11383353.15</v>
      </c>
      <c r="AT210" s="139">
        <v>2887004</v>
      </c>
      <c r="AU210" s="139">
        <v>5343451</v>
      </c>
      <c r="AV210" s="139">
        <v>8064825</v>
      </c>
      <c r="AW210" s="139">
        <v>11809251.693</v>
      </c>
      <c r="AX210" s="139">
        <v>4619840</v>
      </c>
      <c r="AY210" s="139">
        <v>5055031</v>
      </c>
      <c r="AZ210" s="220"/>
      <c r="BA210" s="223"/>
    </row>
    <row r="211" spans="1:53">
      <c r="A211" s="139" t="s">
        <v>138</v>
      </c>
      <c r="B211" s="139">
        <v>351258</v>
      </c>
      <c r="C211" s="139">
        <v>690732</v>
      </c>
      <c r="D211" s="139">
        <v>1072605</v>
      </c>
      <c r="E211" s="139">
        <v>1462663</v>
      </c>
      <c r="F211" s="139">
        <v>481985</v>
      </c>
      <c r="G211" s="139">
        <v>988787</v>
      </c>
      <c r="H211" s="139">
        <v>1550300</v>
      </c>
      <c r="I211" s="139">
        <v>2110189</v>
      </c>
      <c r="J211" s="139">
        <v>576687</v>
      </c>
      <c r="K211" s="139">
        <v>1155061</v>
      </c>
      <c r="L211" s="139">
        <v>1713813</v>
      </c>
      <c r="M211" s="139">
        <v>2356239</v>
      </c>
      <c r="N211" s="139">
        <v>656693</v>
      </c>
      <c r="O211" s="139">
        <v>1363561</v>
      </c>
      <c r="P211" s="139">
        <v>2085733</v>
      </c>
      <c r="Q211" s="139">
        <v>2947934.43</v>
      </c>
      <c r="R211" s="139">
        <v>835102</v>
      </c>
      <c r="S211" s="139">
        <v>1634391</v>
      </c>
      <c r="T211" s="139">
        <v>2418990</v>
      </c>
      <c r="U211" s="139">
        <v>3257827.49</v>
      </c>
      <c r="V211" s="139">
        <v>879747</v>
      </c>
      <c r="W211" s="139">
        <v>1767385</v>
      </c>
      <c r="X211" s="139">
        <v>2697590</v>
      </c>
      <c r="Y211" s="139">
        <v>3683705.4049999998</v>
      </c>
      <c r="Z211" s="139">
        <v>1009603</v>
      </c>
      <c r="AA211" s="139">
        <v>1932153</v>
      </c>
      <c r="AB211" s="139">
        <v>2959338</v>
      </c>
      <c r="AC211" s="139">
        <v>4019178.78</v>
      </c>
      <c r="AD211" s="139">
        <v>1040047</v>
      </c>
      <c r="AE211" s="139">
        <v>2110094</v>
      </c>
      <c r="AF211" s="139">
        <v>3260865</v>
      </c>
      <c r="AG211" s="139">
        <v>4437851.45</v>
      </c>
      <c r="AH211" s="139">
        <v>1236515</v>
      </c>
      <c r="AI211" s="139">
        <v>2484559</v>
      </c>
      <c r="AJ211" s="139">
        <v>3775324</v>
      </c>
      <c r="AK211" s="139">
        <v>5122662.324</v>
      </c>
      <c r="AL211" s="139">
        <v>1296076</v>
      </c>
      <c r="AM211" s="139">
        <v>2609657</v>
      </c>
      <c r="AN211" s="139">
        <v>3945860</v>
      </c>
      <c r="AO211" s="139">
        <v>5314523.3099999996</v>
      </c>
      <c r="AP211" s="139">
        <v>1390854</v>
      </c>
      <c r="AQ211" s="139">
        <v>2798349</v>
      </c>
      <c r="AR211" s="139">
        <v>4363108</v>
      </c>
      <c r="AS211" s="139">
        <v>5905735.4299999997</v>
      </c>
      <c r="AT211" s="139">
        <v>1569713</v>
      </c>
      <c r="AU211" s="139">
        <v>3221428</v>
      </c>
      <c r="AV211" s="139">
        <v>4893677</v>
      </c>
      <c r="AW211" s="139">
        <v>7116898.8849999998</v>
      </c>
      <c r="AX211" s="139">
        <v>2025435</v>
      </c>
      <c r="AY211" s="139">
        <v>3955825</v>
      </c>
      <c r="AZ211" s="220"/>
    </row>
    <row r="212" spans="1:53">
      <c r="A212" s="139" t="s">
        <v>139</v>
      </c>
      <c r="B212" s="139">
        <v>351258</v>
      </c>
      <c r="C212" s="139">
        <v>690732</v>
      </c>
      <c r="D212" s="139">
        <v>1072605</v>
      </c>
      <c r="E212" s="139">
        <v>1329233</v>
      </c>
      <c r="F212" s="139">
        <v>397027</v>
      </c>
      <c r="G212" s="139">
        <v>0</v>
      </c>
      <c r="H212" s="139">
        <v>1282715</v>
      </c>
      <c r="I212" s="139">
        <v>1757855</v>
      </c>
      <c r="J212" s="139">
        <v>490237</v>
      </c>
      <c r="K212" s="139">
        <v>1016330</v>
      </c>
      <c r="L212" s="139">
        <v>1503450</v>
      </c>
      <c r="M212" s="139">
        <v>2019660</v>
      </c>
      <c r="N212" s="139">
        <v>395273</v>
      </c>
      <c r="O212" s="139">
        <v>820475</v>
      </c>
      <c r="P212" s="139">
        <v>1254869</v>
      </c>
      <c r="Q212" s="139">
        <v>1851162.52</v>
      </c>
      <c r="R212" s="139">
        <v>536970</v>
      </c>
      <c r="S212" s="139">
        <v>1076186</v>
      </c>
      <c r="T212" s="139">
        <v>1648690</v>
      </c>
      <c r="U212" s="139">
        <v>2272251.5329999998</v>
      </c>
      <c r="V212" s="139">
        <v>665953</v>
      </c>
      <c r="W212" s="139">
        <v>1310635</v>
      </c>
      <c r="X212" s="139">
        <v>1997677</v>
      </c>
      <c r="Y212" s="139">
        <v>2613640.4720000001</v>
      </c>
      <c r="Z212" s="139">
        <v>756770</v>
      </c>
      <c r="AA212" s="139">
        <v>1491785</v>
      </c>
      <c r="AB212" s="139">
        <v>2283106</v>
      </c>
      <c r="AC212" s="139">
        <v>3075217.36</v>
      </c>
      <c r="AD212" s="139">
        <v>772078</v>
      </c>
      <c r="AE212" s="139">
        <v>1571851</v>
      </c>
      <c r="AF212" s="139">
        <v>2440600</v>
      </c>
      <c r="AG212" s="139">
        <v>3391086.6660000002</v>
      </c>
      <c r="AH212" s="139">
        <v>967420</v>
      </c>
      <c r="AI212" s="139">
        <v>1942807</v>
      </c>
      <c r="AJ212" s="139">
        <v>2937336</v>
      </c>
      <c r="AK212" s="139">
        <v>4003241.1239999998</v>
      </c>
      <c r="AL212" s="139">
        <v>1033832</v>
      </c>
      <c r="AM212" s="139">
        <v>0</v>
      </c>
      <c r="AN212" s="139">
        <v>0</v>
      </c>
      <c r="AO212" s="139">
        <v>5314523.3099999996</v>
      </c>
      <c r="AP212" s="139">
        <v>1137644</v>
      </c>
      <c r="AQ212" s="139">
        <v>0</v>
      </c>
      <c r="AR212" s="139">
        <v>0</v>
      </c>
      <c r="AS212" s="139">
        <v>0</v>
      </c>
      <c r="AT212" s="139">
        <v>0</v>
      </c>
      <c r="AU212" s="139">
        <v>0</v>
      </c>
      <c r="AV212" s="139">
        <v>0</v>
      </c>
      <c r="AW212" s="139">
        <v>0</v>
      </c>
      <c r="AX212" s="139">
        <v>0</v>
      </c>
      <c r="AY212" s="139">
        <v>0</v>
      </c>
      <c r="AZ212" s="220"/>
    </row>
    <row r="213" spans="1:53">
      <c r="A213" s="139" t="s">
        <v>140</v>
      </c>
      <c r="B213" s="139">
        <v>0</v>
      </c>
      <c r="C213" s="139">
        <v>0</v>
      </c>
      <c r="D213" s="139">
        <v>0</v>
      </c>
      <c r="E213" s="139">
        <v>133430</v>
      </c>
      <c r="F213" s="139">
        <v>84958</v>
      </c>
      <c r="G213" s="139">
        <v>0</v>
      </c>
      <c r="H213" s="139">
        <v>267585</v>
      </c>
      <c r="I213" s="139">
        <v>352335</v>
      </c>
      <c r="J213" s="139">
        <v>86450</v>
      </c>
      <c r="K213" s="139">
        <v>138731</v>
      </c>
      <c r="L213" s="139">
        <v>210363</v>
      </c>
      <c r="M213" s="139">
        <v>336579</v>
      </c>
      <c r="N213" s="139">
        <v>261420</v>
      </c>
      <c r="O213" s="139">
        <v>543086</v>
      </c>
      <c r="P213" s="139">
        <v>830864</v>
      </c>
      <c r="Q213" s="139">
        <v>1096771.9099999999</v>
      </c>
      <c r="R213" s="139">
        <v>298132</v>
      </c>
      <c r="S213" s="139">
        <v>558205</v>
      </c>
      <c r="T213" s="139">
        <v>770300</v>
      </c>
      <c r="U213" s="139">
        <v>985575.95700000005</v>
      </c>
      <c r="V213" s="139">
        <v>213794</v>
      </c>
      <c r="W213" s="139">
        <v>456750</v>
      </c>
      <c r="X213" s="139">
        <v>699913</v>
      </c>
      <c r="Y213" s="139">
        <v>1070064.933</v>
      </c>
      <c r="Z213" s="139">
        <v>252833</v>
      </c>
      <c r="AA213" s="139">
        <v>440368</v>
      </c>
      <c r="AB213" s="139">
        <v>676232</v>
      </c>
      <c r="AC213" s="139">
        <v>943961.42</v>
      </c>
      <c r="AD213" s="139">
        <v>267969</v>
      </c>
      <c r="AE213" s="139">
        <v>538243</v>
      </c>
      <c r="AF213" s="139">
        <v>820265</v>
      </c>
      <c r="AG213" s="139">
        <v>1046764.784</v>
      </c>
      <c r="AH213" s="139">
        <v>269095</v>
      </c>
      <c r="AI213" s="139">
        <v>541752</v>
      </c>
      <c r="AJ213" s="139">
        <v>837988</v>
      </c>
      <c r="AK213" s="139">
        <v>1119421.2</v>
      </c>
      <c r="AL213" s="139">
        <v>262244</v>
      </c>
      <c r="AM213" s="139">
        <v>0</v>
      </c>
      <c r="AN213" s="139">
        <v>3945860</v>
      </c>
      <c r="AO213" s="139">
        <v>0</v>
      </c>
      <c r="AP213" s="139">
        <v>253210</v>
      </c>
      <c r="AQ213" s="139">
        <v>0</v>
      </c>
      <c r="AR213" s="139">
        <v>0</v>
      </c>
      <c r="AS213" s="139">
        <v>5905735.4299999997</v>
      </c>
      <c r="AT213" s="139">
        <v>0</v>
      </c>
      <c r="AU213" s="139">
        <v>0</v>
      </c>
      <c r="AV213" s="139">
        <v>0</v>
      </c>
      <c r="AW213" s="139">
        <v>0</v>
      </c>
      <c r="AX213" s="139">
        <v>0</v>
      </c>
      <c r="AY213" s="139">
        <v>0</v>
      </c>
      <c r="AZ213" s="220"/>
    </row>
    <row r="214" spans="1:53">
      <c r="A214" s="139" t="s">
        <v>141</v>
      </c>
      <c r="B214" s="139">
        <v>0</v>
      </c>
      <c r="C214" s="139">
        <v>0</v>
      </c>
      <c r="D214" s="139">
        <v>0</v>
      </c>
      <c r="E214" s="139">
        <v>0</v>
      </c>
      <c r="F214" s="139">
        <v>0</v>
      </c>
      <c r="G214" s="139">
        <v>1170</v>
      </c>
      <c r="H214" s="139">
        <v>417</v>
      </c>
      <c r="I214" s="139">
        <v>0</v>
      </c>
      <c r="J214" s="139">
        <v>-163836</v>
      </c>
      <c r="K214" s="139">
        <v>-162967</v>
      </c>
      <c r="L214" s="139">
        <v>-163748</v>
      </c>
      <c r="M214" s="139">
        <v>56</v>
      </c>
      <c r="N214" s="139">
        <v>47</v>
      </c>
      <c r="O214" s="139">
        <v>-251</v>
      </c>
      <c r="P214" s="139">
        <v>607</v>
      </c>
      <c r="Q214" s="139">
        <v>6377.92</v>
      </c>
      <c r="R214" s="139">
        <v>-1275</v>
      </c>
      <c r="S214" s="139">
        <v>-1685</v>
      </c>
      <c r="T214" s="139">
        <v>-1872</v>
      </c>
      <c r="U214" s="139">
        <v>13922.397000000001</v>
      </c>
      <c r="V214" s="139">
        <v>-5978</v>
      </c>
      <c r="W214" s="139">
        <v>-2832</v>
      </c>
      <c r="X214" s="139">
        <v>-3527</v>
      </c>
      <c r="Y214" s="139">
        <v>-3358.92</v>
      </c>
      <c r="Z214" s="139">
        <v>15</v>
      </c>
      <c r="AA214" s="139">
        <v>-34</v>
      </c>
      <c r="AB214" s="139">
        <v>-33</v>
      </c>
      <c r="AC214" s="139">
        <v>4995.18</v>
      </c>
      <c r="AD214" s="139">
        <v>-58</v>
      </c>
      <c r="AE214" s="139">
        <v>-241</v>
      </c>
      <c r="AF214" s="139">
        <v>-223</v>
      </c>
      <c r="AG214" s="139">
        <v>-1589.864</v>
      </c>
      <c r="AH214" s="139">
        <v>-2222</v>
      </c>
      <c r="AI214" s="139">
        <v>-2139</v>
      </c>
      <c r="AJ214" s="139">
        <v>-3765</v>
      </c>
      <c r="AK214" s="139">
        <v>2870.4360000000001</v>
      </c>
      <c r="AL214" s="139">
        <v>1217</v>
      </c>
      <c r="AM214" s="139">
        <v>873</v>
      </c>
      <c r="AN214" s="139">
        <v>2814</v>
      </c>
      <c r="AO214" s="139">
        <v>6488.13</v>
      </c>
      <c r="AP214" s="139">
        <v>-125</v>
      </c>
      <c r="AQ214" s="139">
        <v>-128</v>
      </c>
      <c r="AR214" s="139">
        <v>12390</v>
      </c>
      <c r="AS214" s="139">
        <v>34496.99</v>
      </c>
      <c r="AT214" s="139">
        <v>-4385</v>
      </c>
      <c r="AU214" s="139">
        <v>-3316</v>
      </c>
      <c r="AV214" s="139">
        <v>-2084</v>
      </c>
      <c r="AW214" s="139">
        <v>-15505.315000000001</v>
      </c>
      <c r="AX214" s="139">
        <v>-8220</v>
      </c>
      <c r="AY214" s="139">
        <v>17903</v>
      </c>
      <c r="AZ214" s="220"/>
    </row>
    <row r="215" spans="1:53">
      <c r="A215" s="139" t="s">
        <v>224</v>
      </c>
      <c r="B215" s="139">
        <v>0</v>
      </c>
      <c r="C215" s="139">
        <v>0</v>
      </c>
      <c r="D215" s="139">
        <v>0</v>
      </c>
      <c r="E215" s="139">
        <v>0</v>
      </c>
      <c r="F215" s="139">
        <v>0</v>
      </c>
      <c r="G215" s="139">
        <v>0</v>
      </c>
      <c r="H215" s="139">
        <v>0</v>
      </c>
      <c r="I215" s="139">
        <v>0</v>
      </c>
      <c r="J215" s="139">
        <v>0</v>
      </c>
      <c r="K215" s="139">
        <v>0</v>
      </c>
      <c r="L215" s="139">
        <v>0</v>
      </c>
      <c r="M215" s="139">
        <v>-162739</v>
      </c>
      <c r="N215" s="139">
        <v>0</v>
      </c>
      <c r="O215" s="139">
        <v>0</v>
      </c>
      <c r="P215" s="139">
        <v>0</v>
      </c>
      <c r="Q215" s="139">
        <v>0</v>
      </c>
      <c r="R215" s="139">
        <v>0</v>
      </c>
      <c r="S215" s="139">
        <v>0</v>
      </c>
      <c r="T215" s="139">
        <v>0</v>
      </c>
      <c r="U215" s="139">
        <v>0</v>
      </c>
      <c r="V215" s="139">
        <v>0</v>
      </c>
      <c r="W215" s="139">
        <v>0</v>
      </c>
      <c r="X215" s="139">
        <v>0</v>
      </c>
      <c r="Y215" s="139">
        <v>0</v>
      </c>
      <c r="Z215" s="139">
        <v>0</v>
      </c>
      <c r="AA215" s="139">
        <v>0</v>
      </c>
      <c r="AB215" s="139">
        <v>0</v>
      </c>
      <c r="AC215" s="139">
        <v>0</v>
      </c>
      <c r="AD215" s="139">
        <v>0</v>
      </c>
      <c r="AE215" s="139">
        <v>0</v>
      </c>
      <c r="AF215" s="139">
        <v>0</v>
      </c>
      <c r="AG215" s="139">
        <v>0</v>
      </c>
      <c r="AH215" s="139">
        <v>0</v>
      </c>
      <c r="AI215" s="139">
        <v>0</v>
      </c>
      <c r="AJ215" s="139">
        <v>0</v>
      </c>
      <c r="AK215" s="139">
        <v>0</v>
      </c>
      <c r="AL215" s="139">
        <v>0</v>
      </c>
      <c r="AM215" s="139">
        <v>0</v>
      </c>
      <c r="AN215" s="139">
        <v>0</v>
      </c>
      <c r="AO215" s="139">
        <v>0</v>
      </c>
      <c r="AP215" s="139">
        <v>0</v>
      </c>
      <c r="AQ215" s="139">
        <v>0</v>
      </c>
      <c r="AR215" s="139">
        <v>0</v>
      </c>
      <c r="AS215" s="139">
        <v>0</v>
      </c>
      <c r="AT215" s="139">
        <v>0</v>
      </c>
      <c r="AU215" s="139">
        <v>0</v>
      </c>
      <c r="AV215" s="139">
        <v>0</v>
      </c>
      <c r="AW215" s="139">
        <v>0</v>
      </c>
      <c r="AX215" s="139">
        <v>0</v>
      </c>
      <c r="AY215" s="139">
        <v>0</v>
      </c>
      <c r="AZ215" s="220"/>
    </row>
    <row r="216" spans="1:53">
      <c r="A216" s="139" t="s">
        <v>126</v>
      </c>
      <c r="B216" s="139">
        <v>0</v>
      </c>
      <c r="C216" s="139">
        <v>0</v>
      </c>
      <c r="D216" s="139">
        <v>0</v>
      </c>
      <c r="E216" s="139">
        <v>0</v>
      </c>
      <c r="F216" s="139">
        <v>0</v>
      </c>
      <c r="G216" s="139">
        <v>0</v>
      </c>
      <c r="H216" s="139">
        <v>0</v>
      </c>
      <c r="I216" s="139">
        <v>0</v>
      </c>
      <c r="J216" s="139">
        <v>0</v>
      </c>
      <c r="K216" s="139">
        <v>0</v>
      </c>
      <c r="L216" s="139">
        <v>0</v>
      </c>
      <c r="M216" s="139">
        <v>0</v>
      </c>
      <c r="N216" s="139">
        <v>0</v>
      </c>
      <c r="O216" s="139">
        <v>0</v>
      </c>
      <c r="P216" s="139">
        <v>0</v>
      </c>
      <c r="Q216" s="139">
        <v>0</v>
      </c>
      <c r="R216" s="139">
        <v>0</v>
      </c>
      <c r="S216" s="139">
        <v>0</v>
      </c>
      <c r="T216" s="139">
        <v>0</v>
      </c>
      <c r="U216" s="139">
        <v>0</v>
      </c>
      <c r="V216" s="139">
        <v>0</v>
      </c>
      <c r="W216" s="139">
        <v>0</v>
      </c>
      <c r="X216" s="139">
        <v>0</v>
      </c>
      <c r="Y216" s="139">
        <v>0</v>
      </c>
      <c r="Z216" s="139">
        <v>0</v>
      </c>
      <c r="AA216" s="139">
        <v>0</v>
      </c>
      <c r="AB216" s="139">
        <v>0</v>
      </c>
      <c r="AC216" s="139">
        <v>0</v>
      </c>
      <c r="AD216" s="139">
        <v>0</v>
      </c>
      <c r="AE216" s="139">
        <v>0</v>
      </c>
      <c r="AF216" s="139">
        <v>0</v>
      </c>
      <c r="AG216" s="139">
        <v>0</v>
      </c>
      <c r="AH216" s="139">
        <v>0</v>
      </c>
      <c r="AI216" s="139">
        <v>0</v>
      </c>
      <c r="AJ216" s="139">
        <v>0</v>
      </c>
      <c r="AK216" s="139">
        <v>-852918.95200000005</v>
      </c>
      <c r="AL216" s="139">
        <v>0</v>
      </c>
      <c r="AM216" s="139">
        <v>0</v>
      </c>
      <c r="AN216" s="139">
        <v>0</v>
      </c>
      <c r="AO216" s="139">
        <v>0</v>
      </c>
      <c r="AP216" s="139">
        <v>0</v>
      </c>
      <c r="AQ216" s="139">
        <v>0</v>
      </c>
      <c r="AR216" s="139">
        <v>0</v>
      </c>
      <c r="AS216" s="139">
        <v>0</v>
      </c>
      <c r="AT216" s="139">
        <v>0</v>
      </c>
      <c r="AU216" s="139">
        <v>0</v>
      </c>
      <c r="AV216" s="139">
        <v>0</v>
      </c>
      <c r="AW216" s="139">
        <v>0</v>
      </c>
      <c r="AX216" s="139">
        <v>0</v>
      </c>
      <c r="AY216" s="139">
        <v>0</v>
      </c>
      <c r="AZ216" s="220"/>
    </row>
    <row r="217" spans="1:53">
      <c r="A217" s="139" t="s">
        <v>142</v>
      </c>
      <c r="B217" s="139">
        <v>0</v>
      </c>
      <c r="C217" s="139">
        <v>0</v>
      </c>
      <c r="D217" s="139">
        <v>0</v>
      </c>
      <c r="E217" s="139">
        <v>0</v>
      </c>
      <c r="F217" s="139">
        <v>0</v>
      </c>
      <c r="G217" s="139">
        <v>-169280</v>
      </c>
      <c r="H217" s="139">
        <v>-254653</v>
      </c>
      <c r="I217" s="139">
        <v>-450542</v>
      </c>
      <c r="J217" s="139">
        <v>-117503</v>
      </c>
      <c r="K217" s="139">
        <v>-233622</v>
      </c>
      <c r="L217" s="139">
        <v>-346361</v>
      </c>
      <c r="M217" s="139">
        <v>-475123</v>
      </c>
      <c r="N217" s="139">
        <v>-123133</v>
      </c>
      <c r="O217" s="139">
        <v>-248822</v>
      </c>
      <c r="P217" s="139">
        <v>-379560</v>
      </c>
      <c r="Q217" s="139">
        <v>-497549.72</v>
      </c>
      <c r="R217" s="139">
        <v>-136069</v>
      </c>
      <c r="S217" s="139">
        <v>-273818</v>
      </c>
      <c r="T217" s="139">
        <v>-419274</v>
      </c>
      <c r="U217" s="139">
        <v>-584247.77099999995</v>
      </c>
      <c r="V217" s="139">
        <v>-168201</v>
      </c>
      <c r="W217" s="139">
        <v>-344676</v>
      </c>
      <c r="X217" s="139">
        <v>-514330</v>
      </c>
      <c r="Y217" s="139">
        <v>-685931.49399999995</v>
      </c>
      <c r="Z217" s="139">
        <v>-178315</v>
      </c>
      <c r="AA217" s="139">
        <v>-384380</v>
      </c>
      <c r="AB217" s="139">
        <v>-601292</v>
      </c>
      <c r="AC217" s="139">
        <v>-813271.49</v>
      </c>
      <c r="AD217" s="139">
        <v>-209570</v>
      </c>
      <c r="AE217" s="139">
        <v>-398542</v>
      </c>
      <c r="AF217" s="139">
        <v>-576943</v>
      </c>
      <c r="AG217" s="139">
        <v>-749304.41599999997</v>
      </c>
      <c r="AH217" s="139">
        <v>-209629</v>
      </c>
      <c r="AI217" s="139">
        <v>-420743</v>
      </c>
      <c r="AJ217" s="139">
        <v>-639376</v>
      </c>
      <c r="AK217" s="139">
        <v>0</v>
      </c>
      <c r="AL217" s="139">
        <v>-218739</v>
      </c>
      <c r="AM217" s="139">
        <v>-418254</v>
      </c>
      <c r="AN217" s="139">
        <v>-619494</v>
      </c>
      <c r="AO217" s="139">
        <v>-838708.55</v>
      </c>
      <c r="AP217" s="139">
        <v>-255101</v>
      </c>
      <c r="AQ217" s="139">
        <v>-527417</v>
      </c>
      <c r="AR217" s="139">
        <v>-778546</v>
      </c>
      <c r="AS217" s="139">
        <v>-987151.12</v>
      </c>
      <c r="AT217" s="139">
        <v>-301173</v>
      </c>
      <c r="AU217" s="139">
        <v>-594623</v>
      </c>
      <c r="AV217" s="139">
        <v>-954060</v>
      </c>
      <c r="AW217" s="139">
        <v>-1295501.9820000001</v>
      </c>
      <c r="AX217" s="139">
        <v>-580727</v>
      </c>
      <c r="AY217" s="139">
        <v>-684689</v>
      </c>
      <c r="AZ217" s="220"/>
    </row>
    <row r="218" spans="1:53">
      <c r="A218" s="139" t="s">
        <v>143</v>
      </c>
      <c r="B218" s="139">
        <v>0</v>
      </c>
      <c r="C218" s="139">
        <v>0</v>
      </c>
      <c r="D218" s="139">
        <v>0</v>
      </c>
      <c r="E218" s="139">
        <v>0</v>
      </c>
      <c r="F218" s="139">
        <v>0</v>
      </c>
      <c r="G218" s="139">
        <v>0</v>
      </c>
      <c r="H218" s="139">
        <v>0</v>
      </c>
      <c r="I218" s="139">
        <v>0</v>
      </c>
      <c r="J218" s="139">
        <v>0</v>
      </c>
      <c r="K218" s="139">
        <v>0</v>
      </c>
      <c r="L218" s="139">
        <v>0</v>
      </c>
      <c r="M218" s="139">
        <v>0</v>
      </c>
      <c r="N218" s="139">
        <v>0</v>
      </c>
      <c r="O218" s="139">
        <v>0</v>
      </c>
      <c r="P218" s="139">
        <v>0</v>
      </c>
      <c r="Q218" s="139">
        <v>32769.96</v>
      </c>
      <c r="R218" s="139">
        <v>-19736</v>
      </c>
      <c r="S218" s="139">
        <v>3117</v>
      </c>
      <c r="T218" s="139">
        <v>-20253</v>
      </c>
      <c r="U218" s="139">
        <v>-24672.959999999999</v>
      </c>
      <c r="V218" s="139">
        <v>-31120</v>
      </c>
      <c r="W218" s="139">
        <v>11466</v>
      </c>
      <c r="X218" s="139">
        <v>11466</v>
      </c>
      <c r="Y218" s="139">
        <v>20782.611000000001</v>
      </c>
      <c r="Z218" s="139">
        <v>-12831</v>
      </c>
      <c r="AA218" s="139">
        <v>-12292</v>
      </c>
      <c r="AB218" s="139">
        <v>-16899</v>
      </c>
      <c r="AC218" s="139">
        <v>7827.12</v>
      </c>
      <c r="AD218" s="139">
        <v>-16811</v>
      </c>
      <c r="AE218" s="139">
        <v>31232</v>
      </c>
      <c r="AF218" s="139">
        <v>131321</v>
      </c>
      <c r="AG218" s="139">
        <v>120963.954</v>
      </c>
      <c r="AH218" s="139">
        <v>-32690</v>
      </c>
      <c r="AI218" s="139">
        <v>-34355</v>
      </c>
      <c r="AJ218" s="139">
        <v>-54743</v>
      </c>
      <c r="AK218" s="139">
        <v>0</v>
      </c>
      <c r="AL218" s="139">
        <v>-57103</v>
      </c>
      <c r="AM218" s="139">
        <v>-75032</v>
      </c>
      <c r="AN218" s="139">
        <v>-2458</v>
      </c>
      <c r="AO218" s="139">
        <v>0</v>
      </c>
      <c r="AP218" s="139">
        <v>0</v>
      </c>
      <c r="AQ218" s="139">
        <v>0</v>
      </c>
      <c r="AR218" s="139">
        <v>0</v>
      </c>
      <c r="AS218" s="139">
        <v>74.959999999999994</v>
      </c>
      <c r="AT218" s="139">
        <v>0</v>
      </c>
      <c r="AU218" s="139">
        <v>193448</v>
      </c>
      <c r="AV218" s="139">
        <v>192013</v>
      </c>
      <c r="AW218" s="139">
        <v>33609.677000000003</v>
      </c>
      <c r="AX218" s="139">
        <v>3668</v>
      </c>
      <c r="AY218" s="139">
        <v>-4351</v>
      </c>
      <c r="AZ218" s="220"/>
    </row>
    <row r="219" spans="1:53">
      <c r="A219" s="139" t="s">
        <v>1187</v>
      </c>
      <c r="B219" s="139">
        <v>0</v>
      </c>
      <c r="C219" s="139">
        <v>0</v>
      </c>
      <c r="D219" s="139">
        <v>0</v>
      </c>
      <c r="E219" s="139">
        <v>0</v>
      </c>
      <c r="F219" s="139">
        <v>0</v>
      </c>
      <c r="G219" s="139">
        <v>0</v>
      </c>
      <c r="H219" s="139">
        <v>0</v>
      </c>
      <c r="I219" s="139">
        <v>0</v>
      </c>
      <c r="J219" s="139">
        <v>0</v>
      </c>
      <c r="K219" s="139">
        <v>0</v>
      </c>
      <c r="L219" s="139">
        <v>0</v>
      </c>
      <c r="M219" s="139">
        <v>0</v>
      </c>
      <c r="N219" s="139">
        <v>0</v>
      </c>
      <c r="O219" s="139">
        <v>0</v>
      </c>
      <c r="P219" s="139">
        <v>0</v>
      </c>
      <c r="Q219" s="139">
        <v>-187015.22</v>
      </c>
      <c r="R219" s="139">
        <v>0</v>
      </c>
      <c r="S219" s="139">
        <v>0</v>
      </c>
      <c r="T219" s="139">
        <v>0</v>
      </c>
      <c r="U219" s="139">
        <v>0</v>
      </c>
      <c r="V219" s="139">
        <v>0</v>
      </c>
      <c r="W219" s="139">
        <v>0</v>
      </c>
      <c r="X219" s="139">
        <v>0</v>
      </c>
      <c r="Y219" s="139">
        <v>0</v>
      </c>
      <c r="Z219" s="139">
        <v>0</v>
      </c>
      <c r="AA219" s="139">
        <v>0</v>
      </c>
      <c r="AB219" s="139">
        <v>0</v>
      </c>
      <c r="AC219" s="139">
        <v>0</v>
      </c>
      <c r="AD219" s="139">
        <v>0</v>
      </c>
      <c r="AE219" s="139">
        <v>0</v>
      </c>
      <c r="AF219" s="139">
        <v>0</v>
      </c>
      <c r="AG219" s="139">
        <v>0</v>
      </c>
      <c r="AH219" s="139">
        <v>0</v>
      </c>
      <c r="AI219" s="139">
        <v>0</v>
      </c>
      <c r="AJ219" s="139">
        <v>0</v>
      </c>
      <c r="AK219" s="139">
        <v>0</v>
      </c>
      <c r="AL219" s="139">
        <v>0</v>
      </c>
      <c r="AM219" s="139">
        <v>0</v>
      </c>
      <c r="AN219" s="139">
        <v>0</v>
      </c>
      <c r="AO219" s="139">
        <v>0</v>
      </c>
      <c r="AP219" s="139">
        <v>0</v>
      </c>
      <c r="AQ219" s="139">
        <v>0</v>
      </c>
      <c r="AR219" s="139">
        <v>0</v>
      </c>
      <c r="AS219" s="139">
        <v>0</v>
      </c>
      <c r="AT219" s="139">
        <v>0</v>
      </c>
      <c r="AU219" s="139">
        <v>0</v>
      </c>
      <c r="AV219" s="139">
        <v>0</v>
      </c>
      <c r="AW219" s="139">
        <v>0</v>
      </c>
      <c r="AX219" s="139">
        <v>0</v>
      </c>
      <c r="AY219" s="139">
        <v>0</v>
      </c>
      <c r="AZ219" s="220"/>
    </row>
    <row r="220" spans="1:53">
      <c r="A220" s="139" t="s">
        <v>1113</v>
      </c>
      <c r="B220" s="139">
        <v>0</v>
      </c>
      <c r="C220" s="139">
        <v>0</v>
      </c>
      <c r="D220" s="139">
        <v>0</v>
      </c>
      <c r="E220" s="139">
        <v>0</v>
      </c>
      <c r="F220" s="139">
        <v>0</v>
      </c>
      <c r="G220" s="139">
        <v>0</v>
      </c>
      <c r="H220" s="139">
        <v>0</v>
      </c>
      <c r="I220" s="139">
        <v>0</v>
      </c>
      <c r="J220" s="139">
        <v>0</v>
      </c>
      <c r="K220" s="139">
        <v>0</v>
      </c>
      <c r="L220" s="139">
        <v>0</v>
      </c>
      <c r="M220" s="139">
        <v>0</v>
      </c>
      <c r="N220" s="139">
        <v>0</v>
      </c>
      <c r="O220" s="139">
        <v>0</v>
      </c>
      <c r="P220" s="139">
        <v>0</v>
      </c>
      <c r="Q220" s="139">
        <v>0</v>
      </c>
      <c r="R220" s="139">
        <v>0</v>
      </c>
      <c r="S220" s="139">
        <v>0</v>
      </c>
      <c r="T220" s="139">
        <v>0</v>
      </c>
      <c r="U220" s="139">
        <v>0</v>
      </c>
      <c r="V220" s="139">
        <v>0</v>
      </c>
      <c r="W220" s="139">
        <v>0</v>
      </c>
      <c r="X220" s="139">
        <v>0</v>
      </c>
      <c r="Y220" s="139">
        <v>0</v>
      </c>
      <c r="Z220" s="139">
        <v>0</v>
      </c>
      <c r="AA220" s="139">
        <v>0</v>
      </c>
      <c r="AB220" s="139">
        <v>0</v>
      </c>
      <c r="AC220" s="139">
        <v>-66250</v>
      </c>
      <c r="AD220" s="139">
        <v>0</v>
      </c>
      <c r="AE220" s="139">
        <v>0</v>
      </c>
      <c r="AF220" s="139">
        <v>0</v>
      </c>
      <c r="AG220" s="139">
        <v>0</v>
      </c>
      <c r="AH220" s="139">
        <v>0</v>
      </c>
      <c r="AI220" s="139">
        <v>0</v>
      </c>
      <c r="AJ220" s="139">
        <v>0</v>
      </c>
      <c r="AK220" s="139">
        <v>0</v>
      </c>
      <c r="AL220" s="139">
        <v>0</v>
      </c>
      <c r="AM220" s="139">
        <v>0</v>
      </c>
      <c r="AN220" s="139">
        <v>0</v>
      </c>
      <c r="AO220" s="139">
        <v>0</v>
      </c>
      <c r="AP220" s="139">
        <v>0</v>
      </c>
      <c r="AQ220" s="139">
        <v>0</v>
      </c>
      <c r="AR220" s="139">
        <v>0</v>
      </c>
      <c r="AS220" s="139">
        <v>0</v>
      </c>
      <c r="AT220" s="139">
        <v>0</v>
      </c>
      <c r="AU220" s="139">
        <v>0</v>
      </c>
      <c r="AV220" s="139">
        <v>0</v>
      </c>
      <c r="AW220" s="139">
        <v>0</v>
      </c>
      <c r="AX220" s="139">
        <v>0</v>
      </c>
      <c r="AY220" s="139">
        <v>0</v>
      </c>
      <c r="AZ220" s="220"/>
    </row>
    <row r="221" spans="1:53">
      <c r="A221" s="139" t="s">
        <v>144</v>
      </c>
      <c r="B221" s="139">
        <v>0</v>
      </c>
      <c r="C221" s="139">
        <v>0</v>
      </c>
      <c r="D221" s="139">
        <v>0</v>
      </c>
      <c r="E221" s="139">
        <v>0</v>
      </c>
      <c r="F221" s="139">
        <v>0</v>
      </c>
      <c r="G221" s="139">
        <v>0</v>
      </c>
      <c r="H221" s="139">
        <v>0</v>
      </c>
      <c r="I221" s="139">
        <v>0</v>
      </c>
      <c r="J221" s="139">
        <v>0</v>
      </c>
      <c r="K221" s="139">
        <v>0</v>
      </c>
      <c r="L221" s="139">
        <v>0</v>
      </c>
      <c r="M221" s="139">
        <v>0</v>
      </c>
      <c r="N221" s="139">
        <v>0</v>
      </c>
      <c r="O221" s="139">
        <v>0</v>
      </c>
      <c r="P221" s="139">
        <v>0</v>
      </c>
      <c r="Q221" s="139">
        <v>0</v>
      </c>
      <c r="R221" s="139">
        <v>0</v>
      </c>
      <c r="S221" s="139">
        <v>0</v>
      </c>
      <c r="T221" s="139">
        <v>0</v>
      </c>
      <c r="U221" s="139">
        <v>0</v>
      </c>
      <c r="V221" s="139">
        <v>0</v>
      </c>
      <c r="W221" s="139">
        <v>0</v>
      </c>
      <c r="X221" s="139">
        <v>0</v>
      </c>
      <c r="Y221" s="139">
        <v>-377333.33399999997</v>
      </c>
      <c r="Z221" s="139">
        <v>0</v>
      </c>
      <c r="AA221" s="139">
        <v>0</v>
      </c>
      <c r="AB221" s="139">
        <v>0</v>
      </c>
      <c r="AC221" s="139">
        <v>0</v>
      </c>
      <c r="AD221" s="139">
        <v>-134397</v>
      </c>
      <c r="AE221" s="139">
        <v>-134397</v>
      </c>
      <c r="AF221" s="139">
        <v>-166226</v>
      </c>
      <c r="AG221" s="139">
        <v>0</v>
      </c>
      <c r="AH221" s="139">
        <v>0</v>
      </c>
      <c r="AI221" s="139">
        <v>0</v>
      </c>
      <c r="AJ221" s="139">
        <v>0</v>
      </c>
      <c r="AK221" s="139">
        <v>0</v>
      </c>
      <c r="AL221" s="139">
        <v>0</v>
      </c>
      <c r="AM221" s="139">
        <v>0</v>
      </c>
      <c r="AN221" s="139">
        <v>0</v>
      </c>
      <c r="AO221" s="139">
        <v>0</v>
      </c>
      <c r="AP221" s="139">
        <v>0</v>
      </c>
      <c r="AQ221" s="139">
        <v>0</v>
      </c>
      <c r="AR221" s="139">
        <v>0</v>
      </c>
      <c r="AS221" s="139">
        <v>0</v>
      </c>
      <c r="AT221" s="139">
        <v>0</v>
      </c>
      <c r="AU221" s="139">
        <v>0</v>
      </c>
      <c r="AV221" s="139">
        <v>0</v>
      </c>
      <c r="AW221" s="139">
        <v>0</v>
      </c>
      <c r="AX221" s="139">
        <v>0</v>
      </c>
      <c r="AY221" s="139">
        <v>0</v>
      </c>
      <c r="AZ221" s="220"/>
    </row>
    <row r="222" spans="1:53">
      <c r="A222" s="139" t="s">
        <v>145</v>
      </c>
      <c r="B222" s="139">
        <v>0</v>
      </c>
      <c r="C222" s="139">
        <v>0</v>
      </c>
      <c r="D222" s="139">
        <v>0</v>
      </c>
      <c r="E222" s="139">
        <v>0</v>
      </c>
      <c r="F222" s="139">
        <v>0</v>
      </c>
      <c r="G222" s="139">
        <v>0</v>
      </c>
      <c r="H222" s="139">
        <v>0</v>
      </c>
      <c r="I222" s="139">
        <v>0</v>
      </c>
      <c r="J222" s="139">
        <v>0</v>
      </c>
      <c r="K222" s="139">
        <v>0</v>
      </c>
      <c r="L222" s="139">
        <v>0</v>
      </c>
      <c r="M222" s="139">
        <v>0</v>
      </c>
      <c r="N222" s="139">
        <v>0</v>
      </c>
      <c r="O222" s="139">
        <v>0</v>
      </c>
      <c r="P222" s="139">
        <v>0</v>
      </c>
      <c r="Q222" s="139">
        <v>0</v>
      </c>
      <c r="R222" s="139">
        <v>0</v>
      </c>
      <c r="S222" s="139">
        <v>0</v>
      </c>
      <c r="T222" s="139">
        <v>0</v>
      </c>
      <c r="U222" s="139">
        <v>0</v>
      </c>
      <c r="V222" s="139">
        <v>0</v>
      </c>
      <c r="W222" s="139">
        <v>0</v>
      </c>
      <c r="X222" s="139">
        <v>0</v>
      </c>
      <c r="Y222" s="139">
        <v>0</v>
      </c>
      <c r="Z222" s="139">
        <v>0</v>
      </c>
      <c r="AA222" s="139">
        <v>0</v>
      </c>
      <c r="AB222" s="139">
        <v>0</v>
      </c>
      <c r="AC222" s="139">
        <v>0</v>
      </c>
      <c r="AD222" s="139">
        <v>0</v>
      </c>
      <c r="AE222" s="139">
        <v>0</v>
      </c>
      <c r="AF222" s="139">
        <v>0</v>
      </c>
      <c r="AG222" s="139">
        <v>0</v>
      </c>
      <c r="AH222" s="139">
        <v>0</v>
      </c>
      <c r="AI222" s="139">
        <v>0</v>
      </c>
      <c r="AJ222" s="139">
        <v>0</v>
      </c>
      <c r="AK222" s="139">
        <v>0</v>
      </c>
      <c r="AL222" s="139">
        <v>0</v>
      </c>
      <c r="AM222" s="139">
        <v>0</v>
      </c>
      <c r="AN222" s="139">
        <v>0</v>
      </c>
      <c r="AO222" s="139">
        <v>0</v>
      </c>
      <c r="AP222" s="139">
        <v>0</v>
      </c>
      <c r="AQ222" s="139">
        <v>0</v>
      </c>
      <c r="AR222" s="139">
        <v>-7500</v>
      </c>
      <c r="AS222" s="139">
        <v>-7673.58</v>
      </c>
      <c r="AT222" s="139">
        <v>-44810</v>
      </c>
      <c r="AU222" s="139">
        <v>-44810</v>
      </c>
      <c r="AV222" s="139">
        <v>0</v>
      </c>
      <c r="AW222" s="139">
        <v>-48941.616999999998</v>
      </c>
      <c r="AX222" s="139">
        <v>0</v>
      </c>
      <c r="AY222" s="139">
        <v>0</v>
      </c>
      <c r="AZ222" s="220"/>
    </row>
    <row r="223" spans="1:53">
      <c r="A223" s="139" t="s">
        <v>146</v>
      </c>
      <c r="B223" s="139">
        <v>0</v>
      </c>
      <c r="C223" s="139">
        <v>0</v>
      </c>
      <c r="D223" s="139">
        <v>0</v>
      </c>
      <c r="E223" s="139">
        <v>0</v>
      </c>
      <c r="F223" s="139">
        <v>0</v>
      </c>
      <c r="G223" s="139">
        <v>0</v>
      </c>
      <c r="H223" s="139">
        <v>0</v>
      </c>
      <c r="I223" s="139">
        <v>0</v>
      </c>
      <c r="J223" s="139">
        <v>0</v>
      </c>
      <c r="K223" s="139">
        <v>0</v>
      </c>
      <c r="L223" s="139">
        <v>0</v>
      </c>
      <c r="M223" s="139">
        <v>0</v>
      </c>
      <c r="N223" s="139">
        <v>0</v>
      </c>
      <c r="O223" s="139">
        <v>0</v>
      </c>
      <c r="P223" s="139">
        <v>0</v>
      </c>
      <c r="Q223" s="139">
        <v>0</v>
      </c>
      <c r="R223" s="139">
        <v>0</v>
      </c>
      <c r="S223" s="139">
        <v>0</v>
      </c>
      <c r="T223" s="139">
        <v>0</v>
      </c>
      <c r="U223" s="139">
        <v>0</v>
      </c>
      <c r="V223" s="139">
        <v>0</v>
      </c>
      <c r="W223" s="139">
        <v>0</v>
      </c>
      <c r="X223" s="139">
        <v>0</v>
      </c>
      <c r="Y223" s="139">
        <v>0</v>
      </c>
      <c r="Z223" s="139">
        <v>0</v>
      </c>
      <c r="AA223" s="139">
        <v>0</v>
      </c>
      <c r="AB223" s="139">
        <v>0</v>
      </c>
      <c r="AC223" s="139">
        <v>0</v>
      </c>
      <c r="AD223" s="139">
        <v>0</v>
      </c>
      <c r="AE223" s="139">
        <v>0</v>
      </c>
      <c r="AF223" s="139">
        <v>0</v>
      </c>
      <c r="AG223" s="139">
        <v>0</v>
      </c>
      <c r="AH223" s="139">
        <v>0</v>
      </c>
      <c r="AI223" s="139">
        <v>0</v>
      </c>
      <c r="AJ223" s="139">
        <v>0</v>
      </c>
      <c r="AK223" s="139">
        <v>0</v>
      </c>
      <c r="AL223" s="139">
        <v>0</v>
      </c>
      <c r="AM223" s="139">
        <v>0</v>
      </c>
      <c r="AN223" s="139">
        <v>0</v>
      </c>
      <c r="AO223" s="139">
        <v>0</v>
      </c>
      <c r="AP223" s="139">
        <v>-8922</v>
      </c>
      <c r="AQ223" s="139">
        <v>-37235</v>
      </c>
      <c r="AR223" s="139">
        <v>-60359</v>
      </c>
      <c r="AS223" s="139">
        <v>-131547.15</v>
      </c>
      <c r="AT223" s="139">
        <v>-83185</v>
      </c>
      <c r="AU223" s="139">
        <v>-206497</v>
      </c>
      <c r="AV223" s="139">
        <v>-54603</v>
      </c>
      <c r="AW223" s="139">
        <v>-193943.54199999999</v>
      </c>
      <c r="AX223" s="139">
        <v>-35259</v>
      </c>
      <c r="AY223" s="139">
        <v>-410518</v>
      </c>
      <c r="AZ223" s="220"/>
    </row>
    <row r="224" spans="1:53">
      <c r="A224" s="139" t="s">
        <v>147</v>
      </c>
      <c r="B224" s="139">
        <v>0</v>
      </c>
      <c r="C224" s="139">
        <v>0</v>
      </c>
      <c r="D224" s="139">
        <v>0</v>
      </c>
      <c r="E224" s="139">
        <v>0</v>
      </c>
      <c r="F224" s="139">
        <v>0</v>
      </c>
      <c r="G224" s="139">
        <v>-698</v>
      </c>
      <c r="H224" s="139">
        <v>-2076</v>
      </c>
      <c r="I224" s="139">
        <v>0</v>
      </c>
      <c r="J224" s="139">
        <v>0</v>
      </c>
      <c r="K224" s="139">
        <v>0</v>
      </c>
      <c r="L224" s="139">
        <v>0</v>
      </c>
      <c r="M224" s="139">
        <v>0</v>
      </c>
      <c r="N224" s="139">
        <v>-2114</v>
      </c>
      <c r="O224" s="139">
        <v>-2070</v>
      </c>
      <c r="P224" s="139">
        <v>461</v>
      </c>
      <c r="Q224" s="139">
        <v>461.57</v>
      </c>
      <c r="R224" s="139">
        <v>68</v>
      </c>
      <c r="S224" s="139">
        <v>18439</v>
      </c>
      <c r="T224" s="139">
        <v>997</v>
      </c>
      <c r="U224" s="139">
        <v>18649.307000000001</v>
      </c>
      <c r="V224" s="139">
        <v>-1399</v>
      </c>
      <c r="W224" s="139">
        <v>0</v>
      </c>
      <c r="X224" s="139">
        <v>4329</v>
      </c>
      <c r="Y224" s="139">
        <v>0</v>
      </c>
      <c r="Z224" s="139">
        <v>0</v>
      </c>
      <c r="AA224" s="139">
        <v>0</v>
      </c>
      <c r="AB224" s="139">
        <v>-36665</v>
      </c>
      <c r="AC224" s="139">
        <v>0</v>
      </c>
      <c r="AD224" s="139">
        <v>0</v>
      </c>
      <c r="AE224" s="139">
        <v>0</v>
      </c>
      <c r="AF224" s="139">
        <v>0</v>
      </c>
      <c r="AG224" s="139">
        <v>0</v>
      </c>
      <c r="AH224" s="139">
        <v>0</v>
      </c>
      <c r="AI224" s="139">
        <v>0</v>
      </c>
      <c r="AJ224" s="139">
        <v>0</v>
      </c>
      <c r="AK224" s="139">
        <v>411.17599999999999</v>
      </c>
      <c r="AL224" s="139">
        <v>0</v>
      </c>
      <c r="AM224" s="139">
        <v>0</v>
      </c>
      <c r="AN224" s="139">
        <v>0</v>
      </c>
      <c r="AO224" s="139">
        <v>0</v>
      </c>
      <c r="AP224" s="139">
        <v>0</v>
      </c>
      <c r="AQ224" s="139">
        <v>0</v>
      </c>
      <c r="AR224" s="139">
        <v>0</v>
      </c>
      <c r="AS224" s="139">
        <v>0</v>
      </c>
      <c r="AT224" s="139">
        <v>0</v>
      </c>
      <c r="AU224" s="139">
        <v>0</v>
      </c>
      <c r="AV224" s="139">
        <v>-4232</v>
      </c>
      <c r="AW224" s="139">
        <v>0</v>
      </c>
      <c r="AX224" s="139">
        <v>0</v>
      </c>
      <c r="AY224" s="139">
        <v>0</v>
      </c>
      <c r="AZ224" s="220"/>
    </row>
    <row r="225" spans="1:52">
      <c r="A225" s="139" t="s">
        <v>1044</v>
      </c>
      <c r="B225" s="139">
        <v>0</v>
      </c>
      <c r="C225" s="139">
        <v>0</v>
      </c>
      <c r="D225" s="139">
        <v>0</v>
      </c>
      <c r="E225" s="139">
        <v>0</v>
      </c>
      <c r="F225" s="139">
        <v>0</v>
      </c>
      <c r="G225" s="139">
        <v>0</v>
      </c>
      <c r="H225" s="139">
        <v>0</v>
      </c>
      <c r="I225" s="139">
        <v>-14436</v>
      </c>
      <c r="J225" s="139">
        <v>-867</v>
      </c>
      <c r="K225" s="139">
        <v>-2033</v>
      </c>
      <c r="L225" s="139">
        <v>-1214</v>
      </c>
      <c r="M225" s="139">
        <v>-1214</v>
      </c>
      <c r="N225" s="139">
        <v>0</v>
      </c>
      <c r="O225" s="139">
        <v>0</v>
      </c>
      <c r="P225" s="139">
        <v>0</v>
      </c>
      <c r="Q225" s="139">
        <v>0</v>
      </c>
      <c r="R225" s="139">
        <v>0</v>
      </c>
      <c r="S225" s="139">
        <v>0</v>
      </c>
      <c r="T225" s="139">
        <v>-1601562</v>
      </c>
      <c r="U225" s="139">
        <v>-1775836.3319999999</v>
      </c>
      <c r="V225" s="139">
        <v>0</v>
      </c>
      <c r="W225" s="139">
        <v>147</v>
      </c>
      <c r="X225" s="139">
        <v>0</v>
      </c>
      <c r="Y225" s="139">
        <v>746.822</v>
      </c>
      <c r="Z225" s="139">
        <v>-78</v>
      </c>
      <c r="AA225" s="139">
        <v>-36744</v>
      </c>
      <c r="AB225" s="139">
        <v>0</v>
      </c>
      <c r="AC225" s="139">
        <v>-2180.2600000000002</v>
      </c>
      <c r="AD225" s="139">
        <v>148</v>
      </c>
      <c r="AE225" s="139">
        <v>-158</v>
      </c>
      <c r="AF225" s="139">
        <v>3597</v>
      </c>
      <c r="AG225" s="139">
        <v>18866.382000000001</v>
      </c>
      <c r="AH225" s="139">
        <v>18866</v>
      </c>
      <c r="AI225" s="139">
        <v>-454</v>
      </c>
      <c r="AJ225" s="139">
        <v>-86</v>
      </c>
      <c r="AK225" s="139">
        <v>0</v>
      </c>
      <c r="AL225" s="139">
        <v>-12625</v>
      </c>
      <c r="AM225" s="139">
        <v>751</v>
      </c>
      <c r="AN225" s="139">
        <v>433</v>
      </c>
      <c r="AO225" s="139">
        <v>-49766.62</v>
      </c>
      <c r="AP225" s="139">
        <v>0</v>
      </c>
      <c r="AQ225" s="139">
        <v>59</v>
      </c>
      <c r="AR225" s="139">
        <v>-5691</v>
      </c>
      <c r="AS225" s="139">
        <v>-3504.61</v>
      </c>
      <c r="AT225" s="139">
        <v>-3058</v>
      </c>
      <c r="AU225" s="139">
        <v>-4661</v>
      </c>
      <c r="AV225" s="139">
        <v>0</v>
      </c>
      <c r="AW225" s="139">
        <v>-1651.9639999999999</v>
      </c>
      <c r="AX225" s="139">
        <v>-2569629</v>
      </c>
      <c r="AY225" s="139">
        <v>-2569641</v>
      </c>
      <c r="AZ225" s="220"/>
    </row>
    <row r="226" spans="1:52">
      <c r="A226" s="139" t="s">
        <v>148</v>
      </c>
      <c r="B226" s="139">
        <v>0</v>
      </c>
      <c r="C226" s="139">
        <v>0</v>
      </c>
      <c r="D226" s="139">
        <v>0</v>
      </c>
      <c r="E226" s="139">
        <v>0</v>
      </c>
      <c r="F226" s="139">
        <v>0</v>
      </c>
      <c r="G226" s="139">
        <v>0</v>
      </c>
      <c r="H226" s="139">
        <v>0</v>
      </c>
      <c r="I226" s="139">
        <v>0</v>
      </c>
      <c r="J226" s="139">
        <v>0</v>
      </c>
      <c r="K226" s="139">
        <v>0</v>
      </c>
      <c r="L226" s="139">
        <v>0</v>
      </c>
      <c r="M226" s="139">
        <v>0</v>
      </c>
      <c r="N226" s="139">
        <v>966</v>
      </c>
      <c r="O226" s="139">
        <v>0</v>
      </c>
      <c r="P226" s="139">
        <v>0</v>
      </c>
      <c r="Q226" s="139">
        <v>0</v>
      </c>
      <c r="R226" s="139">
        <v>0</v>
      </c>
      <c r="S226" s="139">
        <v>0</v>
      </c>
      <c r="T226" s="139">
        <v>0</v>
      </c>
      <c r="U226" s="139">
        <v>0</v>
      </c>
      <c r="V226" s="139">
        <v>0</v>
      </c>
      <c r="W226" s="139">
        <v>0</v>
      </c>
      <c r="X226" s="139">
        <v>0</v>
      </c>
      <c r="Y226" s="139">
        <v>0</v>
      </c>
      <c r="Z226" s="139">
        <v>0</v>
      </c>
      <c r="AA226" s="139">
        <v>0</v>
      </c>
      <c r="AB226" s="139">
        <v>0</v>
      </c>
      <c r="AC226" s="139">
        <v>0</v>
      </c>
      <c r="AD226" s="139">
        <v>0</v>
      </c>
      <c r="AE226" s="139">
        <v>0</v>
      </c>
      <c r="AF226" s="139">
        <v>0</v>
      </c>
      <c r="AG226" s="139">
        <v>0</v>
      </c>
      <c r="AH226" s="139">
        <v>0</v>
      </c>
      <c r="AI226" s="139">
        <v>0</v>
      </c>
      <c r="AJ226" s="139">
        <v>0</v>
      </c>
      <c r="AK226" s="139">
        <v>0</v>
      </c>
      <c r="AL226" s="139">
        <v>0</v>
      </c>
      <c r="AM226" s="139">
        <v>0</v>
      </c>
      <c r="AN226" s="139">
        <v>0</v>
      </c>
      <c r="AO226" s="139">
        <v>0</v>
      </c>
      <c r="AP226" s="139">
        <v>0</v>
      </c>
      <c r="AQ226" s="139">
        <v>0</v>
      </c>
      <c r="AR226" s="139">
        <v>0</v>
      </c>
      <c r="AS226" s="139">
        <v>0</v>
      </c>
      <c r="AT226" s="139">
        <v>0</v>
      </c>
      <c r="AU226" s="139">
        <v>-37953</v>
      </c>
      <c r="AV226" s="139">
        <v>0</v>
      </c>
      <c r="AW226" s="139">
        <v>0</v>
      </c>
      <c r="AX226" s="139">
        <v>0</v>
      </c>
      <c r="AY226" s="139">
        <v>-4010</v>
      </c>
      <c r="AZ226" s="220"/>
    </row>
    <row r="227" spans="1:52">
      <c r="A227" s="139" t="s">
        <v>1188</v>
      </c>
      <c r="B227" s="139">
        <v>0</v>
      </c>
      <c r="C227" s="139">
        <v>0</v>
      </c>
      <c r="D227" s="139">
        <v>0</v>
      </c>
      <c r="E227" s="139">
        <v>0</v>
      </c>
      <c r="F227" s="139">
        <v>0</v>
      </c>
      <c r="G227" s="139">
        <v>0</v>
      </c>
      <c r="H227" s="139">
        <v>0</v>
      </c>
      <c r="I227" s="139">
        <v>0</v>
      </c>
      <c r="J227" s="139">
        <v>0</v>
      </c>
      <c r="K227" s="139">
        <v>0</v>
      </c>
      <c r="L227" s="139">
        <v>0</v>
      </c>
      <c r="M227" s="139">
        <v>0</v>
      </c>
      <c r="N227" s="139">
        <v>0</v>
      </c>
      <c r="O227" s="139">
        <v>0</v>
      </c>
      <c r="P227" s="139">
        <v>0</v>
      </c>
      <c r="Q227" s="139">
        <v>-22151.21</v>
      </c>
      <c r="R227" s="139">
        <v>18958</v>
      </c>
      <c r="S227" s="139">
        <v>18886</v>
      </c>
      <c r="T227" s="139">
        <v>-4031</v>
      </c>
      <c r="U227" s="139">
        <v>931.00599999999997</v>
      </c>
      <c r="V227" s="139">
        <v>-3011</v>
      </c>
      <c r="W227" s="139">
        <v>-5665</v>
      </c>
      <c r="X227" s="139">
        <v>-12343</v>
      </c>
      <c r="Y227" s="139">
        <v>-43706.478000000003</v>
      </c>
      <c r="Z227" s="139">
        <v>0</v>
      </c>
      <c r="AA227" s="139">
        <v>23726</v>
      </c>
      <c r="AB227" s="139">
        <v>30803</v>
      </c>
      <c r="AC227" s="139">
        <v>22039.82</v>
      </c>
      <c r="AD227" s="139">
        <v>19400</v>
      </c>
      <c r="AE227" s="139">
        <v>-6798</v>
      </c>
      <c r="AF227" s="139">
        <v>58929</v>
      </c>
      <c r="AG227" s="139">
        <v>44126.81</v>
      </c>
      <c r="AH227" s="139">
        <v>-28309</v>
      </c>
      <c r="AI227" s="139">
        <v>-28808</v>
      </c>
      <c r="AJ227" s="139">
        <v>-28757</v>
      </c>
      <c r="AK227" s="139">
        <v>0</v>
      </c>
      <c r="AL227" s="139">
        <v>4901</v>
      </c>
      <c r="AM227" s="139">
        <v>5341</v>
      </c>
      <c r="AN227" s="139">
        <v>-3210</v>
      </c>
      <c r="AO227" s="139">
        <v>-3209.76</v>
      </c>
      <c r="AP227" s="139">
        <v>0</v>
      </c>
      <c r="AQ227" s="139">
        <v>0</v>
      </c>
      <c r="AR227" s="139">
        <v>0</v>
      </c>
      <c r="AS227" s="139">
        <v>0</v>
      </c>
      <c r="AT227" s="139">
        <v>13593</v>
      </c>
      <c r="AU227" s="139">
        <v>0</v>
      </c>
      <c r="AV227" s="139">
        <v>-23172</v>
      </c>
      <c r="AW227" s="139">
        <v>192118.451</v>
      </c>
      <c r="AX227" s="139">
        <v>28723</v>
      </c>
      <c r="AY227" s="139">
        <v>147052</v>
      </c>
      <c r="AZ227" s="220"/>
    </row>
    <row r="228" spans="1:52">
      <c r="A228" s="139" t="s">
        <v>1189</v>
      </c>
      <c r="B228" s="139">
        <v>0</v>
      </c>
      <c r="C228" s="139">
        <v>0</v>
      </c>
      <c r="D228" s="139">
        <v>0</v>
      </c>
      <c r="E228" s="139">
        <v>0</v>
      </c>
      <c r="F228" s="139">
        <v>0</v>
      </c>
      <c r="G228" s="139">
        <v>0</v>
      </c>
      <c r="H228" s="139">
        <v>0</v>
      </c>
      <c r="I228" s="139">
        <v>0</v>
      </c>
      <c r="J228" s="139">
        <v>0</v>
      </c>
      <c r="K228" s="139">
        <v>0</v>
      </c>
      <c r="L228" s="139">
        <v>0</v>
      </c>
      <c r="M228" s="139">
        <v>0</v>
      </c>
      <c r="N228" s="139">
        <v>0</v>
      </c>
      <c r="O228" s="139">
        <v>0</v>
      </c>
      <c r="P228" s="139">
        <v>0</v>
      </c>
      <c r="Q228" s="139">
        <v>0</v>
      </c>
      <c r="R228" s="139">
        <v>0</v>
      </c>
      <c r="S228" s="139">
        <v>0</v>
      </c>
      <c r="T228" s="139">
        <v>0</v>
      </c>
      <c r="U228" s="139">
        <v>0</v>
      </c>
      <c r="V228" s="139">
        <v>0</v>
      </c>
      <c r="W228" s="139">
        <v>0</v>
      </c>
      <c r="X228" s="139">
        <v>0</v>
      </c>
      <c r="Y228" s="139">
        <v>0</v>
      </c>
      <c r="Z228" s="139">
        <v>0</v>
      </c>
      <c r="AA228" s="139">
        <v>0</v>
      </c>
      <c r="AB228" s="139">
        <v>0</v>
      </c>
      <c r="AC228" s="139">
        <v>0</v>
      </c>
      <c r="AD228" s="139">
        <v>0</v>
      </c>
      <c r="AE228" s="139">
        <v>0</v>
      </c>
      <c r="AF228" s="139">
        <v>0</v>
      </c>
      <c r="AG228" s="139">
        <v>0</v>
      </c>
      <c r="AH228" s="139">
        <v>0</v>
      </c>
      <c r="AI228" s="139">
        <v>0</v>
      </c>
      <c r="AJ228" s="139">
        <v>0</v>
      </c>
      <c r="AK228" s="139">
        <v>141032.55799999999</v>
      </c>
      <c r="AL228" s="139">
        <v>0</v>
      </c>
      <c r="AM228" s="139">
        <v>0</v>
      </c>
      <c r="AN228" s="139">
        <v>0</v>
      </c>
      <c r="AO228" s="139">
        <v>0</v>
      </c>
      <c r="AP228" s="139">
        <v>0</v>
      </c>
      <c r="AQ228" s="139">
        <v>0</v>
      </c>
      <c r="AR228" s="139">
        <v>0</v>
      </c>
      <c r="AS228" s="139">
        <v>0</v>
      </c>
      <c r="AT228" s="139">
        <v>0</v>
      </c>
      <c r="AU228" s="139">
        <v>0</v>
      </c>
      <c r="AV228" s="139">
        <v>9624</v>
      </c>
      <c r="AW228" s="139">
        <v>0</v>
      </c>
      <c r="AX228" s="139">
        <v>0</v>
      </c>
      <c r="AY228" s="139">
        <v>0</v>
      </c>
      <c r="AZ228" s="220"/>
    </row>
    <row r="229" spans="1:52">
      <c r="A229" s="139" t="s">
        <v>1190</v>
      </c>
      <c r="B229" s="139">
        <v>0</v>
      </c>
      <c r="C229" s="139">
        <v>0</v>
      </c>
      <c r="D229" s="139">
        <v>0</v>
      </c>
      <c r="E229" s="139">
        <v>0</v>
      </c>
      <c r="F229" s="139">
        <v>0</v>
      </c>
      <c r="G229" s="139">
        <v>0</v>
      </c>
      <c r="H229" s="139">
        <v>-15447</v>
      </c>
      <c r="I229" s="139">
        <v>0</v>
      </c>
      <c r="J229" s="139">
        <v>0</v>
      </c>
      <c r="K229" s="139">
        <v>0</v>
      </c>
      <c r="L229" s="139">
        <v>0</v>
      </c>
      <c r="M229" s="139">
        <v>775000</v>
      </c>
      <c r="N229" s="139">
        <v>0</v>
      </c>
      <c r="O229" s="139">
        <v>0</v>
      </c>
      <c r="P229" s="139">
        <v>0</v>
      </c>
      <c r="Q229" s="139">
        <v>0</v>
      </c>
      <c r="R229" s="139">
        <v>0</v>
      </c>
      <c r="S229" s="139">
        <v>0</v>
      </c>
      <c r="T229" s="139">
        <v>0</v>
      </c>
      <c r="U229" s="139">
        <v>0</v>
      </c>
      <c r="V229" s="139">
        <v>0</v>
      </c>
      <c r="W229" s="139">
        <v>0</v>
      </c>
      <c r="X229" s="139">
        <v>0</v>
      </c>
      <c r="Y229" s="139">
        <v>0</v>
      </c>
      <c r="Z229" s="139">
        <v>0</v>
      </c>
      <c r="AA229" s="139">
        <v>0</v>
      </c>
      <c r="AB229" s="139">
        <v>0</v>
      </c>
      <c r="AC229" s="139">
        <v>0</v>
      </c>
      <c r="AD229" s="139">
        <v>0</v>
      </c>
      <c r="AE229" s="139">
        <v>0</v>
      </c>
      <c r="AF229" s="139">
        <v>0</v>
      </c>
      <c r="AG229" s="139">
        <v>0</v>
      </c>
      <c r="AH229" s="139">
        <v>0</v>
      </c>
      <c r="AI229" s="139">
        <v>0</v>
      </c>
      <c r="AJ229" s="139">
        <v>0</v>
      </c>
      <c r="AK229" s="139">
        <v>0</v>
      </c>
      <c r="AL229" s="139">
        <v>0</v>
      </c>
      <c r="AM229" s="139">
        <v>0</v>
      </c>
      <c r="AN229" s="139">
        <v>0</v>
      </c>
      <c r="AO229" s="139">
        <v>0</v>
      </c>
      <c r="AP229" s="139">
        <v>0</v>
      </c>
      <c r="AQ229" s="139">
        <v>0</v>
      </c>
      <c r="AR229" s="139">
        <v>0</v>
      </c>
      <c r="AS229" s="139">
        <v>0</v>
      </c>
      <c r="AT229" s="139">
        <v>0</v>
      </c>
      <c r="AU229" s="139">
        <v>0</v>
      </c>
      <c r="AV229" s="139">
        <v>0</v>
      </c>
      <c r="AW229" s="139">
        <v>0</v>
      </c>
      <c r="AX229" s="139">
        <v>0</v>
      </c>
      <c r="AY229" s="139">
        <v>0</v>
      </c>
      <c r="AZ229" s="220"/>
    </row>
    <row r="230" spans="1:52">
      <c r="A230" s="139" t="s">
        <v>122</v>
      </c>
      <c r="B230" s="139">
        <v>0</v>
      </c>
      <c r="C230" s="139">
        <v>0</v>
      </c>
      <c r="D230" s="139">
        <v>0</v>
      </c>
      <c r="E230" s="139">
        <v>0</v>
      </c>
      <c r="F230" s="139">
        <v>0</v>
      </c>
      <c r="G230" s="139">
        <v>410086</v>
      </c>
      <c r="H230" s="139">
        <v>554318</v>
      </c>
      <c r="I230" s="139">
        <v>745180</v>
      </c>
      <c r="J230" s="139">
        <v>168158</v>
      </c>
      <c r="K230" s="139">
        <v>342062</v>
      </c>
      <c r="L230" s="139">
        <v>518774</v>
      </c>
      <c r="M230" s="139">
        <v>688290</v>
      </c>
      <c r="N230" s="139">
        <v>178226</v>
      </c>
      <c r="O230" s="139">
        <v>383600</v>
      </c>
      <c r="P230" s="139">
        <v>618865</v>
      </c>
      <c r="Q230" s="139">
        <v>874265.59999999998</v>
      </c>
      <c r="R230" s="139">
        <v>252354</v>
      </c>
      <c r="S230" s="139">
        <v>505999</v>
      </c>
      <c r="T230" s="139">
        <v>841452</v>
      </c>
      <c r="U230" s="139">
        <v>1057395.44</v>
      </c>
      <c r="V230" s="139">
        <v>215923</v>
      </c>
      <c r="W230" s="139">
        <v>491238</v>
      </c>
      <c r="X230" s="139">
        <v>656370</v>
      </c>
      <c r="Y230" s="139">
        <v>812532.81700000004</v>
      </c>
      <c r="Z230" s="139">
        <v>178592</v>
      </c>
      <c r="AA230" s="139">
        <v>464894</v>
      </c>
      <c r="AB230" s="139">
        <v>584731</v>
      </c>
      <c r="AC230" s="139">
        <v>676751.11</v>
      </c>
      <c r="AD230" s="139">
        <v>96008</v>
      </c>
      <c r="AE230" s="139">
        <v>198898</v>
      </c>
      <c r="AF230" s="139">
        <v>339536</v>
      </c>
      <c r="AG230" s="139">
        <v>508714.08899999998</v>
      </c>
      <c r="AH230" s="139">
        <v>180008</v>
      </c>
      <c r="AI230" s="139">
        <v>346163</v>
      </c>
      <c r="AJ230" s="139">
        <v>501368</v>
      </c>
      <c r="AK230" s="139">
        <v>633460.33900000004</v>
      </c>
      <c r="AL230" s="139">
        <v>109664</v>
      </c>
      <c r="AM230" s="139">
        <v>202466</v>
      </c>
      <c r="AN230" s="139">
        <v>299789</v>
      </c>
      <c r="AO230" s="139">
        <v>363859.11</v>
      </c>
      <c r="AP230" s="139">
        <v>104544</v>
      </c>
      <c r="AQ230" s="139">
        <v>132936</v>
      </c>
      <c r="AR230" s="139">
        <v>243060</v>
      </c>
      <c r="AS230" s="139">
        <v>426332.77</v>
      </c>
      <c r="AT230" s="139">
        <v>186073</v>
      </c>
      <c r="AU230" s="139">
        <v>422167</v>
      </c>
      <c r="AV230" s="139">
        <v>611918</v>
      </c>
      <c r="AW230" s="139">
        <v>811468.75</v>
      </c>
      <c r="AX230" s="139">
        <v>480112</v>
      </c>
      <c r="AY230" s="139">
        <v>970420</v>
      </c>
      <c r="AZ230" s="220"/>
    </row>
    <row r="231" spans="1:52">
      <c r="A231" s="139" t="s">
        <v>123</v>
      </c>
      <c r="B231" s="139">
        <v>0</v>
      </c>
      <c r="C231" s="139">
        <v>0</v>
      </c>
      <c r="D231" s="139">
        <v>0</v>
      </c>
      <c r="E231" s="139">
        <v>0</v>
      </c>
      <c r="F231" s="139">
        <v>0</v>
      </c>
      <c r="G231" s="139">
        <v>319715</v>
      </c>
      <c r="H231" s="139">
        <v>431231</v>
      </c>
      <c r="I231" s="139">
        <v>1699258</v>
      </c>
      <c r="J231" s="139">
        <v>263607</v>
      </c>
      <c r="K231" s="139">
        <v>408363</v>
      </c>
      <c r="L231" s="139">
        <v>574511</v>
      </c>
      <c r="M231" s="139">
        <v>724968</v>
      </c>
      <c r="N231" s="139">
        <v>104262</v>
      </c>
      <c r="O231" s="139">
        <v>167911</v>
      </c>
      <c r="P231" s="139">
        <v>275806</v>
      </c>
      <c r="Q231" s="139">
        <v>354479.2</v>
      </c>
      <c r="R231" s="139">
        <v>214708</v>
      </c>
      <c r="S231" s="139">
        <v>451123</v>
      </c>
      <c r="T231" s="139">
        <v>555273</v>
      </c>
      <c r="U231" s="139">
        <v>641637.76899999997</v>
      </c>
      <c r="V231" s="139">
        <v>297196</v>
      </c>
      <c r="W231" s="139">
        <v>518202</v>
      </c>
      <c r="X231" s="139">
        <v>805714</v>
      </c>
      <c r="Y231" s="139">
        <v>1206049.82</v>
      </c>
      <c r="Z231" s="139">
        <v>370098</v>
      </c>
      <c r="AA231" s="139">
        <v>736182</v>
      </c>
      <c r="AB231" s="139">
        <v>1116414</v>
      </c>
      <c r="AC231" s="139">
        <v>1378041.11</v>
      </c>
      <c r="AD231" s="139">
        <v>412622</v>
      </c>
      <c r="AE231" s="139">
        <v>737289</v>
      </c>
      <c r="AF231" s="139">
        <v>1106339</v>
      </c>
      <c r="AG231" s="139">
        <v>1430629.71</v>
      </c>
      <c r="AH231" s="139">
        <v>448830</v>
      </c>
      <c r="AI231" s="139">
        <v>909071</v>
      </c>
      <c r="AJ231" s="139">
        <v>1328359</v>
      </c>
      <c r="AK231" s="139">
        <v>1686336.102</v>
      </c>
      <c r="AL231" s="139">
        <v>519468</v>
      </c>
      <c r="AM231" s="139">
        <v>960077</v>
      </c>
      <c r="AN231" s="139">
        <v>1440875</v>
      </c>
      <c r="AO231" s="139">
        <v>1794526.41</v>
      </c>
      <c r="AP231" s="139">
        <v>473772</v>
      </c>
      <c r="AQ231" s="139">
        <v>1092357</v>
      </c>
      <c r="AR231" s="139">
        <v>1660802</v>
      </c>
      <c r="AS231" s="139">
        <v>2056902.38</v>
      </c>
      <c r="AT231" s="139">
        <v>552852</v>
      </c>
      <c r="AU231" s="139">
        <v>1143293</v>
      </c>
      <c r="AV231" s="139">
        <v>1751354</v>
      </c>
      <c r="AW231" s="139">
        <v>2336357.7170000002</v>
      </c>
      <c r="AX231" s="139">
        <v>1177219</v>
      </c>
      <c r="AY231" s="139">
        <v>1196878</v>
      </c>
      <c r="AZ231" s="220"/>
    </row>
    <row r="232" spans="1:52">
      <c r="A232" s="139" t="s">
        <v>149</v>
      </c>
      <c r="B232" s="139">
        <v>-523200</v>
      </c>
      <c r="C232" s="139">
        <v>-231980</v>
      </c>
      <c r="D232" s="139">
        <v>-156222</v>
      </c>
      <c r="E232" s="139">
        <v>-238744</v>
      </c>
      <c r="F232" s="139">
        <v>136338</v>
      </c>
      <c r="G232" s="139">
        <v>-475214</v>
      </c>
      <c r="H232" s="139">
        <v>-347467</v>
      </c>
      <c r="I232" s="139">
        <v>-3687026</v>
      </c>
      <c r="J232" s="139">
        <v>-344380</v>
      </c>
      <c r="K232" s="139">
        <v>-387717</v>
      </c>
      <c r="L232" s="139">
        <v>-338240</v>
      </c>
      <c r="M232" s="139">
        <v>-344889</v>
      </c>
      <c r="N232" s="139">
        <v>-75131</v>
      </c>
      <c r="O232" s="139">
        <v>-168787</v>
      </c>
      <c r="P232" s="139">
        <v>-258273</v>
      </c>
      <c r="Q232" s="139">
        <v>-578969.31000000006</v>
      </c>
      <c r="R232" s="139">
        <v>-90713</v>
      </c>
      <c r="S232" s="139">
        <v>-185302</v>
      </c>
      <c r="T232" s="139">
        <v>-282217</v>
      </c>
      <c r="U232" s="139">
        <v>-412034.61900000001</v>
      </c>
      <c r="V232" s="139">
        <v>-100374</v>
      </c>
      <c r="W232" s="139">
        <v>-312470</v>
      </c>
      <c r="X232" s="139">
        <v>-377632</v>
      </c>
      <c r="Y232" s="139">
        <v>-458676.00599999999</v>
      </c>
      <c r="Z232" s="139">
        <v>-87353</v>
      </c>
      <c r="AA232" s="139">
        <v>-258146</v>
      </c>
      <c r="AB232" s="139">
        <v>-522721</v>
      </c>
      <c r="AC232" s="139">
        <v>-817046.81</v>
      </c>
      <c r="AD232" s="139">
        <v>-228552</v>
      </c>
      <c r="AE232" s="139">
        <v>-427131</v>
      </c>
      <c r="AF232" s="139">
        <v>-629671</v>
      </c>
      <c r="AG232" s="139">
        <v>-1008686.575</v>
      </c>
      <c r="AH232" s="139">
        <v>-216151</v>
      </c>
      <c r="AI232" s="139">
        <v>-435912</v>
      </c>
      <c r="AJ232" s="139">
        <v>-651411</v>
      </c>
      <c r="AK232" s="139">
        <v>-923136.19900000002</v>
      </c>
      <c r="AL232" s="139">
        <v>-264859</v>
      </c>
      <c r="AM232" s="139">
        <v>-449191</v>
      </c>
      <c r="AN232" s="139">
        <v>-683173</v>
      </c>
      <c r="AO232" s="139">
        <v>-987054.3</v>
      </c>
      <c r="AP232" s="139">
        <v>-371556</v>
      </c>
      <c r="AQ232" s="139">
        <v>147514</v>
      </c>
      <c r="AR232" s="139">
        <v>353651</v>
      </c>
      <c r="AS232" s="139">
        <v>-14655.47</v>
      </c>
      <c r="AT232" s="139">
        <v>-344504</v>
      </c>
      <c r="AU232" s="139">
        <v>-375830</v>
      </c>
      <c r="AV232" s="139">
        <v>-627319</v>
      </c>
      <c r="AW232" s="139">
        <v>213665.94099999999</v>
      </c>
      <c r="AX232" s="139">
        <v>-218464</v>
      </c>
      <c r="AY232" s="139">
        <v>-453609</v>
      </c>
      <c r="AZ232" s="220"/>
    </row>
    <row r="233" spans="1:52">
      <c r="A233" s="139" t="s">
        <v>150</v>
      </c>
      <c r="B233" s="139">
        <v>452220</v>
      </c>
      <c r="C233" s="139">
        <v>1603246</v>
      </c>
      <c r="D233" s="139">
        <v>2635577</v>
      </c>
      <c r="E233" s="139">
        <v>3422656</v>
      </c>
      <c r="F233" s="139">
        <v>1232250</v>
      </c>
      <c r="G233" s="139">
        <v>2274302</v>
      </c>
      <c r="H233" s="139">
        <v>3665658</v>
      </c>
      <c r="I233" s="139">
        <v>5352349</v>
      </c>
      <c r="J233" s="139">
        <v>1335623</v>
      </c>
      <c r="K233" s="139">
        <v>2242168</v>
      </c>
      <c r="L233" s="139">
        <v>3253334</v>
      </c>
      <c r="M233" s="139">
        <v>4704289</v>
      </c>
      <c r="N233" s="139">
        <v>1348642</v>
      </c>
      <c r="O233" s="139">
        <v>2465639</v>
      </c>
      <c r="P233" s="139">
        <v>3720992</v>
      </c>
      <c r="Q233" s="139">
        <v>5006402.47</v>
      </c>
      <c r="R233" s="139">
        <v>2149776</v>
      </c>
      <c r="S233" s="139">
        <v>4436490</v>
      </c>
      <c r="T233" s="139">
        <v>6610556</v>
      </c>
      <c r="U233" s="139">
        <v>8445422.8540000003</v>
      </c>
      <c r="V233" s="139">
        <v>2763994</v>
      </c>
      <c r="W233" s="139">
        <v>5253948</v>
      </c>
      <c r="X233" s="139">
        <v>7881782</v>
      </c>
      <c r="Y233" s="139">
        <v>10544014.854</v>
      </c>
      <c r="Z233" s="139">
        <v>3018059</v>
      </c>
      <c r="AA233" s="139">
        <v>6073907</v>
      </c>
      <c r="AB233" s="139">
        <v>9088153</v>
      </c>
      <c r="AC233" s="139">
        <v>11838430.859999999</v>
      </c>
      <c r="AD233" s="139">
        <v>3180820</v>
      </c>
      <c r="AE233" s="139">
        <v>6341812</v>
      </c>
      <c r="AF233" s="139">
        <v>9601228</v>
      </c>
      <c r="AG233" s="139">
        <v>12819192.607999999</v>
      </c>
      <c r="AH233" s="139">
        <v>3810593</v>
      </c>
      <c r="AI233" s="139">
        <v>7549700</v>
      </c>
      <c r="AJ233" s="139">
        <v>11328145</v>
      </c>
      <c r="AK233" s="139">
        <v>15157745.314999999</v>
      </c>
      <c r="AL233" s="139">
        <v>4183322</v>
      </c>
      <c r="AM233" s="139">
        <v>8155588</v>
      </c>
      <c r="AN233" s="139">
        <v>15709490</v>
      </c>
      <c r="AO233" s="139">
        <v>19270167.030000001</v>
      </c>
      <c r="AP233" s="139">
        <v>4186826</v>
      </c>
      <c r="AQ233" s="139">
        <v>9440636</v>
      </c>
      <c r="AR233" s="139">
        <v>14578475</v>
      </c>
      <c r="AS233" s="139">
        <v>18662363.75</v>
      </c>
      <c r="AT233" s="139">
        <v>4428120</v>
      </c>
      <c r="AU233" s="139">
        <v>9056097</v>
      </c>
      <c r="AV233" s="139">
        <v>13857941</v>
      </c>
      <c r="AW233" s="139">
        <v>20957826.693999998</v>
      </c>
      <c r="AX233" s="139">
        <v>4922698</v>
      </c>
      <c r="AY233" s="139">
        <v>7216291</v>
      </c>
      <c r="AZ233" s="220"/>
    </row>
    <row r="234" spans="1:52">
      <c r="A234" s="139" t="s">
        <v>151</v>
      </c>
      <c r="B234" s="139">
        <v>69741</v>
      </c>
      <c r="C234" s="139">
        <v>-204011</v>
      </c>
      <c r="D234" s="139">
        <v>-75521</v>
      </c>
      <c r="E234" s="139">
        <v>-505621</v>
      </c>
      <c r="F234" s="139">
        <v>3082</v>
      </c>
      <c r="G234" s="139">
        <v>309237</v>
      </c>
      <c r="H234" s="139">
        <v>282613</v>
      </c>
      <c r="I234" s="139">
        <v>152584</v>
      </c>
      <c r="J234" s="139">
        <v>-284489</v>
      </c>
      <c r="K234" s="139">
        <v>-228308</v>
      </c>
      <c r="L234" s="139">
        <v>-422751</v>
      </c>
      <c r="M234" s="139">
        <v>-572227</v>
      </c>
      <c r="N234" s="139">
        <v>-69330</v>
      </c>
      <c r="O234" s="139">
        <v>-215507</v>
      </c>
      <c r="P234" s="139">
        <v>-3762243</v>
      </c>
      <c r="Q234" s="139">
        <v>-182982.6</v>
      </c>
      <c r="R234" s="139">
        <v>-35162</v>
      </c>
      <c r="S234" s="139">
        <v>-69635</v>
      </c>
      <c r="T234" s="139">
        <v>164916</v>
      </c>
      <c r="U234" s="139">
        <v>179175.88200000001</v>
      </c>
      <c r="V234" s="139">
        <v>-18265</v>
      </c>
      <c r="W234" s="139">
        <v>-584161</v>
      </c>
      <c r="X234" s="139">
        <v>-858700</v>
      </c>
      <c r="Y234" s="139">
        <v>-1554130.7660000001</v>
      </c>
      <c r="Z234" s="139">
        <v>324180</v>
      </c>
      <c r="AA234" s="139">
        <v>-1859805</v>
      </c>
      <c r="AB234" s="139">
        <v>-1484454</v>
      </c>
      <c r="AC234" s="139">
        <v>-182900.57</v>
      </c>
      <c r="AD234" s="139">
        <v>453015</v>
      </c>
      <c r="AE234" s="139">
        <v>-315616</v>
      </c>
      <c r="AF234" s="139">
        <v>80493</v>
      </c>
      <c r="AG234" s="139">
        <v>165713.98800000001</v>
      </c>
      <c r="AH234" s="139">
        <v>486043</v>
      </c>
      <c r="AI234" s="139">
        <v>-578204</v>
      </c>
      <c r="AJ234" s="139">
        <v>-59906</v>
      </c>
      <c r="AK234" s="139">
        <v>-475194.87900000002</v>
      </c>
      <c r="AL234" s="139">
        <v>269503</v>
      </c>
      <c r="AM234" s="139">
        <v>-1621946</v>
      </c>
      <c r="AN234" s="139">
        <v>-2203233</v>
      </c>
      <c r="AO234" s="139">
        <v>-4686029.79</v>
      </c>
      <c r="AP234" s="139">
        <v>-22743</v>
      </c>
      <c r="AQ234" s="139">
        <v>-374676</v>
      </c>
      <c r="AR234" s="139">
        <v>-1142715</v>
      </c>
      <c r="AS234" s="139">
        <v>-2004799.4</v>
      </c>
      <c r="AT234" s="139">
        <v>99657</v>
      </c>
      <c r="AU234" s="139">
        <v>-518901</v>
      </c>
      <c r="AV234" s="139">
        <v>-2516474</v>
      </c>
      <c r="AW234" s="139">
        <v>-1986979.8689999999</v>
      </c>
      <c r="AX234" s="139">
        <v>-311015</v>
      </c>
      <c r="AY234" s="139">
        <v>-2649014</v>
      </c>
      <c r="AZ234" s="220"/>
    </row>
    <row r="235" spans="1:52">
      <c r="A235" s="139" t="s">
        <v>152</v>
      </c>
      <c r="B235" s="139">
        <v>0</v>
      </c>
      <c r="C235" s="139">
        <v>0</v>
      </c>
      <c r="D235" s="139">
        <v>0</v>
      </c>
      <c r="E235" s="139">
        <v>0</v>
      </c>
      <c r="F235" s="139">
        <v>0</v>
      </c>
      <c r="G235" s="139">
        <v>17744</v>
      </c>
      <c r="H235" s="139">
        <v>62010</v>
      </c>
      <c r="I235" s="139">
        <v>54546</v>
      </c>
      <c r="J235" s="139">
        <v>-61536</v>
      </c>
      <c r="K235" s="139">
        <v>-49680</v>
      </c>
      <c r="L235" s="139">
        <v>-23693</v>
      </c>
      <c r="M235" s="139">
        <v>-172612</v>
      </c>
      <c r="N235" s="139">
        <v>-24639</v>
      </c>
      <c r="O235" s="139">
        <v>-31845</v>
      </c>
      <c r="P235" s="139">
        <v>-35223</v>
      </c>
      <c r="Q235" s="139">
        <v>-234132.44</v>
      </c>
      <c r="R235" s="139">
        <v>121400</v>
      </c>
      <c r="S235" s="139">
        <v>191028</v>
      </c>
      <c r="T235" s="139">
        <v>231026</v>
      </c>
      <c r="U235" s="139">
        <v>240600.77900000001</v>
      </c>
      <c r="V235" s="139">
        <v>-25741</v>
      </c>
      <c r="W235" s="139">
        <v>-223278</v>
      </c>
      <c r="X235" s="139">
        <v>-382131</v>
      </c>
      <c r="Y235" s="139">
        <v>-599593.08299999998</v>
      </c>
      <c r="Z235" s="139">
        <v>-56453</v>
      </c>
      <c r="AA235" s="139">
        <v>-28597</v>
      </c>
      <c r="AB235" s="139">
        <v>-84829</v>
      </c>
      <c r="AC235" s="139">
        <v>-179645.52</v>
      </c>
      <c r="AD235" s="139">
        <v>220523</v>
      </c>
      <c r="AE235" s="139">
        <v>132314</v>
      </c>
      <c r="AF235" s="139">
        <v>101919</v>
      </c>
      <c r="AG235" s="139">
        <v>156412.66</v>
      </c>
      <c r="AH235" s="139">
        <v>-105241</v>
      </c>
      <c r="AI235" s="139">
        <v>33333</v>
      </c>
      <c r="AJ235" s="139">
        <v>158493</v>
      </c>
      <c r="AK235" s="139">
        <v>144303.94500000001</v>
      </c>
      <c r="AL235" s="139">
        <v>-158720</v>
      </c>
      <c r="AM235" s="139">
        <v>-137658</v>
      </c>
      <c r="AN235" s="139">
        <v>-94809</v>
      </c>
      <c r="AO235" s="139">
        <v>-212259.03</v>
      </c>
      <c r="AP235" s="139">
        <v>133650</v>
      </c>
      <c r="AQ235" s="139">
        <v>-87510</v>
      </c>
      <c r="AR235" s="139">
        <v>18416</v>
      </c>
      <c r="AS235" s="139">
        <v>75037.11</v>
      </c>
      <c r="AT235" s="139">
        <v>-182631</v>
      </c>
      <c r="AU235" s="139">
        <v>-19012</v>
      </c>
      <c r="AV235" s="139">
        <v>-50084</v>
      </c>
      <c r="AW235" s="139">
        <v>-61576.1</v>
      </c>
      <c r="AX235" s="139">
        <v>-544312</v>
      </c>
      <c r="AY235" s="139">
        <v>-2486446</v>
      </c>
      <c r="AZ235" s="220"/>
    </row>
    <row r="236" spans="1:52">
      <c r="A236" s="139" t="s">
        <v>153</v>
      </c>
      <c r="B236" s="139">
        <v>0</v>
      </c>
      <c r="C236" s="139">
        <v>0</v>
      </c>
      <c r="D236" s="139">
        <v>0</v>
      </c>
      <c r="E236" s="139">
        <v>0</v>
      </c>
      <c r="F236" s="139">
        <v>0</v>
      </c>
      <c r="G236" s="139">
        <v>0</v>
      </c>
      <c r="H236" s="139">
        <v>0</v>
      </c>
      <c r="I236" s="139">
        <v>0</v>
      </c>
      <c r="J236" s="139">
        <v>0</v>
      </c>
      <c r="K236" s="139">
        <v>0</v>
      </c>
      <c r="L236" s="139">
        <v>0</v>
      </c>
      <c r="M236" s="139">
        <v>0</v>
      </c>
      <c r="N236" s="139">
        <v>0</v>
      </c>
      <c r="O236" s="139">
        <v>0</v>
      </c>
      <c r="P236" s="139">
        <v>-48389</v>
      </c>
      <c r="Q236" s="139">
        <v>44878.21</v>
      </c>
      <c r="R236" s="139">
        <v>-146905</v>
      </c>
      <c r="S236" s="139">
        <v>-280662</v>
      </c>
      <c r="T236" s="139">
        <v>-74574</v>
      </c>
      <c r="U236" s="139">
        <v>-25655.454000000002</v>
      </c>
      <c r="V236" s="139">
        <v>13304</v>
      </c>
      <c r="W236" s="139">
        <v>-321125</v>
      </c>
      <c r="X236" s="139">
        <v>-407451</v>
      </c>
      <c r="Y236" s="139">
        <v>-905934.60699999996</v>
      </c>
      <c r="Z236" s="139">
        <v>348566</v>
      </c>
      <c r="AA236" s="139">
        <v>-1389889</v>
      </c>
      <c r="AB236" s="139">
        <v>-1014682</v>
      </c>
      <c r="AC236" s="139">
        <v>353597.76</v>
      </c>
      <c r="AD236" s="139">
        <v>298770</v>
      </c>
      <c r="AE236" s="139">
        <v>-380992</v>
      </c>
      <c r="AF236" s="139">
        <v>62896</v>
      </c>
      <c r="AG236" s="139">
        <v>45696.036</v>
      </c>
      <c r="AH236" s="139">
        <v>596564</v>
      </c>
      <c r="AI236" s="139">
        <v>-294708</v>
      </c>
      <c r="AJ236" s="139">
        <v>-241306</v>
      </c>
      <c r="AK236" s="139">
        <v>-381137.87900000002</v>
      </c>
      <c r="AL236" s="139">
        <v>528429</v>
      </c>
      <c r="AM236" s="139">
        <v>-265223</v>
      </c>
      <c r="AN236" s="139">
        <v>-330034</v>
      </c>
      <c r="AO236" s="139">
        <v>-912569.34</v>
      </c>
      <c r="AP236" s="139">
        <v>269130</v>
      </c>
      <c r="AQ236" s="139">
        <v>230399</v>
      </c>
      <c r="AR236" s="139">
        <v>296629</v>
      </c>
      <c r="AS236" s="139">
        <v>201745.23</v>
      </c>
      <c r="AT236" s="139">
        <v>676043</v>
      </c>
      <c r="AU236" s="139">
        <v>-765950</v>
      </c>
      <c r="AV236" s="139">
        <v>-614757</v>
      </c>
      <c r="AW236" s="139">
        <v>-557802.64899999998</v>
      </c>
      <c r="AX236" s="139">
        <v>869047</v>
      </c>
      <c r="AY236" s="139">
        <v>665117</v>
      </c>
      <c r="AZ236" s="220"/>
    </row>
    <row r="237" spans="1:52">
      <c r="A237" s="139" t="s">
        <v>154</v>
      </c>
      <c r="B237" s="139">
        <v>0</v>
      </c>
      <c r="C237" s="139">
        <v>0</v>
      </c>
      <c r="D237" s="139">
        <v>0</v>
      </c>
      <c r="E237" s="139">
        <v>0</v>
      </c>
      <c r="F237" s="139">
        <v>0</v>
      </c>
      <c r="G237" s="139">
        <v>0</v>
      </c>
      <c r="H237" s="139">
        <v>0</v>
      </c>
      <c r="I237" s="139">
        <v>0</v>
      </c>
      <c r="J237" s="139">
        <v>0</v>
      </c>
      <c r="K237" s="139">
        <v>0</v>
      </c>
      <c r="L237" s="139">
        <v>0</v>
      </c>
      <c r="M237" s="139">
        <v>0</v>
      </c>
      <c r="N237" s="139">
        <v>0</v>
      </c>
      <c r="O237" s="139">
        <v>0</v>
      </c>
      <c r="P237" s="139">
        <v>0</v>
      </c>
      <c r="Q237" s="139">
        <v>0</v>
      </c>
      <c r="R237" s="139">
        <v>0</v>
      </c>
      <c r="S237" s="139">
        <v>0</v>
      </c>
      <c r="T237" s="139">
        <v>0</v>
      </c>
      <c r="U237" s="139">
        <v>0</v>
      </c>
      <c r="V237" s="139">
        <v>0</v>
      </c>
      <c r="W237" s="139">
        <v>0</v>
      </c>
      <c r="X237" s="139">
        <v>0</v>
      </c>
      <c r="Y237" s="139">
        <v>0</v>
      </c>
      <c r="Z237" s="139">
        <v>0</v>
      </c>
      <c r="AA237" s="139">
        <v>0</v>
      </c>
      <c r="AB237" s="139">
        <v>0</v>
      </c>
      <c r="AC237" s="139">
        <v>0</v>
      </c>
      <c r="AD237" s="139">
        <v>0</v>
      </c>
      <c r="AE237" s="139">
        <v>0</v>
      </c>
      <c r="AF237" s="139">
        <v>0</v>
      </c>
      <c r="AG237" s="139">
        <v>0</v>
      </c>
      <c r="AH237" s="139">
        <v>0</v>
      </c>
      <c r="AI237" s="139">
        <v>-111974</v>
      </c>
      <c r="AJ237" s="139">
        <v>-165219</v>
      </c>
      <c r="AK237" s="139">
        <v>-265258.69699999999</v>
      </c>
      <c r="AL237" s="139">
        <v>-108672</v>
      </c>
      <c r="AM237" s="139">
        <v>-399044</v>
      </c>
      <c r="AN237" s="139">
        <v>-1251812</v>
      </c>
      <c r="AO237" s="139">
        <v>-2987266.27</v>
      </c>
      <c r="AP237" s="139">
        <v>-6547</v>
      </c>
      <c r="AQ237" s="139">
        <v>-317959</v>
      </c>
      <c r="AR237" s="139">
        <v>-548563</v>
      </c>
      <c r="AS237" s="139">
        <v>-1362139.33</v>
      </c>
      <c r="AT237" s="139">
        <v>-243112</v>
      </c>
      <c r="AU237" s="139">
        <v>-266926</v>
      </c>
      <c r="AV237" s="139">
        <v>-1542451</v>
      </c>
      <c r="AW237" s="139">
        <v>-1981901.213</v>
      </c>
      <c r="AX237" s="139">
        <v>-289596</v>
      </c>
      <c r="AY237" s="139">
        <v>-873597</v>
      </c>
      <c r="AZ237" s="220"/>
    </row>
    <row r="238" spans="1:52">
      <c r="A238" s="139" t="s">
        <v>155</v>
      </c>
      <c r="B238" s="139">
        <v>0</v>
      </c>
      <c r="C238" s="139">
        <v>0</v>
      </c>
      <c r="D238" s="139">
        <v>0</v>
      </c>
      <c r="E238" s="139">
        <v>0</v>
      </c>
      <c r="F238" s="139">
        <v>0</v>
      </c>
      <c r="G238" s="139">
        <v>301723</v>
      </c>
      <c r="H238" s="139">
        <v>241733</v>
      </c>
      <c r="I238" s="139">
        <v>301306</v>
      </c>
      <c r="J238" s="139">
        <v>-70136</v>
      </c>
      <c r="K238" s="139">
        <v>-65263</v>
      </c>
      <c r="L238" s="139">
        <v>-277947</v>
      </c>
      <c r="M238" s="139">
        <v>-572621</v>
      </c>
      <c r="N238" s="139">
        <v>-65282</v>
      </c>
      <c r="O238" s="139">
        <v>-51173</v>
      </c>
      <c r="P238" s="139">
        <v>0</v>
      </c>
      <c r="Q238" s="139">
        <v>0</v>
      </c>
      <c r="R238" s="139">
        <v>0</v>
      </c>
      <c r="S238" s="139">
        <v>0</v>
      </c>
      <c r="T238" s="139">
        <v>0</v>
      </c>
      <c r="U238" s="139">
        <v>0</v>
      </c>
      <c r="V238" s="139">
        <v>0</v>
      </c>
      <c r="W238" s="139">
        <v>0</v>
      </c>
      <c r="X238" s="139">
        <v>0</v>
      </c>
      <c r="Y238" s="139">
        <v>0</v>
      </c>
      <c r="Z238" s="139">
        <v>0</v>
      </c>
      <c r="AA238" s="139">
        <v>0</v>
      </c>
      <c r="AB238" s="139">
        <v>0</v>
      </c>
      <c r="AC238" s="139">
        <v>0</v>
      </c>
      <c r="AD238" s="139">
        <v>0</v>
      </c>
      <c r="AE238" s="139">
        <v>0</v>
      </c>
      <c r="AF238" s="139">
        <v>0</v>
      </c>
      <c r="AG238" s="139">
        <v>0</v>
      </c>
      <c r="AH238" s="139">
        <v>0</v>
      </c>
      <c r="AI238" s="139">
        <v>0</v>
      </c>
      <c r="AJ238" s="139">
        <v>0</v>
      </c>
      <c r="AK238" s="139">
        <v>0</v>
      </c>
      <c r="AL238" s="139">
        <v>0</v>
      </c>
      <c r="AM238" s="139">
        <v>0</v>
      </c>
      <c r="AN238" s="139">
        <v>0</v>
      </c>
      <c r="AO238" s="139">
        <v>0</v>
      </c>
      <c r="AP238" s="139">
        <v>0</v>
      </c>
      <c r="AQ238" s="139">
        <v>0</v>
      </c>
      <c r="AR238" s="139">
        <v>0</v>
      </c>
      <c r="AS238" s="139">
        <v>0</v>
      </c>
      <c r="AT238" s="139">
        <v>0</v>
      </c>
      <c r="AU238" s="139">
        <v>0</v>
      </c>
      <c r="AV238" s="139">
        <v>0</v>
      </c>
      <c r="AW238" s="139">
        <v>0</v>
      </c>
      <c r="AX238" s="139">
        <v>0</v>
      </c>
      <c r="AY238" s="139">
        <v>0</v>
      </c>
      <c r="AZ238" s="220"/>
    </row>
    <row r="239" spans="1:52">
      <c r="A239" s="139" t="s">
        <v>156</v>
      </c>
      <c r="B239" s="139">
        <v>0</v>
      </c>
      <c r="C239" s="139">
        <v>0</v>
      </c>
      <c r="D239" s="139">
        <v>0</v>
      </c>
      <c r="E239" s="139">
        <v>0</v>
      </c>
      <c r="F239" s="139">
        <v>0</v>
      </c>
      <c r="G239" s="139">
        <v>-10230</v>
      </c>
      <c r="H239" s="139">
        <v>-21130</v>
      </c>
      <c r="I239" s="139">
        <v>-203268</v>
      </c>
      <c r="J239" s="139">
        <v>-152817</v>
      </c>
      <c r="K239" s="139">
        <v>-113365</v>
      </c>
      <c r="L239" s="139">
        <v>-121111</v>
      </c>
      <c r="M239" s="139">
        <v>173006</v>
      </c>
      <c r="N239" s="139">
        <v>20591</v>
      </c>
      <c r="O239" s="139">
        <v>-132489</v>
      </c>
      <c r="P239" s="139">
        <v>-3678631</v>
      </c>
      <c r="Q239" s="139">
        <v>6271.63</v>
      </c>
      <c r="R239" s="139">
        <v>-9657</v>
      </c>
      <c r="S239" s="139">
        <v>19999</v>
      </c>
      <c r="T239" s="139">
        <v>8464</v>
      </c>
      <c r="U239" s="139">
        <v>-35769.442999999999</v>
      </c>
      <c r="V239" s="139">
        <v>-5828</v>
      </c>
      <c r="W239" s="139">
        <v>-39758</v>
      </c>
      <c r="X239" s="139">
        <v>-69118</v>
      </c>
      <c r="Y239" s="139">
        <v>-48603.076000000001</v>
      </c>
      <c r="Z239" s="139">
        <v>32067</v>
      </c>
      <c r="AA239" s="139">
        <v>-441319</v>
      </c>
      <c r="AB239" s="139">
        <v>-384943</v>
      </c>
      <c r="AC239" s="139">
        <v>-356852.82</v>
      </c>
      <c r="AD239" s="139">
        <v>-66278</v>
      </c>
      <c r="AE239" s="139">
        <v>-66938</v>
      </c>
      <c r="AF239" s="139">
        <v>-84322</v>
      </c>
      <c r="AG239" s="139">
        <v>-36394.707999999999</v>
      </c>
      <c r="AH239" s="139">
        <v>-5280</v>
      </c>
      <c r="AI239" s="139">
        <v>-204855</v>
      </c>
      <c r="AJ239" s="139">
        <v>188126</v>
      </c>
      <c r="AK239" s="139">
        <v>26897.752</v>
      </c>
      <c r="AL239" s="139">
        <v>8466</v>
      </c>
      <c r="AM239" s="139">
        <v>-820021</v>
      </c>
      <c r="AN239" s="139">
        <v>-526578</v>
      </c>
      <c r="AO239" s="139">
        <v>-573935.14</v>
      </c>
      <c r="AP239" s="139">
        <v>-418976</v>
      </c>
      <c r="AQ239" s="139">
        <v>-199606</v>
      </c>
      <c r="AR239" s="139">
        <v>-909197</v>
      </c>
      <c r="AS239" s="139">
        <v>-919442.41</v>
      </c>
      <c r="AT239" s="139">
        <v>-150643</v>
      </c>
      <c r="AU239" s="139">
        <v>532987</v>
      </c>
      <c r="AV239" s="139">
        <v>-309182</v>
      </c>
      <c r="AW239" s="139">
        <v>614300.09299999999</v>
      </c>
      <c r="AX239" s="139">
        <v>-346154</v>
      </c>
      <c r="AY239" s="139">
        <v>45912</v>
      </c>
      <c r="AZ239" s="220"/>
    </row>
    <row r="240" spans="1:52">
      <c r="A240" s="139" t="s">
        <v>157</v>
      </c>
      <c r="B240" s="139">
        <v>-21586</v>
      </c>
      <c r="C240" s="139">
        <v>-192986</v>
      </c>
      <c r="D240" s="139">
        <v>-382833</v>
      </c>
      <c r="E240" s="139">
        <v>302234</v>
      </c>
      <c r="F240" s="139">
        <v>57100</v>
      </c>
      <c r="G240" s="139">
        <v>937676</v>
      </c>
      <c r="H240" s="139">
        <v>343090</v>
      </c>
      <c r="I240" s="139">
        <v>1027377</v>
      </c>
      <c r="J240" s="139">
        <v>-6967</v>
      </c>
      <c r="K240" s="139">
        <v>197703</v>
      </c>
      <c r="L240" s="139">
        <v>420227</v>
      </c>
      <c r="M240" s="139">
        <v>852664</v>
      </c>
      <c r="N240" s="139">
        <v>-121559</v>
      </c>
      <c r="O240" s="139">
        <v>970149</v>
      </c>
      <c r="P240" s="139">
        <v>1926227</v>
      </c>
      <c r="Q240" s="139">
        <v>3827680.31</v>
      </c>
      <c r="R240" s="139">
        <v>-25883</v>
      </c>
      <c r="S240" s="139">
        <v>864556</v>
      </c>
      <c r="T240" s="139">
        <v>1040667</v>
      </c>
      <c r="U240" s="139">
        <v>2332397.8480000002</v>
      </c>
      <c r="V240" s="139">
        <v>-80507</v>
      </c>
      <c r="W240" s="139">
        <v>711428</v>
      </c>
      <c r="X240" s="139">
        <v>1648519</v>
      </c>
      <c r="Y240" s="139">
        <v>3223263.7969999998</v>
      </c>
      <c r="Z240" s="139">
        <v>-71720</v>
      </c>
      <c r="AA240" s="139">
        <v>10833758</v>
      </c>
      <c r="AB240" s="139">
        <v>11113415</v>
      </c>
      <c r="AC240" s="139">
        <v>11785305.460000001</v>
      </c>
      <c r="AD240" s="139">
        <v>-246497</v>
      </c>
      <c r="AE240" s="139">
        <v>536107</v>
      </c>
      <c r="AF240" s="139">
        <v>710666</v>
      </c>
      <c r="AG240" s="139">
        <v>2134072.3319999999</v>
      </c>
      <c r="AH240" s="139">
        <v>-324684</v>
      </c>
      <c r="AI240" s="139">
        <v>-137866</v>
      </c>
      <c r="AJ240" s="139">
        <v>203439</v>
      </c>
      <c r="AK240" s="139">
        <v>1491635.648</v>
      </c>
      <c r="AL240" s="139">
        <v>261564</v>
      </c>
      <c r="AM240" s="139">
        <v>497713</v>
      </c>
      <c r="AN240" s="139">
        <v>-271524</v>
      </c>
      <c r="AO240" s="139">
        <v>14321601.619999999</v>
      </c>
      <c r="AP240" s="139">
        <v>-704258</v>
      </c>
      <c r="AQ240" s="139">
        <v>123489</v>
      </c>
      <c r="AR240" s="139">
        <v>903683</v>
      </c>
      <c r="AS240" s="139">
        <v>2645888.33</v>
      </c>
      <c r="AT240" s="139">
        <v>-354148</v>
      </c>
      <c r="AU240" s="139">
        <v>831181</v>
      </c>
      <c r="AV240" s="139">
        <v>1464634</v>
      </c>
      <c r="AW240" s="139">
        <v>1384867.2050000001</v>
      </c>
      <c r="AX240" s="139">
        <v>-828832</v>
      </c>
      <c r="AY240" s="139">
        <v>-1905580</v>
      </c>
      <c r="AZ240" s="220"/>
    </row>
    <row r="241" spans="1:52">
      <c r="A241" s="139" t="s">
        <v>158</v>
      </c>
      <c r="B241" s="139">
        <v>0</v>
      </c>
      <c r="C241" s="139">
        <v>0</v>
      </c>
      <c r="D241" s="139">
        <v>0</v>
      </c>
      <c r="E241" s="139">
        <v>0</v>
      </c>
      <c r="F241" s="139">
        <v>0</v>
      </c>
      <c r="G241" s="139">
        <v>-36548</v>
      </c>
      <c r="H241" s="139">
        <v>-41929</v>
      </c>
      <c r="I241" s="139">
        <v>-46389</v>
      </c>
      <c r="J241" s="139">
        <v>4267</v>
      </c>
      <c r="K241" s="139">
        <v>17353</v>
      </c>
      <c r="L241" s="139">
        <v>2054</v>
      </c>
      <c r="M241" s="139">
        <v>-948</v>
      </c>
      <c r="N241" s="139">
        <v>36491</v>
      </c>
      <c r="O241" s="139">
        <v>0</v>
      </c>
      <c r="P241" s="139">
        <v>0</v>
      </c>
      <c r="Q241" s="139">
        <v>0</v>
      </c>
      <c r="R241" s="139">
        <v>0</v>
      </c>
      <c r="S241" s="139">
        <v>0</v>
      </c>
      <c r="T241" s="139">
        <v>0</v>
      </c>
      <c r="U241" s="139">
        <v>0</v>
      </c>
      <c r="V241" s="139">
        <v>0</v>
      </c>
      <c r="W241" s="139">
        <v>-1646</v>
      </c>
      <c r="X241" s="139">
        <v>0</v>
      </c>
      <c r="Y241" s="139">
        <v>582193.11899999995</v>
      </c>
      <c r="Z241" s="139">
        <v>-115665</v>
      </c>
      <c r="AA241" s="139">
        <v>47544</v>
      </c>
      <c r="AB241" s="139">
        <v>0</v>
      </c>
      <c r="AC241" s="139">
        <v>229981.27</v>
      </c>
      <c r="AD241" s="139">
        <v>-202376</v>
      </c>
      <c r="AE241" s="139">
        <v>-188825</v>
      </c>
      <c r="AF241" s="139">
        <v>-191605</v>
      </c>
      <c r="AG241" s="139">
        <v>75685.97</v>
      </c>
      <c r="AH241" s="139">
        <v>-230054</v>
      </c>
      <c r="AI241" s="139">
        <v>-257081</v>
      </c>
      <c r="AJ241" s="139">
        <v>-250406</v>
      </c>
      <c r="AK241" s="139">
        <v>-151263.758</v>
      </c>
      <c r="AL241" s="139">
        <v>-45648</v>
      </c>
      <c r="AM241" s="139">
        <v>-45259</v>
      </c>
      <c r="AN241" s="139">
        <v>-76593</v>
      </c>
      <c r="AO241" s="139">
        <v>105859.67</v>
      </c>
      <c r="AP241" s="139">
        <v>-309340</v>
      </c>
      <c r="AQ241" s="139">
        <v>-302404</v>
      </c>
      <c r="AR241" s="139">
        <v>-295764</v>
      </c>
      <c r="AS241" s="139">
        <v>-143915.97</v>
      </c>
      <c r="AT241" s="139">
        <v>-125175</v>
      </c>
      <c r="AU241" s="139">
        <v>-790579</v>
      </c>
      <c r="AV241" s="139">
        <v>-658908</v>
      </c>
      <c r="AW241" s="139">
        <v>-200036.003</v>
      </c>
      <c r="AX241" s="139">
        <v>-444662</v>
      </c>
      <c r="AY241" s="139">
        <v>-839801</v>
      </c>
      <c r="AZ241" s="220"/>
    </row>
    <row r="242" spans="1:52">
      <c r="A242" s="139" t="s">
        <v>1191</v>
      </c>
      <c r="B242" s="139">
        <v>0</v>
      </c>
      <c r="C242" s="139">
        <v>0</v>
      </c>
      <c r="D242" s="139">
        <v>0</v>
      </c>
      <c r="E242" s="139">
        <v>0</v>
      </c>
      <c r="F242" s="139">
        <v>0</v>
      </c>
      <c r="G242" s="139">
        <v>0</v>
      </c>
      <c r="H242" s="139">
        <v>0</v>
      </c>
      <c r="I242" s="139">
        <v>0</v>
      </c>
      <c r="J242" s="139">
        <v>0</v>
      </c>
      <c r="K242" s="139">
        <v>0</v>
      </c>
      <c r="L242" s="139">
        <v>0</v>
      </c>
      <c r="M242" s="139">
        <v>0</v>
      </c>
      <c r="N242" s="139">
        <v>0</v>
      </c>
      <c r="O242" s="139">
        <v>8194</v>
      </c>
      <c r="P242" s="139">
        <v>5936</v>
      </c>
      <c r="Q242" s="139">
        <v>223.65</v>
      </c>
      <c r="R242" s="139">
        <v>781</v>
      </c>
      <c r="S242" s="139">
        <v>5231</v>
      </c>
      <c r="T242" s="139">
        <v>7788</v>
      </c>
      <c r="U242" s="139">
        <v>10006.616</v>
      </c>
      <c r="V242" s="139">
        <v>7454</v>
      </c>
      <c r="W242" s="139">
        <v>0</v>
      </c>
      <c r="X242" s="139">
        <v>-532</v>
      </c>
      <c r="Y242" s="139">
        <v>0</v>
      </c>
      <c r="Z242" s="139">
        <v>0</v>
      </c>
      <c r="AA242" s="139">
        <v>0</v>
      </c>
      <c r="AB242" s="139">
        <v>39090</v>
      </c>
      <c r="AC242" s="139">
        <v>0</v>
      </c>
      <c r="AD242" s="139">
        <v>0</v>
      </c>
      <c r="AE242" s="139">
        <v>0</v>
      </c>
      <c r="AF242" s="139">
        <v>0</v>
      </c>
      <c r="AG242" s="139">
        <v>0</v>
      </c>
      <c r="AH242" s="139">
        <v>0</v>
      </c>
      <c r="AI242" s="139">
        <v>0</v>
      </c>
      <c r="AJ242" s="139">
        <v>0</v>
      </c>
      <c r="AK242" s="139">
        <v>0</v>
      </c>
      <c r="AL242" s="139">
        <v>0</v>
      </c>
      <c r="AM242" s="139">
        <v>0</v>
      </c>
      <c r="AN242" s="139">
        <v>0</v>
      </c>
      <c r="AO242" s="139">
        <v>0</v>
      </c>
      <c r="AP242" s="139">
        <v>0</v>
      </c>
      <c r="AQ242" s="139">
        <v>0</v>
      </c>
      <c r="AR242" s="139">
        <v>0</v>
      </c>
      <c r="AS242" s="139">
        <v>0</v>
      </c>
      <c r="AT242" s="139">
        <v>0</v>
      </c>
      <c r="AU242" s="139">
        <v>0</v>
      </c>
      <c r="AV242" s="139">
        <v>0</v>
      </c>
      <c r="AW242" s="139">
        <v>0</v>
      </c>
      <c r="AX242" s="139">
        <v>0</v>
      </c>
      <c r="AY242" s="139">
        <v>0</v>
      </c>
      <c r="AZ242" s="220"/>
    </row>
    <row r="243" spans="1:52">
      <c r="A243" s="139" t="s">
        <v>159</v>
      </c>
      <c r="B243" s="139">
        <v>0</v>
      </c>
      <c r="C243" s="139">
        <v>0</v>
      </c>
      <c r="D243" s="139">
        <v>0</v>
      </c>
      <c r="E243" s="139">
        <v>0</v>
      </c>
      <c r="F243" s="139">
        <v>0</v>
      </c>
      <c r="G243" s="139">
        <v>0</v>
      </c>
      <c r="H243" s="139">
        <v>0</v>
      </c>
      <c r="I243" s="139">
        <v>0</v>
      </c>
      <c r="J243" s="139">
        <v>0</v>
      </c>
      <c r="K243" s="139">
        <v>0</v>
      </c>
      <c r="L243" s="139">
        <v>0</v>
      </c>
      <c r="M243" s="139">
        <v>0</v>
      </c>
      <c r="N243" s="139">
        <v>0</v>
      </c>
      <c r="O243" s="139">
        <v>0</v>
      </c>
      <c r="P243" s="139">
        <v>1287889</v>
      </c>
      <c r="Q243" s="139">
        <v>2253534.6</v>
      </c>
      <c r="R243" s="139">
        <v>-413487</v>
      </c>
      <c r="S243" s="139">
        <v>62601</v>
      </c>
      <c r="T243" s="139">
        <v>121260</v>
      </c>
      <c r="U243" s="139">
        <v>678105.36</v>
      </c>
      <c r="V243" s="139">
        <v>-244164</v>
      </c>
      <c r="W243" s="139">
        <v>-119206</v>
      </c>
      <c r="X243" s="139">
        <v>339566</v>
      </c>
      <c r="Y243" s="139">
        <v>972937.94799999997</v>
      </c>
      <c r="Z243" s="139">
        <v>-464818</v>
      </c>
      <c r="AA243" s="139">
        <v>-499340</v>
      </c>
      <c r="AB243" s="139">
        <v>-368514</v>
      </c>
      <c r="AC243" s="139">
        <v>-80343.929999999993</v>
      </c>
      <c r="AD243" s="139">
        <v>-224678</v>
      </c>
      <c r="AE243" s="139">
        <v>51860</v>
      </c>
      <c r="AF243" s="139">
        <v>-198545</v>
      </c>
      <c r="AG243" s="139">
        <v>296372.28200000001</v>
      </c>
      <c r="AH243" s="139">
        <v>-225252</v>
      </c>
      <c r="AI243" s="139">
        <v>-106061</v>
      </c>
      <c r="AJ243" s="139">
        <v>-65996</v>
      </c>
      <c r="AK243" s="139">
        <v>551231.58900000004</v>
      </c>
      <c r="AL243" s="139">
        <v>-168896</v>
      </c>
      <c r="AM243" s="139">
        <v>-55724</v>
      </c>
      <c r="AN243" s="139">
        <v>-1390471</v>
      </c>
      <c r="AO243" s="139">
        <v>990384.77</v>
      </c>
      <c r="AP243" s="139">
        <v>-851427</v>
      </c>
      <c r="AQ243" s="139">
        <v>-511765</v>
      </c>
      <c r="AR243" s="139">
        <v>-580064</v>
      </c>
      <c r="AS243" s="139">
        <v>599208.34</v>
      </c>
      <c r="AT243" s="139">
        <v>-536696</v>
      </c>
      <c r="AU243" s="139">
        <v>-183238</v>
      </c>
      <c r="AV243" s="139">
        <v>35731</v>
      </c>
      <c r="AW243" s="139">
        <v>-719231.42799999996</v>
      </c>
      <c r="AX243" s="139">
        <v>-403895</v>
      </c>
      <c r="AY243" s="139">
        <v>-1088547</v>
      </c>
      <c r="AZ243" s="220"/>
    </row>
    <row r="244" spans="1:52">
      <c r="A244" s="139" t="s">
        <v>160</v>
      </c>
      <c r="B244" s="139">
        <v>0</v>
      </c>
      <c r="C244" s="139">
        <v>0</v>
      </c>
      <c r="D244" s="139">
        <v>0</v>
      </c>
      <c r="E244" s="139">
        <v>0</v>
      </c>
      <c r="F244" s="139">
        <v>0</v>
      </c>
      <c r="G244" s="139">
        <v>629730</v>
      </c>
      <c r="H244" s="139">
        <v>53012</v>
      </c>
      <c r="I244" s="139">
        <v>604523</v>
      </c>
      <c r="J244" s="139">
        <v>-353984</v>
      </c>
      <c r="K244" s="139">
        <v>-121599</v>
      </c>
      <c r="L244" s="139">
        <v>-82766</v>
      </c>
      <c r="M244" s="139">
        <v>406227</v>
      </c>
      <c r="N244" s="139">
        <v>-276445</v>
      </c>
      <c r="O244" s="139">
        <v>710451</v>
      </c>
      <c r="P244" s="139">
        <v>0</v>
      </c>
      <c r="Q244" s="139">
        <v>0</v>
      </c>
      <c r="R244" s="139">
        <v>0</v>
      </c>
      <c r="S244" s="139">
        <v>0</v>
      </c>
      <c r="T244" s="139">
        <v>0</v>
      </c>
      <c r="U244" s="139">
        <v>0</v>
      </c>
      <c r="V244" s="139">
        <v>0</v>
      </c>
      <c r="W244" s="139">
        <v>125120</v>
      </c>
      <c r="X244" s="139">
        <v>0</v>
      </c>
      <c r="Y244" s="139">
        <v>1668894.22</v>
      </c>
      <c r="Z244" s="139">
        <v>0</v>
      </c>
      <c r="AA244" s="139">
        <v>0</v>
      </c>
      <c r="AB244" s="139">
        <v>0</v>
      </c>
      <c r="AC244" s="139">
        <v>0</v>
      </c>
      <c r="AD244" s="139">
        <v>0</v>
      </c>
      <c r="AE244" s="139">
        <v>0</v>
      </c>
      <c r="AF244" s="139">
        <v>368301</v>
      </c>
      <c r="AG244" s="139">
        <v>1777341.6129999999</v>
      </c>
      <c r="AH244" s="139">
        <v>41920</v>
      </c>
      <c r="AI244" s="139">
        <v>125090</v>
      </c>
      <c r="AJ244" s="139">
        <v>313583</v>
      </c>
      <c r="AK244" s="139">
        <v>0</v>
      </c>
      <c r="AL244" s="139">
        <v>384116</v>
      </c>
      <c r="AM244" s="139">
        <v>420395</v>
      </c>
      <c r="AN244" s="139">
        <v>943010</v>
      </c>
      <c r="AO244" s="139">
        <v>12978017.49</v>
      </c>
      <c r="AP244" s="139">
        <v>344702</v>
      </c>
      <c r="AQ244" s="139">
        <v>649520</v>
      </c>
      <c r="AR244" s="139">
        <v>1309601</v>
      </c>
      <c r="AS244" s="139">
        <v>1588333.21</v>
      </c>
      <c r="AT244" s="139">
        <v>246777</v>
      </c>
      <c r="AU244" s="139">
        <v>1669914</v>
      </c>
      <c r="AV244" s="139">
        <v>0</v>
      </c>
      <c r="AW244" s="139">
        <v>0</v>
      </c>
      <c r="AX244" s="139">
        <v>0</v>
      </c>
      <c r="AY244" s="139">
        <v>0</v>
      </c>
      <c r="AZ244" s="220"/>
    </row>
    <row r="245" spans="1:52">
      <c r="A245" s="139" t="s">
        <v>161</v>
      </c>
      <c r="B245" s="139">
        <v>0</v>
      </c>
      <c r="C245" s="139">
        <v>0</v>
      </c>
      <c r="D245" s="139">
        <v>0</v>
      </c>
      <c r="E245" s="139">
        <v>0</v>
      </c>
      <c r="F245" s="139">
        <v>0</v>
      </c>
      <c r="G245" s="139">
        <v>344494</v>
      </c>
      <c r="H245" s="139">
        <v>332007</v>
      </c>
      <c r="I245" s="139">
        <v>469243</v>
      </c>
      <c r="J245" s="139">
        <v>342750</v>
      </c>
      <c r="K245" s="139">
        <v>301949</v>
      </c>
      <c r="L245" s="139">
        <v>500939</v>
      </c>
      <c r="M245" s="139">
        <v>447385</v>
      </c>
      <c r="N245" s="139">
        <v>118395</v>
      </c>
      <c r="O245" s="139">
        <v>251504</v>
      </c>
      <c r="P245" s="139">
        <v>632402</v>
      </c>
      <c r="Q245" s="139">
        <v>1573922.07</v>
      </c>
      <c r="R245" s="139">
        <v>386823</v>
      </c>
      <c r="S245" s="139">
        <v>796724</v>
      </c>
      <c r="T245" s="139">
        <v>911619</v>
      </c>
      <c r="U245" s="139">
        <v>1644285.872</v>
      </c>
      <c r="V245" s="139">
        <v>156203</v>
      </c>
      <c r="W245" s="139">
        <v>707160</v>
      </c>
      <c r="X245" s="139">
        <v>1309485</v>
      </c>
      <c r="Y245" s="139">
        <v>-761.49</v>
      </c>
      <c r="Z245" s="139">
        <v>508763</v>
      </c>
      <c r="AA245" s="139">
        <v>11285554</v>
      </c>
      <c r="AB245" s="139">
        <v>11442839</v>
      </c>
      <c r="AC245" s="139">
        <v>11635668.119999999</v>
      </c>
      <c r="AD245" s="139">
        <v>180557</v>
      </c>
      <c r="AE245" s="139">
        <v>673072</v>
      </c>
      <c r="AF245" s="139">
        <v>732515</v>
      </c>
      <c r="AG245" s="139">
        <v>-15327.532999999999</v>
      </c>
      <c r="AH245" s="139">
        <v>88702</v>
      </c>
      <c r="AI245" s="139">
        <v>100186</v>
      </c>
      <c r="AJ245" s="139">
        <v>206258</v>
      </c>
      <c r="AK245" s="139">
        <v>1091667.817</v>
      </c>
      <c r="AL245" s="139">
        <v>91992</v>
      </c>
      <c r="AM245" s="139">
        <v>178301</v>
      </c>
      <c r="AN245" s="139">
        <v>252530</v>
      </c>
      <c r="AO245" s="139">
        <v>247339.69</v>
      </c>
      <c r="AP245" s="139">
        <v>111807</v>
      </c>
      <c r="AQ245" s="139">
        <v>288138</v>
      </c>
      <c r="AR245" s="139">
        <v>469910</v>
      </c>
      <c r="AS245" s="139">
        <v>602262.75</v>
      </c>
      <c r="AT245" s="139">
        <v>60946</v>
      </c>
      <c r="AU245" s="139">
        <v>135084</v>
      </c>
      <c r="AV245" s="139">
        <v>2087811</v>
      </c>
      <c r="AW245" s="139">
        <v>2304134.6359999999</v>
      </c>
      <c r="AX245" s="139">
        <v>19725</v>
      </c>
      <c r="AY245" s="139">
        <v>22768</v>
      </c>
      <c r="AZ245" s="220"/>
    </row>
    <row r="246" spans="1:52">
      <c r="A246" s="139" t="s">
        <v>162</v>
      </c>
      <c r="B246" s="139">
        <v>500375</v>
      </c>
      <c r="C246" s="139">
        <v>1206249</v>
      </c>
      <c r="D246" s="139">
        <v>2177223</v>
      </c>
      <c r="E246" s="139">
        <v>3219269</v>
      </c>
      <c r="F246" s="139">
        <v>1292432</v>
      </c>
      <c r="G246" s="139">
        <v>3521215</v>
      </c>
      <c r="H246" s="139">
        <v>4291361</v>
      </c>
      <c r="I246" s="139">
        <v>6532310</v>
      </c>
      <c r="J246" s="139">
        <v>1044167</v>
      </c>
      <c r="K246" s="139">
        <v>2211563</v>
      </c>
      <c r="L246" s="139">
        <v>3250810</v>
      </c>
      <c r="M246" s="139">
        <v>4984726</v>
      </c>
      <c r="N246" s="139">
        <v>1157753</v>
      </c>
      <c r="O246" s="139">
        <v>3220281</v>
      </c>
      <c r="P246" s="139">
        <v>1884976</v>
      </c>
      <c r="Q246" s="139">
        <v>8651100.1899999995</v>
      </c>
      <c r="R246" s="139">
        <v>2088731</v>
      </c>
      <c r="S246" s="139">
        <v>5231411</v>
      </c>
      <c r="T246" s="139">
        <v>7816139</v>
      </c>
      <c r="U246" s="139">
        <v>10956996.584000001</v>
      </c>
      <c r="V246" s="139">
        <v>2665222</v>
      </c>
      <c r="W246" s="139">
        <v>5381215</v>
      </c>
      <c r="X246" s="139">
        <v>8671601</v>
      </c>
      <c r="Y246" s="139">
        <v>12213147.885</v>
      </c>
      <c r="Z246" s="139">
        <v>3270519</v>
      </c>
      <c r="AA246" s="139">
        <v>15047860</v>
      </c>
      <c r="AB246" s="139">
        <v>18717114</v>
      </c>
      <c r="AC246" s="139">
        <v>23440835.75</v>
      </c>
      <c r="AD246" s="139">
        <v>3387338</v>
      </c>
      <c r="AE246" s="139">
        <v>6562303</v>
      </c>
      <c r="AF246" s="139">
        <v>10392387</v>
      </c>
      <c r="AG246" s="139">
        <v>15118978.927999999</v>
      </c>
      <c r="AH246" s="139">
        <v>3971952</v>
      </c>
      <c r="AI246" s="139">
        <v>6833630</v>
      </c>
      <c r="AJ246" s="139">
        <v>11471678</v>
      </c>
      <c r="AK246" s="139">
        <v>16174186.084000001</v>
      </c>
      <c r="AL246" s="139">
        <v>4714389</v>
      </c>
      <c r="AM246" s="139">
        <v>7031355</v>
      </c>
      <c r="AN246" s="139">
        <v>13234733</v>
      </c>
      <c r="AO246" s="139">
        <v>28905738.870000001</v>
      </c>
      <c r="AP246" s="139">
        <v>3459825</v>
      </c>
      <c r="AQ246" s="139">
        <v>9189449</v>
      </c>
      <c r="AR246" s="139">
        <v>14339443</v>
      </c>
      <c r="AS246" s="139">
        <v>19303452.68</v>
      </c>
      <c r="AT246" s="139">
        <v>4173629</v>
      </c>
      <c r="AU246" s="139">
        <v>9368377</v>
      </c>
      <c r="AV246" s="139">
        <v>12806101</v>
      </c>
      <c r="AW246" s="139">
        <v>20355714.030000001</v>
      </c>
      <c r="AX246" s="139">
        <v>3782851</v>
      </c>
      <c r="AY246" s="139">
        <v>2661697</v>
      </c>
      <c r="AZ246" s="220"/>
    </row>
    <row r="247" spans="1:52">
      <c r="A247" s="139" t="s">
        <v>180</v>
      </c>
      <c r="B247" s="139">
        <v>0</v>
      </c>
      <c r="C247" s="139">
        <v>0</v>
      </c>
      <c r="D247" s="139">
        <v>0</v>
      </c>
      <c r="E247" s="139">
        <v>0</v>
      </c>
      <c r="F247" s="139">
        <v>0</v>
      </c>
      <c r="G247" s="139">
        <v>0</v>
      </c>
      <c r="H247" s="139">
        <v>-22840</v>
      </c>
      <c r="I247" s="139">
        <v>-27337</v>
      </c>
      <c r="J247" s="139">
        <v>0</v>
      </c>
      <c r="K247" s="139">
        <v>0</v>
      </c>
      <c r="L247" s="139">
        <v>-203685</v>
      </c>
      <c r="M247" s="139">
        <v>-225724</v>
      </c>
      <c r="N247" s="139">
        <v>-6837</v>
      </c>
      <c r="O247" s="139">
        <v>0</v>
      </c>
      <c r="P247" s="139">
        <v>0</v>
      </c>
      <c r="Q247" s="139">
        <v>0</v>
      </c>
      <c r="R247" s="139">
        <v>0</v>
      </c>
      <c r="S247" s="139">
        <v>0</v>
      </c>
      <c r="T247" s="139">
        <v>0</v>
      </c>
      <c r="U247" s="139">
        <v>0</v>
      </c>
      <c r="V247" s="139">
        <v>0</v>
      </c>
      <c r="W247" s="139">
        <v>0</v>
      </c>
      <c r="X247" s="139">
        <v>0</v>
      </c>
      <c r="Y247" s="139">
        <v>0</v>
      </c>
      <c r="Z247" s="139">
        <v>0</v>
      </c>
      <c r="AA247" s="139">
        <v>0</v>
      </c>
      <c r="AB247" s="139">
        <v>0</v>
      </c>
      <c r="AC247" s="139">
        <v>0</v>
      </c>
      <c r="AD247" s="139">
        <v>0</v>
      </c>
      <c r="AE247" s="139">
        <v>0</v>
      </c>
      <c r="AF247" s="139">
        <v>0</v>
      </c>
      <c r="AG247" s="139">
        <v>0</v>
      </c>
      <c r="AH247" s="139">
        <v>0</v>
      </c>
      <c r="AI247" s="139">
        <v>0</v>
      </c>
      <c r="AJ247" s="139">
        <v>0</v>
      </c>
      <c r="AK247" s="139">
        <v>0</v>
      </c>
      <c r="AL247" s="139">
        <v>0</v>
      </c>
      <c r="AM247" s="139">
        <v>0</v>
      </c>
      <c r="AN247" s="139">
        <v>0</v>
      </c>
      <c r="AO247" s="139">
        <v>0</v>
      </c>
      <c r="AP247" s="139">
        <v>0</v>
      </c>
      <c r="AQ247" s="139">
        <v>0</v>
      </c>
      <c r="AR247" s="139">
        <v>0</v>
      </c>
      <c r="AS247" s="139">
        <v>0</v>
      </c>
      <c r="AT247" s="139">
        <v>0</v>
      </c>
      <c r="AU247" s="139">
        <v>0</v>
      </c>
      <c r="AV247" s="139">
        <v>0</v>
      </c>
      <c r="AW247" s="139">
        <v>0</v>
      </c>
      <c r="AX247" s="139">
        <v>0</v>
      </c>
      <c r="AY247" s="139">
        <v>0</v>
      </c>
      <c r="AZ247" s="220"/>
    </row>
    <row r="248" spans="1:52">
      <c r="A248" s="139" t="s">
        <v>1192</v>
      </c>
      <c r="B248" s="139">
        <v>0</v>
      </c>
      <c r="C248" s="139">
        <v>0</v>
      </c>
      <c r="D248" s="139">
        <v>0</v>
      </c>
      <c r="E248" s="139">
        <v>0</v>
      </c>
      <c r="F248" s="139">
        <v>0</v>
      </c>
      <c r="G248" s="139">
        <v>0</v>
      </c>
      <c r="H248" s="139">
        <v>-60</v>
      </c>
      <c r="I248" s="139">
        <v>-60</v>
      </c>
      <c r="J248" s="139">
        <v>0</v>
      </c>
      <c r="K248" s="139">
        <v>0</v>
      </c>
      <c r="L248" s="139">
        <v>-90</v>
      </c>
      <c r="M248" s="139">
        <v>-90</v>
      </c>
      <c r="N248" s="139">
        <v>0</v>
      </c>
      <c r="O248" s="139">
        <v>0</v>
      </c>
      <c r="P248" s="139">
        <v>0</v>
      </c>
      <c r="Q248" s="139">
        <v>0</v>
      </c>
      <c r="R248" s="139">
        <v>0</v>
      </c>
      <c r="S248" s="139">
        <v>0</v>
      </c>
      <c r="T248" s="139">
        <v>0</v>
      </c>
      <c r="U248" s="139">
        <v>0</v>
      </c>
      <c r="V248" s="139">
        <v>0</v>
      </c>
      <c r="W248" s="139">
        <v>0</v>
      </c>
      <c r="X248" s="139">
        <v>0</v>
      </c>
      <c r="Y248" s="139">
        <v>0</v>
      </c>
      <c r="Z248" s="139">
        <v>0</v>
      </c>
      <c r="AA248" s="139">
        <v>0</v>
      </c>
      <c r="AB248" s="139">
        <v>0</v>
      </c>
      <c r="AC248" s="139">
        <v>0</v>
      </c>
      <c r="AD248" s="139">
        <v>0</v>
      </c>
      <c r="AE248" s="139">
        <v>0</v>
      </c>
      <c r="AF248" s="139">
        <v>0</v>
      </c>
      <c r="AG248" s="139">
        <v>0</v>
      </c>
      <c r="AH248" s="139">
        <v>0</v>
      </c>
      <c r="AI248" s="139">
        <v>0</v>
      </c>
      <c r="AJ248" s="139">
        <v>0</v>
      </c>
      <c r="AK248" s="139">
        <v>0</v>
      </c>
      <c r="AL248" s="139">
        <v>0</v>
      </c>
      <c r="AM248" s="139">
        <v>0</v>
      </c>
      <c r="AN248" s="139">
        <v>0</v>
      </c>
      <c r="AO248" s="139">
        <v>0</v>
      </c>
      <c r="AP248" s="139">
        <v>0</v>
      </c>
      <c r="AQ248" s="139">
        <v>0</v>
      </c>
      <c r="AR248" s="139">
        <v>0</v>
      </c>
      <c r="AS248" s="139">
        <v>0</v>
      </c>
      <c r="AT248" s="139">
        <v>0</v>
      </c>
      <c r="AU248" s="139">
        <v>0</v>
      </c>
      <c r="AV248" s="139">
        <v>0</v>
      </c>
      <c r="AW248" s="139">
        <v>0</v>
      </c>
      <c r="AX248" s="139">
        <v>0</v>
      </c>
      <c r="AY248" s="139">
        <v>0</v>
      </c>
      <c r="AZ248" s="220"/>
    </row>
    <row r="249" spans="1:52">
      <c r="A249" s="139" t="s">
        <v>163</v>
      </c>
      <c r="B249" s="139">
        <v>0</v>
      </c>
      <c r="C249" s="139">
        <v>0</v>
      </c>
      <c r="D249" s="139">
        <v>0</v>
      </c>
      <c r="E249" s="139">
        <v>0</v>
      </c>
      <c r="F249" s="139">
        <v>-50199</v>
      </c>
      <c r="G249" s="139">
        <v>-399189</v>
      </c>
      <c r="H249" s="139">
        <v>-738566</v>
      </c>
      <c r="I249" s="139">
        <v>-927877</v>
      </c>
      <c r="J249" s="139">
        <v>-49925</v>
      </c>
      <c r="K249" s="139">
        <v>-273420</v>
      </c>
      <c r="L249" s="139">
        <v>-741774</v>
      </c>
      <c r="M249" s="139">
        <v>-828455</v>
      </c>
      <c r="N249" s="139">
        <v>-62411</v>
      </c>
      <c r="O249" s="139">
        <v>-487854</v>
      </c>
      <c r="P249" s="139">
        <v>-818762</v>
      </c>
      <c r="Q249" s="139">
        <v>-894886.69</v>
      </c>
      <c r="R249" s="139">
        <v>-98634</v>
      </c>
      <c r="S249" s="139">
        <v>-530105</v>
      </c>
      <c r="T249" s="139">
        <v>-1007499</v>
      </c>
      <c r="U249" s="139">
        <v>-1095894.632</v>
      </c>
      <c r="V249" s="139">
        <v>-117482</v>
      </c>
      <c r="W249" s="139">
        <v>-543974</v>
      </c>
      <c r="X249" s="139">
        <v>-1020629</v>
      </c>
      <c r="Y249" s="139">
        <v>-1188159.9280000001</v>
      </c>
      <c r="Z249" s="139">
        <v>-121876</v>
      </c>
      <c r="AA249" s="139">
        <v>-831837</v>
      </c>
      <c r="AB249" s="139">
        <v>-1479360</v>
      </c>
      <c r="AC249" s="139">
        <v>-1674612.61</v>
      </c>
      <c r="AD249" s="139">
        <v>-172888</v>
      </c>
      <c r="AE249" s="139">
        <v>-538990</v>
      </c>
      <c r="AF249" s="139">
        <v>-1209809</v>
      </c>
      <c r="AG249" s="139">
        <v>-1420660.0730000001</v>
      </c>
      <c r="AH249" s="139">
        <v>-205173</v>
      </c>
      <c r="AI249" s="139">
        <v>-794877</v>
      </c>
      <c r="AJ249" s="139">
        <v>-1606424</v>
      </c>
      <c r="AK249" s="139">
        <v>-1801000.689</v>
      </c>
      <c r="AL249" s="139">
        <v>-217883</v>
      </c>
      <c r="AM249" s="139">
        <v>-1118043</v>
      </c>
      <c r="AN249" s="139">
        <v>-2026303</v>
      </c>
      <c r="AO249" s="139">
        <v>-2306828.15</v>
      </c>
      <c r="AP249" s="139">
        <v>-204675</v>
      </c>
      <c r="AQ249" s="139">
        <v>-925556</v>
      </c>
      <c r="AR249" s="139">
        <v>-1962170</v>
      </c>
      <c r="AS249" s="139">
        <v>-2164122.59</v>
      </c>
      <c r="AT249" s="139">
        <v>-289301</v>
      </c>
      <c r="AU249" s="139">
        <v>-1230611</v>
      </c>
      <c r="AV249" s="139">
        <v>-2193256</v>
      </c>
      <c r="AW249" s="139">
        <v>-2584463.889</v>
      </c>
      <c r="AX249" s="139">
        <v>-273038</v>
      </c>
      <c r="AY249" s="139">
        <v>-376671</v>
      </c>
      <c r="AZ249" s="220"/>
    </row>
    <row r="250" spans="1:52">
      <c r="A250" s="139" t="s">
        <v>164</v>
      </c>
      <c r="B250" s="139">
        <v>500375</v>
      </c>
      <c r="C250" s="139">
        <v>1206249</v>
      </c>
      <c r="D250" s="139">
        <v>2177223</v>
      </c>
      <c r="E250" s="139">
        <v>3219269</v>
      </c>
      <c r="F250" s="139">
        <v>1242233</v>
      </c>
      <c r="G250" s="139">
        <v>3122026</v>
      </c>
      <c r="H250" s="139">
        <v>3529895</v>
      </c>
      <c r="I250" s="139">
        <v>5577036</v>
      </c>
      <c r="J250" s="139">
        <v>994242</v>
      </c>
      <c r="K250" s="139">
        <v>1938143</v>
      </c>
      <c r="L250" s="139">
        <v>2305261</v>
      </c>
      <c r="M250" s="139">
        <v>3930456</v>
      </c>
      <c r="N250" s="139">
        <v>1088505</v>
      </c>
      <c r="O250" s="139">
        <v>2732427</v>
      </c>
      <c r="P250" s="139">
        <v>1066214</v>
      </c>
      <c r="Q250" s="139">
        <v>7756213.4900000002</v>
      </c>
      <c r="R250" s="139">
        <v>1990097</v>
      </c>
      <c r="S250" s="139">
        <v>4701306</v>
      </c>
      <c r="T250" s="139">
        <v>6808640</v>
      </c>
      <c r="U250" s="139">
        <v>9861101.9519999996</v>
      </c>
      <c r="V250" s="139">
        <v>2547740</v>
      </c>
      <c r="W250" s="139">
        <v>4837241</v>
      </c>
      <c r="X250" s="139">
        <v>7650972</v>
      </c>
      <c r="Y250" s="139">
        <v>11024987.957</v>
      </c>
      <c r="Z250" s="139">
        <v>3148643</v>
      </c>
      <c r="AA250" s="139">
        <v>14216023</v>
      </c>
      <c r="AB250" s="139">
        <v>17237754</v>
      </c>
      <c r="AC250" s="139">
        <v>21766223.140000001</v>
      </c>
      <c r="AD250" s="139">
        <v>3214450</v>
      </c>
      <c r="AE250" s="139">
        <v>6023313</v>
      </c>
      <c r="AF250" s="139">
        <v>9182578</v>
      </c>
      <c r="AG250" s="139">
        <v>13698318.855</v>
      </c>
      <c r="AH250" s="139">
        <v>3766779</v>
      </c>
      <c r="AI250" s="139">
        <v>6038753</v>
      </c>
      <c r="AJ250" s="139">
        <v>9865254</v>
      </c>
      <c r="AK250" s="139">
        <v>14373185.395</v>
      </c>
      <c r="AL250" s="139">
        <v>4496506</v>
      </c>
      <c r="AM250" s="139">
        <v>5913312</v>
      </c>
      <c r="AN250" s="139">
        <v>11208430</v>
      </c>
      <c r="AO250" s="139">
        <v>26598910.719999999</v>
      </c>
      <c r="AP250" s="139">
        <v>3255150</v>
      </c>
      <c r="AQ250" s="139">
        <v>8263893</v>
      </c>
      <c r="AR250" s="139">
        <v>12377273</v>
      </c>
      <c r="AS250" s="139">
        <v>17139330.100000001</v>
      </c>
      <c r="AT250" s="139">
        <v>3884328</v>
      </c>
      <c r="AU250" s="139">
        <v>8137766</v>
      </c>
      <c r="AV250" s="139">
        <v>10612845</v>
      </c>
      <c r="AW250" s="139">
        <v>17771250.140999999</v>
      </c>
      <c r="AX250" s="139">
        <v>3509813</v>
      </c>
      <c r="AY250" s="139">
        <v>2285026</v>
      </c>
      <c r="AZ250" s="220"/>
    </row>
    <row r="251" spans="1:52">
      <c r="AZ251" s="220"/>
    </row>
    <row r="252" spans="1:52">
      <c r="A252" s="139" t="s">
        <v>165</v>
      </c>
      <c r="AZ252" s="220"/>
    </row>
    <row r="253" spans="1:52">
      <c r="A253" s="139" t="s">
        <v>166</v>
      </c>
      <c r="B253" s="139">
        <v>0</v>
      </c>
      <c r="C253" s="139">
        <v>0</v>
      </c>
      <c r="D253" s="139">
        <v>0</v>
      </c>
      <c r="E253" s="139">
        <v>0</v>
      </c>
      <c r="F253" s="139">
        <v>0</v>
      </c>
      <c r="G253" s="139">
        <v>429045</v>
      </c>
      <c r="H253" s="139">
        <v>753490</v>
      </c>
      <c r="I253" s="139">
        <v>459126</v>
      </c>
      <c r="J253" s="139">
        <v>-696873</v>
      </c>
      <c r="K253" s="139">
        <v>-1022368</v>
      </c>
      <c r="L253" s="139">
        <v>8672</v>
      </c>
      <c r="M253" s="139">
        <v>-51650</v>
      </c>
      <c r="N253" s="139">
        <v>749040</v>
      </c>
      <c r="O253" s="139">
        <v>751008</v>
      </c>
      <c r="P253" s="139">
        <v>751638</v>
      </c>
      <c r="Q253" s="139">
        <v>751936.85</v>
      </c>
      <c r="R253" s="139">
        <v>-699544</v>
      </c>
      <c r="S253" s="139">
        <v>-149906</v>
      </c>
      <c r="T253" s="139">
        <v>-1547563</v>
      </c>
      <c r="U253" s="139">
        <v>-1198214.172</v>
      </c>
      <c r="V253" s="139">
        <v>-848371</v>
      </c>
      <c r="W253" s="139">
        <v>-912834</v>
      </c>
      <c r="X253" s="139">
        <v>898829</v>
      </c>
      <c r="Y253" s="139">
        <v>1198410.9680000001</v>
      </c>
      <c r="Z253" s="139">
        <v>0</v>
      </c>
      <c r="AA253" s="139">
        <v>-409999</v>
      </c>
      <c r="AB253" s="139">
        <v>-10000</v>
      </c>
      <c r="AC253" s="139">
        <v>-1165957.58</v>
      </c>
      <c r="AD253" s="139">
        <v>-266525</v>
      </c>
      <c r="AE253" s="139">
        <v>1126868</v>
      </c>
      <c r="AF253" s="139">
        <v>627932</v>
      </c>
      <c r="AG253" s="139">
        <v>-461344.68599999999</v>
      </c>
      <c r="AH253" s="139">
        <v>-1330081</v>
      </c>
      <c r="AI253" s="139">
        <v>1105286</v>
      </c>
      <c r="AJ253" s="139">
        <v>470100</v>
      </c>
      <c r="AK253" s="139">
        <v>1034021.474</v>
      </c>
      <c r="AL253" s="139">
        <v>-63467</v>
      </c>
      <c r="AM253" s="139">
        <v>552746</v>
      </c>
      <c r="AN253" s="139">
        <v>552745</v>
      </c>
      <c r="AO253" s="139">
        <v>-2349227.59</v>
      </c>
      <c r="AP253" s="139">
        <v>636135</v>
      </c>
      <c r="AQ253" s="139">
        <v>2950661</v>
      </c>
      <c r="AR253" s="139">
        <v>2905681</v>
      </c>
      <c r="AS253" s="139">
        <v>2910997.71</v>
      </c>
      <c r="AT253" s="139">
        <v>-267651</v>
      </c>
      <c r="AU253" s="139">
        <v>42608</v>
      </c>
      <c r="AV253" s="139">
        <v>-673696</v>
      </c>
      <c r="AW253" s="139">
        <v>-947371.60800000001</v>
      </c>
      <c r="AX253" s="139">
        <v>0</v>
      </c>
      <c r="AY253" s="139">
        <v>0</v>
      </c>
      <c r="AZ253" s="220"/>
    </row>
    <row r="254" spans="1:52">
      <c r="A254" s="139" t="s">
        <v>167</v>
      </c>
      <c r="B254" s="139">
        <v>0</v>
      </c>
      <c r="C254" s="139">
        <v>0</v>
      </c>
      <c r="D254" s="139">
        <v>0</v>
      </c>
      <c r="E254" s="139">
        <v>0</v>
      </c>
      <c r="F254" s="139">
        <v>0</v>
      </c>
      <c r="G254" s="139">
        <v>0</v>
      </c>
      <c r="H254" s="139">
        <v>0</v>
      </c>
      <c r="I254" s="139">
        <v>0</v>
      </c>
      <c r="J254" s="139">
        <v>0</v>
      </c>
      <c r="K254" s="139">
        <v>0</v>
      </c>
      <c r="L254" s="139">
        <v>0</v>
      </c>
      <c r="M254" s="139">
        <v>0</v>
      </c>
      <c r="N254" s="139">
        <v>0</v>
      </c>
      <c r="O254" s="139">
        <v>0</v>
      </c>
      <c r="P254" s="139">
        <v>0</v>
      </c>
      <c r="Q254" s="139">
        <v>0</v>
      </c>
      <c r="R254" s="139">
        <v>0</v>
      </c>
      <c r="S254" s="139">
        <v>0</v>
      </c>
      <c r="T254" s="139">
        <v>0</v>
      </c>
      <c r="U254" s="139">
        <v>0</v>
      </c>
      <c r="V254" s="139">
        <v>0</v>
      </c>
      <c r="W254" s="139">
        <v>0</v>
      </c>
      <c r="X254" s="139">
        <v>0</v>
      </c>
      <c r="Y254" s="139">
        <v>0</v>
      </c>
      <c r="Z254" s="139">
        <v>0</v>
      </c>
      <c r="AA254" s="139">
        <v>0</v>
      </c>
      <c r="AB254" s="139">
        <v>0</v>
      </c>
      <c r="AC254" s="139">
        <v>0</v>
      </c>
      <c r="AD254" s="139">
        <v>0</v>
      </c>
      <c r="AE254" s="139">
        <v>0</v>
      </c>
      <c r="AF254" s="139">
        <v>0</v>
      </c>
      <c r="AG254" s="139">
        <v>0</v>
      </c>
      <c r="AH254" s="139">
        <v>0</v>
      </c>
      <c r="AI254" s="139">
        <v>-2103</v>
      </c>
      <c r="AJ254" s="139">
        <v>-1026</v>
      </c>
      <c r="AK254" s="139">
        <v>0</v>
      </c>
      <c r="AL254" s="139">
        <v>0</v>
      </c>
      <c r="AM254" s="139">
        <v>0</v>
      </c>
      <c r="AN254" s="139">
        <v>0</v>
      </c>
      <c r="AO254" s="139">
        <v>0</v>
      </c>
      <c r="AP254" s="139">
        <v>0</v>
      </c>
      <c r="AQ254" s="139">
        <v>-2115504</v>
      </c>
      <c r="AR254" s="139">
        <v>-2119555</v>
      </c>
      <c r="AS254" s="139">
        <v>-44818.29</v>
      </c>
      <c r="AT254" s="139">
        <v>436826</v>
      </c>
      <c r="AU254" s="139">
        <v>436826</v>
      </c>
      <c r="AV254" s="139">
        <v>462051</v>
      </c>
      <c r="AW254" s="139">
        <v>-98298.426000000007</v>
      </c>
      <c r="AX254" s="139">
        <v>0</v>
      </c>
      <c r="AY254" s="139">
        <v>0</v>
      </c>
      <c r="AZ254" s="220"/>
    </row>
    <row r="255" spans="1:52">
      <c r="A255" s="139" t="s">
        <v>168</v>
      </c>
      <c r="B255" s="139">
        <v>0</v>
      </c>
      <c r="C255" s="139">
        <v>0</v>
      </c>
      <c r="D255" s="139">
        <v>0</v>
      </c>
      <c r="E255" s="139">
        <v>0</v>
      </c>
      <c r="F255" s="139">
        <v>0</v>
      </c>
      <c r="G255" s="139">
        <v>0</v>
      </c>
      <c r="H255" s="139">
        <v>0</v>
      </c>
      <c r="I255" s="139">
        <v>0</v>
      </c>
      <c r="J255" s="139">
        <v>0</v>
      </c>
      <c r="K255" s="139">
        <v>0</v>
      </c>
      <c r="L255" s="139">
        <v>0</v>
      </c>
      <c r="M255" s="139">
        <v>0</v>
      </c>
      <c r="N255" s="139">
        <v>0</v>
      </c>
      <c r="O255" s="139">
        <v>0</v>
      </c>
      <c r="P255" s="139">
        <v>0</v>
      </c>
      <c r="Q255" s="139">
        <v>0</v>
      </c>
      <c r="R255" s="139">
        <v>0</v>
      </c>
      <c r="S255" s="139">
        <v>0</v>
      </c>
      <c r="T255" s="139">
        <v>0</v>
      </c>
      <c r="U255" s="139">
        <v>0</v>
      </c>
      <c r="V255" s="139">
        <v>0</v>
      </c>
      <c r="W255" s="139">
        <v>0</v>
      </c>
      <c r="X255" s="139">
        <v>0</v>
      </c>
      <c r="Y255" s="139">
        <v>0</v>
      </c>
      <c r="Z255" s="139">
        <v>0</v>
      </c>
      <c r="AA255" s="139">
        <v>0</v>
      </c>
      <c r="AB255" s="139">
        <v>0</v>
      </c>
      <c r="AC255" s="139">
        <v>0</v>
      </c>
      <c r="AD255" s="139">
        <v>0</v>
      </c>
      <c r="AE255" s="139">
        <v>0</v>
      </c>
      <c r="AF255" s="139">
        <v>0</v>
      </c>
      <c r="AG255" s="139">
        <v>0</v>
      </c>
      <c r="AH255" s="139">
        <v>0</v>
      </c>
      <c r="AI255" s="139">
        <v>-2253</v>
      </c>
      <c r="AJ255" s="139">
        <v>-2226</v>
      </c>
      <c r="AK255" s="139">
        <v>0</v>
      </c>
      <c r="AL255" s="139">
        <v>0</v>
      </c>
      <c r="AM255" s="139">
        <v>0</v>
      </c>
      <c r="AN255" s="139">
        <v>0</v>
      </c>
      <c r="AO255" s="139">
        <v>0</v>
      </c>
      <c r="AP255" s="139">
        <v>0</v>
      </c>
      <c r="AQ255" s="139">
        <v>-2147314</v>
      </c>
      <c r="AR255" s="139">
        <v>-2161814</v>
      </c>
      <c r="AS255" s="139">
        <v>-44818.29</v>
      </c>
      <c r="AT255" s="139">
        <v>-73125</v>
      </c>
      <c r="AU255" s="139">
        <v>-73125</v>
      </c>
      <c r="AV255" s="139">
        <v>-98298</v>
      </c>
      <c r="AW255" s="139">
        <v>-98298.426000000007</v>
      </c>
      <c r="AX255" s="139">
        <v>0</v>
      </c>
      <c r="AY255" s="139">
        <v>0</v>
      </c>
      <c r="AZ255" s="220"/>
    </row>
    <row r="256" spans="1:52">
      <c r="A256" s="139" t="s">
        <v>169</v>
      </c>
      <c r="B256" s="139">
        <v>0</v>
      </c>
      <c r="C256" s="139">
        <v>0</v>
      </c>
      <c r="D256" s="139">
        <v>0</v>
      </c>
      <c r="E256" s="139">
        <v>0</v>
      </c>
      <c r="F256" s="139">
        <v>0</v>
      </c>
      <c r="G256" s="139">
        <v>0</v>
      </c>
      <c r="H256" s="139">
        <v>0</v>
      </c>
      <c r="I256" s="139">
        <v>0</v>
      </c>
      <c r="J256" s="139">
        <v>0</v>
      </c>
      <c r="K256" s="139">
        <v>0</v>
      </c>
      <c r="L256" s="139">
        <v>0</v>
      </c>
      <c r="M256" s="139">
        <v>0</v>
      </c>
      <c r="N256" s="139">
        <v>0</v>
      </c>
      <c r="O256" s="139">
        <v>0</v>
      </c>
      <c r="P256" s="139">
        <v>0</v>
      </c>
      <c r="Q256" s="139">
        <v>0</v>
      </c>
      <c r="R256" s="139">
        <v>0</v>
      </c>
      <c r="S256" s="139">
        <v>0</v>
      </c>
      <c r="T256" s="139">
        <v>0</v>
      </c>
      <c r="U256" s="139">
        <v>0</v>
      </c>
      <c r="V256" s="139">
        <v>0</v>
      </c>
      <c r="W256" s="139">
        <v>0</v>
      </c>
      <c r="X256" s="139">
        <v>0</v>
      </c>
      <c r="Y256" s="139">
        <v>0</v>
      </c>
      <c r="Z256" s="139">
        <v>0</v>
      </c>
      <c r="AA256" s="139">
        <v>0</v>
      </c>
      <c r="AB256" s="139">
        <v>0</v>
      </c>
      <c r="AC256" s="139">
        <v>0</v>
      </c>
      <c r="AD256" s="139">
        <v>0</v>
      </c>
      <c r="AE256" s="139">
        <v>0</v>
      </c>
      <c r="AF256" s="139">
        <v>0</v>
      </c>
      <c r="AG256" s="139">
        <v>0</v>
      </c>
      <c r="AH256" s="139">
        <v>0</v>
      </c>
      <c r="AI256" s="139">
        <v>150</v>
      </c>
      <c r="AJ256" s="139">
        <v>1200</v>
      </c>
      <c r="AK256" s="139">
        <v>0</v>
      </c>
      <c r="AL256" s="139">
        <v>0</v>
      </c>
      <c r="AM256" s="139">
        <v>0</v>
      </c>
      <c r="AN256" s="139">
        <v>0</v>
      </c>
      <c r="AO256" s="139">
        <v>0</v>
      </c>
      <c r="AP256" s="139">
        <v>0</v>
      </c>
      <c r="AQ256" s="139">
        <v>31810</v>
      </c>
      <c r="AR256" s="139">
        <v>42259</v>
      </c>
      <c r="AS256" s="139">
        <v>0</v>
      </c>
      <c r="AT256" s="139">
        <v>509951</v>
      </c>
      <c r="AU256" s="139">
        <v>509951</v>
      </c>
      <c r="AV256" s="139">
        <v>560349</v>
      </c>
      <c r="AW256" s="139">
        <v>0</v>
      </c>
      <c r="AX256" s="139">
        <v>0</v>
      </c>
      <c r="AY256" s="139">
        <v>0</v>
      </c>
      <c r="AZ256" s="220"/>
    </row>
    <row r="257" spans="1:52">
      <c r="A257" s="139" t="s">
        <v>170</v>
      </c>
      <c r="B257" s="139">
        <v>0</v>
      </c>
      <c r="C257" s="139">
        <v>0</v>
      </c>
      <c r="D257" s="139">
        <v>0</v>
      </c>
      <c r="E257" s="139">
        <v>0</v>
      </c>
      <c r="F257" s="139">
        <v>0</v>
      </c>
      <c r="G257" s="139">
        <v>0</v>
      </c>
      <c r="H257" s="139">
        <v>0</v>
      </c>
      <c r="I257" s="139">
        <v>0</v>
      </c>
      <c r="J257" s="139">
        <v>0</v>
      </c>
      <c r="K257" s="139">
        <v>0</v>
      </c>
      <c r="L257" s="139">
        <v>0</v>
      </c>
      <c r="M257" s="139">
        <v>0</v>
      </c>
      <c r="N257" s="139">
        <v>0</v>
      </c>
      <c r="O257" s="139">
        <v>0</v>
      </c>
      <c r="P257" s="139">
        <v>-1241</v>
      </c>
      <c r="Q257" s="139">
        <v>-1242.05</v>
      </c>
      <c r="R257" s="139">
        <v>0</v>
      </c>
      <c r="S257" s="139">
        <v>0</v>
      </c>
      <c r="T257" s="139">
        <v>-564744</v>
      </c>
      <c r="U257" s="139">
        <v>-564744.08400000003</v>
      </c>
      <c r="V257" s="139">
        <v>0</v>
      </c>
      <c r="W257" s="139">
        <v>0</v>
      </c>
      <c r="X257" s="139">
        <v>0</v>
      </c>
      <c r="Y257" s="139">
        <v>0</v>
      </c>
      <c r="Z257" s="139">
        <v>0</v>
      </c>
      <c r="AA257" s="139">
        <v>-2033905</v>
      </c>
      <c r="AB257" s="139">
        <v>-2033905</v>
      </c>
      <c r="AC257" s="139">
        <v>-2033904.96</v>
      </c>
      <c r="AD257" s="139">
        <v>0</v>
      </c>
      <c r="AE257" s="139">
        <v>0</v>
      </c>
      <c r="AF257" s="139">
        <v>0</v>
      </c>
      <c r="AG257" s="139">
        <v>-60943.381999999998</v>
      </c>
      <c r="AH257" s="139">
        <v>-32300</v>
      </c>
      <c r="AI257" s="139">
        <v>-89417</v>
      </c>
      <c r="AJ257" s="139">
        <v>-395596</v>
      </c>
      <c r="AK257" s="139">
        <v>-528248.77899999998</v>
      </c>
      <c r="AL257" s="139">
        <v>-182176</v>
      </c>
      <c r="AM257" s="139">
        <v>-551267</v>
      </c>
      <c r="AN257" s="139">
        <v>-1188665</v>
      </c>
      <c r="AO257" s="139">
        <v>-669158.64</v>
      </c>
      <c r="AP257" s="139">
        <v>-19248</v>
      </c>
      <c r="AQ257" s="139">
        <v>-49848</v>
      </c>
      <c r="AR257" s="139">
        <v>-65452</v>
      </c>
      <c r="AS257" s="139">
        <v>-2157137.29</v>
      </c>
      <c r="AT257" s="139">
        <v>0</v>
      </c>
      <c r="AU257" s="139">
        <v>-2090837</v>
      </c>
      <c r="AV257" s="139">
        <v>-4400453</v>
      </c>
      <c r="AW257" s="139">
        <v>-1565678.1470000001</v>
      </c>
      <c r="AX257" s="139">
        <v>666176</v>
      </c>
      <c r="AY257" s="139">
        <v>589183</v>
      </c>
      <c r="AZ257" s="220"/>
    </row>
    <row r="258" spans="1:52">
      <c r="A258" s="139" t="s">
        <v>171</v>
      </c>
      <c r="B258" s="139">
        <v>0</v>
      </c>
      <c r="C258" s="139">
        <v>0</v>
      </c>
      <c r="D258" s="139">
        <v>0</v>
      </c>
      <c r="E258" s="139">
        <v>0</v>
      </c>
      <c r="F258" s="139">
        <v>0</v>
      </c>
      <c r="G258" s="139">
        <v>0</v>
      </c>
      <c r="H258" s="139">
        <v>0</v>
      </c>
      <c r="I258" s="139">
        <v>0</v>
      </c>
      <c r="J258" s="139">
        <v>0</v>
      </c>
      <c r="K258" s="139">
        <v>0</v>
      </c>
      <c r="L258" s="139">
        <v>0</v>
      </c>
      <c r="M258" s="139">
        <v>0</v>
      </c>
      <c r="N258" s="139">
        <v>0</v>
      </c>
      <c r="O258" s="139">
        <v>0</v>
      </c>
      <c r="P258" s="139">
        <v>-1241</v>
      </c>
      <c r="Q258" s="139">
        <v>-1242.05</v>
      </c>
      <c r="R258" s="139">
        <v>0</v>
      </c>
      <c r="S258" s="139">
        <v>0</v>
      </c>
      <c r="T258" s="139">
        <v>-564744</v>
      </c>
      <c r="U258" s="139">
        <v>-564744.08400000003</v>
      </c>
      <c r="V258" s="139">
        <v>0</v>
      </c>
      <c r="W258" s="139">
        <v>0</v>
      </c>
      <c r="X258" s="139">
        <v>0</v>
      </c>
      <c r="Y258" s="139">
        <v>0</v>
      </c>
      <c r="Z258" s="139">
        <v>0</v>
      </c>
      <c r="AA258" s="139">
        <v>-2033905</v>
      </c>
      <c r="AB258" s="139">
        <v>-2033905</v>
      </c>
      <c r="AC258" s="139">
        <v>-2033904.96</v>
      </c>
      <c r="AD258" s="139">
        <v>0</v>
      </c>
      <c r="AE258" s="139">
        <v>0</v>
      </c>
      <c r="AF258" s="139">
        <v>0</v>
      </c>
      <c r="AG258" s="139">
        <v>-60943.381999999998</v>
      </c>
      <c r="AH258" s="139">
        <v>-32300</v>
      </c>
      <c r="AI258" s="139">
        <v>-89417</v>
      </c>
      <c r="AJ258" s="139">
        <v>-395596</v>
      </c>
      <c r="AK258" s="139">
        <v>-528248.77899999998</v>
      </c>
      <c r="AL258" s="139">
        <v>-182176</v>
      </c>
      <c r="AM258" s="139">
        <v>-551267</v>
      </c>
      <c r="AN258" s="139">
        <v>-1188665</v>
      </c>
      <c r="AO258" s="139">
        <v>-669158.64</v>
      </c>
      <c r="AP258" s="139">
        <v>-19248</v>
      </c>
      <c r="AQ258" s="139">
        <v>-49848</v>
      </c>
      <c r="AR258" s="139">
        <v>-75348</v>
      </c>
      <c r="AS258" s="139">
        <v>-2222662.56</v>
      </c>
      <c r="AT258" s="139">
        <v>0</v>
      </c>
      <c r="AU258" s="139">
        <v>-2090837</v>
      </c>
      <c r="AV258" s="139">
        <v>-4400453</v>
      </c>
      <c r="AW258" s="139">
        <v>-2126027.3969999999</v>
      </c>
      <c r="AX258" s="139">
        <v>-17508</v>
      </c>
      <c r="AY258" s="139">
        <v>-94501</v>
      </c>
      <c r="AZ258" s="220"/>
    </row>
    <row r="259" spans="1:52">
      <c r="A259" s="139" t="s">
        <v>172</v>
      </c>
      <c r="B259" s="139">
        <v>0</v>
      </c>
      <c r="C259" s="139">
        <v>0</v>
      </c>
      <c r="D259" s="139">
        <v>0</v>
      </c>
      <c r="E259" s="139">
        <v>0</v>
      </c>
      <c r="F259" s="139">
        <v>0</v>
      </c>
      <c r="G259" s="139">
        <v>0</v>
      </c>
      <c r="H259" s="139">
        <v>0</v>
      </c>
      <c r="I259" s="139">
        <v>0</v>
      </c>
      <c r="J259" s="139">
        <v>0</v>
      </c>
      <c r="K259" s="139">
        <v>0</v>
      </c>
      <c r="L259" s="139">
        <v>0</v>
      </c>
      <c r="M259" s="139">
        <v>0</v>
      </c>
      <c r="N259" s="139">
        <v>0</v>
      </c>
      <c r="O259" s="139">
        <v>0</v>
      </c>
      <c r="P259" s="139">
        <v>0</v>
      </c>
      <c r="Q259" s="139">
        <v>0</v>
      </c>
      <c r="R259" s="139">
        <v>0</v>
      </c>
      <c r="S259" s="139">
        <v>0</v>
      </c>
      <c r="T259" s="139">
        <v>0</v>
      </c>
      <c r="U259" s="139">
        <v>0</v>
      </c>
      <c r="V259" s="139">
        <v>0</v>
      </c>
      <c r="W259" s="139">
        <v>0</v>
      </c>
      <c r="X259" s="139">
        <v>0</v>
      </c>
      <c r="Y259" s="139">
        <v>0</v>
      </c>
      <c r="Z259" s="139">
        <v>0</v>
      </c>
      <c r="AA259" s="139">
        <v>0</v>
      </c>
      <c r="AB259" s="139">
        <v>0</v>
      </c>
      <c r="AC259" s="139">
        <v>0</v>
      </c>
      <c r="AD259" s="139">
        <v>0</v>
      </c>
      <c r="AE259" s="139">
        <v>0</v>
      </c>
      <c r="AF259" s="139">
        <v>0</v>
      </c>
      <c r="AG259" s="139">
        <v>0</v>
      </c>
      <c r="AH259" s="139">
        <v>0</v>
      </c>
      <c r="AI259" s="139">
        <v>0</v>
      </c>
      <c r="AJ259" s="139">
        <v>0</v>
      </c>
      <c r="AK259" s="139">
        <v>0</v>
      </c>
      <c r="AL259" s="139">
        <v>0</v>
      </c>
      <c r="AM259" s="139">
        <v>0</v>
      </c>
      <c r="AN259" s="139">
        <v>0</v>
      </c>
      <c r="AO259" s="139">
        <v>0</v>
      </c>
      <c r="AP259" s="139">
        <v>0</v>
      </c>
      <c r="AQ259" s="139">
        <v>0</v>
      </c>
      <c r="AR259" s="139">
        <v>9896</v>
      </c>
      <c r="AS259" s="139">
        <v>65525.27</v>
      </c>
      <c r="AT259" s="139">
        <v>0</v>
      </c>
      <c r="AU259" s="139">
        <v>0</v>
      </c>
      <c r="AV259" s="139">
        <v>0</v>
      </c>
      <c r="AW259" s="139">
        <v>560349.25</v>
      </c>
      <c r="AX259" s="139">
        <v>683684</v>
      </c>
      <c r="AY259" s="139">
        <v>683684</v>
      </c>
      <c r="AZ259" s="220"/>
    </row>
    <row r="260" spans="1:52">
      <c r="A260" s="139" t="s">
        <v>1193</v>
      </c>
      <c r="B260" s="139">
        <v>1222499</v>
      </c>
      <c r="C260" s="139">
        <v>2313981</v>
      </c>
      <c r="D260" s="139">
        <v>1168480</v>
      </c>
      <c r="E260" s="139">
        <v>1690875</v>
      </c>
      <c r="F260" s="139">
        <v>434299</v>
      </c>
      <c r="G260" s="139">
        <v>0</v>
      </c>
      <c r="H260" s="139">
        <v>0</v>
      </c>
      <c r="I260" s="139">
        <v>-811067</v>
      </c>
      <c r="J260" s="139">
        <v>0</v>
      </c>
      <c r="K260" s="139">
        <v>0</v>
      </c>
      <c r="L260" s="139">
        <v>0</v>
      </c>
      <c r="M260" s="139">
        <v>0</v>
      </c>
      <c r="N260" s="139">
        <v>0</v>
      </c>
      <c r="O260" s="139">
        <v>0</v>
      </c>
      <c r="P260" s="139">
        <v>0</v>
      </c>
      <c r="Q260" s="139">
        <v>0</v>
      </c>
      <c r="R260" s="139">
        <v>0</v>
      </c>
      <c r="S260" s="139">
        <v>0</v>
      </c>
      <c r="T260" s="139">
        <v>0</v>
      </c>
      <c r="U260" s="139">
        <v>0</v>
      </c>
      <c r="V260" s="139">
        <v>0</v>
      </c>
      <c r="W260" s="139">
        <v>0</v>
      </c>
      <c r="X260" s="139">
        <v>0</v>
      </c>
      <c r="Y260" s="139">
        <v>0</v>
      </c>
      <c r="Z260" s="139">
        <v>0</v>
      </c>
      <c r="AA260" s="139">
        <v>0</v>
      </c>
      <c r="AB260" s="139">
        <v>0</v>
      </c>
      <c r="AC260" s="139">
        <v>0</v>
      </c>
      <c r="AD260" s="139">
        <v>0</v>
      </c>
      <c r="AE260" s="139">
        <v>0</v>
      </c>
      <c r="AF260" s="139">
        <v>0</v>
      </c>
      <c r="AG260" s="139">
        <v>0</v>
      </c>
      <c r="AH260" s="139">
        <v>0</v>
      </c>
      <c r="AI260" s="139">
        <v>0</v>
      </c>
      <c r="AJ260" s="139">
        <v>0</v>
      </c>
      <c r="AK260" s="139">
        <v>-1053.77</v>
      </c>
      <c r="AL260" s="139">
        <v>0</v>
      </c>
      <c r="AM260" s="139">
        <v>0</v>
      </c>
      <c r="AN260" s="139">
        <v>0</v>
      </c>
      <c r="AO260" s="139">
        <v>0</v>
      </c>
      <c r="AP260" s="139">
        <v>0</v>
      </c>
      <c r="AQ260" s="139">
        <v>0</v>
      </c>
      <c r="AR260" s="139">
        <v>0</v>
      </c>
      <c r="AS260" s="139">
        <v>-9710732.9399999995</v>
      </c>
      <c r="AT260" s="139">
        <v>0</v>
      </c>
      <c r="AU260" s="139">
        <v>0</v>
      </c>
      <c r="AV260" s="139">
        <v>0</v>
      </c>
      <c r="AW260" s="139">
        <v>0</v>
      </c>
      <c r="AX260" s="139">
        <v>-3874001</v>
      </c>
      <c r="AY260" s="139">
        <v>0</v>
      </c>
      <c r="AZ260" s="220"/>
    </row>
    <row r="261" spans="1:52">
      <c r="A261" s="139" t="s">
        <v>1194</v>
      </c>
      <c r="B261" s="139">
        <v>0</v>
      </c>
      <c r="C261" s="139">
        <v>0</v>
      </c>
      <c r="D261" s="139">
        <v>0</v>
      </c>
      <c r="E261" s="139">
        <v>0</v>
      </c>
      <c r="F261" s="139">
        <v>0</v>
      </c>
      <c r="G261" s="139">
        <v>0</v>
      </c>
      <c r="H261" s="139">
        <v>0</v>
      </c>
      <c r="I261" s="139">
        <v>-811067</v>
      </c>
      <c r="J261" s="139">
        <v>0</v>
      </c>
      <c r="K261" s="139">
        <v>0</v>
      </c>
      <c r="L261" s="139">
        <v>0</v>
      </c>
      <c r="M261" s="139">
        <v>0</v>
      </c>
      <c r="N261" s="139">
        <v>0</v>
      </c>
      <c r="O261" s="139">
        <v>0</v>
      </c>
      <c r="P261" s="139">
        <v>0</v>
      </c>
      <c r="Q261" s="139">
        <v>0</v>
      </c>
      <c r="R261" s="139">
        <v>0</v>
      </c>
      <c r="S261" s="139">
        <v>0</v>
      </c>
      <c r="T261" s="139">
        <v>0</v>
      </c>
      <c r="U261" s="139">
        <v>0</v>
      </c>
      <c r="V261" s="139">
        <v>0</v>
      </c>
      <c r="W261" s="139">
        <v>0</v>
      </c>
      <c r="X261" s="139">
        <v>0</v>
      </c>
      <c r="Y261" s="139">
        <v>0</v>
      </c>
      <c r="Z261" s="139">
        <v>0</v>
      </c>
      <c r="AA261" s="139">
        <v>0</v>
      </c>
      <c r="AB261" s="139">
        <v>0</v>
      </c>
      <c r="AC261" s="139">
        <v>0</v>
      </c>
      <c r="AD261" s="139">
        <v>0</v>
      </c>
      <c r="AE261" s="139">
        <v>0</v>
      </c>
      <c r="AF261" s="139">
        <v>0</v>
      </c>
      <c r="AG261" s="139">
        <v>0</v>
      </c>
      <c r="AH261" s="139">
        <v>0</v>
      </c>
      <c r="AI261" s="139">
        <v>0</v>
      </c>
      <c r="AJ261" s="139">
        <v>0</v>
      </c>
      <c r="AK261" s="139">
        <v>-2253.77</v>
      </c>
      <c r="AL261" s="139">
        <v>0</v>
      </c>
      <c r="AM261" s="139">
        <v>0</v>
      </c>
      <c r="AN261" s="139">
        <v>0</v>
      </c>
      <c r="AO261" s="139">
        <v>0</v>
      </c>
      <c r="AP261" s="139">
        <v>0</v>
      </c>
      <c r="AQ261" s="139">
        <v>0</v>
      </c>
      <c r="AR261" s="139">
        <v>0</v>
      </c>
      <c r="AS261" s="139">
        <v>-9710732.9399999995</v>
      </c>
      <c r="AT261" s="139">
        <v>0</v>
      </c>
      <c r="AU261" s="139">
        <v>0</v>
      </c>
      <c r="AV261" s="139">
        <v>0</v>
      </c>
      <c r="AW261" s="139">
        <v>0</v>
      </c>
      <c r="AX261" s="139">
        <v>-3874001</v>
      </c>
      <c r="AY261" s="139">
        <v>0</v>
      </c>
      <c r="AZ261" s="220"/>
    </row>
    <row r="262" spans="1:52">
      <c r="A262" s="139" t="s">
        <v>1195</v>
      </c>
      <c r="B262" s="139">
        <v>0</v>
      </c>
      <c r="C262" s="139">
        <v>0</v>
      </c>
      <c r="D262" s="139">
        <v>0</v>
      </c>
      <c r="E262" s="139">
        <v>0</v>
      </c>
      <c r="F262" s="139">
        <v>0</v>
      </c>
      <c r="G262" s="139">
        <v>0</v>
      </c>
      <c r="H262" s="139">
        <v>0</v>
      </c>
      <c r="I262" s="139">
        <v>0</v>
      </c>
      <c r="J262" s="139">
        <v>0</v>
      </c>
      <c r="K262" s="139">
        <v>0</v>
      </c>
      <c r="L262" s="139">
        <v>0</v>
      </c>
      <c r="M262" s="139">
        <v>0</v>
      </c>
      <c r="N262" s="139">
        <v>0</v>
      </c>
      <c r="O262" s="139">
        <v>0</v>
      </c>
      <c r="P262" s="139">
        <v>0</v>
      </c>
      <c r="Q262" s="139">
        <v>0</v>
      </c>
      <c r="R262" s="139">
        <v>0</v>
      </c>
      <c r="S262" s="139">
        <v>0</v>
      </c>
      <c r="T262" s="139">
        <v>0</v>
      </c>
      <c r="U262" s="139">
        <v>0</v>
      </c>
      <c r="V262" s="139">
        <v>0</v>
      </c>
      <c r="W262" s="139">
        <v>0</v>
      </c>
      <c r="X262" s="139">
        <v>0</v>
      </c>
      <c r="Y262" s="139">
        <v>0</v>
      </c>
      <c r="Z262" s="139">
        <v>0</v>
      </c>
      <c r="AA262" s="139">
        <v>0</v>
      </c>
      <c r="AB262" s="139">
        <v>0</v>
      </c>
      <c r="AC262" s="139">
        <v>0</v>
      </c>
      <c r="AD262" s="139">
        <v>0</v>
      </c>
      <c r="AE262" s="139">
        <v>0</v>
      </c>
      <c r="AF262" s="139">
        <v>0</v>
      </c>
      <c r="AG262" s="139">
        <v>0</v>
      </c>
      <c r="AH262" s="139">
        <v>0</v>
      </c>
      <c r="AI262" s="139">
        <v>0</v>
      </c>
      <c r="AJ262" s="139">
        <v>0</v>
      </c>
      <c r="AK262" s="139">
        <v>1200</v>
      </c>
      <c r="AL262" s="139">
        <v>0</v>
      </c>
      <c r="AM262" s="139">
        <v>0</v>
      </c>
      <c r="AN262" s="139">
        <v>0</v>
      </c>
      <c r="AO262" s="139">
        <v>0</v>
      </c>
      <c r="AP262" s="139">
        <v>0</v>
      </c>
      <c r="AQ262" s="139">
        <v>0</v>
      </c>
      <c r="AR262" s="139">
        <v>0</v>
      </c>
      <c r="AS262" s="139">
        <v>0</v>
      </c>
      <c r="AT262" s="139">
        <v>0</v>
      </c>
      <c r="AU262" s="139">
        <v>0</v>
      </c>
      <c r="AV262" s="139">
        <v>0</v>
      </c>
      <c r="AW262" s="139">
        <v>0</v>
      </c>
      <c r="AX262" s="139">
        <v>0</v>
      </c>
      <c r="AY262" s="139">
        <v>0</v>
      </c>
      <c r="AZ262" s="220"/>
    </row>
    <row r="263" spans="1:52">
      <c r="A263" s="139" t="s">
        <v>1196</v>
      </c>
      <c r="B263" s="139">
        <v>0</v>
      </c>
      <c r="C263" s="139">
        <v>0</v>
      </c>
      <c r="D263" s="139">
        <v>0</v>
      </c>
      <c r="E263" s="139">
        <v>0</v>
      </c>
      <c r="F263" s="139">
        <v>0</v>
      </c>
      <c r="G263" s="139">
        <v>0</v>
      </c>
      <c r="H263" s="139">
        <v>0</v>
      </c>
      <c r="I263" s="139">
        <v>0</v>
      </c>
      <c r="J263" s="139">
        <v>0</v>
      </c>
      <c r="K263" s="139">
        <v>0</v>
      </c>
      <c r="L263" s="139">
        <v>0</v>
      </c>
      <c r="M263" s="139">
        <v>0</v>
      </c>
      <c r="N263" s="139">
        <v>0</v>
      </c>
      <c r="O263" s="139">
        <v>0</v>
      </c>
      <c r="P263" s="139">
        <v>0</v>
      </c>
      <c r="Q263" s="139">
        <v>0</v>
      </c>
      <c r="R263" s="139">
        <v>0</v>
      </c>
      <c r="S263" s="139">
        <v>0</v>
      </c>
      <c r="T263" s="139">
        <v>0</v>
      </c>
      <c r="U263" s="139">
        <v>0</v>
      </c>
      <c r="V263" s="139">
        <v>0</v>
      </c>
      <c r="W263" s="139">
        <v>0</v>
      </c>
      <c r="X263" s="139">
        <v>0</v>
      </c>
      <c r="Y263" s="139">
        <v>0</v>
      </c>
      <c r="Z263" s="139">
        <v>0</v>
      </c>
      <c r="AA263" s="139">
        <v>0</v>
      </c>
      <c r="AB263" s="139">
        <v>0</v>
      </c>
      <c r="AC263" s="139">
        <v>0</v>
      </c>
      <c r="AD263" s="139">
        <v>0</v>
      </c>
      <c r="AE263" s="139">
        <v>0</v>
      </c>
      <c r="AF263" s="139">
        <v>0</v>
      </c>
      <c r="AG263" s="139">
        <v>0</v>
      </c>
      <c r="AH263" s="139">
        <v>0</v>
      </c>
      <c r="AI263" s="139">
        <v>0</v>
      </c>
      <c r="AJ263" s="139">
        <v>0</v>
      </c>
      <c r="AK263" s="139">
        <v>0</v>
      </c>
      <c r="AL263" s="139">
        <v>0</v>
      </c>
      <c r="AM263" s="139">
        <v>0</v>
      </c>
      <c r="AN263" s="139">
        <v>0</v>
      </c>
      <c r="AO263" s="139">
        <v>0</v>
      </c>
      <c r="AP263" s="139">
        <v>0</v>
      </c>
      <c r="AQ263" s="139">
        <v>0</v>
      </c>
      <c r="AR263" s="139">
        <v>0</v>
      </c>
      <c r="AS263" s="139">
        <v>0</v>
      </c>
      <c r="AT263" s="139">
        <v>0</v>
      </c>
      <c r="AU263" s="139">
        <v>0</v>
      </c>
      <c r="AV263" s="139">
        <v>0</v>
      </c>
      <c r="AW263" s="139">
        <v>0</v>
      </c>
      <c r="AX263" s="139">
        <v>0</v>
      </c>
      <c r="AY263" s="139">
        <v>-583564</v>
      </c>
      <c r="AZ263" s="220"/>
    </row>
    <row r="264" spans="1:52">
      <c r="A264" s="139" t="s">
        <v>1197</v>
      </c>
      <c r="B264" s="139">
        <v>0</v>
      </c>
      <c r="C264" s="139">
        <v>0</v>
      </c>
      <c r="D264" s="139">
        <v>0</v>
      </c>
      <c r="E264" s="139">
        <v>0</v>
      </c>
      <c r="F264" s="139">
        <v>0</v>
      </c>
      <c r="G264" s="139">
        <v>0</v>
      </c>
      <c r="H264" s="139">
        <v>0</v>
      </c>
      <c r="I264" s="139">
        <v>0</v>
      </c>
      <c r="J264" s="139">
        <v>0</v>
      </c>
      <c r="K264" s="139">
        <v>0</v>
      </c>
      <c r="L264" s="139">
        <v>0</v>
      </c>
      <c r="M264" s="139">
        <v>0</v>
      </c>
      <c r="N264" s="139">
        <v>0</v>
      </c>
      <c r="O264" s="139">
        <v>0</v>
      </c>
      <c r="P264" s="139">
        <v>0</v>
      </c>
      <c r="Q264" s="139">
        <v>0</v>
      </c>
      <c r="R264" s="139">
        <v>0</v>
      </c>
      <c r="S264" s="139">
        <v>0</v>
      </c>
      <c r="T264" s="139">
        <v>0</v>
      </c>
      <c r="U264" s="139">
        <v>0</v>
      </c>
      <c r="V264" s="139">
        <v>0</v>
      </c>
      <c r="W264" s="139">
        <v>0</v>
      </c>
      <c r="X264" s="139">
        <v>0</v>
      </c>
      <c r="Y264" s="139">
        <v>0</v>
      </c>
      <c r="Z264" s="139">
        <v>0</v>
      </c>
      <c r="AA264" s="139">
        <v>0</v>
      </c>
      <c r="AB264" s="139">
        <v>0</v>
      </c>
      <c r="AC264" s="139">
        <v>0</v>
      </c>
      <c r="AD264" s="139">
        <v>0</v>
      </c>
      <c r="AE264" s="139">
        <v>0</v>
      </c>
      <c r="AF264" s="139">
        <v>0</v>
      </c>
      <c r="AG264" s="139">
        <v>0</v>
      </c>
      <c r="AH264" s="139">
        <v>0</v>
      </c>
      <c r="AI264" s="139">
        <v>0</v>
      </c>
      <c r="AJ264" s="139">
        <v>0</v>
      </c>
      <c r="AK264" s="139">
        <v>0</v>
      </c>
      <c r="AL264" s="139">
        <v>0</v>
      </c>
      <c r="AM264" s="139">
        <v>0</v>
      </c>
      <c r="AN264" s="139">
        <v>0</v>
      </c>
      <c r="AO264" s="139">
        <v>0</v>
      </c>
      <c r="AP264" s="139">
        <v>0</v>
      </c>
      <c r="AQ264" s="139">
        <v>0</v>
      </c>
      <c r="AR264" s="139">
        <v>0</v>
      </c>
      <c r="AS264" s="139">
        <v>0</v>
      </c>
      <c r="AT264" s="139">
        <v>0</v>
      </c>
      <c r="AU264" s="139">
        <v>0</v>
      </c>
      <c r="AV264" s="139">
        <v>0</v>
      </c>
      <c r="AW264" s="139">
        <v>0</v>
      </c>
      <c r="AX264" s="139">
        <v>0</v>
      </c>
      <c r="AY264" s="139">
        <v>-583564</v>
      </c>
      <c r="AZ264" s="220"/>
    </row>
    <row r="265" spans="1:52">
      <c r="A265" s="139" t="s">
        <v>1198</v>
      </c>
      <c r="B265" s="139">
        <v>12167</v>
      </c>
      <c r="C265" s="139">
        <v>12167</v>
      </c>
      <c r="D265" s="139">
        <v>12167</v>
      </c>
      <c r="E265" s="139">
        <v>12167</v>
      </c>
      <c r="F265" s="139">
        <v>0</v>
      </c>
      <c r="G265" s="139">
        <v>0</v>
      </c>
      <c r="H265" s="139">
        <v>0</v>
      </c>
      <c r="I265" s="139">
        <v>0</v>
      </c>
      <c r="J265" s="139">
        <v>0</v>
      </c>
      <c r="K265" s="139">
        <v>0</v>
      </c>
      <c r="L265" s="139">
        <v>0</v>
      </c>
      <c r="M265" s="139">
        <v>0</v>
      </c>
      <c r="N265" s="139">
        <v>0</v>
      </c>
      <c r="O265" s="139">
        <v>0</v>
      </c>
      <c r="P265" s="139">
        <v>0</v>
      </c>
      <c r="Q265" s="139">
        <v>0</v>
      </c>
      <c r="R265" s="139">
        <v>0</v>
      </c>
      <c r="S265" s="139">
        <v>0</v>
      </c>
      <c r="T265" s="139">
        <v>0</v>
      </c>
      <c r="U265" s="139">
        <v>0</v>
      </c>
      <c r="V265" s="139">
        <v>0</v>
      </c>
      <c r="W265" s="139">
        <v>0</v>
      </c>
      <c r="X265" s="139">
        <v>0</v>
      </c>
      <c r="Y265" s="139">
        <v>0</v>
      </c>
      <c r="Z265" s="139">
        <v>0</v>
      </c>
      <c r="AA265" s="139">
        <v>0</v>
      </c>
      <c r="AB265" s="139">
        <v>0</v>
      </c>
      <c r="AC265" s="139">
        <v>0</v>
      </c>
      <c r="AD265" s="139">
        <v>0</v>
      </c>
      <c r="AE265" s="139">
        <v>0</v>
      </c>
      <c r="AF265" s="139">
        <v>0</v>
      </c>
      <c r="AG265" s="139">
        <v>0</v>
      </c>
      <c r="AH265" s="139">
        <v>0</v>
      </c>
      <c r="AI265" s="139">
        <v>0</v>
      </c>
      <c r="AJ265" s="139">
        <v>0</v>
      </c>
      <c r="AK265" s="139">
        <v>0</v>
      </c>
      <c r="AL265" s="139">
        <v>0</v>
      </c>
      <c r="AM265" s="139">
        <v>0</v>
      </c>
      <c r="AN265" s="139">
        <v>0</v>
      </c>
      <c r="AO265" s="139">
        <v>0</v>
      </c>
      <c r="AP265" s="139">
        <v>0</v>
      </c>
      <c r="AQ265" s="139">
        <v>0</v>
      </c>
      <c r="AR265" s="139">
        <v>0</v>
      </c>
      <c r="AS265" s="139">
        <v>0</v>
      </c>
      <c r="AT265" s="139">
        <v>0</v>
      </c>
      <c r="AU265" s="139">
        <v>0</v>
      </c>
      <c r="AV265" s="139">
        <v>0</v>
      </c>
      <c r="AW265" s="139">
        <v>0</v>
      </c>
      <c r="AX265" s="139">
        <v>0</v>
      </c>
      <c r="AY265" s="139">
        <v>0</v>
      </c>
      <c r="AZ265" s="220"/>
    </row>
    <row r="266" spans="1:52">
      <c r="A266" s="139" t="s">
        <v>1199</v>
      </c>
      <c r="B266" s="139">
        <v>0</v>
      </c>
      <c r="C266" s="139">
        <v>0</v>
      </c>
      <c r="D266" s="139">
        <v>0</v>
      </c>
      <c r="E266" s="139">
        <v>0</v>
      </c>
      <c r="F266" s="139">
        <v>0</v>
      </c>
      <c r="G266" s="139">
        <v>0</v>
      </c>
      <c r="H266" s="139">
        <v>0</v>
      </c>
      <c r="I266" s="139">
        <v>0</v>
      </c>
      <c r="J266" s="139">
        <v>162739</v>
      </c>
      <c r="K266" s="139">
        <v>162739</v>
      </c>
      <c r="L266" s="139">
        <v>162739</v>
      </c>
      <c r="M266" s="139">
        <v>162739</v>
      </c>
      <c r="N266" s="139">
        <v>0</v>
      </c>
      <c r="O266" s="139">
        <v>0</v>
      </c>
      <c r="P266" s="139">
        <v>0</v>
      </c>
      <c r="Q266" s="139">
        <v>0</v>
      </c>
      <c r="R266" s="139">
        <v>0</v>
      </c>
      <c r="S266" s="139">
        <v>0</v>
      </c>
      <c r="T266" s="139">
        <v>0</v>
      </c>
      <c r="U266" s="139">
        <v>0</v>
      </c>
      <c r="V266" s="139">
        <v>0</v>
      </c>
      <c r="W266" s="139">
        <v>0</v>
      </c>
      <c r="X266" s="139">
        <v>0</v>
      </c>
      <c r="Y266" s="139">
        <v>0</v>
      </c>
      <c r="Z266" s="139">
        <v>0</v>
      </c>
      <c r="AA266" s="139">
        <v>0</v>
      </c>
      <c r="AB266" s="139">
        <v>0</v>
      </c>
      <c r="AC266" s="139">
        <v>0</v>
      </c>
      <c r="AD266" s="139">
        <v>0</v>
      </c>
      <c r="AE266" s="139">
        <v>0</v>
      </c>
      <c r="AF266" s="139">
        <v>0</v>
      </c>
      <c r="AG266" s="139">
        <v>0</v>
      </c>
      <c r="AH266" s="139">
        <v>0</v>
      </c>
      <c r="AI266" s="139">
        <v>0</v>
      </c>
      <c r="AJ266" s="139">
        <v>0</v>
      </c>
      <c r="AK266" s="139">
        <v>0</v>
      </c>
      <c r="AL266" s="139">
        <v>0</v>
      </c>
      <c r="AM266" s="139">
        <v>-130834</v>
      </c>
      <c r="AN266" s="139">
        <v>-130834</v>
      </c>
      <c r="AO266" s="139">
        <v>-130833.65</v>
      </c>
      <c r="AP266" s="139">
        <v>-5152</v>
      </c>
      <c r="AQ266" s="139">
        <v>-5152</v>
      </c>
      <c r="AR266" s="139">
        <v>45768</v>
      </c>
      <c r="AS266" s="139">
        <v>6447.65</v>
      </c>
      <c r="AT266" s="139">
        <v>-6375</v>
      </c>
      <c r="AU266" s="139">
        <v>-15529</v>
      </c>
      <c r="AV266" s="139">
        <v>-194500</v>
      </c>
      <c r="AW266" s="139">
        <v>-551299.49300000002</v>
      </c>
      <c r="AX266" s="139">
        <v>69935</v>
      </c>
      <c r="AY266" s="139">
        <v>-368907</v>
      </c>
      <c r="AZ266" s="220"/>
    </row>
    <row r="267" spans="1:52">
      <c r="A267" s="139" t="s">
        <v>1200</v>
      </c>
      <c r="B267" s="139">
        <v>0</v>
      </c>
      <c r="C267" s="139">
        <v>0</v>
      </c>
      <c r="D267" s="139">
        <v>0</v>
      </c>
      <c r="E267" s="139">
        <v>0</v>
      </c>
      <c r="F267" s="139">
        <v>0</v>
      </c>
      <c r="G267" s="139">
        <v>0</v>
      </c>
      <c r="H267" s="139">
        <v>0</v>
      </c>
      <c r="I267" s="139">
        <v>0</v>
      </c>
      <c r="J267" s="139">
        <v>0</v>
      </c>
      <c r="K267" s="139">
        <v>0</v>
      </c>
      <c r="L267" s="139">
        <v>162739</v>
      </c>
      <c r="M267" s="139">
        <v>162739</v>
      </c>
      <c r="N267" s="139">
        <v>0</v>
      </c>
      <c r="O267" s="139">
        <v>0</v>
      </c>
      <c r="P267" s="139">
        <v>0</v>
      </c>
      <c r="Q267" s="139">
        <v>0</v>
      </c>
      <c r="R267" s="139">
        <v>0</v>
      </c>
      <c r="S267" s="139">
        <v>0</v>
      </c>
      <c r="T267" s="139">
        <v>0</v>
      </c>
      <c r="U267" s="139">
        <v>0</v>
      </c>
      <c r="V267" s="139">
        <v>0</v>
      </c>
      <c r="W267" s="139">
        <v>0</v>
      </c>
      <c r="X267" s="139">
        <v>0</v>
      </c>
      <c r="Y267" s="139">
        <v>0</v>
      </c>
      <c r="Z267" s="139">
        <v>0</v>
      </c>
      <c r="AA267" s="139">
        <v>0</v>
      </c>
      <c r="AB267" s="139">
        <v>0</v>
      </c>
      <c r="AC267" s="139">
        <v>0</v>
      </c>
      <c r="AD267" s="139">
        <v>0</v>
      </c>
      <c r="AE267" s="139">
        <v>0</v>
      </c>
      <c r="AF267" s="139">
        <v>0</v>
      </c>
      <c r="AG267" s="139">
        <v>0</v>
      </c>
      <c r="AH267" s="139">
        <v>0</v>
      </c>
      <c r="AI267" s="139">
        <v>0</v>
      </c>
      <c r="AJ267" s="139">
        <v>0</v>
      </c>
      <c r="AK267" s="139">
        <v>0</v>
      </c>
      <c r="AL267" s="139">
        <v>0</v>
      </c>
      <c r="AM267" s="139">
        <v>-130834</v>
      </c>
      <c r="AN267" s="139">
        <v>-130834</v>
      </c>
      <c r="AO267" s="139">
        <v>-130833.65</v>
      </c>
      <c r="AP267" s="139">
        <v>-5152</v>
      </c>
      <c r="AQ267" s="139">
        <v>-5152</v>
      </c>
      <c r="AR267" s="139">
        <v>-16882</v>
      </c>
      <c r="AS267" s="139">
        <v>-56202.75</v>
      </c>
      <c r="AT267" s="139">
        <v>-6375</v>
      </c>
      <c r="AU267" s="139">
        <v>-15529</v>
      </c>
      <c r="AV267" s="139">
        <v>-194500</v>
      </c>
      <c r="AW267" s="139">
        <v>-551299.49300000002</v>
      </c>
      <c r="AX267" s="139">
        <v>-328875</v>
      </c>
      <c r="AY267" s="139">
        <v>-943717</v>
      </c>
      <c r="AZ267" s="220"/>
    </row>
    <row r="268" spans="1:52">
      <c r="A268" s="139" t="s">
        <v>1201</v>
      </c>
      <c r="B268" s="139">
        <v>0</v>
      </c>
      <c r="C268" s="139">
        <v>0</v>
      </c>
      <c r="D268" s="139">
        <v>0</v>
      </c>
      <c r="E268" s="139">
        <v>0</v>
      </c>
      <c r="F268" s="139">
        <v>0</v>
      </c>
      <c r="G268" s="139">
        <v>0</v>
      </c>
      <c r="H268" s="139">
        <v>0</v>
      </c>
      <c r="I268" s="139">
        <v>0</v>
      </c>
      <c r="J268" s="139">
        <v>162739</v>
      </c>
      <c r="K268" s="139">
        <v>162739</v>
      </c>
      <c r="L268" s="139">
        <v>0</v>
      </c>
      <c r="M268" s="139">
        <v>0</v>
      </c>
      <c r="N268" s="139">
        <v>0</v>
      </c>
      <c r="O268" s="139">
        <v>0</v>
      </c>
      <c r="P268" s="139">
        <v>0</v>
      </c>
      <c r="Q268" s="139">
        <v>0</v>
      </c>
      <c r="R268" s="139">
        <v>0</v>
      </c>
      <c r="S268" s="139">
        <v>0</v>
      </c>
      <c r="T268" s="139">
        <v>0</v>
      </c>
      <c r="U268" s="139">
        <v>0</v>
      </c>
      <c r="V268" s="139">
        <v>0</v>
      </c>
      <c r="W268" s="139">
        <v>0</v>
      </c>
      <c r="X268" s="139">
        <v>0</v>
      </c>
      <c r="Y268" s="139">
        <v>0</v>
      </c>
      <c r="Z268" s="139">
        <v>0</v>
      </c>
      <c r="AA268" s="139">
        <v>0</v>
      </c>
      <c r="AB268" s="139">
        <v>0</v>
      </c>
      <c r="AC268" s="139">
        <v>0</v>
      </c>
      <c r="AD268" s="139">
        <v>0</v>
      </c>
      <c r="AE268" s="139">
        <v>0</v>
      </c>
      <c r="AF268" s="139">
        <v>0</v>
      </c>
      <c r="AG268" s="139">
        <v>0</v>
      </c>
      <c r="AH268" s="139">
        <v>0</v>
      </c>
      <c r="AI268" s="139">
        <v>0</v>
      </c>
      <c r="AJ268" s="139">
        <v>0</v>
      </c>
      <c r="AK268" s="139">
        <v>0</v>
      </c>
      <c r="AL268" s="139">
        <v>0</v>
      </c>
      <c r="AM268" s="139">
        <v>0</v>
      </c>
      <c r="AN268" s="139">
        <v>0</v>
      </c>
      <c r="AO268" s="139">
        <v>0</v>
      </c>
      <c r="AP268" s="139">
        <v>0</v>
      </c>
      <c r="AQ268" s="139">
        <v>0</v>
      </c>
      <c r="AR268" s="139">
        <v>62650</v>
      </c>
      <c r="AS268" s="139">
        <v>62650.400000000001</v>
      </c>
      <c r="AT268" s="139">
        <v>0</v>
      </c>
      <c r="AU268" s="139">
        <v>0</v>
      </c>
      <c r="AV268" s="139">
        <v>0</v>
      </c>
      <c r="AW268" s="139">
        <v>0</v>
      </c>
      <c r="AX268" s="139">
        <v>398810</v>
      </c>
      <c r="AY268" s="139">
        <v>574810</v>
      </c>
      <c r="AZ268" s="220"/>
    </row>
    <row r="269" spans="1:52">
      <c r="A269" s="139" t="s">
        <v>173</v>
      </c>
      <c r="B269" s="139">
        <v>-853949</v>
      </c>
      <c r="C269" s="139">
        <v>-934825</v>
      </c>
      <c r="D269" s="139">
        <v>-4318827</v>
      </c>
      <c r="E269" s="139">
        <v>-6540724</v>
      </c>
      <c r="F269" s="139">
        <v>-1452749</v>
      </c>
      <c r="G269" s="139">
        <v>-4270150</v>
      </c>
      <c r="H269" s="139">
        <v>-5552652</v>
      </c>
      <c r="I269" s="139">
        <v>-6846358</v>
      </c>
      <c r="J269" s="139">
        <v>-272170</v>
      </c>
      <c r="K269" s="139">
        <v>-1505846</v>
      </c>
      <c r="L269" s="139">
        <v>-2827525</v>
      </c>
      <c r="M269" s="139">
        <v>-4806460</v>
      </c>
      <c r="N269" s="139">
        <v>-1887076</v>
      </c>
      <c r="O269" s="139">
        <v>-3160065</v>
      </c>
      <c r="P269" s="139">
        <v>-4208922</v>
      </c>
      <c r="Q269" s="139">
        <v>-9960946.0999999996</v>
      </c>
      <c r="R269" s="139">
        <v>-104800</v>
      </c>
      <c r="S269" s="139">
        <v>-147439</v>
      </c>
      <c r="T269" s="139">
        <v>3867803</v>
      </c>
      <c r="U269" s="139">
        <v>4044533.62</v>
      </c>
      <c r="V269" s="139">
        <v>-37712</v>
      </c>
      <c r="W269" s="139">
        <v>-70808</v>
      </c>
      <c r="X269" s="139">
        <v>-127215</v>
      </c>
      <c r="Y269" s="139">
        <v>-184025.24400000001</v>
      </c>
      <c r="Z269" s="139">
        <v>-26436</v>
      </c>
      <c r="AA269" s="139">
        <v>-46484</v>
      </c>
      <c r="AB269" s="139">
        <v>142772</v>
      </c>
      <c r="AC269" s="139">
        <v>84577.74</v>
      </c>
      <c r="AD269" s="139">
        <v>-12208</v>
      </c>
      <c r="AE269" s="139">
        <v>-25399</v>
      </c>
      <c r="AF269" s="139">
        <v>-45557</v>
      </c>
      <c r="AG269" s="139">
        <v>-55908.605000000003</v>
      </c>
      <c r="AH269" s="139">
        <v>-14233</v>
      </c>
      <c r="AI269" s="139">
        <v>-35247</v>
      </c>
      <c r="AJ269" s="139">
        <v>-87441</v>
      </c>
      <c r="AK269" s="139">
        <v>-116073.893</v>
      </c>
      <c r="AL269" s="139">
        <v>-38316</v>
      </c>
      <c r="AM269" s="139">
        <v>-76809</v>
      </c>
      <c r="AN269" s="139">
        <v>-106649</v>
      </c>
      <c r="AO269" s="139">
        <v>-187103.79</v>
      </c>
      <c r="AP269" s="139">
        <v>-20710</v>
      </c>
      <c r="AQ269" s="139">
        <v>-47641</v>
      </c>
      <c r="AR269" s="139">
        <v>-113601</v>
      </c>
      <c r="AS269" s="139">
        <v>-182411.55</v>
      </c>
      <c r="AT269" s="139">
        <v>-31537</v>
      </c>
      <c r="AU269" s="139">
        <v>-87914</v>
      </c>
      <c r="AV269" s="139">
        <v>4146</v>
      </c>
      <c r="AW269" s="139">
        <v>-211075.777</v>
      </c>
      <c r="AX269" s="139">
        <v>-33510</v>
      </c>
      <c r="AY269" s="139">
        <v>-78614</v>
      </c>
      <c r="AZ269" s="220"/>
    </row>
    <row r="270" spans="1:52">
      <c r="A270" s="139" t="s">
        <v>174</v>
      </c>
      <c r="B270" s="139">
        <v>2805</v>
      </c>
      <c r="C270" s="139">
        <v>4091</v>
      </c>
      <c r="D270" s="139">
        <v>4120</v>
      </c>
      <c r="E270" s="139">
        <v>16130</v>
      </c>
      <c r="F270" s="139">
        <v>6076</v>
      </c>
      <c r="G270" s="139">
        <v>4814</v>
      </c>
      <c r="H270" s="139">
        <v>7583</v>
      </c>
      <c r="I270" s="139">
        <v>707483</v>
      </c>
      <c r="J270" s="139">
        <v>7297</v>
      </c>
      <c r="K270" s="139">
        <v>34437</v>
      </c>
      <c r="L270" s="139">
        <v>9000</v>
      </c>
      <c r="M270" s="139">
        <v>102082</v>
      </c>
      <c r="N270" s="139">
        <v>29761</v>
      </c>
      <c r="O270" s="139">
        <v>70365</v>
      </c>
      <c r="P270" s="139">
        <v>72949</v>
      </c>
      <c r="Q270" s="139">
        <v>583282.9</v>
      </c>
      <c r="R270" s="139">
        <v>47</v>
      </c>
      <c r="S270" s="139">
        <v>15156</v>
      </c>
      <c r="T270" s="139">
        <v>4113387</v>
      </c>
      <c r="U270" s="139">
        <v>4373988.8969999999</v>
      </c>
      <c r="V270" s="139">
        <v>67905</v>
      </c>
      <c r="W270" s="139">
        <v>95049</v>
      </c>
      <c r="X270" s="139">
        <v>91724</v>
      </c>
      <c r="Y270" s="139">
        <v>65667.19</v>
      </c>
      <c r="Z270" s="139">
        <v>0</v>
      </c>
      <c r="AA270" s="139">
        <v>0</v>
      </c>
      <c r="AB270" s="139">
        <v>216207</v>
      </c>
      <c r="AC270" s="139">
        <v>211033.71</v>
      </c>
      <c r="AD270" s="139">
        <v>0</v>
      </c>
      <c r="AE270" s="139">
        <v>0</v>
      </c>
      <c r="AF270" s="139">
        <v>0</v>
      </c>
      <c r="AG270" s="139">
        <v>0</v>
      </c>
      <c r="AH270" s="139">
        <v>0</v>
      </c>
      <c r="AI270" s="139">
        <v>0</v>
      </c>
      <c r="AJ270" s="139">
        <v>0</v>
      </c>
      <c r="AK270" s="139">
        <v>36224.699000000001</v>
      </c>
      <c r="AL270" s="139">
        <v>0</v>
      </c>
      <c r="AM270" s="139">
        <v>0</v>
      </c>
      <c r="AN270" s="139">
        <v>0</v>
      </c>
      <c r="AO270" s="139">
        <v>0</v>
      </c>
      <c r="AP270" s="139">
        <v>0</v>
      </c>
      <c r="AQ270" s="139">
        <v>0</v>
      </c>
      <c r="AR270" s="139">
        <v>0</v>
      </c>
      <c r="AS270" s="139">
        <v>0</v>
      </c>
      <c r="AT270" s="139">
        <v>0</v>
      </c>
      <c r="AU270" s="139">
        <v>0</v>
      </c>
      <c r="AV270" s="139">
        <v>141828</v>
      </c>
      <c r="AW270" s="139">
        <v>0</v>
      </c>
      <c r="AX270" s="139">
        <v>0</v>
      </c>
      <c r="AY270" s="139">
        <v>0</v>
      </c>
      <c r="AZ270" s="220"/>
    </row>
    <row r="271" spans="1:52">
      <c r="A271" s="139" t="s">
        <v>175</v>
      </c>
      <c r="B271" s="139">
        <v>-856754</v>
      </c>
      <c r="C271" s="139">
        <v>-938916</v>
      </c>
      <c r="D271" s="139">
        <v>-4322947</v>
      </c>
      <c r="E271" s="139">
        <v>-6556854</v>
      </c>
      <c r="F271" s="139">
        <v>-1458825</v>
      </c>
      <c r="G271" s="139">
        <v>-4274964</v>
      </c>
      <c r="H271" s="139">
        <v>-5560235</v>
      </c>
      <c r="I271" s="139">
        <v>-7553841</v>
      </c>
      <c r="J271" s="139">
        <v>-279467</v>
      </c>
      <c r="K271" s="139">
        <v>-1540283</v>
      </c>
      <c r="L271" s="139">
        <v>-2836525</v>
      </c>
      <c r="M271" s="139">
        <v>-4908542</v>
      </c>
      <c r="N271" s="139">
        <v>-1916837</v>
      </c>
      <c r="O271" s="139">
        <v>-3230430</v>
      </c>
      <c r="P271" s="139">
        <v>-4281871</v>
      </c>
      <c r="Q271" s="139">
        <v>-10544229</v>
      </c>
      <c r="R271" s="139">
        <v>-104847</v>
      </c>
      <c r="S271" s="139">
        <v>-162595</v>
      </c>
      <c r="T271" s="139">
        <v>-245584</v>
      </c>
      <c r="U271" s="139">
        <v>-329455.277</v>
      </c>
      <c r="V271" s="139">
        <v>-105617</v>
      </c>
      <c r="W271" s="139">
        <v>-165857</v>
      </c>
      <c r="X271" s="139">
        <v>-218939</v>
      </c>
      <c r="Y271" s="139">
        <v>-249692.43400000001</v>
      </c>
      <c r="Z271" s="139">
        <v>-26436</v>
      </c>
      <c r="AA271" s="139">
        <v>-46484</v>
      </c>
      <c r="AB271" s="139">
        <v>-73435</v>
      </c>
      <c r="AC271" s="139">
        <v>-126455.97</v>
      </c>
      <c r="AD271" s="139">
        <v>-12208</v>
      </c>
      <c r="AE271" s="139">
        <v>-25399</v>
      </c>
      <c r="AF271" s="139">
        <v>-45557</v>
      </c>
      <c r="AG271" s="139">
        <v>-55908.605000000003</v>
      </c>
      <c r="AH271" s="139">
        <v>-14233</v>
      </c>
      <c r="AI271" s="139">
        <v>-35247</v>
      </c>
      <c r="AJ271" s="139">
        <v>-87441</v>
      </c>
      <c r="AK271" s="139">
        <v>-152298.592</v>
      </c>
      <c r="AL271" s="139">
        <v>-38316</v>
      </c>
      <c r="AM271" s="139">
        <v>-76809</v>
      </c>
      <c r="AN271" s="139">
        <v>-106649</v>
      </c>
      <c r="AO271" s="139">
        <v>-187103.79</v>
      </c>
      <c r="AP271" s="139">
        <v>-20710</v>
      </c>
      <c r="AQ271" s="139">
        <v>-47641</v>
      </c>
      <c r="AR271" s="139">
        <v>-113601</v>
      </c>
      <c r="AS271" s="139">
        <v>-182411.55</v>
      </c>
      <c r="AT271" s="139">
        <v>-31537</v>
      </c>
      <c r="AU271" s="139">
        <v>-87914</v>
      </c>
      <c r="AV271" s="139">
        <v>-137682</v>
      </c>
      <c r="AW271" s="139">
        <v>-211075.777</v>
      </c>
      <c r="AX271" s="139">
        <v>-33510</v>
      </c>
      <c r="AY271" s="139">
        <v>-78614</v>
      </c>
      <c r="AZ271" s="220"/>
    </row>
    <row r="272" spans="1:52">
      <c r="A272" s="139" t="s">
        <v>176</v>
      </c>
      <c r="B272" s="139">
        <v>0</v>
      </c>
      <c r="C272" s="139">
        <v>0</v>
      </c>
      <c r="D272" s="139">
        <v>0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  <c r="J272" s="139">
        <v>0</v>
      </c>
      <c r="K272" s="139">
        <v>0</v>
      </c>
      <c r="L272" s="139">
        <v>0</v>
      </c>
      <c r="M272" s="139">
        <v>0</v>
      </c>
      <c r="N272" s="139">
        <v>0</v>
      </c>
      <c r="O272" s="139">
        <v>0</v>
      </c>
      <c r="P272" s="139">
        <v>0</v>
      </c>
      <c r="Q272" s="139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39">
        <v>0</v>
      </c>
      <c r="AN272" s="139">
        <v>0</v>
      </c>
      <c r="AO272" s="139">
        <v>0</v>
      </c>
      <c r="AP272" s="139">
        <v>-97300</v>
      </c>
      <c r="AQ272" s="139">
        <v>0</v>
      </c>
      <c r="AR272" s="139">
        <v>0</v>
      </c>
      <c r="AS272" s="139">
        <v>0</v>
      </c>
      <c r="AT272" s="139">
        <v>0</v>
      </c>
      <c r="AU272" s="139">
        <v>0</v>
      </c>
      <c r="AV272" s="139">
        <v>-418018</v>
      </c>
      <c r="AW272" s="139">
        <v>-3676.0859999999998</v>
      </c>
      <c r="AX272" s="139">
        <v>0</v>
      </c>
      <c r="AY272" s="139">
        <v>0</v>
      </c>
      <c r="AZ272" s="220"/>
    </row>
    <row r="273" spans="1:52">
      <c r="A273" s="139" t="s">
        <v>177</v>
      </c>
      <c r="B273" s="139">
        <v>0</v>
      </c>
      <c r="C273" s="139">
        <v>0</v>
      </c>
      <c r="D273" s="139">
        <v>0</v>
      </c>
      <c r="E273" s="139">
        <v>0</v>
      </c>
      <c r="F273" s="139">
        <v>0</v>
      </c>
      <c r="G273" s="139">
        <v>0</v>
      </c>
      <c r="H273" s="139">
        <v>0</v>
      </c>
      <c r="I273" s="139">
        <v>0</v>
      </c>
      <c r="J273" s="139">
        <v>0</v>
      </c>
      <c r="K273" s="139">
        <v>0</v>
      </c>
      <c r="L273" s="139">
        <v>0</v>
      </c>
      <c r="M273" s="139">
        <v>0</v>
      </c>
      <c r="N273" s="139">
        <v>0</v>
      </c>
      <c r="O273" s="139">
        <v>0</v>
      </c>
      <c r="P273" s="139">
        <v>0</v>
      </c>
      <c r="Q273" s="139">
        <v>0</v>
      </c>
      <c r="R273" s="139">
        <v>0</v>
      </c>
      <c r="S273" s="139">
        <v>0</v>
      </c>
      <c r="T273" s="139">
        <v>0</v>
      </c>
      <c r="U273" s="139">
        <v>0</v>
      </c>
      <c r="V273" s="139">
        <v>0</v>
      </c>
      <c r="W273" s="139">
        <v>0</v>
      </c>
      <c r="X273" s="139">
        <v>0</v>
      </c>
      <c r="Y273" s="139">
        <v>0</v>
      </c>
      <c r="Z273" s="139">
        <v>0</v>
      </c>
      <c r="AA273" s="139">
        <v>0</v>
      </c>
      <c r="AB273" s="139">
        <v>0</v>
      </c>
      <c r="AC273" s="139">
        <v>0</v>
      </c>
      <c r="AD273" s="139">
        <v>0</v>
      </c>
      <c r="AE273" s="139">
        <v>0</v>
      </c>
      <c r="AF273" s="139">
        <v>0</v>
      </c>
      <c r="AG273" s="139">
        <v>0</v>
      </c>
      <c r="AH273" s="139">
        <v>0</v>
      </c>
      <c r="AI273" s="139">
        <v>0</v>
      </c>
      <c r="AJ273" s="139">
        <v>0</v>
      </c>
      <c r="AK273" s="139">
        <v>0</v>
      </c>
      <c r="AL273" s="139">
        <v>0</v>
      </c>
      <c r="AM273" s="139">
        <v>0</v>
      </c>
      <c r="AN273" s="139">
        <v>0</v>
      </c>
      <c r="AO273" s="139">
        <v>0</v>
      </c>
      <c r="AP273" s="139">
        <v>-97300</v>
      </c>
      <c r="AQ273" s="139">
        <v>0</v>
      </c>
      <c r="AR273" s="139">
        <v>0</v>
      </c>
      <c r="AS273" s="139">
        <v>0</v>
      </c>
      <c r="AT273" s="139">
        <v>0</v>
      </c>
      <c r="AU273" s="139">
        <v>0</v>
      </c>
      <c r="AV273" s="139">
        <v>-418018</v>
      </c>
      <c r="AW273" s="139">
        <v>-3676.0859999999998</v>
      </c>
      <c r="AX273" s="139">
        <v>0</v>
      </c>
      <c r="AY273" s="139">
        <v>0</v>
      </c>
      <c r="AZ273" s="220"/>
    </row>
    <row r="274" spans="1:52">
      <c r="A274" s="139" t="s">
        <v>1202</v>
      </c>
      <c r="B274" s="139">
        <v>0</v>
      </c>
      <c r="C274" s="139">
        <v>0</v>
      </c>
      <c r="D274" s="139">
        <v>0</v>
      </c>
      <c r="E274" s="139">
        <v>0</v>
      </c>
      <c r="F274" s="139">
        <v>0</v>
      </c>
      <c r="G274" s="139">
        <v>0</v>
      </c>
      <c r="H274" s="139">
        <v>0</v>
      </c>
      <c r="I274" s="139">
        <v>0</v>
      </c>
      <c r="J274" s="139">
        <v>0</v>
      </c>
      <c r="K274" s="139">
        <v>0</v>
      </c>
      <c r="L274" s="139">
        <v>0</v>
      </c>
      <c r="M274" s="139">
        <v>0</v>
      </c>
      <c r="N274" s="139">
        <v>0</v>
      </c>
      <c r="O274" s="139">
        <v>0</v>
      </c>
      <c r="P274" s="139">
        <v>0</v>
      </c>
      <c r="Q274" s="139">
        <v>0</v>
      </c>
      <c r="R274" s="139">
        <v>-803999</v>
      </c>
      <c r="S274" s="139">
        <v>-2129062</v>
      </c>
      <c r="T274" s="139">
        <v>-3446268</v>
      </c>
      <c r="U274" s="139">
        <v>-6146678.1710000001</v>
      </c>
      <c r="V274" s="139">
        <v>-1678000</v>
      </c>
      <c r="W274" s="139">
        <v>-3205390</v>
      </c>
      <c r="X274" s="139">
        <v>-5994166</v>
      </c>
      <c r="Y274" s="139">
        <v>-8424820.1909999996</v>
      </c>
      <c r="Z274" s="139">
        <v>-1711528</v>
      </c>
      <c r="AA274" s="139">
        <v>-933315</v>
      </c>
      <c r="AB274" s="139">
        <v>-6129337</v>
      </c>
      <c r="AC274" s="139">
        <v>-8524399.8800000008</v>
      </c>
      <c r="AD274" s="139">
        <v>-2496307</v>
      </c>
      <c r="AE274" s="139">
        <v>-10267293</v>
      </c>
      <c r="AF274" s="139">
        <v>-12110032</v>
      </c>
      <c r="AG274" s="139">
        <v>-14291236.693</v>
      </c>
      <c r="AH274" s="139">
        <v>-345698</v>
      </c>
      <c r="AI274" s="139">
        <v>-1326330</v>
      </c>
      <c r="AJ274" s="139">
        <v>-2511317</v>
      </c>
      <c r="AK274" s="139">
        <v>-4971508.4469999997</v>
      </c>
      <c r="AL274" s="139">
        <v>8907</v>
      </c>
      <c r="AM274" s="139">
        <v>-591054</v>
      </c>
      <c r="AN274" s="139">
        <v>-4150549</v>
      </c>
      <c r="AO274" s="139">
        <v>-8497806.8399999999</v>
      </c>
      <c r="AP274" s="139">
        <v>-810595</v>
      </c>
      <c r="AQ274" s="139">
        <v>-1849723</v>
      </c>
      <c r="AR274" s="139">
        <v>-3121875</v>
      </c>
      <c r="AS274" s="139">
        <v>-4742517.63</v>
      </c>
      <c r="AT274" s="139">
        <v>-950419</v>
      </c>
      <c r="AU274" s="139">
        <v>64620</v>
      </c>
      <c r="AV274" s="139">
        <v>-3818005</v>
      </c>
      <c r="AW274" s="139">
        <v>-6145568.6040000003</v>
      </c>
      <c r="AX274" s="139">
        <v>-248428</v>
      </c>
      <c r="AY274" s="139">
        <v>-6368532</v>
      </c>
      <c r="AZ274" s="220"/>
    </row>
    <row r="275" spans="1:52">
      <c r="A275" s="139" t="s">
        <v>1203</v>
      </c>
      <c r="B275" s="139">
        <v>0</v>
      </c>
      <c r="C275" s="139">
        <v>0</v>
      </c>
      <c r="D275" s="139">
        <v>0</v>
      </c>
      <c r="E275" s="139">
        <v>0</v>
      </c>
      <c r="F275" s="139">
        <v>0</v>
      </c>
      <c r="G275" s="139">
        <v>0</v>
      </c>
      <c r="H275" s="139">
        <v>0</v>
      </c>
      <c r="I275" s="139">
        <v>0</v>
      </c>
      <c r="J275" s="139">
        <v>0</v>
      </c>
      <c r="K275" s="139">
        <v>0</v>
      </c>
      <c r="L275" s="139">
        <v>0</v>
      </c>
      <c r="M275" s="139">
        <v>0</v>
      </c>
      <c r="N275" s="139">
        <v>0</v>
      </c>
      <c r="O275" s="139">
        <v>0</v>
      </c>
      <c r="P275" s="139">
        <v>0</v>
      </c>
      <c r="Q275" s="139">
        <v>0</v>
      </c>
      <c r="R275" s="139">
        <v>-803999</v>
      </c>
      <c r="S275" s="139">
        <v>-2129062</v>
      </c>
      <c r="T275" s="139">
        <v>-3446268</v>
      </c>
      <c r="U275" s="139">
        <v>-6146678.1710000001</v>
      </c>
      <c r="V275" s="139">
        <v>-1678000</v>
      </c>
      <c r="W275" s="139">
        <v>-3205390</v>
      </c>
      <c r="X275" s="139">
        <v>-5994166</v>
      </c>
      <c r="Y275" s="139">
        <v>-8424820.1909999996</v>
      </c>
      <c r="Z275" s="139">
        <v>-1711528</v>
      </c>
      <c r="AA275" s="139">
        <v>-933315</v>
      </c>
      <c r="AB275" s="139">
        <v>-6129337</v>
      </c>
      <c r="AC275" s="139">
        <v>-8524399.8800000008</v>
      </c>
      <c r="AD275" s="139">
        <v>-2497204</v>
      </c>
      <c r="AE275" s="139">
        <v>-10274155</v>
      </c>
      <c r="AF275" s="139">
        <v>-12115675</v>
      </c>
      <c r="AG275" s="139">
        <v>-14393146.158</v>
      </c>
      <c r="AH275" s="139">
        <v>-412731</v>
      </c>
      <c r="AI275" s="139">
        <v>-1448504</v>
      </c>
      <c r="AJ275" s="139">
        <v>-2598255</v>
      </c>
      <c r="AK275" s="139">
        <v>-4971508.4469999997</v>
      </c>
      <c r="AL275" s="139">
        <v>-15004</v>
      </c>
      <c r="AM275" s="139">
        <v>-670165</v>
      </c>
      <c r="AN275" s="139">
        <v>-4257037</v>
      </c>
      <c r="AO275" s="139">
        <v>-8609758.5600000005</v>
      </c>
      <c r="AP275" s="139">
        <v>-810595</v>
      </c>
      <c r="AQ275" s="139">
        <v>-1858128</v>
      </c>
      <c r="AR275" s="139">
        <v>-3167708</v>
      </c>
      <c r="AS275" s="139">
        <v>-4811278.12</v>
      </c>
      <c r="AT275" s="139">
        <v>-992145</v>
      </c>
      <c r="AU275" s="139">
        <v>-10145</v>
      </c>
      <c r="AV275" s="139">
        <v>-3818005</v>
      </c>
      <c r="AW275" s="139">
        <v>-6282122.909</v>
      </c>
      <c r="AX275" s="139">
        <v>-279951</v>
      </c>
      <c r="AY275" s="139">
        <v>-6569661</v>
      </c>
      <c r="AZ275" s="220"/>
    </row>
    <row r="276" spans="1:52">
      <c r="A276" s="139" t="s">
        <v>1204</v>
      </c>
      <c r="B276" s="139">
        <v>0</v>
      </c>
      <c r="C276" s="139">
        <v>0</v>
      </c>
      <c r="D276" s="139">
        <v>0</v>
      </c>
      <c r="E276" s="139">
        <v>0</v>
      </c>
      <c r="F276" s="139">
        <v>0</v>
      </c>
      <c r="G276" s="139">
        <v>0</v>
      </c>
      <c r="H276" s="139">
        <v>0</v>
      </c>
      <c r="I276" s="139">
        <v>0</v>
      </c>
      <c r="J276" s="139">
        <v>0</v>
      </c>
      <c r="K276" s="139">
        <v>0</v>
      </c>
      <c r="L276" s="139">
        <v>0</v>
      </c>
      <c r="M276" s="139">
        <v>0</v>
      </c>
      <c r="N276" s="139">
        <v>0</v>
      </c>
      <c r="O276" s="139">
        <v>0</v>
      </c>
      <c r="P276" s="139">
        <v>0</v>
      </c>
      <c r="Q276" s="139">
        <v>0</v>
      </c>
      <c r="R276" s="139">
        <v>0</v>
      </c>
      <c r="S276" s="139">
        <v>0</v>
      </c>
      <c r="T276" s="139">
        <v>0</v>
      </c>
      <c r="U276" s="139">
        <v>0</v>
      </c>
      <c r="V276" s="139">
        <v>0</v>
      </c>
      <c r="W276" s="139">
        <v>0</v>
      </c>
      <c r="X276" s="139">
        <v>0</v>
      </c>
      <c r="Y276" s="139">
        <v>0</v>
      </c>
      <c r="Z276" s="139">
        <v>0</v>
      </c>
      <c r="AA276" s="139">
        <v>0</v>
      </c>
      <c r="AB276" s="139">
        <v>0</v>
      </c>
      <c r="AC276" s="139">
        <v>0</v>
      </c>
      <c r="AD276" s="139">
        <v>897</v>
      </c>
      <c r="AE276" s="139">
        <v>6862</v>
      </c>
      <c r="AF276" s="139">
        <v>5643</v>
      </c>
      <c r="AG276" s="139">
        <v>101909.465</v>
      </c>
      <c r="AH276" s="139">
        <v>67033</v>
      </c>
      <c r="AI276" s="139">
        <v>122174</v>
      </c>
      <c r="AJ276" s="139">
        <v>86938</v>
      </c>
      <c r="AK276" s="139">
        <v>0</v>
      </c>
      <c r="AL276" s="139">
        <v>23911</v>
      </c>
      <c r="AM276" s="139">
        <v>79111</v>
      </c>
      <c r="AN276" s="139">
        <v>106488</v>
      </c>
      <c r="AO276" s="139">
        <v>111951.72</v>
      </c>
      <c r="AP276" s="139">
        <v>0</v>
      </c>
      <c r="AQ276" s="139">
        <v>8405</v>
      </c>
      <c r="AR276" s="139">
        <v>45833</v>
      </c>
      <c r="AS276" s="139">
        <v>68760.490000000005</v>
      </c>
      <c r="AT276" s="139">
        <v>41726</v>
      </c>
      <c r="AU276" s="139">
        <v>74765</v>
      </c>
      <c r="AV276" s="139">
        <v>0</v>
      </c>
      <c r="AW276" s="139">
        <v>136554.30499999999</v>
      </c>
      <c r="AX276" s="139">
        <v>31523</v>
      </c>
      <c r="AY276" s="139">
        <v>201129</v>
      </c>
      <c r="AZ276" s="220"/>
    </row>
    <row r="277" spans="1:52">
      <c r="A277" s="139" t="s">
        <v>179</v>
      </c>
      <c r="B277" s="139">
        <v>75088</v>
      </c>
      <c r="C277" s="139">
        <v>0</v>
      </c>
      <c r="D277" s="139">
        <v>232212</v>
      </c>
      <c r="E277" s="139">
        <v>313690</v>
      </c>
      <c r="F277" s="139">
        <v>78544</v>
      </c>
      <c r="G277" s="139">
        <v>162039</v>
      </c>
      <c r="H277" s="139">
        <v>243513</v>
      </c>
      <c r="I277" s="139">
        <v>354325</v>
      </c>
      <c r="J277" s="139">
        <v>73789</v>
      </c>
      <c r="K277" s="139">
        <v>185307</v>
      </c>
      <c r="L277" s="139">
        <v>296112</v>
      </c>
      <c r="M277" s="139">
        <v>408843</v>
      </c>
      <c r="N277" s="139">
        <v>115870</v>
      </c>
      <c r="O277" s="139">
        <v>230446</v>
      </c>
      <c r="P277" s="139">
        <v>347357</v>
      </c>
      <c r="Q277" s="139">
        <v>467639.53</v>
      </c>
      <c r="R277" s="139">
        <v>113732</v>
      </c>
      <c r="S277" s="139">
        <v>237689</v>
      </c>
      <c r="T277" s="139">
        <v>366155</v>
      </c>
      <c r="U277" s="139">
        <v>496400.97899999999</v>
      </c>
      <c r="V277" s="139">
        <v>156255</v>
      </c>
      <c r="W277" s="139">
        <v>311206</v>
      </c>
      <c r="X277" s="139">
        <v>475935</v>
      </c>
      <c r="Y277" s="139">
        <v>640802.82700000005</v>
      </c>
      <c r="Z277" s="139">
        <v>157181</v>
      </c>
      <c r="AA277" s="139">
        <v>364697</v>
      </c>
      <c r="AB277" s="139">
        <v>546815</v>
      </c>
      <c r="AC277" s="139">
        <v>758498.61</v>
      </c>
      <c r="AD277" s="139">
        <v>210299</v>
      </c>
      <c r="AE277" s="139">
        <v>411348</v>
      </c>
      <c r="AF277" s="139">
        <v>580950</v>
      </c>
      <c r="AG277" s="139">
        <v>736601.08200000005</v>
      </c>
      <c r="AH277" s="139">
        <v>160647</v>
      </c>
      <c r="AI277" s="139">
        <v>350882</v>
      </c>
      <c r="AJ277" s="139">
        <v>534605</v>
      </c>
      <c r="AK277" s="139">
        <v>742497.63600000006</v>
      </c>
      <c r="AL277" s="139">
        <v>197885</v>
      </c>
      <c r="AM277" s="139">
        <v>396506</v>
      </c>
      <c r="AN277" s="139">
        <v>580672</v>
      </c>
      <c r="AO277" s="139">
        <v>776793.48</v>
      </c>
      <c r="AP277" s="139">
        <v>196377</v>
      </c>
      <c r="AQ277" s="139">
        <v>424185</v>
      </c>
      <c r="AR277" s="139">
        <v>665761</v>
      </c>
      <c r="AS277" s="139">
        <v>913380.13</v>
      </c>
      <c r="AT277" s="139">
        <v>244759</v>
      </c>
      <c r="AU277" s="139">
        <v>540088</v>
      </c>
      <c r="AV277" s="139">
        <v>806932</v>
      </c>
      <c r="AW277" s="139">
        <v>1053942.7339999999</v>
      </c>
      <c r="AX277" s="139">
        <v>543266</v>
      </c>
      <c r="AY277" s="139">
        <v>732016</v>
      </c>
      <c r="AZ277" s="220"/>
    </row>
    <row r="278" spans="1:52">
      <c r="A278" s="139" t="s">
        <v>180</v>
      </c>
      <c r="B278" s="139">
        <v>0</v>
      </c>
      <c r="C278" s="139">
        <v>0</v>
      </c>
      <c r="D278" s="139">
        <v>0</v>
      </c>
      <c r="E278" s="139">
        <v>0</v>
      </c>
      <c r="F278" s="139">
        <v>0</v>
      </c>
      <c r="G278" s="139">
        <v>72859</v>
      </c>
      <c r="H278" s="139">
        <v>19258</v>
      </c>
      <c r="I278" s="139">
        <v>19700</v>
      </c>
      <c r="J278" s="139">
        <v>188110</v>
      </c>
      <c r="K278" s="139">
        <v>193554</v>
      </c>
      <c r="L278" s="139">
        <v>210279</v>
      </c>
      <c r="M278" s="139">
        <v>131474</v>
      </c>
      <c r="N278" s="139">
        <v>4369</v>
      </c>
      <c r="O278" s="139">
        <v>16776</v>
      </c>
      <c r="P278" s="139">
        <v>21771</v>
      </c>
      <c r="Q278" s="139">
        <v>41170.160000000003</v>
      </c>
      <c r="R278" s="139">
        <v>9436</v>
      </c>
      <c r="S278" s="139">
        <v>29240</v>
      </c>
      <c r="T278" s="139">
        <v>40958</v>
      </c>
      <c r="U278" s="139">
        <v>72428.732999999993</v>
      </c>
      <c r="V278" s="139">
        <v>12490</v>
      </c>
      <c r="W278" s="139">
        <v>56497</v>
      </c>
      <c r="X278" s="139">
        <v>72837</v>
      </c>
      <c r="Y278" s="139">
        <v>92602.721999999994</v>
      </c>
      <c r="Z278" s="139">
        <v>2725</v>
      </c>
      <c r="AA278" s="139">
        <v>30305</v>
      </c>
      <c r="AB278" s="139">
        <v>39857</v>
      </c>
      <c r="AC278" s="139">
        <v>55452.91</v>
      </c>
      <c r="AD278" s="139">
        <v>7694</v>
      </c>
      <c r="AE278" s="139">
        <v>12968</v>
      </c>
      <c r="AF278" s="139">
        <v>18792</v>
      </c>
      <c r="AG278" s="139">
        <v>21274.449000000001</v>
      </c>
      <c r="AH278" s="139">
        <v>12713</v>
      </c>
      <c r="AI278" s="139">
        <v>8286</v>
      </c>
      <c r="AJ278" s="139">
        <v>15385</v>
      </c>
      <c r="AK278" s="139">
        <v>153134.08100000001</v>
      </c>
      <c r="AL278" s="139">
        <v>8088</v>
      </c>
      <c r="AM278" s="139">
        <v>10782</v>
      </c>
      <c r="AN278" s="139">
        <v>19572</v>
      </c>
      <c r="AO278" s="139">
        <v>21053.79</v>
      </c>
      <c r="AP278" s="139">
        <v>11893</v>
      </c>
      <c r="AQ278" s="139">
        <v>22253</v>
      </c>
      <c r="AR278" s="139">
        <v>7306</v>
      </c>
      <c r="AS278" s="139">
        <v>20982.1</v>
      </c>
      <c r="AT278" s="139">
        <v>18383</v>
      </c>
      <c r="AU278" s="139">
        <v>59898</v>
      </c>
      <c r="AV278" s="139">
        <v>365088</v>
      </c>
      <c r="AW278" s="139">
        <v>41234.235999999997</v>
      </c>
      <c r="AX278" s="139">
        <v>24002</v>
      </c>
      <c r="AY278" s="139">
        <v>387994</v>
      </c>
      <c r="AZ278" s="220"/>
    </row>
    <row r="279" spans="1:52">
      <c r="A279" s="139" t="s">
        <v>181</v>
      </c>
      <c r="B279" s="139">
        <v>-122127</v>
      </c>
      <c r="C279" s="139">
        <v>-2039619</v>
      </c>
      <c r="D279" s="139">
        <v>-235515</v>
      </c>
      <c r="E279" s="139">
        <v>-340841</v>
      </c>
      <c r="F279" s="139">
        <v>-323057</v>
      </c>
      <c r="G279" s="139">
        <v>-1403202</v>
      </c>
      <c r="H279" s="139">
        <v>-1418502</v>
      </c>
      <c r="I279" s="139">
        <v>-1664791</v>
      </c>
      <c r="J279" s="139">
        <v>-538198</v>
      </c>
      <c r="K279" s="139">
        <v>-638873</v>
      </c>
      <c r="L279" s="139">
        <v>-1129940</v>
      </c>
      <c r="M279" s="139">
        <v>-1258112</v>
      </c>
      <c r="N279" s="139">
        <v>-723041</v>
      </c>
      <c r="O279" s="139">
        <v>-1641906</v>
      </c>
      <c r="P279" s="139">
        <v>-3164171</v>
      </c>
      <c r="Q279" s="139">
        <v>-3735522.17</v>
      </c>
      <c r="R279" s="139">
        <v>-910614</v>
      </c>
      <c r="S279" s="139">
        <v>-2032364</v>
      </c>
      <c r="T279" s="139">
        <v>-2940366</v>
      </c>
      <c r="U279" s="139">
        <v>-2781259.1239999998</v>
      </c>
      <c r="V279" s="139">
        <v>-974670</v>
      </c>
      <c r="W279" s="139">
        <v>-1848847</v>
      </c>
      <c r="X279" s="139">
        <v>-2130998</v>
      </c>
      <c r="Y279" s="139">
        <v>-3132309.412</v>
      </c>
      <c r="Z279" s="139">
        <v>-847519</v>
      </c>
      <c r="AA279" s="139">
        <v>-4724495</v>
      </c>
      <c r="AB279" s="139">
        <v>-2692013</v>
      </c>
      <c r="AC279" s="139">
        <v>-3028011.86</v>
      </c>
      <c r="AD279" s="139">
        <v>-905313</v>
      </c>
      <c r="AE279" s="139">
        <v>-1998365</v>
      </c>
      <c r="AF279" s="139">
        <v>-2450138</v>
      </c>
      <c r="AG279" s="139">
        <v>-2563069.5699999998</v>
      </c>
      <c r="AH279" s="139">
        <v>-1297467</v>
      </c>
      <c r="AI279" s="139">
        <v>-1639500</v>
      </c>
      <c r="AJ279" s="139">
        <v>-2006081</v>
      </c>
      <c r="AK279" s="139">
        <v>-2254634.398</v>
      </c>
      <c r="AL279" s="139">
        <v>-1290963</v>
      </c>
      <c r="AM279" s="139">
        <v>-3479789</v>
      </c>
      <c r="AN279" s="139">
        <v>-3330665</v>
      </c>
      <c r="AO279" s="139">
        <v>-3539764.51</v>
      </c>
      <c r="AP279" s="139">
        <v>-502224</v>
      </c>
      <c r="AQ279" s="139">
        <v>-4458913</v>
      </c>
      <c r="AR279" s="139">
        <v>-14661485</v>
      </c>
      <c r="AS279" s="139">
        <v>-5463894.75</v>
      </c>
      <c r="AT279" s="139">
        <v>-2358386</v>
      </c>
      <c r="AU279" s="139">
        <v>-8531861</v>
      </c>
      <c r="AV279" s="139">
        <v>-4362667</v>
      </c>
      <c r="AW279" s="139">
        <v>-7468429.5939999996</v>
      </c>
      <c r="AX279" s="139">
        <v>-568597</v>
      </c>
      <c r="AY279" s="139">
        <v>-482051</v>
      </c>
      <c r="AZ279" s="220"/>
    </row>
    <row r="280" spans="1:52">
      <c r="A280" s="139" t="s">
        <v>182</v>
      </c>
      <c r="B280" s="139">
        <v>333678</v>
      </c>
      <c r="C280" s="139">
        <v>-648296</v>
      </c>
      <c r="D280" s="139">
        <v>-3141483</v>
      </c>
      <c r="E280" s="139">
        <v>-4864833</v>
      </c>
      <c r="F280" s="139">
        <v>-1262963</v>
      </c>
      <c r="G280" s="139">
        <v>-5009409</v>
      </c>
      <c r="H280" s="139">
        <v>-5954893</v>
      </c>
      <c r="I280" s="139">
        <v>-8489065</v>
      </c>
      <c r="J280" s="139">
        <v>-1082603</v>
      </c>
      <c r="K280" s="139">
        <v>-2625487</v>
      </c>
      <c r="L280" s="139">
        <v>-3279663</v>
      </c>
      <c r="M280" s="139">
        <v>-5413165</v>
      </c>
      <c r="N280" s="139">
        <v>-1740838</v>
      </c>
      <c r="O280" s="139">
        <v>-3803741</v>
      </c>
      <c r="P280" s="139">
        <v>-6253568</v>
      </c>
      <c r="Q280" s="139">
        <v>-12436963.779999999</v>
      </c>
      <c r="R280" s="139">
        <v>-2395789</v>
      </c>
      <c r="S280" s="139">
        <v>-4191842</v>
      </c>
      <c r="T280" s="139">
        <v>-4224025</v>
      </c>
      <c r="U280" s="139">
        <v>-6077532.2189999996</v>
      </c>
      <c r="V280" s="139">
        <v>-3370008</v>
      </c>
      <c r="W280" s="139">
        <v>-5670176</v>
      </c>
      <c r="X280" s="139">
        <v>-6804778</v>
      </c>
      <c r="Y280" s="139">
        <v>-9809338.3300000001</v>
      </c>
      <c r="Z280" s="139">
        <v>-2425577</v>
      </c>
      <c r="AA280" s="139">
        <v>-7753196</v>
      </c>
      <c r="AB280" s="139">
        <v>-10135811</v>
      </c>
      <c r="AC280" s="139">
        <v>-13853745.02</v>
      </c>
      <c r="AD280" s="139">
        <v>-3462360</v>
      </c>
      <c r="AE280" s="139">
        <v>-10739873</v>
      </c>
      <c r="AF280" s="139">
        <v>-13378053</v>
      </c>
      <c r="AG280" s="139">
        <v>-16674627.404999999</v>
      </c>
      <c r="AH280" s="139">
        <v>-2846419</v>
      </c>
      <c r="AI280" s="139">
        <v>-1628143</v>
      </c>
      <c r="AJ280" s="139">
        <v>-3981371</v>
      </c>
      <c r="AK280" s="139">
        <v>-5941866.0959999999</v>
      </c>
      <c r="AL280" s="139">
        <v>-1360042</v>
      </c>
      <c r="AM280" s="139">
        <v>-3869719</v>
      </c>
      <c r="AN280" s="139">
        <v>-7754373</v>
      </c>
      <c r="AO280" s="139">
        <v>-14576047.74</v>
      </c>
      <c r="AP280" s="139">
        <v>-610824</v>
      </c>
      <c r="AQ280" s="139">
        <v>-5129682</v>
      </c>
      <c r="AR280" s="139">
        <v>-16457452</v>
      </c>
      <c r="AS280" s="139">
        <v>-18449704.859999999</v>
      </c>
      <c r="AT280" s="139">
        <v>-2914400</v>
      </c>
      <c r="AU280" s="139">
        <v>-9582101</v>
      </c>
      <c r="AV280" s="139">
        <v>-12229122</v>
      </c>
      <c r="AW280" s="139">
        <v>-15896220.765000001</v>
      </c>
      <c r="AX280" s="139">
        <v>-3421157</v>
      </c>
      <c r="AY280" s="139">
        <v>-6172475</v>
      </c>
      <c r="AZ280" s="220"/>
    </row>
    <row r="281" spans="1:52">
      <c r="AZ281" s="220"/>
    </row>
    <row r="282" spans="1:52">
      <c r="A282" s="139" t="s">
        <v>183</v>
      </c>
      <c r="AZ282" s="220"/>
    </row>
    <row r="283" spans="1:52">
      <c r="A283" s="139" t="s">
        <v>1050</v>
      </c>
      <c r="B283" s="139">
        <v>0</v>
      </c>
      <c r="C283" s="139">
        <v>0</v>
      </c>
      <c r="D283" s="139">
        <v>0</v>
      </c>
      <c r="E283" s="139">
        <v>0</v>
      </c>
      <c r="F283" s="139">
        <v>0</v>
      </c>
      <c r="G283" s="139">
        <v>0</v>
      </c>
      <c r="H283" s="139">
        <v>0</v>
      </c>
      <c r="I283" s="139">
        <v>0</v>
      </c>
      <c r="J283" s="139">
        <v>0</v>
      </c>
      <c r="K283" s="139">
        <v>0</v>
      </c>
      <c r="L283" s="139">
        <v>0</v>
      </c>
      <c r="M283" s="139">
        <v>0</v>
      </c>
      <c r="N283" s="139">
        <v>0</v>
      </c>
      <c r="O283" s="139">
        <v>0</v>
      </c>
      <c r="P283" s="139">
        <v>0</v>
      </c>
      <c r="Q283" s="139">
        <v>0</v>
      </c>
      <c r="R283" s="139">
        <v>0</v>
      </c>
      <c r="S283" s="139">
        <v>0</v>
      </c>
      <c r="T283" s="139">
        <v>0</v>
      </c>
      <c r="U283" s="139">
        <v>0</v>
      </c>
      <c r="V283" s="139">
        <v>0</v>
      </c>
      <c r="W283" s="139">
        <v>0</v>
      </c>
      <c r="X283" s="139">
        <v>0</v>
      </c>
      <c r="Y283" s="139">
        <v>0</v>
      </c>
      <c r="Z283" s="139">
        <v>0</v>
      </c>
      <c r="AA283" s="139">
        <v>0</v>
      </c>
      <c r="AB283" s="139">
        <v>0</v>
      </c>
      <c r="AC283" s="139">
        <v>0</v>
      </c>
      <c r="AD283" s="139">
        <v>0</v>
      </c>
      <c r="AE283" s="139">
        <v>0</v>
      </c>
      <c r="AF283" s="139">
        <v>0</v>
      </c>
      <c r="AG283" s="139">
        <v>0</v>
      </c>
      <c r="AH283" s="139">
        <v>0</v>
      </c>
      <c r="AI283" s="139">
        <v>0</v>
      </c>
      <c r="AJ283" s="139">
        <v>0</v>
      </c>
      <c r="AK283" s="139">
        <v>-4718982</v>
      </c>
      <c r="AL283" s="139">
        <v>0</v>
      </c>
      <c r="AM283" s="139">
        <v>0</v>
      </c>
      <c r="AN283" s="139">
        <v>0</v>
      </c>
      <c r="AO283" s="139">
        <v>0</v>
      </c>
      <c r="AP283" s="139">
        <v>0</v>
      </c>
      <c r="AQ283" s="139">
        <v>0</v>
      </c>
      <c r="AR283" s="139">
        <v>0</v>
      </c>
      <c r="AS283" s="139">
        <v>0</v>
      </c>
      <c r="AT283" s="139">
        <v>0</v>
      </c>
      <c r="AU283" s="139">
        <v>0</v>
      </c>
      <c r="AV283" s="139">
        <v>6413871</v>
      </c>
      <c r="AW283" s="139">
        <v>0</v>
      </c>
      <c r="AX283" s="139">
        <v>0</v>
      </c>
      <c r="AY283" s="139">
        <v>0</v>
      </c>
      <c r="AZ283" s="220"/>
    </row>
    <row r="284" spans="1:52">
      <c r="A284" s="139" t="s">
        <v>1051</v>
      </c>
      <c r="B284" s="139">
        <v>0</v>
      </c>
      <c r="C284" s="139">
        <v>0</v>
      </c>
      <c r="D284" s="139">
        <v>0</v>
      </c>
      <c r="E284" s="139">
        <v>0</v>
      </c>
      <c r="F284" s="139">
        <v>0</v>
      </c>
      <c r="G284" s="139">
        <v>0</v>
      </c>
      <c r="H284" s="139">
        <v>0</v>
      </c>
      <c r="I284" s="139">
        <v>0</v>
      </c>
      <c r="J284" s="139">
        <v>0</v>
      </c>
      <c r="K284" s="139">
        <v>0</v>
      </c>
      <c r="L284" s="139">
        <v>0</v>
      </c>
      <c r="M284" s="139">
        <v>0</v>
      </c>
      <c r="N284" s="139">
        <v>0</v>
      </c>
      <c r="O284" s="139">
        <v>0</v>
      </c>
      <c r="P284" s="139">
        <v>0</v>
      </c>
      <c r="Q284" s="139">
        <v>0</v>
      </c>
      <c r="R284" s="139">
        <v>0</v>
      </c>
      <c r="S284" s="139">
        <v>0</v>
      </c>
      <c r="T284" s="139">
        <v>0</v>
      </c>
      <c r="U284" s="139">
        <v>0</v>
      </c>
      <c r="V284" s="139">
        <v>0</v>
      </c>
      <c r="W284" s="139">
        <v>0</v>
      </c>
      <c r="X284" s="139">
        <v>0</v>
      </c>
      <c r="Y284" s="139">
        <v>0</v>
      </c>
      <c r="Z284" s="139">
        <v>0</v>
      </c>
      <c r="AA284" s="139">
        <v>0</v>
      </c>
      <c r="AB284" s="139">
        <v>0</v>
      </c>
      <c r="AC284" s="139">
        <v>0</v>
      </c>
      <c r="AD284" s="139">
        <v>0</v>
      </c>
      <c r="AE284" s="139">
        <v>0</v>
      </c>
      <c r="AF284" s="139">
        <v>0</v>
      </c>
      <c r="AG284" s="139">
        <v>0</v>
      </c>
      <c r="AH284" s="139">
        <v>0</v>
      </c>
      <c r="AI284" s="139">
        <v>0</v>
      </c>
      <c r="AJ284" s="139">
        <v>0</v>
      </c>
      <c r="AK284" s="139">
        <v>800000</v>
      </c>
      <c r="AL284" s="139">
        <v>0</v>
      </c>
      <c r="AM284" s="139">
        <v>0</v>
      </c>
      <c r="AN284" s="139">
        <v>0</v>
      </c>
      <c r="AO284" s="139">
        <v>0</v>
      </c>
      <c r="AP284" s="139">
        <v>0</v>
      </c>
      <c r="AQ284" s="139">
        <v>0</v>
      </c>
      <c r="AR284" s="139">
        <v>0</v>
      </c>
      <c r="AS284" s="139">
        <v>0</v>
      </c>
      <c r="AT284" s="139">
        <v>0</v>
      </c>
      <c r="AU284" s="139">
        <v>0</v>
      </c>
      <c r="AV284" s="139">
        <v>29058777</v>
      </c>
      <c r="AW284" s="139">
        <v>0</v>
      </c>
      <c r="AX284" s="139">
        <v>0</v>
      </c>
      <c r="AY284" s="139">
        <v>0</v>
      </c>
      <c r="AZ284" s="220"/>
    </row>
    <row r="285" spans="1:52">
      <c r="A285" s="139" t="s">
        <v>1052</v>
      </c>
      <c r="B285" s="139">
        <v>0</v>
      </c>
      <c r="C285" s="139">
        <v>0</v>
      </c>
      <c r="D285" s="139">
        <v>0</v>
      </c>
      <c r="E285" s="139">
        <v>0</v>
      </c>
      <c r="F285" s="139">
        <v>0</v>
      </c>
      <c r="G285" s="139">
        <v>0</v>
      </c>
      <c r="H285" s="139">
        <v>0</v>
      </c>
      <c r="I285" s="139">
        <v>0</v>
      </c>
      <c r="J285" s="139">
        <v>0</v>
      </c>
      <c r="K285" s="139">
        <v>0</v>
      </c>
      <c r="L285" s="139">
        <v>0</v>
      </c>
      <c r="M285" s="139">
        <v>0</v>
      </c>
      <c r="N285" s="139">
        <v>0</v>
      </c>
      <c r="O285" s="139">
        <v>0</v>
      </c>
      <c r="P285" s="139">
        <v>0</v>
      </c>
      <c r="Q285" s="139">
        <v>0</v>
      </c>
      <c r="R285" s="139">
        <v>0</v>
      </c>
      <c r="S285" s="139">
        <v>0</v>
      </c>
      <c r="T285" s="139">
        <v>0</v>
      </c>
      <c r="U285" s="139">
        <v>0</v>
      </c>
      <c r="V285" s="139">
        <v>0</v>
      </c>
      <c r="W285" s="139">
        <v>0</v>
      </c>
      <c r="X285" s="139">
        <v>0</v>
      </c>
      <c r="Y285" s="139">
        <v>0</v>
      </c>
      <c r="Z285" s="139">
        <v>0</v>
      </c>
      <c r="AA285" s="139">
        <v>0</v>
      </c>
      <c r="AB285" s="139">
        <v>0</v>
      </c>
      <c r="AC285" s="139">
        <v>0</v>
      </c>
      <c r="AD285" s="139">
        <v>0</v>
      </c>
      <c r="AE285" s="139">
        <v>0</v>
      </c>
      <c r="AF285" s="139">
        <v>0</v>
      </c>
      <c r="AG285" s="139">
        <v>0</v>
      </c>
      <c r="AH285" s="139">
        <v>0</v>
      </c>
      <c r="AI285" s="139">
        <v>0</v>
      </c>
      <c r="AJ285" s="139">
        <v>0</v>
      </c>
      <c r="AK285" s="139">
        <v>-5518982</v>
      </c>
      <c r="AL285" s="139">
        <v>0</v>
      </c>
      <c r="AM285" s="139">
        <v>0</v>
      </c>
      <c r="AN285" s="139">
        <v>0</v>
      </c>
      <c r="AO285" s="139">
        <v>0</v>
      </c>
      <c r="AP285" s="139">
        <v>0</v>
      </c>
      <c r="AQ285" s="139">
        <v>0</v>
      </c>
      <c r="AR285" s="139">
        <v>0</v>
      </c>
      <c r="AS285" s="139">
        <v>0</v>
      </c>
      <c r="AT285" s="139">
        <v>0</v>
      </c>
      <c r="AU285" s="139">
        <v>0</v>
      </c>
      <c r="AV285" s="139">
        <v>-22644906</v>
      </c>
      <c r="AW285" s="139">
        <v>0</v>
      </c>
      <c r="AX285" s="139">
        <v>0</v>
      </c>
      <c r="AY285" s="139">
        <v>0</v>
      </c>
      <c r="AZ285" s="220"/>
    </row>
    <row r="286" spans="1:52">
      <c r="A286" s="139" t="s">
        <v>185</v>
      </c>
      <c r="B286" s="139">
        <v>0</v>
      </c>
      <c r="C286" s="139">
        <v>0</v>
      </c>
      <c r="D286" s="139">
        <v>0</v>
      </c>
      <c r="E286" s="139">
        <v>0</v>
      </c>
      <c r="F286" s="139">
        <v>0</v>
      </c>
      <c r="G286" s="139">
        <v>0</v>
      </c>
      <c r="H286" s="139">
        <v>3000935</v>
      </c>
      <c r="I286" s="139">
        <v>224340</v>
      </c>
      <c r="J286" s="139">
        <v>0</v>
      </c>
      <c r="K286" s="139">
        <v>0</v>
      </c>
      <c r="L286" s="139">
        <v>1417622</v>
      </c>
      <c r="M286" s="139">
        <v>2415163</v>
      </c>
      <c r="N286" s="139">
        <v>764511</v>
      </c>
      <c r="O286" s="139">
        <v>2138031</v>
      </c>
      <c r="P286" s="139">
        <v>6276552</v>
      </c>
      <c r="Q286" s="139">
        <v>6160072.7999999998</v>
      </c>
      <c r="R286" s="139">
        <v>602521</v>
      </c>
      <c r="S286" s="139">
        <v>1625041</v>
      </c>
      <c r="T286" s="139">
        <v>1247562</v>
      </c>
      <c r="U286" s="139">
        <v>320082.8</v>
      </c>
      <c r="V286" s="139">
        <v>-95444</v>
      </c>
      <c r="W286" s="139">
        <v>0</v>
      </c>
      <c r="X286" s="139">
        <v>-5107805</v>
      </c>
      <c r="Y286" s="139">
        <v>0</v>
      </c>
      <c r="Z286" s="139">
        <v>0</v>
      </c>
      <c r="AA286" s="139">
        <v>0</v>
      </c>
      <c r="AB286" s="139">
        <v>-4307587</v>
      </c>
      <c r="AC286" s="139">
        <v>0</v>
      </c>
      <c r="AD286" s="139">
        <v>0</v>
      </c>
      <c r="AE286" s="139">
        <v>0</v>
      </c>
      <c r="AF286" s="139">
        <v>0</v>
      </c>
      <c r="AG286" s="139">
        <v>6604608</v>
      </c>
      <c r="AH286" s="139">
        <v>-1056196</v>
      </c>
      <c r="AI286" s="139">
        <v>-1962391</v>
      </c>
      <c r="AJ286" s="139">
        <v>-2976797</v>
      </c>
      <c r="AK286" s="139">
        <v>0</v>
      </c>
      <c r="AL286" s="139">
        <v>-2945220</v>
      </c>
      <c r="AM286" s="139">
        <v>1406280</v>
      </c>
      <c r="AN286" s="139">
        <v>63200</v>
      </c>
      <c r="AO286" s="139">
        <v>-8375010.46</v>
      </c>
      <c r="AP286" s="139">
        <v>-123877</v>
      </c>
      <c r="AQ286" s="139">
        <v>3192723</v>
      </c>
      <c r="AR286" s="139">
        <v>10703202</v>
      </c>
      <c r="AS286" s="139">
        <v>12259130.84</v>
      </c>
      <c r="AT286" s="139">
        <v>-613090</v>
      </c>
      <c r="AU286" s="139">
        <v>7146929</v>
      </c>
      <c r="AV286" s="139">
        <v>0</v>
      </c>
      <c r="AW286" s="139">
        <v>2811899.727</v>
      </c>
      <c r="AX286" s="139">
        <v>8732314</v>
      </c>
      <c r="AY286" s="139">
        <v>10580843</v>
      </c>
      <c r="AZ286" s="220"/>
    </row>
    <row r="287" spans="1:52">
      <c r="A287" s="139" t="s">
        <v>186</v>
      </c>
      <c r="B287" s="139">
        <v>0</v>
      </c>
      <c r="C287" s="139">
        <v>0</v>
      </c>
      <c r="D287" s="139">
        <v>0</v>
      </c>
      <c r="E287" s="139">
        <v>0</v>
      </c>
      <c r="F287" s="139">
        <v>0</v>
      </c>
      <c r="G287" s="139">
        <v>0</v>
      </c>
      <c r="H287" s="139">
        <v>9070000</v>
      </c>
      <c r="I287" s="139">
        <v>9570000</v>
      </c>
      <c r="J287" s="139">
        <v>0</v>
      </c>
      <c r="K287" s="139">
        <v>0</v>
      </c>
      <c r="L287" s="139">
        <v>2100000</v>
      </c>
      <c r="M287" s="139">
        <v>5700000</v>
      </c>
      <c r="N287" s="139">
        <v>1950000</v>
      </c>
      <c r="O287" s="139">
        <v>4150000</v>
      </c>
      <c r="P287" s="139">
        <v>20815000</v>
      </c>
      <c r="Q287" s="139">
        <v>27850000</v>
      </c>
      <c r="R287" s="139">
        <v>1800000</v>
      </c>
      <c r="S287" s="139">
        <v>6750000</v>
      </c>
      <c r="T287" s="139">
        <v>8250000</v>
      </c>
      <c r="U287" s="139">
        <v>8750000</v>
      </c>
      <c r="V287" s="139">
        <v>500000</v>
      </c>
      <c r="W287" s="139">
        <v>0</v>
      </c>
      <c r="X287" s="139">
        <v>500000</v>
      </c>
      <c r="Y287" s="139">
        <v>0</v>
      </c>
      <c r="Z287" s="139">
        <v>0</v>
      </c>
      <c r="AA287" s="139">
        <v>0</v>
      </c>
      <c r="AB287" s="139">
        <v>5800000</v>
      </c>
      <c r="AC287" s="139">
        <v>0</v>
      </c>
      <c r="AD287" s="139">
        <v>0</v>
      </c>
      <c r="AE287" s="139">
        <v>0</v>
      </c>
      <c r="AF287" s="139">
        <v>0</v>
      </c>
      <c r="AG287" s="139">
        <v>21885000</v>
      </c>
      <c r="AH287" s="139">
        <v>0</v>
      </c>
      <c r="AI287" s="139">
        <v>800000</v>
      </c>
      <c r="AJ287" s="139">
        <v>800000</v>
      </c>
      <c r="AK287" s="139">
        <v>0</v>
      </c>
      <c r="AL287" s="139">
        <v>400000</v>
      </c>
      <c r="AM287" s="139">
        <v>6000000</v>
      </c>
      <c r="AN287" s="139">
        <v>12100000</v>
      </c>
      <c r="AO287" s="139">
        <v>16500000</v>
      </c>
      <c r="AP287" s="139">
        <v>0</v>
      </c>
      <c r="AQ287" s="139">
        <v>3400000</v>
      </c>
      <c r="AR287" s="139">
        <v>17383878</v>
      </c>
      <c r="AS287" s="139">
        <v>24828865.41</v>
      </c>
      <c r="AT287" s="139">
        <v>7600838</v>
      </c>
      <c r="AU287" s="139">
        <v>20270838</v>
      </c>
      <c r="AV287" s="139">
        <v>0</v>
      </c>
      <c r="AW287" s="139">
        <v>32638778</v>
      </c>
      <c r="AX287" s="139">
        <v>19360000</v>
      </c>
      <c r="AY287" s="139">
        <v>27142000</v>
      </c>
      <c r="AZ287" s="220"/>
    </row>
    <row r="288" spans="1:52">
      <c r="A288" s="139" t="s">
        <v>187</v>
      </c>
      <c r="B288" s="139">
        <v>0</v>
      </c>
      <c r="C288" s="139">
        <v>0</v>
      </c>
      <c r="D288" s="139">
        <v>0</v>
      </c>
      <c r="E288" s="139">
        <v>0</v>
      </c>
      <c r="F288" s="139">
        <v>0</v>
      </c>
      <c r="G288" s="139">
        <v>0</v>
      </c>
      <c r="H288" s="139">
        <v>-6069065</v>
      </c>
      <c r="I288" s="139">
        <v>-9345660</v>
      </c>
      <c r="J288" s="139">
        <v>0</v>
      </c>
      <c r="K288" s="139">
        <v>0</v>
      </c>
      <c r="L288" s="139">
        <v>-682378</v>
      </c>
      <c r="M288" s="139">
        <v>-3284837</v>
      </c>
      <c r="N288" s="139">
        <v>-1185489</v>
      </c>
      <c r="O288" s="139">
        <v>-2011969</v>
      </c>
      <c r="P288" s="139">
        <v>-14538448</v>
      </c>
      <c r="Q288" s="139">
        <v>-21689927.199999999</v>
      </c>
      <c r="R288" s="139">
        <v>-1197479</v>
      </c>
      <c r="S288" s="139">
        <v>-5124959</v>
      </c>
      <c r="T288" s="139">
        <v>-7002438</v>
      </c>
      <c r="U288" s="139">
        <v>-8429917.1999999993</v>
      </c>
      <c r="V288" s="139">
        <v>-595444</v>
      </c>
      <c r="W288" s="139">
        <v>0</v>
      </c>
      <c r="X288" s="139">
        <v>-5607805</v>
      </c>
      <c r="Y288" s="139">
        <v>0</v>
      </c>
      <c r="Z288" s="139">
        <v>0</v>
      </c>
      <c r="AA288" s="139">
        <v>0</v>
      </c>
      <c r="AB288" s="139">
        <v>-10107587</v>
      </c>
      <c r="AC288" s="139">
        <v>0</v>
      </c>
      <c r="AD288" s="139">
        <v>0</v>
      </c>
      <c r="AE288" s="139">
        <v>0</v>
      </c>
      <c r="AF288" s="139">
        <v>0</v>
      </c>
      <c r="AG288" s="139">
        <v>-15280392</v>
      </c>
      <c r="AH288" s="139">
        <v>-1056196</v>
      </c>
      <c r="AI288" s="139">
        <v>-2762391</v>
      </c>
      <c r="AJ288" s="139">
        <v>-3776797</v>
      </c>
      <c r="AK288" s="139">
        <v>0</v>
      </c>
      <c r="AL288" s="139">
        <v>-3345220</v>
      </c>
      <c r="AM288" s="139">
        <v>-4593720</v>
      </c>
      <c r="AN288" s="139">
        <v>-12036800</v>
      </c>
      <c r="AO288" s="139">
        <v>-24875010.460000001</v>
      </c>
      <c r="AP288" s="139">
        <v>-123877</v>
      </c>
      <c r="AQ288" s="139">
        <v>-207277</v>
      </c>
      <c r="AR288" s="139">
        <v>-6680676</v>
      </c>
      <c r="AS288" s="139">
        <v>-12569734.57</v>
      </c>
      <c r="AT288" s="139">
        <v>-8213928</v>
      </c>
      <c r="AU288" s="139">
        <v>-13123909</v>
      </c>
      <c r="AV288" s="139">
        <v>0</v>
      </c>
      <c r="AW288" s="139">
        <v>-29826878.272999998</v>
      </c>
      <c r="AX288" s="139">
        <v>-10627686</v>
      </c>
      <c r="AY288" s="139">
        <v>-16561157</v>
      </c>
      <c r="AZ288" s="220"/>
    </row>
    <row r="289" spans="1:52">
      <c r="A289" s="139" t="s">
        <v>1054</v>
      </c>
      <c r="B289" s="139">
        <v>32</v>
      </c>
      <c r="C289" s="139">
        <v>64</v>
      </c>
      <c r="D289" s="139">
        <v>97</v>
      </c>
      <c r="E289" s="139">
        <v>115000</v>
      </c>
      <c r="F289" s="139">
        <v>15000</v>
      </c>
      <c r="G289" s="139">
        <v>0</v>
      </c>
      <c r="H289" s="139">
        <v>0</v>
      </c>
      <c r="I289" s="139">
        <v>0</v>
      </c>
      <c r="J289" s="139">
        <v>0</v>
      </c>
      <c r="K289" s="139">
        <v>0</v>
      </c>
      <c r="L289" s="139">
        <v>0</v>
      </c>
      <c r="M289" s="139">
        <v>0</v>
      </c>
      <c r="N289" s="139">
        <v>0</v>
      </c>
      <c r="O289" s="139">
        <v>0</v>
      </c>
      <c r="P289" s="139">
        <v>0</v>
      </c>
      <c r="Q289" s="139">
        <v>0</v>
      </c>
      <c r="R289" s="139">
        <v>0</v>
      </c>
      <c r="S289" s="139">
        <v>0</v>
      </c>
      <c r="T289" s="139">
        <v>0</v>
      </c>
      <c r="U289" s="139">
        <v>0</v>
      </c>
      <c r="V289" s="139">
        <v>0</v>
      </c>
      <c r="W289" s="139">
        <v>0</v>
      </c>
      <c r="X289" s="139">
        <v>0</v>
      </c>
      <c r="Y289" s="139">
        <v>0</v>
      </c>
      <c r="Z289" s="139">
        <v>0</v>
      </c>
      <c r="AA289" s="139">
        <v>0</v>
      </c>
      <c r="AB289" s="139">
        <v>0</v>
      </c>
      <c r="AC289" s="139">
        <v>0</v>
      </c>
      <c r="AD289" s="139">
        <v>0</v>
      </c>
      <c r="AE289" s="139">
        <v>0</v>
      </c>
      <c r="AF289" s="139">
        <v>0</v>
      </c>
      <c r="AG289" s="139">
        <v>0</v>
      </c>
      <c r="AH289" s="139">
        <v>0</v>
      </c>
      <c r="AI289" s="139">
        <v>0</v>
      </c>
      <c r="AJ289" s="139">
        <v>0</v>
      </c>
      <c r="AK289" s="139">
        <v>0</v>
      </c>
      <c r="AL289" s="139">
        <v>0</v>
      </c>
      <c r="AM289" s="139">
        <v>0</v>
      </c>
      <c r="AN289" s="139">
        <v>0</v>
      </c>
      <c r="AO289" s="139">
        <v>0</v>
      </c>
      <c r="AP289" s="139">
        <v>0</v>
      </c>
      <c r="AQ289" s="139">
        <v>0</v>
      </c>
      <c r="AR289" s="139">
        <v>0</v>
      </c>
      <c r="AS289" s="139">
        <v>0</v>
      </c>
      <c r="AT289" s="139">
        <v>0</v>
      </c>
      <c r="AU289" s="139">
        <v>0</v>
      </c>
      <c r="AV289" s="139">
        <v>0</v>
      </c>
      <c r="AW289" s="139">
        <v>0</v>
      </c>
      <c r="AX289" s="139">
        <v>0</v>
      </c>
      <c r="AY289" s="139">
        <v>0</v>
      </c>
      <c r="AZ289" s="220"/>
    </row>
    <row r="290" spans="1:52">
      <c r="A290" s="139" t="s">
        <v>1205</v>
      </c>
      <c r="B290" s="139">
        <v>0</v>
      </c>
      <c r="C290" s="139">
        <v>0</v>
      </c>
      <c r="D290" s="139">
        <v>0</v>
      </c>
      <c r="E290" s="139">
        <v>0</v>
      </c>
      <c r="F290" s="139">
        <v>0</v>
      </c>
      <c r="G290" s="139">
        <v>35000</v>
      </c>
      <c r="H290" s="139">
        <v>60000</v>
      </c>
      <c r="I290" s="139">
        <v>-140730</v>
      </c>
      <c r="J290" s="139">
        <v>60000</v>
      </c>
      <c r="K290" s="139">
        <v>63560</v>
      </c>
      <c r="L290" s="139">
        <v>63571</v>
      </c>
      <c r="M290" s="139">
        <v>63571</v>
      </c>
      <c r="N290" s="139">
        <v>0</v>
      </c>
      <c r="O290" s="139">
        <v>0</v>
      </c>
      <c r="P290" s="139">
        <v>0</v>
      </c>
      <c r="Q290" s="139">
        <v>0</v>
      </c>
      <c r="R290" s="139">
        <v>0</v>
      </c>
      <c r="S290" s="139">
        <v>0</v>
      </c>
      <c r="T290" s="139">
        <v>0</v>
      </c>
      <c r="U290" s="139">
        <v>0</v>
      </c>
      <c r="V290" s="139">
        <v>0</v>
      </c>
      <c r="W290" s="139">
        <v>0</v>
      </c>
      <c r="X290" s="139">
        <v>0</v>
      </c>
      <c r="Y290" s="139">
        <v>0</v>
      </c>
      <c r="Z290" s="139">
        <v>0</v>
      </c>
      <c r="AA290" s="139">
        <v>0</v>
      </c>
      <c r="AB290" s="139">
        <v>0</v>
      </c>
      <c r="AC290" s="139">
        <v>0</v>
      </c>
      <c r="AD290" s="139">
        <v>0</v>
      </c>
      <c r="AE290" s="139">
        <v>0</v>
      </c>
      <c r="AF290" s="139">
        <v>0</v>
      </c>
      <c r="AG290" s="139">
        <v>0</v>
      </c>
      <c r="AH290" s="139">
        <v>0</v>
      </c>
      <c r="AI290" s="139">
        <v>0</v>
      </c>
      <c r="AJ290" s="139">
        <v>0</v>
      </c>
      <c r="AK290" s="139">
        <v>0</v>
      </c>
      <c r="AL290" s="139">
        <v>0</v>
      </c>
      <c r="AM290" s="139">
        <v>0</v>
      </c>
      <c r="AN290" s="139">
        <v>0</v>
      </c>
      <c r="AO290" s="139">
        <v>0</v>
      </c>
      <c r="AP290" s="139">
        <v>0</v>
      </c>
      <c r="AQ290" s="139">
        <v>0</v>
      </c>
      <c r="AR290" s="139">
        <v>73857</v>
      </c>
      <c r="AS290" s="139">
        <v>75807</v>
      </c>
      <c r="AT290" s="139">
        <v>30353</v>
      </c>
      <c r="AU290" s="139">
        <v>30353</v>
      </c>
      <c r="AV290" s="139">
        <v>30353</v>
      </c>
      <c r="AW290" s="139">
        <v>898327.39199999999</v>
      </c>
      <c r="AX290" s="139">
        <v>-170000</v>
      </c>
      <c r="AY290" s="139">
        <v>100000</v>
      </c>
      <c r="AZ290" s="220"/>
    </row>
    <row r="291" spans="1:52">
      <c r="A291" s="139" t="s">
        <v>1206</v>
      </c>
      <c r="B291" s="139">
        <v>0</v>
      </c>
      <c r="C291" s="139">
        <v>0</v>
      </c>
      <c r="D291" s="139">
        <v>0</v>
      </c>
      <c r="E291" s="139">
        <v>0</v>
      </c>
      <c r="F291" s="139">
        <v>0</v>
      </c>
      <c r="G291" s="139">
        <v>35000</v>
      </c>
      <c r="H291" s="139">
        <v>60000</v>
      </c>
      <c r="I291" s="139">
        <v>95000</v>
      </c>
      <c r="J291" s="139">
        <v>60000</v>
      </c>
      <c r="K291" s="139">
        <v>63752</v>
      </c>
      <c r="L291" s="139">
        <v>63763</v>
      </c>
      <c r="M291" s="139">
        <v>63763</v>
      </c>
      <c r="N291" s="139">
        <v>0</v>
      </c>
      <c r="O291" s="139">
        <v>0</v>
      </c>
      <c r="P291" s="139">
        <v>0</v>
      </c>
      <c r="Q291" s="139">
        <v>0</v>
      </c>
      <c r="R291" s="139">
        <v>0</v>
      </c>
      <c r="S291" s="139">
        <v>0</v>
      </c>
      <c r="T291" s="139">
        <v>0</v>
      </c>
      <c r="U291" s="139">
        <v>0</v>
      </c>
      <c r="V291" s="139">
        <v>0</v>
      </c>
      <c r="W291" s="139">
        <v>0</v>
      </c>
      <c r="X291" s="139">
        <v>0</v>
      </c>
      <c r="Y291" s="139">
        <v>0</v>
      </c>
      <c r="Z291" s="139">
        <v>0</v>
      </c>
      <c r="AA291" s="139">
        <v>0</v>
      </c>
      <c r="AB291" s="139">
        <v>0</v>
      </c>
      <c r="AC291" s="139">
        <v>0</v>
      </c>
      <c r="AD291" s="139">
        <v>0</v>
      </c>
      <c r="AE291" s="139">
        <v>0</v>
      </c>
      <c r="AF291" s="139">
        <v>0</v>
      </c>
      <c r="AG291" s="139">
        <v>0</v>
      </c>
      <c r="AH291" s="139">
        <v>0</v>
      </c>
      <c r="AI291" s="139">
        <v>0</v>
      </c>
      <c r="AJ291" s="139">
        <v>0</v>
      </c>
      <c r="AK291" s="139">
        <v>0</v>
      </c>
      <c r="AL291" s="139">
        <v>0</v>
      </c>
      <c r="AM291" s="139">
        <v>0</v>
      </c>
      <c r="AN291" s="139">
        <v>0</v>
      </c>
      <c r="AO291" s="139">
        <v>0</v>
      </c>
      <c r="AP291" s="139">
        <v>0</v>
      </c>
      <c r="AQ291" s="139">
        <v>0</v>
      </c>
      <c r="AR291" s="139">
        <v>73857</v>
      </c>
      <c r="AS291" s="139">
        <v>75807</v>
      </c>
      <c r="AT291" s="139">
        <v>30353</v>
      </c>
      <c r="AU291" s="139">
        <v>30353</v>
      </c>
      <c r="AV291" s="139">
        <v>30353</v>
      </c>
      <c r="AW291" s="139">
        <v>1228327.392</v>
      </c>
      <c r="AX291" s="139">
        <v>40000</v>
      </c>
      <c r="AY291" s="139">
        <v>485000</v>
      </c>
      <c r="AZ291" s="220"/>
    </row>
    <row r="292" spans="1:52">
      <c r="A292" s="139" t="s">
        <v>1207</v>
      </c>
      <c r="B292" s="139">
        <v>0</v>
      </c>
      <c r="C292" s="139">
        <v>0</v>
      </c>
      <c r="D292" s="139">
        <v>0</v>
      </c>
      <c r="E292" s="139">
        <v>0</v>
      </c>
      <c r="F292" s="139">
        <v>0</v>
      </c>
      <c r="G292" s="139">
        <v>0</v>
      </c>
      <c r="H292" s="139">
        <v>0</v>
      </c>
      <c r="I292" s="139">
        <v>-235730</v>
      </c>
      <c r="J292" s="139">
        <v>0</v>
      </c>
      <c r="K292" s="139">
        <v>-192</v>
      </c>
      <c r="L292" s="139">
        <v>-192</v>
      </c>
      <c r="M292" s="139">
        <v>-192</v>
      </c>
      <c r="N292" s="139">
        <v>0</v>
      </c>
      <c r="O292" s="139">
        <v>0</v>
      </c>
      <c r="P292" s="139">
        <v>0</v>
      </c>
      <c r="Q292" s="139">
        <v>0</v>
      </c>
      <c r="R292" s="139">
        <v>0</v>
      </c>
      <c r="S292" s="139">
        <v>0</v>
      </c>
      <c r="T292" s="139">
        <v>0</v>
      </c>
      <c r="U292" s="139">
        <v>0</v>
      </c>
      <c r="V292" s="139">
        <v>0</v>
      </c>
      <c r="W292" s="139">
        <v>0</v>
      </c>
      <c r="X292" s="139">
        <v>0</v>
      </c>
      <c r="Y292" s="139">
        <v>0</v>
      </c>
      <c r="Z292" s="139">
        <v>0</v>
      </c>
      <c r="AA292" s="139">
        <v>0</v>
      </c>
      <c r="AB292" s="139">
        <v>0</v>
      </c>
      <c r="AC292" s="139">
        <v>0</v>
      </c>
      <c r="AD292" s="139">
        <v>0</v>
      </c>
      <c r="AE292" s="139">
        <v>0</v>
      </c>
      <c r="AF292" s="139">
        <v>0</v>
      </c>
      <c r="AG292" s="139">
        <v>0</v>
      </c>
      <c r="AH292" s="139">
        <v>0</v>
      </c>
      <c r="AI292" s="139">
        <v>0</v>
      </c>
      <c r="AJ292" s="139">
        <v>0</v>
      </c>
      <c r="AK292" s="139">
        <v>0</v>
      </c>
      <c r="AL292" s="139">
        <v>0</v>
      </c>
      <c r="AM292" s="139">
        <v>0</v>
      </c>
      <c r="AN292" s="139">
        <v>0</v>
      </c>
      <c r="AO292" s="139">
        <v>0</v>
      </c>
      <c r="AP292" s="139">
        <v>0</v>
      </c>
      <c r="AQ292" s="139">
        <v>0</v>
      </c>
      <c r="AR292" s="139">
        <v>0</v>
      </c>
      <c r="AS292" s="139">
        <v>0</v>
      </c>
      <c r="AT292" s="139">
        <v>0</v>
      </c>
      <c r="AU292" s="139">
        <v>0</v>
      </c>
      <c r="AV292" s="139">
        <v>0</v>
      </c>
      <c r="AW292" s="139">
        <v>-330000</v>
      </c>
      <c r="AX292" s="139">
        <v>-210000</v>
      </c>
      <c r="AY292" s="139">
        <v>-385000</v>
      </c>
      <c r="AZ292" s="220"/>
    </row>
    <row r="293" spans="1:52">
      <c r="A293" s="139" t="s">
        <v>189</v>
      </c>
      <c r="B293" s="139">
        <v>0</v>
      </c>
      <c r="C293" s="139">
        <v>0</v>
      </c>
      <c r="D293" s="139">
        <v>0</v>
      </c>
      <c r="E293" s="139">
        <v>0</v>
      </c>
      <c r="F293" s="139">
        <v>0</v>
      </c>
      <c r="G293" s="139">
        <v>2866040</v>
      </c>
      <c r="H293" s="139">
        <v>0</v>
      </c>
      <c r="I293" s="139">
        <v>0</v>
      </c>
      <c r="J293" s="139">
        <v>-27459</v>
      </c>
      <c r="K293" s="139">
        <v>1595081</v>
      </c>
      <c r="L293" s="139">
        <v>0</v>
      </c>
      <c r="M293" s="139">
        <v>0</v>
      </c>
      <c r="N293" s="139">
        <v>0</v>
      </c>
      <c r="O293" s="139">
        <v>0</v>
      </c>
      <c r="P293" s="139">
        <v>0</v>
      </c>
      <c r="Q293" s="139">
        <v>0</v>
      </c>
      <c r="R293" s="139">
        <v>0</v>
      </c>
      <c r="S293" s="139">
        <v>0</v>
      </c>
      <c r="T293" s="139">
        <v>0</v>
      </c>
      <c r="U293" s="139">
        <v>0</v>
      </c>
      <c r="V293" s="139">
        <v>0</v>
      </c>
      <c r="W293" s="139">
        <v>-3935789</v>
      </c>
      <c r="X293" s="139">
        <v>0</v>
      </c>
      <c r="Y293" s="139">
        <v>-5723160.5199999996</v>
      </c>
      <c r="Z293" s="139">
        <v>-54356</v>
      </c>
      <c r="AA293" s="139">
        <v>-3527231</v>
      </c>
      <c r="AB293" s="139">
        <v>0</v>
      </c>
      <c r="AC293" s="139">
        <v>-3822942</v>
      </c>
      <c r="AD293" s="139">
        <v>-810356</v>
      </c>
      <c r="AE293" s="139">
        <v>7326789</v>
      </c>
      <c r="AF293" s="139">
        <v>6929123</v>
      </c>
      <c r="AG293" s="139">
        <v>0</v>
      </c>
      <c r="AH293" s="139">
        <v>0</v>
      </c>
      <c r="AI293" s="139">
        <v>0</v>
      </c>
      <c r="AJ293" s="139">
        <v>0</v>
      </c>
      <c r="AK293" s="139">
        <v>0</v>
      </c>
      <c r="AL293" s="139">
        <v>0</v>
      </c>
      <c r="AM293" s="139">
        <v>14038</v>
      </c>
      <c r="AN293" s="139">
        <v>14038</v>
      </c>
      <c r="AO293" s="139">
        <v>14037.77</v>
      </c>
      <c r="AP293" s="139">
        <v>0</v>
      </c>
      <c r="AQ293" s="139">
        <v>0</v>
      </c>
      <c r="AR293" s="139">
        <v>0</v>
      </c>
      <c r="AS293" s="139">
        <v>0</v>
      </c>
      <c r="AT293" s="139">
        <v>0</v>
      </c>
      <c r="AU293" s="139">
        <v>0</v>
      </c>
      <c r="AV293" s="139">
        <v>0</v>
      </c>
      <c r="AW293" s="139">
        <v>0</v>
      </c>
      <c r="AX293" s="139">
        <v>0</v>
      </c>
      <c r="AY293" s="139">
        <v>0</v>
      </c>
      <c r="AZ293" s="220"/>
    </row>
    <row r="294" spans="1:52">
      <c r="A294" s="139" t="s">
        <v>1208</v>
      </c>
      <c r="B294" s="139">
        <v>0</v>
      </c>
      <c r="C294" s="139">
        <v>0</v>
      </c>
      <c r="D294" s="139">
        <v>0</v>
      </c>
      <c r="E294" s="139">
        <v>0</v>
      </c>
      <c r="F294" s="139">
        <v>0</v>
      </c>
      <c r="G294" s="139">
        <v>7570000</v>
      </c>
      <c r="H294" s="139">
        <v>0</v>
      </c>
      <c r="I294" s="139">
        <v>0</v>
      </c>
      <c r="J294" s="139">
        <v>0</v>
      </c>
      <c r="K294" s="139">
        <v>1850000</v>
      </c>
      <c r="L294" s="139">
        <v>0</v>
      </c>
      <c r="M294" s="139">
        <v>0</v>
      </c>
      <c r="N294" s="139">
        <v>0</v>
      </c>
      <c r="O294" s="139">
        <v>0</v>
      </c>
      <c r="P294" s="139">
        <v>0</v>
      </c>
      <c r="Q294" s="139">
        <v>0</v>
      </c>
      <c r="R294" s="139">
        <v>0</v>
      </c>
      <c r="S294" s="139">
        <v>0</v>
      </c>
      <c r="T294" s="139">
        <v>0</v>
      </c>
      <c r="U294" s="139">
        <v>0</v>
      </c>
      <c r="V294" s="139">
        <v>0</v>
      </c>
      <c r="W294" s="139">
        <v>500000</v>
      </c>
      <c r="X294" s="139">
        <v>0</v>
      </c>
      <c r="Y294" s="139">
        <v>1400000</v>
      </c>
      <c r="Z294" s="139">
        <v>2600000</v>
      </c>
      <c r="AA294" s="139">
        <v>4800000</v>
      </c>
      <c r="AB294" s="139">
        <v>0</v>
      </c>
      <c r="AC294" s="139">
        <v>7500000</v>
      </c>
      <c r="AD294" s="139">
        <v>0</v>
      </c>
      <c r="AE294" s="139">
        <v>11135000</v>
      </c>
      <c r="AF294" s="139">
        <v>15885000</v>
      </c>
      <c r="AG294" s="139">
        <v>0</v>
      </c>
      <c r="AH294" s="139">
        <v>0</v>
      </c>
      <c r="AI294" s="139">
        <v>0</v>
      </c>
      <c r="AJ294" s="139">
        <v>0</v>
      </c>
      <c r="AK294" s="139">
        <v>0</v>
      </c>
      <c r="AL294" s="139">
        <v>0</v>
      </c>
      <c r="AM294" s="139">
        <v>14038</v>
      </c>
      <c r="AN294" s="139">
        <v>14038</v>
      </c>
      <c r="AO294" s="139">
        <v>14037.77</v>
      </c>
      <c r="AP294" s="139">
        <v>0</v>
      </c>
      <c r="AQ294" s="139">
        <v>0</v>
      </c>
      <c r="AR294" s="139">
        <v>0</v>
      </c>
      <c r="AS294" s="139">
        <v>0</v>
      </c>
      <c r="AT294" s="139">
        <v>0</v>
      </c>
      <c r="AU294" s="139">
        <v>0</v>
      </c>
      <c r="AV294" s="139">
        <v>0</v>
      </c>
      <c r="AW294" s="139">
        <v>0</v>
      </c>
      <c r="AX294" s="139">
        <v>0</v>
      </c>
      <c r="AY294" s="139">
        <v>0</v>
      </c>
      <c r="AZ294" s="220"/>
    </row>
    <row r="295" spans="1:52">
      <c r="A295" s="139" t="s">
        <v>190</v>
      </c>
      <c r="B295" s="139">
        <v>0</v>
      </c>
      <c r="C295" s="139">
        <v>0</v>
      </c>
      <c r="D295" s="139">
        <v>0</v>
      </c>
      <c r="E295" s="139">
        <v>0</v>
      </c>
      <c r="F295" s="139">
        <v>0</v>
      </c>
      <c r="G295" s="139">
        <v>-4703960</v>
      </c>
      <c r="H295" s="139">
        <v>0</v>
      </c>
      <c r="I295" s="139">
        <v>0</v>
      </c>
      <c r="J295" s="139">
        <v>-27459</v>
      </c>
      <c r="K295" s="139">
        <v>-254919</v>
      </c>
      <c r="L295" s="139">
        <v>0</v>
      </c>
      <c r="M295" s="139">
        <v>0</v>
      </c>
      <c r="N295" s="139">
        <v>0</v>
      </c>
      <c r="O295" s="139">
        <v>0</v>
      </c>
      <c r="P295" s="139">
        <v>0</v>
      </c>
      <c r="Q295" s="139">
        <v>0</v>
      </c>
      <c r="R295" s="139">
        <v>0</v>
      </c>
      <c r="S295" s="139">
        <v>0</v>
      </c>
      <c r="T295" s="139">
        <v>0</v>
      </c>
      <c r="U295" s="139">
        <v>0</v>
      </c>
      <c r="V295" s="139">
        <v>0</v>
      </c>
      <c r="W295" s="139">
        <v>-4435789</v>
      </c>
      <c r="X295" s="139">
        <v>0</v>
      </c>
      <c r="Y295" s="139">
        <v>-7123160.5199999996</v>
      </c>
      <c r="Z295" s="139">
        <v>-2654356</v>
      </c>
      <c r="AA295" s="139">
        <v>-8327231</v>
      </c>
      <c r="AB295" s="139">
        <v>0</v>
      </c>
      <c r="AC295" s="139">
        <v>-11322942</v>
      </c>
      <c r="AD295" s="139">
        <v>-810356</v>
      </c>
      <c r="AE295" s="139">
        <v>-3808211</v>
      </c>
      <c r="AF295" s="139">
        <v>-8955877</v>
      </c>
      <c r="AG295" s="139">
        <v>0</v>
      </c>
      <c r="AH295" s="139">
        <v>0</v>
      </c>
      <c r="AI295" s="139">
        <v>0</v>
      </c>
      <c r="AJ295" s="139">
        <v>0</v>
      </c>
      <c r="AK295" s="139">
        <v>0</v>
      </c>
      <c r="AL295" s="139">
        <v>0</v>
      </c>
      <c r="AM295" s="139">
        <v>0</v>
      </c>
      <c r="AN295" s="139">
        <v>0</v>
      </c>
      <c r="AO295" s="139">
        <v>0</v>
      </c>
      <c r="AP295" s="139">
        <v>0</v>
      </c>
      <c r="AQ295" s="139">
        <v>0</v>
      </c>
      <c r="AR295" s="139">
        <v>0</v>
      </c>
      <c r="AS295" s="139">
        <v>0</v>
      </c>
      <c r="AT295" s="139">
        <v>0</v>
      </c>
      <c r="AU295" s="139">
        <v>0</v>
      </c>
      <c r="AV295" s="139">
        <v>0</v>
      </c>
      <c r="AW295" s="139">
        <v>0</v>
      </c>
      <c r="AX295" s="139">
        <v>0</v>
      </c>
      <c r="AY295" s="139">
        <v>0</v>
      </c>
      <c r="AZ295" s="220"/>
    </row>
    <row r="296" spans="1:52">
      <c r="A296" s="139" t="s">
        <v>191</v>
      </c>
      <c r="B296" s="139">
        <v>0</v>
      </c>
      <c r="C296" s="139">
        <v>0</v>
      </c>
      <c r="D296" s="139">
        <v>0</v>
      </c>
      <c r="E296" s="139">
        <v>0</v>
      </c>
      <c r="F296" s="139">
        <v>0</v>
      </c>
      <c r="G296" s="139">
        <v>-272</v>
      </c>
      <c r="H296" s="139">
        <v>-409</v>
      </c>
      <c r="I296" s="139">
        <v>-545</v>
      </c>
      <c r="J296" s="139">
        <v>-194</v>
      </c>
      <c r="K296" s="139">
        <v>-503</v>
      </c>
      <c r="L296" s="139">
        <v>-813</v>
      </c>
      <c r="M296" s="139">
        <v>-1180</v>
      </c>
      <c r="N296" s="139">
        <v>-270</v>
      </c>
      <c r="O296" s="139">
        <v>-270</v>
      </c>
      <c r="P296" s="139">
        <v>-270</v>
      </c>
      <c r="Q296" s="139">
        <v>-269.75</v>
      </c>
      <c r="R296" s="139">
        <v>-398</v>
      </c>
      <c r="S296" s="139">
        <v>-777</v>
      </c>
      <c r="T296" s="139">
        <v>-1938</v>
      </c>
      <c r="U296" s="139">
        <v>-2358.0859999999998</v>
      </c>
      <c r="V296" s="139">
        <v>-290</v>
      </c>
      <c r="W296" s="139">
        <v>-4059</v>
      </c>
      <c r="X296" s="139">
        <v>-4448</v>
      </c>
      <c r="Y296" s="139">
        <v>-4612.3230000000003</v>
      </c>
      <c r="Z296" s="139">
        <v>-341</v>
      </c>
      <c r="AA296" s="139">
        <v>-688</v>
      </c>
      <c r="AB296" s="139">
        <v>-924</v>
      </c>
      <c r="AC296" s="139">
        <v>-1281.8900000000001</v>
      </c>
      <c r="AD296" s="139">
        <v>-249</v>
      </c>
      <c r="AE296" s="139">
        <v>-444</v>
      </c>
      <c r="AF296" s="139">
        <v>-642</v>
      </c>
      <c r="AG296" s="139">
        <v>-770.98900000000003</v>
      </c>
      <c r="AH296" s="139">
        <v>0</v>
      </c>
      <c r="AI296" s="139">
        <v>-190</v>
      </c>
      <c r="AJ296" s="139">
        <v>-287</v>
      </c>
      <c r="AK296" s="139">
        <v>-385.96699999999998</v>
      </c>
      <c r="AL296" s="139">
        <v>-100</v>
      </c>
      <c r="AM296" s="139">
        <v>-258</v>
      </c>
      <c r="AN296" s="139">
        <v>-447</v>
      </c>
      <c r="AO296" s="139">
        <v>-1590.66</v>
      </c>
      <c r="AP296" s="139">
        <v>-294</v>
      </c>
      <c r="AQ296" s="139">
        <v>-592</v>
      </c>
      <c r="AR296" s="139">
        <v>-821</v>
      </c>
      <c r="AS296" s="139">
        <v>-820.86</v>
      </c>
      <c r="AT296" s="139">
        <v>0</v>
      </c>
      <c r="AU296" s="139">
        <v>0</v>
      </c>
      <c r="AV296" s="139">
        <v>0</v>
      </c>
      <c r="AW296" s="139">
        <v>-2709.6080000000002</v>
      </c>
      <c r="AX296" s="139">
        <v>-607128</v>
      </c>
      <c r="AY296" s="139">
        <v>-1565264</v>
      </c>
    </row>
    <row r="297" spans="1:52">
      <c r="A297" s="139" t="s">
        <v>192</v>
      </c>
      <c r="B297" s="139">
        <v>0</v>
      </c>
      <c r="C297" s="139">
        <v>0</v>
      </c>
      <c r="D297" s="139">
        <v>0</v>
      </c>
      <c r="E297" s="139">
        <v>0</v>
      </c>
      <c r="F297" s="139">
        <v>0</v>
      </c>
      <c r="G297" s="139">
        <v>-272</v>
      </c>
      <c r="H297" s="139">
        <v>-409</v>
      </c>
      <c r="I297" s="139">
        <v>-545</v>
      </c>
      <c r="J297" s="139">
        <v>-194</v>
      </c>
      <c r="K297" s="139">
        <v>-503</v>
      </c>
      <c r="L297" s="139">
        <v>-813</v>
      </c>
      <c r="M297" s="139">
        <v>-1180</v>
      </c>
      <c r="N297" s="139">
        <v>-270</v>
      </c>
      <c r="O297" s="139">
        <v>-270</v>
      </c>
      <c r="P297" s="139">
        <v>-270</v>
      </c>
      <c r="Q297" s="139">
        <v>-269.75</v>
      </c>
      <c r="R297" s="139">
        <v>-398</v>
      </c>
      <c r="S297" s="139">
        <v>-777</v>
      </c>
      <c r="T297" s="139">
        <v>-1938</v>
      </c>
      <c r="U297" s="139">
        <v>-2358.0859999999998</v>
      </c>
      <c r="V297" s="139">
        <v>-290</v>
      </c>
      <c r="W297" s="139">
        <v>-4059</v>
      </c>
      <c r="X297" s="139">
        <v>-4448</v>
      </c>
      <c r="Y297" s="139">
        <v>-4612.3230000000003</v>
      </c>
      <c r="Z297" s="139">
        <v>-341</v>
      </c>
      <c r="AA297" s="139">
        <v>-688</v>
      </c>
      <c r="AB297" s="139">
        <v>-924</v>
      </c>
      <c r="AC297" s="139">
        <v>-1281.8900000000001</v>
      </c>
      <c r="AD297" s="139">
        <v>-249</v>
      </c>
      <c r="AE297" s="139">
        <v>-444</v>
      </c>
      <c r="AF297" s="139">
        <v>-642</v>
      </c>
      <c r="AG297" s="139">
        <v>-770.98900000000003</v>
      </c>
      <c r="AH297" s="139">
        <v>0</v>
      </c>
      <c r="AI297" s="139">
        <v>-190</v>
      </c>
      <c r="AJ297" s="139">
        <v>-287</v>
      </c>
      <c r="AK297" s="139">
        <v>-385.96699999999998</v>
      </c>
      <c r="AL297" s="139">
        <v>-100</v>
      </c>
      <c r="AM297" s="139">
        <v>-258</v>
      </c>
      <c r="AN297" s="139">
        <v>-447</v>
      </c>
      <c r="AO297" s="139">
        <v>-1590.66</v>
      </c>
      <c r="AP297" s="139">
        <v>-294</v>
      </c>
      <c r="AQ297" s="139">
        <v>-592</v>
      </c>
      <c r="AR297" s="139">
        <v>-821</v>
      </c>
      <c r="AS297" s="139">
        <v>-820.86</v>
      </c>
      <c r="AT297" s="139">
        <v>0</v>
      </c>
      <c r="AU297" s="139">
        <v>0</v>
      </c>
      <c r="AV297" s="139">
        <v>0</v>
      </c>
      <c r="AW297" s="139">
        <v>-2709.6080000000002</v>
      </c>
      <c r="AX297" s="139">
        <v>-607128</v>
      </c>
      <c r="AY297" s="139">
        <v>-1565264</v>
      </c>
    </row>
    <row r="298" spans="1:52">
      <c r="A298" s="139" t="s">
        <v>193</v>
      </c>
      <c r="B298" s="139">
        <v>0</v>
      </c>
      <c r="C298" s="139">
        <v>0</v>
      </c>
      <c r="D298" s="139">
        <v>0</v>
      </c>
      <c r="E298" s="139">
        <v>0</v>
      </c>
      <c r="F298" s="139">
        <v>0</v>
      </c>
      <c r="G298" s="139">
        <v>0</v>
      </c>
      <c r="H298" s="139">
        <v>0</v>
      </c>
      <c r="I298" s="139">
        <v>0</v>
      </c>
      <c r="J298" s="139">
        <v>0</v>
      </c>
      <c r="K298" s="139">
        <v>0</v>
      </c>
      <c r="L298" s="139">
        <v>0</v>
      </c>
      <c r="M298" s="139">
        <v>0</v>
      </c>
      <c r="N298" s="139">
        <v>0</v>
      </c>
      <c r="O298" s="139">
        <v>0</v>
      </c>
      <c r="P298" s="139">
        <v>0</v>
      </c>
      <c r="Q298" s="139">
        <v>0</v>
      </c>
      <c r="R298" s="139">
        <v>0</v>
      </c>
      <c r="S298" s="139">
        <v>0</v>
      </c>
      <c r="T298" s="139">
        <v>0</v>
      </c>
      <c r="U298" s="139">
        <v>0</v>
      </c>
      <c r="V298" s="139">
        <v>0</v>
      </c>
      <c r="W298" s="139">
        <v>6616176</v>
      </c>
      <c r="X298" s="139">
        <v>6616176</v>
      </c>
      <c r="Y298" s="139">
        <v>6616176</v>
      </c>
      <c r="Z298" s="139">
        <v>0</v>
      </c>
      <c r="AA298" s="139">
        <v>0</v>
      </c>
      <c r="AB298" s="139">
        <v>0</v>
      </c>
      <c r="AC298" s="139">
        <v>0</v>
      </c>
      <c r="AD298" s="139">
        <v>0</v>
      </c>
      <c r="AE298" s="139">
        <v>0</v>
      </c>
      <c r="AF298" s="139">
        <v>0</v>
      </c>
      <c r="AG298" s="139">
        <v>0</v>
      </c>
      <c r="AH298" s="139">
        <v>0</v>
      </c>
      <c r="AI298" s="139">
        <v>0</v>
      </c>
      <c r="AJ298" s="139">
        <v>0</v>
      </c>
      <c r="AK298" s="139">
        <v>0</v>
      </c>
      <c r="AL298" s="139">
        <v>0</v>
      </c>
      <c r="AM298" s="139">
        <v>63603</v>
      </c>
      <c r="AN298" s="139">
        <v>63603</v>
      </c>
      <c r="AO298" s="139">
        <v>554204.11</v>
      </c>
      <c r="AP298" s="139">
        <v>170815</v>
      </c>
      <c r="AQ298" s="139">
        <v>431513</v>
      </c>
      <c r="AR298" s="139">
        <v>496852</v>
      </c>
      <c r="AS298" s="139">
        <v>497153.49</v>
      </c>
      <c r="AT298" s="139">
        <v>0</v>
      </c>
      <c r="AU298" s="139">
        <v>0</v>
      </c>
      <c r="AV298" s="139">
        <v>0</v>
      </c>
      <c r="AW298" s="139">
        <v>0</v>
      </c>
      <c r="AX298" s="139">
        <v>0</v>
      </c>
      <c r="AY298" s="139">
        <v>0</v>
      </c>
      <c r="AZ298" s="220"/>
    </row>
    <row r="299" spans="1:52">
      <c r="A299" s="139" t="s">
        <v>194</v>
      </c>
      <c r="B299" s="139">
        <v>0</v>
      </c>
      <c r="C299" s="139">
        <v>-742339</v>
      </c>
      <c r="D299" s="139">
        <v>-755825</v>
      </c>
      <c r="E299" s="139">
        <v>-767250</v>
      </c>
      <c r="F299" s="139">
        <v>-14498</v>
      </c>
      <c r="G299" s="139">
        <v>-733358</v>
      </c>
      <c r="H299" s="139">
        <v>-733471</v>
      </c>
      <c r="I299" s="139">
        <v>-733472</v>
      </c>
      <c r="J299" s="139">
        <v>-3</v>
      </c>
      <c r="K299" s="139">
        <v>-1263414</v>
      </c>
      <c r="L299" s="139">
        <v>-1263816</v>
      </c>
      <c r="M299" s="139">
        <v>-1266988</v>
      </c>
      <c r="N299" s="139">
        <v>-19</v>
      </c>
      <c r="O299" s="139">
        <v>-544569</v>
      </c>
      <c r="P299" s="139">
        <v>-544608</v>
      </c>
      <c r="Q299" s="139">
        <v>-544610.68999999994</v>
      </c>
      <c r="R299" s="139">
        <v>0</v>
      </c>
      <c r="S299" s="139">
        <v>-806043</v>
      </c>
      <c r="T299" s="139">
        <v>-806081</v>
      </c>
      <c r="U299" s="139">
        <v>-806100.54</v>
      </c>
      <c r="V299" s="139">
        <v>-10</v>
      </c>
      <c r="W299" s="139">
        <v>-2069426</v>
      </c>
      <c r="X299" s="139">
        <v>-2069540</v>
      </c>
      <c r="Y299" s="139">
        <v>-2069545.077</v>
      </c>
      <c r="Z299" s="139">
        <v>-1</v>
      </c>
      <c r="AA299" s="139">
        <v>-2507331</v>
      </c>
      <c r="AB299" s="139">
        <v>-2507448</v>
      </c>
      <c r="AC299" s="139">
        <v>-2507590.04</v>
      </c>
      <c r="AD299" s="139">
        <v>0</v>
      </c>
      <c r="AE299" s="139">
        <v>-2916495</v>
      </c>
      <c r="AF299" s="139">
        <v>-2916813</v>
      </c>
      <c r="AG299" s="139">
        <v>-2916824.6519999998</v>
      </c>
      <c r="AH299" s="139">
        <v>0</v>
      </c>
      <c r="AI299" s="139">
        <v>-3141154</v>
      </c>
      <c r="AJ299" s="139">
        <v>-3140998</v>
      </c>
      <c r="AK299" s="139">
        <v>-3141005.8679999998</v>
      </c>
      <c r="AL299" s="139">
        <v>0</v>
      </c>
      <c r="AM299" s="139">
        <v>-3715005</v>
      </c>
      <c r="AN299" s="139">
        <v>-3724685</v>
      </c>
      <c r="AO299" s="139">
        <v>-3724688.81</v>
      </c>
      <c r="AP299" s="139">
        <v>0</v>
      </c>
      <c r="AQ299" s="139">
        <v>-6266141</v>
      </c>
      <c r="AR299" s="139">
        <v>-6282426</v>
      </c>
      <c r="AS299" s="139">
        <v>-6282449.8399999999</v>
      </c>
      <c r="AT299" s="139">
        <v>0</v>
      </c>
      <c r="AU299" s="139">
        <v>-4936095</v>
      </c>
      <c r="AV299" s="139">
        <v>-5014930</v>
      </c>
      <c r="AW299" s="139">
        <v>-5014931.0190000003</v>
      </c>
      <c r="AX299" s="139">
        <v>-62</v>
      </c>
      <c r="AY299" s="139">
        <v>-3558914</v>
      </c>
      <c r="AZ299" s="220"/>
    </row>
    <row r="300" spans="1:52">
      <c r="A300" s="139" t="s">
        <v>195</v>
      </c>
      <c r="B300" s="139">
        <v>0</v>
      </c>
      <c r="C300" s="139">
        <v>0</v>
      </c>
      <c r="D300" s="139">
        <v>0</v>
      </c>
      <c r="E300" s="139">
        <v>0</v>
      </c>
      <c r="F300" s="139">
        <v>0</v>
      </c>
      <c r="G300" s="139">
        <v>-408039</v>
      </c>
      <c r="H300" s="139">
        <v>-460642</v>
      </c>
      <c r="I300" s="139">
        <v>-790424</v>
      </c>
      <c r="J300" s="139">
        <v>-97474</v>
      </c>
      <c r="K300" s="139">
        <v>-341779</v>
      </c>
      <c r="L300" s="139">
        <v>-445933</v>
      </c>
      <c r="M300" s="139">
        <v>-690848</v>
      </c>
      <c r="N300" s="139">
        <v>-122242</v>
      </c>
      <c r="O300" s="139">
        <v>-372420</v>
      </c>
      <c r="P300" s="139">
        <v>-545114</v>
      </c>
      <c r="Q300" s="139">
        <v>-869495.19</v>
      </c>
      <c r="R300" s="139">
        <v>-153705</v>
      </c>
      <c r="S300" s="139">
        <v>-534907</v>
      </c>
      <c r="T300" s="139">
        <v>-811701</v>
      </c>
      <c r="U300" s="139">
        <v>-1236986.615</v>
      </c>
      <c r="V300" s="139">
        <v>-230215</v>
      </c>
      <c r="W300" s="139">
        <v>-620517</v>
      </c>
      <c r="X300" s="139">
        <v>-909629</v>
      </c>
      <c r="Y300" s="139">
        <v>-1175965.9480000001</v>
      </c>
      <c r="Z300" s="139">
        <v>-258994</v>
      </c>
      <c r="AA300" s="139">
        <v>-525962</v>
      </c>
      <c r="AB300" s="139">
        <v>-685337</v>
      </c>
      <c r="AC300" s="139">
        <v>-845059.69</v>
      </c>
      <c r="AD300" s="139">
        <v>-154501</v>
      </c>
      <c r="AE300" s="139">
        <v>-422600</v>
      </c>
      <c r="AF300" s="139">
        <v>-439642</v>
      </c>
      <c r="AG300" s="139">
        <v>-620751.21</v>
      </c>
      <c r="AH300" s="139">
        <v>-165947</v>
      </c>
      <c r="AI300" s="139">
        <v>-355606</v>
      </c>
      <c r="AJ300" s="139">
        <v>-505661</v>
      </c>
      <c r="AK300" s="139">
        <v>-659734.20600000001</v>
      </c>
      <c r="AL300" s="139">
        <v>-130428</v>
      </c>
      <c r="AM300" s="139">
        <v>-258702</v>
      </c>
      <c r="AN300" s="139">
        <v>-383971</v>
      </c>
      <c r="AO300" s="139">
        <v>-482966.16</v>
      </c>
      <c r="AP300" s="139">
        <v>-149088</v>
      </c>
      <c r="AQ300" s="139">
        <v>-223705</v>
      </c>
      <c r="AR300" s="139">
        <v>-370882</v>
      </c>
      <c r="AS300" s="139">
        <v>-610576.88</v>
      </c>
      <c r="AT300" s="139">
        <v>-405929</v>
      </c>
      <c r="AU300" s="139">
        <v>-491078</v>
      </c>
      <c r="AV300" s="139">
        <v>-711990</v>
      </c>
      <c r="AW300" s="139">
        <v>-966667.80700000003</v>
      </c>
      <c r="AX300" s="139">
        <v>-219352</v>
      </c>
      <c r="AY300" s="139">
        <v>-214364</v>
      </c>
      <c r="AZ300" s="220"/>
    </row>
    <row r="301" spans="1:52">
      <c r="A301" s="139" t="s">
        <v>181</v>
      </c>
      <c r="B301" s="139">
        <v>-329476</v>
      </c>
      <c r="C301" s="139">
        <v>12587</v>
      </c>
      <c r="D301" s="139">
        <v>1888101</v>
      </c>
      <c r="E301" s="139">
        <v>3679159</v>
      </c>
      <c r="F301" s="139">
        <v>-436408</v>
      </c>
      <c r="G301" s="139">
        <v>-327746</v>
      </c>
      <c r="H301" s="139">
        <v>-327746</v>
      </c>
      <c r="I301" s="139">
        <v>3680068</v>
      </c>
      <c r="J301" s="139">
        <v>0</v>
      </c>
      <c r="K301" s="139">
        <v>0</v>
      </c>
      <c r="L301" s="139">
        <v>0</v>
      </c>
      <c r="M301" s="139">
        <v>0</v>
      </c>
      <c r="N301" s="139">
        <v>0</v>
      </c>
      <c r="O301" s="139">
        <v>0</v>
      </c>
      <c r="P301" s="139">
        <v>0</v>
      </c>
      <c r="Q301" s="139">
        <v>0</v>
      </c>
      <c r="R301" s="139">
        <v>0</v>
      </c>
      <c r="S301" s="139">
        <v>0</v>
      </c>
      <c r="T301" s="139">
        <v>0</v>
      </c>
      <c r="U301" s="139">
        <v>0</v>
      </c>
      <c r="V301" s="139">
        <v>0</v>
      </c>
      <c r="W301" s="139">
        <v>0</v>
      </c>
      <c r="X301" s="139">
        <v>0</v>
      </c>
      <c r="Y301" s="139">
        <v>1.6</v>
      </c>
      <c r="Z301" s="139">
        <v>0</v>
      </c>
      <c r="AA301" s="139">
        <v>0</v>
      </c>
      <c r="AB301" s="139">
        <v>0</v>
      </c>
      <c r="AC301" s="139">
        <v>-1.32</v>
      </c>
      <c r="AD301" s="139">
        <v>0</v>
      </c>
      <c r="AE301" s="139">
        <v>0</v>
      </c>
      <c r="AF301" s="139">
        <v>0</v>
      </c>
      <c r="AG301" s="139">
        <v>-0.505</v>
      </c>
      <c r="AH301" s="139">
        <v>0</v>
      </c>
      <c r="AI301" s="139">
        <v>0</v>
      </c>
      <c r="AJ301" s="139">
        <v>0</v>
      </c>
      <c r="AK301" s="139">
        <v>0.30099999999999999</v>
      </c>
      <c r="AL301" s="139">
        <v>0</v>
      </c>
      <c r="AM301" s="139">
        <v>0</v>
      </c>
      <c r="AN301" s="139">
        <v>0</v>
      </c>
      <c r="AO301" s="139">
        <v>0</v>
      </c>
      <c r="AP301" s="139">
        <v>-168634</v>
      </c>
      <c r="AQ301" s="139">
        <v>-168634</v>
      </c>
      <c r="AR301" s="139">
        <v>-168634</v>
      </c>
      <c r="AS301" s="139">
        <v>-4053923.1</v>
      </c>
      <c r="AT301" s="139">
        <v>-185693</v>
      </c>
      <c r="AU301" s="139">
        <v>-402483</v>
      </c>
      <c r="AV301" s="139">
        <v>-395637</v>
      </c>
      <c r="AW301" s="139">
        <v>-391875.3</v>
      </c>
      <c r="AX301" s="139">
        <v>-761216</v>
      </c>
      <c r="AY301" s="139">
        <v>-761216</v>
      </c>
      <c r="AZ301" s="220"/>
    </row>
    <row r="302" spans="1:52">
      <c r="A302" s="139" t="s">
        <v>196</v>
      </c>
      <c r="B302" s="139">
        <v>-329444</v>
      </c>
      <c r="C302" s="139">
        <v>-729688</v>
      </c>
      <c r="D302" s="139">
        <v>1132373</v>
      </c>
      <c r="E302" s="139">
        <v>3026909</v>
      </c>
      <c r="F302" s="139">
        <v>-435906</v>
      </c>
      <c r="G302" s="139">
        <v>1431625</v>
      </c>
      <c r="H302" s="139">
        <v>1538667</v>
      </c>
      <c r="I302" s="139">
        <v>2239237</v>
      </c>
      <c r="J302" s="139">
        <v>-65130</v>
      </c>
      <c r="K302" s="139">
        <v>52945</v>
      </c>
      <c r="L302" s="139">
        <v>-229369</v>
      </c>
      <c r="M302" s="139">
        <v>519718</v>
      </c>
      <c r="N302" s="139">
        <v>641980</v>
      </c>
      <c r="O302" s="139">
        <v>1220772</v>
      </c>
      <c r="P302" s="139">
        <v>5186560</v>
      </c>
      <c r="Q302" s="139">
        <v>4745697.17</v>
      </c>
      <c r="R302" s="139">
        <v>448418</v>
      </c>
      <c r="S302" s="139">
        <v>283314</v>
      </c>
      <c r="T302" s="139">
        <v>-372158</v>
      </c>
      <c r="U302" s="139">
        <v>-1725362.4410000001</v>
      </c>
      <c r="V302" s="139">
        <v>-325959</v>
      </c>
      <c r="W302" s="139">
        <v>-13615</v>
      </c>
      <c r="X302" s="139">
        <v>-1475246</v>
      </c>
      <c r="Y302" s="139">
        <v>-2357106.2680000002</v>
      </c>
      <c r="Z302" s="139">
        <v>-313692</v>
      </c>
      <c r="AA302" s="139">
        <v>-6561212</v>
      </c>
      <c r="AB302" s="139">
        <v>-7501296</v>
      </c>
      <c r="AC302" s="139">
        <v>-7176874.9500000002</v>
      </c>
      <c r="AD302" s="139">
        <v>-965106</v>
      </c>
      <c r="AE302" s="139">
        <v>3987250</v>
      </c>
      <c r="AF302" s="139">
        <v>3572026</v>
      </c>
      <c r="AG302" s="139">
        <v>3066260.6439999999</v>
      </c>
      <c r="AH302" s="139">
        <v>-1222143</v>
      </c>
      <c r="AI302" s="139">
        <v>-5459341</v>
      </c>
      <c r="AJ302" s="139">
        <v>-6623743</v>
      </c>
      <c r="AK302" s="139">
        <v>-8520107.7400000002</v>
      </c>
      <c r="AL302" s="139">
        <v>-3075748</v>
      </c>
      <c r="AM302" s="139">
        <v>-2490044</v>
      </c>
      <c r="AN302" s="139">
        <v>-3968262</v>
      </c>
      <c r="AO302" s="139">
        <v>-12016014.220000001</v>
      </c>
      <c r="AP302" s="139">
        <v>-271078</v>
      </c>
      <c r="AQ302" s="139">
        <v>-3034836</v>
      </c>
      <c r="AR302" s="139">
        <v>4451148</v>
      </c>
      <c r="AS302" s="139">
        <v>1884320.65</v>
      </c>
      <c r="AT302" s="139">
        <v>-1174359</v>
      </c>
      <c r="AU302" s="139">
        <v>1347626</v>
      </c>
      <c r="AV302" s="139">
        <v>321667</v>
      </c>
      <c r="AW302" s="139">
        <v>-2665956.6150000002</v>
      </c>
      <c r="AX302" s="139">
        <v>6974556</v>
      </c>
      <c r="AY302" s="139">
        <v>4581085</v>
      </c>
      <c r="AZ302" s="220"/>
    </row>
    <row r="303" spans="1:52">
      <c r="AZ303" s="220"/>
    </row>
    <row r="304" spans="1:52">
      <c r="A304" s="139" t="s">
        <v>197</v>
      </c>
      <c r="AZ304" s="220"/>
    </row>
    <row r="305" spans="1:52">
      <c r="A305" s="139" t="s">
        <v>198</v>
      </c>
      <c r="B305" s="139">
        <v>504609</v>
      </c>
      <c r="C305" s="139">
        <v>-171735</v>
      </c>
      <c r="D305" s="139">
        <v>168113</v>
      </c>
      <c r="E305" s="139">
        <v>1381345</v>
      </c>
      <c r="F305" s="139">
        <v>-456636</v>
      </c>
      <c r="G305" s="139">
        <v>-455758</v>
      </c>
      <c r="H305" s="139">
        <v>-886331</v>
      </c>
      <c r="I305" s="139">
        <v>-672791</v>
      </c>
      <c r="J305" s="139">
        <v>-153491</v>
      </c>
      <c r="K305" s="139">
        <v>-634399</v>
      </c>
      <c r="L305" s="139">
        <v>-1203771</v>
      </c>
      <c r="M305" s="139">
        <v>-962990</v>
      </c>
      <c r="N305" s="139">
        <v>-10353</v>
      </c>
      <c r="O305" s="139">
        <v>149458</v>
      </c>
      <c r="P305" s="139">
        <v>-794</v>
      </c>
      <c r="Q305" s="139">
        <v>64946.879999999997</v>
      </c>
      <c r="R305" s="139">
        <v>42726</v>
      </c>
      <c r="S305" s="139">
        <v>792778</v>
      </c>
      <c r="T305" s="139">
        <v>2212457</v>
      </c>
      <c r="U305" s="139">
        <v>2058207.2919999999</v>
      </c>
      <c r="V305" s="139">
        <v>-1148227</v>
      </c>
      <c r="W305" s="139">
        <v>-846550</v>
      </c>
      <c r="X305" s="139">
        <v>-629052</v>
      </c>
      <c r="Y305" s="139">
        <v>-1141456.6410000001</v>
      </c>
      <c r="Z305" s="139">
        <v>409374</v>
      </c>
      <c r="AA305" s="139">
        <v>-98385</v>
      </c>
      <c r="AB305" s="139">
        <v>-399353</v>
      </c>
      <c r="AC305" s="139">
        <v>735603.17</v>
      </c>
      <c r="AD305" s="139">
        <v>-1213016</v>
      </c>
      <c r="AE305" s="139">
        <v>-729310</v>
      </c>
      <c r="AF305" s="139">
        <v>-623449</v>
      </c>
      <c r="AG305" s="139">
        <v>89952.093999999997</v>
      </c>
      <c r="AH305" s="139">
        <v>-301783</v>
      </c>
      <c r="AI305" s="139">
        <v>-1048731</v>
      </c>
      <c r="AJ305" s="139">
        <v>-739860</v>
      </c>
      <c r="AK305" s="139">
        <v>-88788.441000000006</v>
      </c>
      <c r="AL305" s="139">
        <v>60716</v>
      </c>
      <c r="AM305" s="139">
        <v>-446451</v>
      </c>
      <c r="AN305" s="139">
        <v>-514205</v>
      </c>
      <c r="AO305" s="139">
        <v>6848.77</v>
      </c>
      <c r="AP305" s="139">
        <v>2373248</v>
      </c>
      <c r="AQ305" s="139">
        <v>99375</v>
      </c>
      <c r="AR305" s="139">
        <v>370969</v>
      </c>
      <c r="AS305" s="139">
        <v>573945.88</v>
      </c>
      <c r="AT305" s="139">
        <v>-204431</v>
      </c>
      <c r="AU305" s="139">
        <v>-96709</v>
      </c>
      <c r="AV305" s="139">
        <v>-1294610</v>
      </c>
      <c r="AW305" s="139">
        <v>-790927.23899999994</v>
      </c>
      <c r="AX305" s="139">
        <v>7063212</v>
      </c>
      <c r="AY305" s="139">
        <v>693636</v>
      </c>
      <c r="AZ305" s="220"/>
    </row>
    <row r="306" spans="1:52">
      <c r="A306" s="139" t="s">
        <v>1209</v>
      </c>
      <c r="B306" s="139">
        <v>0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39">
        <v>0</v>
      </c>
      <c r="I306" s="139">
        <v>0</v>
      </c>
      <c r="J306" s="139">
        <v>0</v>
      </c>
      <c r="K306" s="139">
        <v>0</v>
      </c>
      <c r="L306" s="139">
        <v>0</v>
      </c>
      <c r="M306" s="139">
        <v>0</v>
      </c>
      <c r="N306" s="139">
        <v>0</v>
      </c>
      <c r="O306" s="139">
        <v>0</v>
      </c>
      <c r="P306" s="139">
        <v>-2883</v>
      </c>
      <c r="Q306" s="139">
        <v>-3453.12</v>
      </c>
      <c r="R306" s="139">
        <v>-3478</v>
      </c>
      <c r="S306" s="139">
        <v>-5132</v>
      </c>
      <c r="T306" s="139">
        <v>-3339</v>
      </c>
      <c r="U306" s="139">
        <v>2369.6889999999999</v>
      </c>
      <c r="V306" s="139">
        <v>-71</v>
      </c>
      <c r="W306" s="139">
        <v>1035</v>
      </c>
      <c r="X306" s="139">
        <v>1208</v>
      </c>
      <c r="Y306" s="139">
        <v>0</v>
      </c>
      <c r="Z306" s="139">
        <v>0</v>
      </c>
      <c r="AA306" s="139">
        <v>0</v>
      </c>
      <c r="AB306" s="139">
        <v>0</v>
      </c>
      <c r="AC306" s="139">
        <v>0</v>
      </c>
      <c r="AD306" s="139">
        <v>0</v>
      </c>
      <c r="AE306" s="139">
        <v>0</v>
      </c>
      <c r="AF306" s="139">
        <v>0</v>
      </c>
      <c r="AG306" s="139">
        <v>0</v>
      </c>
      <c r="AH306" s="139">
        <v>0</v>
      </c>
      <c r="AI306" s="139">
        <v>0</v>
      </c>
      <c r="AJ306" s="139">
        <v>0</v>
      </c>
      <c r="AK306" s="139">
        <v>0</v>
      </c>
      <c r="AL306" s="139">
        <v>0</v>
      </c>
      <c r="AM306" s="139">
        <v>0</v>
      </c>
      <c r="AN306" s="139">
        <v>0</v>
      </c>
      <c r="AO306" s="139">
        <v>-77655.19</v>
      </c>
      <c r="AP306" s="139">
        <v>59306</v>
      </c>
      <c r="AQ306" s="139">
        <v>71165</v>
      </c>
      <c r="AR306" s="139">
        <v>-156992</v>
      </c>
      <c r="AS306" s="139">
        <v>28946.03</v>
      </c>
      <c r="AT306" s="139">
        <v>11391</v>
      </c>
      <c r="AU306" s="139">
        <v>-188466</v>
      </c>
      <c r="AV306" s="139">
        <v>-188681</v>
      </c>
      <c r="AW306" s="139">
        <v>-176866.11300000001</v>
      </c>
      <c r="AX306" s="139">
        <v>371</v>
      </c>
      <c r="AY306" s="139">
        <v>7395</v>
      </c>
      <c r="AZ306" s="220"/>
    </row>
    <row r="307" spans="1:52">
      <c r="A307" s="139" t="s">
        <v>199</v>
      </c>
      <c r="B307" s="139">
        <v>1026000</v>
      </c>
      <c r="C307" s="139">
        <v>1026001</v>
      </c>
      <c r="D307" s="139">
        <v>1026000</v>
      </c>
      <c r="E307" s="139">
        <v>1026001</v>
      </c>
      <c r="F307" s="139">
        <v>2407346</v>
      </c>
      <c r="G307" s="139">
        <v>2407346</v>
      </c>
      <c r="H307" s="139">
        <v>2407346</v>
      </c>
      <c r="I307" s="139">
        <v>2407346</v>
      </c>
      <c r="J307" s="139">
        <v>1734555</v>
      </c>
      <c r="K307" s="139">
        <v>1734555</v>
      </c>
      <c r="L307" s="139">
        <v>1734555</v>
      </c>
      <c r="M307" s="139">
        <v>1734555</v>
      </c>
      <c r="N307" s="139">
        <v>771564</v>
      </c>
      <c r="O307" s="139">
        <v>771564</v>
      </c>
      <c r="P307" s="139">
        <v>771564</v>
      </c>
      <c r="Q307" s="139">
        <v>771564.29</v>
      </c>
      <c r="R307" s="139">
        <v>833058</v>
      </c>
      <c r="S307" s="139">
        <v>833058</v>
      </c>
      <c r="T307" s="139">
        <v>833058</v>
      </c>
      <c r="U307" s="139">
        <v>833058.05900000001</v>
      </c>
      <c r="V307" s="139">
        <v>2893635</v>
      </c>
      <c r="W307" s="139">
        <v>2893635</v>
      </c>
      <c r="X307" s="139">
        <v>2893635</v>
      </c>
      <c r="Y307" s="139">
        <v>2893635.04</v>
      </c>
      <c r="Z307" s="139">
        <v>1752178</v>
      </c>
      <c r="AA307" s="139">
        <v>1752178</v>
      </c>
      <c r="AB307" s="139">
        <v>1752178</v>
      </c>
      <c r="AC307" s="139">
        <v>1752178.4</v>
      </c>
      <c r="AD307" s="139">
        <v>2487782</v>
      </c>
      <c r="AE307" s="139">
        <v>2487782</v>
      </c>
      <c r="AF307" s="139">
        <v>2487782</v>
      </c>
      <c r="AG307" s="139">
        <v>2487781.5669999998</v>
      </c>
      <c r="AH307" s="139">
        <v>2577734</v>
      </c>
      <c r="AI307" s="139">
        <v>2577734</v>
      </c>
      <c r="AJ307" s="139">
        <v>2577734</v>
      </c>
      <c r="AK307" s="139">
        <v>2577733.6609999998</v>
      </c>
      <c r="AL307" s="139">
        <v>2488945</v>
      </c>
      <c r="AM307" s="139">
        <v>2488945</v>
      </c>
      <c r="AN307" s="139">
        <v>2488945</v>
      </c>
      <c r="AO307" s="139">
        <v>2488945.2200000002</v>
      </c>
      <c r="AP307" s="139">
        <v>2418139</v>
      </c>
      <c r="AQ307" s="139">
        <v>2418139</v>
      </c>
      <c r="AR307" s="139">
        <v>2418139</v>
      </c>
      <c r="AS307" s="139">
        <v>2418138.7999999998</v>
      </c>
      <c r="AT307" s="139">
        <v>3021031</v>
      </c>
      <c r="AU307" s="139">
        <v>3021031</v>
      </c>
      <c r="AV307" s="139">
        <v>3021031</v>
      </c>
      <c r="AW307" s="139">
        <v>3021030.7009999999</v>
      </c>
      <c r="AX307" s="139">
        <v>2053237</v>
      </c>
      <c r="AY307" s="139">
        <v>2053237</v>
      </c>
      <c r="AZ307" s="220"/>
    </row>
    <row r="308" spans="1:52">
      <c r="A308" s="139" t="s">
        <v>200</v>
      </c>
      <c r="B308" s="139">
        <v>1530609</v>
      </c>
      <c r="C308" s="139">
        <v>854266</v>
      </c>
      <c r="D308" s="139">
        <v>1194113</v>
      </c>
      <c r="E308" s="139">
        <v>2407346</v>
      </c>
      <c r="F308" s="139">
        <v>1950710</v>
      </c>
      <c r="G308" s="139">
        <v>1951588</v>
      </c>
      <c r="H308" s="139">
        <v>1521015</v>
      </c>
      <c r="I308" s="139">
        <v>1734555</v>
      </c>
      <c r="J308" s="139">
        <v>1581064</v>
      </c>
      <c r="K308" s="139">
        <v>1100156</v>
      </c>
      <c r="L308" s="139">
        <v>530784</v>
      </c>
      <c r="M308" s="139">
        <v>771564</v>
      </c>
      <c r="N308" s="139">
        <v>761211</v>
      </c>
      <c r="O308" s="139">
        <v>921022</v>
      </c>
      <c r="P308" s="139">
        <v>767887</v>
      </c>
      <c r="Q308" s="139">
        <v>833058.06</v>
      </c>
      <c r="R308" s="139">
        <v>872306</v>
      </c>
      <c r="S308" s="139">
        <v>1620704</v>
      </c>
      <c r="T308" s="139">
        <v>3042176</v>
      </c>
      <c r="U308" s="139">
        <v>2893635.04</v>
      </c>
      <c r="V308" s="139">
        <v>1745337</v>
      </c>
      <c r="W308" s="139">
        <v>2048120</v>
      </c>
      <c r="X308" s="139">
        <v>2265791</v>
      </c>
      <c r="Y308" s="139">
        <v>1752178.399</v>
      </c>
      <c r="Z308" s="139">
        <v>2161552</v>
      </c>
      <c r="AA308" s="139">
        <v>1653793</v>
      </c>
      <c r="AB308" s="139">
        <v>1352825</v>
      </c>
      <c r="AC308" s="139">
        <v>2487781.5699999998</v>
      </c>
      <c r="AD308" s="139">
        <v>1274766</v>
      </c>
      <c r="AE308" s="139">
        <v>1758472</v>
      </c>
      <c r="AF308" s="139">
        <v>1864333</v>
      </c>
      <c r="AG308" s="139">
        <v>2577733.6609999998</v>
      </c>
      <c r="AH308" s="139">
        <v>2275951</v>
      </c>
      <c r="AI308" s="139">
        <v>1529003</v>
      </c>
      <c r="AJ308" s="139">
        <v>1837874</v>
      </c>
      <c r="AK308" s="139">
        <v>2488945.2200000002</v>
      </c>
      <c r="AL308" s="139">
        <v>2549661</v>
      </c>
      <c r="AM308" s="139">
        <v>2042494</v>
      </c>
      <c r="AN308" s="139">
        <v>1974740</v>
      </c>
      <c r="AO308" s="139">
        <v>2418138.7999999998</v>
      </c>
      <c r="AP308" s="139">
        <v>4850693</v>
      </c>
      <c r="AQ308" s="139">
        <v>2588679</v>
      </c>
      <c r="AR308" s="139">
        <v>2632116</v>
      </c>
      <c r="AS308" s="139">
        <v>3021030.7</v>
      </c>
      <c r="AT308" s="139">
        <v>2827991</v>
      </c>
      <c r="AU308" s="139">
        <v>2735856</v>
      </c>
      <c r="AV308" s="139">
        <v>1537740</v>
      </c>
      <c r="AW308" s="139">
        <v>2053237.3489999999</v>
      </c>
      <c r="AX308" s="139">
        <v>9116820</v>
      </c>
      <c r="AY308" s="139">
        <v>2754268</v>
      </c>
      <c r="AZ308" s="220"/>
    </row>
    <row r="309" spans="1:52"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  <c r="AM309" s="220"/>
      <c r="AN309" s="220"/>
      <c r="AO309" s="220"/>
      <c r="AP309" s="220"/>
      <c r="AQ309" s="220"/>
      <c r="AR309" s="220"/>
      <c r="AS309" s="220"/>
      <c r="AT309" s="220"/>
      <c r="AU309" s="220"/>
      <c r="AV309" s="220"/>
      <c r="AW309" s="220"/>
      <c r="AX309" s="220"/>
      <c r="AY309" s="220"/>
      <c r="AZ309" s="220"/>
    </row>
    <row r="310" spans="1:52"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</row>
    <row r="311" spans="1:52"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</row>
    <row r="312" spans="1:52"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</row>
    <row r="313" spans="1:52"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</row>
    <row r="314" spans="1:52"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0"/>
    </row>
    <row r="315" spans="1:52"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</row>
    <row r="316" spans="1:52"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  <c r="AZ316" s="220"/>
    </row>
    <row r="317" spans="1:52"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  <c r="AM317" s="220"/>
      <c r="AN317" s="220"/>
      <c r="AO317" s="220"/>
      <c r="AP317" s="220"/>
      <c r="AQ317" s="220"/>
      <c r="AR317" s="220"/>
      <c r="AS317" s="220"/>
      <c r="AT317" s="220"/>
      <c r="AU317" s="220"/>
      <c r="AV317" s="220"/>
      <c r="AW317" s="220"/>
      <c r="AX317" s="220"/>
      <c r="AY317" s="220"/>
      <c r="AZ317" s="220"/>
    </row>
    <row r="318" spans="1:52"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  <c r="AZ318" s="220"/>
    </row>
    <row r="319" spans="1:52"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  <c r="AZ319" s="220"/>
    </row>
    <row r="324" spans="1:16" s="224" customFormat="1">
      <c r="B324" s="8">
        <v>2008</v>
      </c>
      <c r="C324" s="8">
        <v>2009</v>
      </c>
      <c r="D324" s="8">
        <v>2010</v>
      </c>
      <c r="E324" s="8">
        <v>2011</v>
      </c>
      <c r="F324" s="8">
        <v>2012</v>
      </c>
      <c r="G324" s="8">
        <v>2013</v>
      </c>
      <c r="H324" s="8">
        <v>2014</v>
      </c>
      <c r="I324" s="8">
        <v>2015</v>
      </c>
      <c r="J324" s="8">
        <v>2016</v>
      </c>
      <c r="K324" s="8">
        <v>2017</v>
      </c>
      <c r="L324" s="8">
        <v>2018</v>
      </c>
      <c r="M324" s="8">
        <v>2019</v>
      </c>
      <c r="N324" s="8">
        <v>2020</v>
      </c>
      <c r="O324" s="7"/>
      <c r="P324" s="8"/>
    </row>
    <row r="325" spans="1:16">
      <c r="A325" s="225"/>
      <c r="B325" s="287" t="s">
        <v>201</v>
      </c>
      <c r="C325" s="288"/>
      <c r="D325" s="288"/>
      <c r="E325" s="288"/>
      <c r="F325" s="288"/>
      <c r="G325" s="288"/>
      <c r="H325" s="288"/>
      <c r="I325" s="288"/>
      <c r="J325" s="288"/>
      <c r="K325" s="288"/>
      <c r="L325" s="288"/>
      <c r="M325" s="288"/>
      <c r="N325" s="289"/>
      <c r="O325" s="9"/>
      <c r="P325" s="3"/>
    </row>
    <row r="326" spans="1:16">
      <c r="B326" s="290" t="s">
        <v>29</v>
      </c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2"/>
      <c r="O326" s="9"/>
      <c r="P326" s="3"/>
    </row>
    <row r="327" spans="1:16">
      <c r="B327" s="10">
        <f t="shared" ref="B327:N330" si="4">IFERROR(VLOOKUP($B$326,$4:$126,MATCH($P327&amp;"/"&amp;B$324,$2:$2,0),FALSE),"")</f>
        <v>1530609</v>
      </c>
      <c r="C327" s="10">
        <f t="shared" si="4"/>
        <v>1950710</v>
      </c>
      <c r="D327" s="10">
        <f t="shared" si="4"/>
        <v>1581064</v>
      </c>
      <c r="E327" s="10">
        <f t="shared" si="4"/>
        <v>761211</v>
      </c>
      <c r="F327" s="10">
        <f t="shared" si="4"/>
        <v>872306</v>
      </c>
      <c r="G327" s="10">
        <f t="shared" si="4"/>
        <v>1745337</v>
      </c>
      <c r="H327" s="10">
        <f t="shared" si="4"/>
        <v>2161552</v>
      </c>
      <c r="I327" s="10">
        <f t="shared" si="4"/>
        <v>1274766</v>
      </c>
      <c r="J327" s="10">
        <f t="shared" si="4"/>
        <v>2275951</v>
      </c>
      <c r="K327" s="10">
        <f t="shared" si="4"/>
        <v>2549661</v>
      </c>
      <c r="L327" s="10">
        <f t="shared" si="4"/>
        <v>4850693</v>
      </c>
      <c r="M327" s="10">
        <f t="shared" si="4"/>
        <v>2827991</v>
      </c>
      <c r="N327" s="11">
        <f t="shared" si="4"/>
        <v>9116820</v>
      </c>
      <c r="O327" s="9"/>
      <c r="P327" s="12" t="s">
        <v>202</v>
      </c>
    </row>
    <row r="328" spans="1:16">
      <c r="B328" s="10">
        <f t="shared" si="4"/>
        <v>854266</v>
      </c>
      <c r="C328" s="10">
        <f t="shared" si="4"/>
        <v>1951588</v>
      </c>
      <c r="D328" s="10">
        <f t="shared" si="4"/>
        <v>1100156</v>
      </c>
      <c r="E328" s="10">
        <f t="shared" si="4"/>
        <v>921022</v>
      </c>
      <c r="F328" s="10">
        <f t="shared" si="4"/>
        <v>1620704</v>
      </c>
      <c r="G328" s="10">
        <f t="shared" si="4"/>
        <v>2048120</v>
      </c>
      <c r="H328" s="10">
        <f t="shared" si="4"/>
        <v>1653793</v>
      </c>
      <c r="I328" s="10">
        <f t="shared" si="4"/>
        <v>1758472</v>
      </c>
      <c r="J328" s="10">
        <f t="shared" si="4"/>
        <v>1529003</v>
      </c>
      <c r="K328" s="10">
        <f t="shared" si="4"/>
        <v>2042494</v>
      </c>
      <c r="L328" s="10">
        <f t="shared" si="4"/>
        <v>2588679</v>
      </c>
      <c r="M328" s="10">
        <f t="shared" si="4"/>
        <v>2735856</v>
      </c>
      <c r="N328" s="11">
        <f t="shared" si="4"/>
        <v>2754268</v>
      </c>
      <c r="O328" s="9"/>
      <c r="P328" s="12" t="s">
        <v>203</v>
      </c>
    </row>
    <row r="329" spans="1:16">
      <c r="B329" s="10">
        <f t="shared" si="4"/>
        <v>1194113</v>
      </c>
      <c r="C329" s="10">
        <f t="shared" si="4"/>
        <v>1521015</v>
      </c>
      <c r="D329" s="10">
        <f t="shared" si="4"/>
        <v>530784</v>
      </c>
      <c r="E329" s="10">
        <f t="shared" si="4"/>
        <v>767887</v>
      </c>
      <c r="F329" s="10">
        <f t="shared" si="4"/>
        <v>3042176</v>
      </c>
      <c r="G329" s="10">
        <f t="shared" si="4"/>
        <v>2265791</v>
      </c>
      <c r="H329" s="10">
        <f t="shared" si="4"/>
        <v>1352825</v>
      </c>
      <c r="I329" s="10">
        <f t="shared" si="4"/>
        <v>1864333</v>
      </c>
      <c r="J329" s="10">
        <f t="shared" si="4"/>
        <v>1837874</v>
      </c>
      <c r="K329" s="10">
        <f t="shared" si="4"/>
        <v>1974740</v>
      </c>
      <c r="L329" s="10">
        <f t="shared" si="4"/>
        <v>2632116</v>
      </c>
      <c r="M329" s="10">
        <f t="shared" si="4"/>
        <v>1537740</v>
      </c>
      <c r="N329" s="11" t="str">
        <f t="shared" si="4"/>
        <v/>
      </c>
      <c r="O329" s="9"/>
      <c r="P329" s="12" t="s">
        <v>204</v>
      </c>
    </row>
    <row r="330" spans="1:16">
      <c r="B330" s="10">
        <f t="shared" si="4"/>
        <v>2407346</v>
      </c>
      <c r="C330" s="10">
        <f t="shared" si="4"/>
        <v>1734555</v>
      </c>
      <c r="D330" s="10">
        <f t="shared" si="4"/>
        <v>771564</v>
      </c>
      <c r="E330" s="10">
        <f t="shared" si="4"/>
        <v>833058.06</v>
      </c>
      <c r="F330" s="10">
        <f t="shared" si="4"/>
        <v>2893635.04</v>
      </c>
      <c r="G330" s="10">
        <f t="shared" si="4"/>
        <v>1752178.399</v>
      </c>
      <c r="H330" s="10">
        <f t="shared" si="4"/>
        <v>2487781.5699999998</v>
      </c>
      <c r="I330" s="10">
        <f t="shared" si="4"/>
        <v>2577733.6609999998</v>
      </c>
      <c r="J330" s="10">
        <f t="shared" si="4"/>
        <v>2488945.2200000002</v>
      </c>
      <c r="K330" s="10">
        <f t="shared" si="4"/>
        <v>2418138.7999999998</v>
      </c>
      <c r="L330" s="10">
        <f t="shared" si="4"/>
        <v>3021030.7</v>
      </c>
      <c r="M330" s="10">
        <f t="shared" si="4"/>
        <v>2053237.3489999999</v>
      </c>
      <c r="N330" s="1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2754268</v>
      </c>
      <c r="O330" s="9"/>
      <c r="P330" s="12" t="s">
        <v>205</v>
      </c>
    </row>
    <row r="331" spans="1:16">
      <c r="B331" s="13">
        <f t="shared" ref="B331:N331" si="5">+B330/B$378</f>
        <v>5.4982598578743089E-2</v>
      </c>
      <c r="C331" s="13">
        <f t="shared" si="5"/>
        <v>3.4080747886107696E-2</v>
      </c>
      <c r="D331" s="13">
        <f t="shared" si="5"/>
        <v>1.4332663298977609E-2</v>
      </c>
      <c r="E331" s="13">
        <f t="shared" si="5"/>
        <v>1.300451013153372E-2</v>
      </c>
      <c r="F331" s="13">
        <f t="shared" si="5"/>
        <v>4.1170714434282579E-2</v>
      </c>
      <c r="G331" s="13">
        <f t="shared" si="5"/>
        <v>2.2597447744004955E-2</v>
      </c>
      <c r="H331" s="13">
        <f t="shared" si="5"/>
        <v>2.7941554720412556E-2</v>
      </c>
      <c r="I331" s="13">
        <f t="shared" si="5"/>
        <v>2.5015700549036617E-2</v>
      </c>
      <c r="J331" s="13">
        <f t="shared" si="5"/>
        <v>2.3811426039429227E-2</v>
      </c>
      <c r="K331" s="13">
        <f t="shared" si="5"/>
        <v>2.0055293955953079E-2</v>
      </c>
      <c r="L331" s="13">
        <f t="shared" si="5"/>
        <v>1.8682031458022122E-2</v>
      </c>
      <c r="M331" s="13">
        <f t="shared" si="5"/>
        <v>1.2082626307105757E-2</v>
      </c>
      <c r="N331" s="13">
        <f t="shared" si="5"/>
        <v>1.2729871412061181E-2</v>
      </c>
      <c r="O331" s="9">
        <f>RATE(M$324-B$324,,-B331,M331)</f>
        <v>-0.12868336118586365</v>
      </c>
      <c r="P331" s="14" t="s">
        <v>206</v>
      </c>
    </row>
    <row r="332" spans="1:16">
      <c r="B332" s="284" t="s">
        <v>30</v>
      </c>
      <c r="C332" s="285"/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6"/>
      <c r="O332" s="9"/>
      <c r="P332" s="3"/>
    </row>
    <row r="333" spans="1:16">
      <c r="B333" s="11">
        <f t="shared" ref="B333:N336" si="6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1735025</v>
      </c>
      <c r="C333" s="11">
        <f t="shared" si="6"/>
        <v>836336</v>
      </c>
      <c r="D333" s="11">
        <f t="shared" si="6"/>
        <v>1503784</v>
      </c>
      <c r="E333" s="11">
        <f t="shared" si="6"/>
        <v>111666</v>
      </c>
      <c r="F333" s="11">
        <f t="shared" si="6"/>
        <v>812498</v>
      </c>
      <c r="G333" s="11">
        <f t="shared" si="6"/>
        <v>2163069</v>
      </c>
      <c r="H333" s="11">
        <f t="shared" si="6"/>
        <v>117499</v>
      </c>
      <c r="I333" s="11">
        <f t="shared" si="6"/>
        <v>1553573</v>
      </c>
      <c r="J333" s="11">
        <f t="shared" si="6"/>
        <v>3081813</v>
      </c>
      <c r="K333" s="11">
        <f t="shared" si="6"/>
        <v>778153</v>
      </c>
      <c r="L333" s="11">
        <f t="shared" si="6"/>
        <v>2306797</v>
      </c>
      <c r="M333" s="11">
        <f t="shared" si="6"/>
        <v>314888</v>
      </c>
      <c r="N333" s="11">
        <f t="shared" si="6"/>
        <v>0</v>
      </c>
      <c r="O333" s="9"/>
      <c r="P333" s="12" t="s">
        <v>202</v>
      </c>
    </row>
    <row r="334" spans="1:16">
      <c r="B334" s="11">
        <f t="shared" si="6"/>
        <v>644311</v>
      </c>
      <c r="C334" s="11">
        <f t="shared" si="6"/>
        <v>839954</v>
      </c>
      <c r="D334" s="11">
        <f t="shared" si="6"/>
        <v>1829552</v>
      </c>
      <c r="E334" s="11">
        <f t="shared" si="6"/>
        <v>110979</v>
      </c>
      <c r="F334" s="11">
        <f t="shared" si="6"/>
        <v>263762</v>
      </c>
      <c r="G334" s="11">
        <f t="shared" si="6"/>
        <v>2227679</v>
      </c>
      <c r="H334" s="11">
        <f t="shared" si="6"/>
        <v>528251</v>
      </c>
      <c r="I334" s="11">
        <f t="shared" si="6"/>
        <v>158892</v>
      </c>
      <c r="J334" s="11">
        <f t="shared" si="6"/>
        <v>642589</v>
      </c>
      <c r="K334" s="11">
        <f t="shared" si="6"/>
        <v>162016</v>
      </c>
      <c r="L334" s="11">
        <f t="shared" si="6"/>
        <v>3910</v>
      </c>
      <c r="M334" s="11">
        <f t="shared" si="6"/>
        <v>3940</v>
      </c>
      <c r="N334" s="11">
        <f t="shared" si="6"/>
        <v>0</v>
      </c>
      <c r="O334" s="9"/>
      <c r="P334" s="12" t="s">
        <v>203</v>
      </c>
    </row>
    <row r="335" spans="1:16">
      <c r="B335" s="11">
        <f t="shared" si="6"/>
        <v>1788868</v>
      </c>
      <c r="C335" s="11">
        <f t="shared" si="6"/>
        <v>511941</v>
      </c>
      <c r="D335" s="11">
        <f t="shared" si="6"/>
        <v>800027</v>
      </c>
      <c r="E335" s="11">
        <f t="shared" si="6"/>
        <v>110772</v>
      </c>
      <c r="F335" s="11">
        <f t="shared" si="6"/>
        <v>1662183</v>
      </c>
      <c r="G335" s="11">
        <f t="shared" si="6"/>
        <v>416396</v>
      </c>
      <c r="H335" s="11">
        <f t="shared" si="6"/>
        <v>128932</v>
      </c>
      <c r="I335" s="11">
        <f t="shared" si="6"/>
        <v>658103</v>
      </c>
      <c r="J335" s="11">
        <f t="shared" si="6"/>
        <v>1279992</v>
      </c>
      <c r="K335" s="11">
        <f t="shared" si="6"/>
        <v>38117</v>
      </c>
      <c r="L335" s="11">
        <f t="shared" si="6"/>
        <v>50268</v>
      </c>
      <c r="M335" s="11">
        <f t="shared" si="6"/>
        <v>724416</v>
      </c>
      <c r="N335" s="11">
        <f t="shared" si="6"/>
        <v>0</v>
      </c>
      <c r="O335" s="9"/>
      <c r="P335" s="12" t="s">
        <v>204</v>
      </c>
    </row>
    <row r="336" spans="1:16">
      <c r="B336" s="11">
        <f t="shared" si="6"/>
        <v>1269356</v>
      </c>
      <c r="C336" s="11">
        <f t="shared" si="6"/>
        <v>806458</v>
      </c>
      <c r="D336" s="11">
        <f t="shared" si="6"/>
        <v>860707</v>
      </c>
      <c r="E336" s="11">
        <f t="shared" si="6"/>
        <v>111556.74</v>
      </c>
      <c r="F336" s="11">
        <f t="shared" si="6"/>
        <v>1313509.486</v>
      </c>
      <c r="G336" s="11">
        <f t="shared" si="6"/>
        <v>117010.72100000001</v>
      </c>
      <c r="H336" s="11">
        <f t="shared" si="6"/>
        <v>1285220.51</v>
      </c>
      <c r="I336" s="11">
        <f t="shared" si="6"/>
        <v>1748018</v>
      </c>
      <c r="J336" s="11">
        <f t="shared" si="6"/>
        <v>714829.93700000003</v>
      </c>
      <c r="K336" s="11">
        <f t="shared" si="6"/>
        <v>2943116.49</v>
      </c>
      <c r="L336" s="11">
        <f t="shared" si="6"/>
        <v>45520.77</v>
      </c>
      <c r="M336" s="11">
        <f t="shared" si="6"/>
        <v>1001374.831</v>
      </c>
      <c r="N336" s="11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0</v>
      </c>
      <c r="O336" s="9"/>
      <c r="P336" s="12" t="s">
        <v>205</v>
      </c>
    </row>
    <row r="337" spans="1:16">
      <c r="B337" s="13">
        <f t="shared" ref="B337:N337" si="7">+B336/B$378</f>
        <v>2.8991466702966259E-2</v>
      </c>
      <c r="C337" s="13">
        <f t="shared" si="7"/>
        <v>1.5845385000034386E-2</v>
      </c>
      <c r="D337" s="13">
        <f t="shared" si="7"/>
        <v>1.5988594115424155E-2</v>
      </c>
      <c r="E337" s="13">
        <f t="shared" si="7"/>
        <v>1.7414641610584418E-3</v>
      </c>
      <c r="F337" s="13">
        <f t="shared" si="7"/>
        <v>1.8688647050260798E-2</v>
      </c>
      <c r="G337" s="13">
        <f t="shared" si="7"/>
        <v>1.5090607524866784E-3</v>
      </c>
      <c r="H337" s="13">
        <f t="shared" si="7"/>
        <v>1.4434972764896532E-2</v>
      </c>
      <c r="I337" s="13">
        <f t="shared" si="7"/>
        <v>1.6963697803194375E-2</v>
      </c>
      <c r="J337" s="13">
        <f t="shared" si="7"/>
        <v>6.838688147441571E-3</v>
      </c>
      <c r="K337" s="13">
        <f t="shared" si="7"/>
        <v>2.4409296254442818E-2</v>
      </c>
      <c r="L337" s="13">
        <f t="shared" si="7"/>
        <v>2.815001042966526E-4</v>
      </c>
      <c r="M337" s="13">
        <f t="shared" si="7"/>
        <v>5.8927614394930728E-3</v>
      </c>
      <c r="N337" s="13">
        <f t="shared" si="7"/>
        <v>0</v>
      </c>
      <c r="O337" s="9">
        <f>RATE(M$324-B$324,,-B337,M337)</f>
        <v>-0.1348421875433114</v>
      </c>
      <c r="P337" s="14" t="s">
        <v>206</v>
      </c>
    </row>
    <row r="338" spans="1:16">
      <c r="B338" s="284" t="s">
        <v>31</v>
      </c>
      <c r="C338" s="285"/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6"/>
      <c r="O338" s="9"/>
      <c r="P338" s="3"/>
    </row>
    <row r="339" spans="1:16">
      <c r="B339" s="11">
        <f t="shared" ref="B339:N342" si="8">IFERROR(VLOOKUP($B$338,$4:$126,MATCH($P339&amp;"/"&amp;B$324,$2:$2,0),FALSE),"")</f>
        <v>418060</v>
      </c>
      <c r="C339" s="11">
        <f t="shared" si="8"/>
        <v>552596</v>
      </c>
      <c r="D339" s="11">
        <f t="shared" si="8"/>
        <v>543568</v>
      </c>
      <c r="E339" s="11">
        <f t="shared" si="8"/>
        <v>678083</v>
      </c>
      <c r="F339" s="11">
        <f t="shared" si="8"/>
        <v>761120</v>
      </c>
      <c r="G339" s="11">
        <f t="shared" si="8"/>
        <v>658441</v>
      </c>
      <c r="H339" s="11">
        <f t="shared" si="8"/>
        <v>1286112</v>
      </c>
      <c r="I339" s="11">
        <f t="shared" si="8"/>
        <v>1183859</v>
      </c>
      <c r="J339" s="11">
        <f t="shared" si="8"/>
        <v>1356964</v>
      </c>
      <c r="K339" s="11">
        <f t="shared" si="8"/>
        <v>1259830</v>
      </c>
      <c r="L339" s="11">
        <f t="shared" si="8"/>
        <v>1174572</v>
      </c>
      <c r="M339" s="11">
        <f t="shared" si="8"/>
        <v>1465641</v>
      </c>
      <c r="N339" s="11">
        <f t="shared" si="8"/>
        <v>1908238</v>
      </c>
      <c r="O339" s="9"/>
      <c r="P339" s="12" t="s">
        <v>202</v>
      </c>
    </row>
    <row r="340" spans="1:16">
      <c r="B340" s="11">
        <f t="shared" si="8"/>
        <v>627021</v>
      </c>
      <c r="C340" s="11">
        <f t="shared" si="8"/>
        <v>517681</v>
      </c>
      <c r="D340" s="11">
        <f t="shared" si="8"/>
        <v>530842</v>
      </c>
      <c r="E340" s="11">
        <f t="shared" si="8"/>
        <v>685586</v>
      </c>
      <c r="F340" s="11">
        <f t="shared" si="8"/>
        <v>691902</v>
      </c>
      <c r="G340" s="11">
        <f t="shared" si="8"/>
        <v>852832</v>
      </c>
      <c r="H340" s="11">
        <f t="shared" si="8"/>
        <v>1258305</v>
      </c>
      <c r="I340" s="11">
        <f t="shared" si="8"/>
        <v>1272251</v>
      </c>
      <c r="J340" s="11">
        <f t="shared" si="8"/>
        <v>1218307</v>
      </c>
      <c r="K340" s="11">
        <f t="shared" si="8"/>
        <v>1239112</v>
      </c>
      <c r="L340" s="11">
        <f t="shared" si="8"/>
        <v>1395736</v>
      </c>
      <c r="M340" s="11">
        <f t="shared" si="8"/>
        <v>1300953</v>
      </c>
      <c r="N340" s="11">
        <f t="shared" si="8"/>
        <v>3824249</v>
      </c>
      <c r="O340" s="9"/>
      <c r="P340" s="12" t="s">
        <v>203</v>
      </c>
    </row>
    <row r="341" spans="1:16">
      <c r="B341" s="11">
        <f t="shared" si="8"/>
        <v>482271</v>
      </c>
      <c r="C341" s="11">
        <f t="shared" si="8"/>
        <v>474168</v>
      </c>
      <c r="D341" s="11">
        <f t="shared" si="8"/>
        <v>505637</v>
      </c>
      <c r="E341" s="11">
        <f t="shared" si="8"/>
        <v>688107</v>
      </c>
      <c r="F341" s="11">
        <f t="shared" si="8"/>
        <v>652091</v>
      </c>
      <c r="G341" s="11">
        <f t="shared" si="8"/>
        <v>1012380</v>
      </c>
      <c r="H341" s="11">
        <f t="shared" si="8"/>
        <v>1314536</v>
      </c>
      <c r="I341" s="11">
        <f t="shared" si="8"/>
        <v>1302628</v>
      </c>
      <c r="J341" s="11">
        <f t="shared" si="8"/>
        <v>1094773</v>
      </c>
      <c r="K341" s="11">
        <f t="shared" si="8"/>
        <v>1194322</v>
      </c>
      <c r="L341" s="11">
        <f t="shared" si="8"/>
        <v>1357353</v>
      </c>
      <c r="M341" s="11">
        <f t="shared" si="8"/>
        <v>1330793</v>
      </c>
      <c r="N341" s="11" t="str">
        <f t="shared" si="8"/>
        <v/>
      </c>
      <c r="O341" s="9"/>
      <c r="P341" s="12" t="s">
        <v>204</v>
      </c>
    </row>
    <row r="342" spans="1:16">
      <c r="B342" s="11">
        <f t="shared" si="8"/>
        <v>536595</v>
      </c>
      <c r="C342" s="11">
        <f t="shared" si="8"/>
        <v>480935</v>
      </c>
      <c r="D342" s="11">
        <f t="shared" si="8"/>
        <v>653490</v>
      </c>
      <c r="E342" s="11">
        <f t="shared" si="8"/>
        <v>881244.96</v>
      </c>
      <c r="F342" s="11">
        <f t="shared" si="8"/>
        <v>626721.78500000003</v>
      </c>
      <c r="G342" s="11">
        <f t="shared" si="8"/>
        <v>1229673.7879999999</v>
      </c>
      <c r="H342" s="11">
        <f t="shared" si="8"/>
        <v>1404324.12</v>
      </c>
      <c r="I342" s="11">
        <f t="shared" si="8"/>
        <v>1249501.3259999999</v>
      </c>
      <c r="J342" s="11">
        <f t="shared" si="8"/>
        <v>1102326.9439999999</v>
      </c>
      <c r="K342" s="11">
        <f t="shared" si="8"/>
        <v>1308097.8400000001</v>
      </c>
      <c r="L342" s="11">
        <f t="shared" si="8"/>
        <v>1278625.1100000001</v>
      </c>
      <c r="M342" s="11">
        <f t="shared" si="8"/>
        <v>1355706.5220000001</v>
      </c>
      <c r="N342" s="1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3824249</v>
      </c>
      <c r="O342" s="9">
        <f>RATE(M$324-B$324,,-B342,M342)</f>
        <v>8.7909181811722845E-2</v>
      </c>
      <c r="P342" s="12" t="s">
        <v>205</v>
      </c>
    </row>
    <row r="343" spans="1:16">
      <c r="B343" s="13">
        <f t="shared" ref="B343:N343" si="9">+B342/B$378</f>
        <v>1.2255565873937791E-2</v>
      </c>
      <c r="C343" s="13">
        <f t="shared" si="9"/>
        <v>9.4494694515914485E-3</v>
      </c>
      <c r="D343" s="13">
        <f t="shared" si="9"/>
        <v>1.2139306835530012E-2</v>
      </c>
      <c r="E343" s="13">
        <f t="shared" si="9"/>
        <v>1.3756735047594434E-2</v>
      </c>
      <c r="F343" s="13">
        <f t="shared" si="9"/>
        <v>8.9170138193995756E-3</v>
      </c>
      <c r="G343" s="13">
        <f t="shared" si="9"/>
        <v>1.5858824182721037E-2</v>
      </c>
      <c r="H343" s="13">
        <f t="shared" si="9"/>
        <v>1.5772686684938829E-2</v>
      </c>
      <c r="I343" s="13">
        <f t="shared" si="9"/>
        <v>1.2125826449701694E-2</v>
      </c>
      <c r="J343" s="13">
        <f t="shared" si="9"/>
        <v>1.054582330193914E-2</v>
      </c>
      <c r="K343" s="13">
        <f t="shared" si="9"/>
        <v>1.0848958175745447E-2</v>
      </c>
      <c r="L343" s="13">
        <f t="shared" si="9"/>
        <v>7.9070082035369565E-3</v>
      </c>
      <c r="M343" s="13">
        <f t="shared" si="9"/>
        <v>7.9778868699275987E-3</v>
      </c>
      <c r="N343" s="13">
        <f t="shared" si="9"/>
        <v>1.7675185572973855E-2</v>
      </c>
      <c r="O343" s="9">
        <f>RATE(M$324-B$324,,-B343,M343)</f>
        <v>-3.8276098645398444E-2</v>
      </c>
      <c r="P343" s="14" t="s">
        <v>206</v>
      </c>
    </row>
    <row r="344" spans="1:16">
      <c r="B344" s="284" t="s">
        <v>35</v>
      </c>
      <c r="C344" s="285"/>
      <c r="D344" s="285"/>
      <c r="E344" s="285"/>
      <c r="F344" s="285"/>
      <c r="G344" s="285"/>
      <c r="H344" s="285"/>
      <c r="I344" s="285"/>
      <c r="J344" s="285"/>
      <c r="K344" s="285"/>
      <c r="L344" s="285"/>
      <c r="M344" s="285"/>
      <c r="N344" s="286"/>
      <c r="O344" s="9"/>
      <c r="P344" s="3"/>
    </row>
    <row r="345" spans="1:16">
      <c r="B345" s="11">
        <f t="shared" ref="B345:N348" si="10">IFERROR(VLOOKUP($B$344,$4:$126,MATCH($P345&amp;"/"&amp;B$324,$2:$2,0),FALSE),"")</f>
        <v>0</v>
      </c>
      <c r="C345" s="11">
        <f t="shared" si="10"/>
        <v>0</v>
      </c>
      <c r="D345" s="11">
        <f t="shared" si="10"/>
        <v>0</v>
      </c>
      <c r="E345" s="11">
        <f t="shared" si="10"/>
        <v>0</v>
      </c>
      <c r="F345" s="11">
        <f t="shared" si="10"/>
        <v>0</v>
      </c>
      <c r="G345" s="11">
        <f t="shared" si="10"/>
        <v>0</v>
      </c>
      <c r="H345" s="11">
        <f t="shared" si="10"/>
        <v>0</v>
      </c>
      <c r="I345" s="11">
        <f t="shared" si="10"/>
        <v>0</v>
      </c>
      <c r="J345" s="11">
        <f t="shared" si="10"/>
        <v>50873</v>
      </c>
      <c r="K345" s="11">
        <f t="shared" si="10"/>
        <v>618193</v>
      </c>
      <c r="L345" s="11">
        <f t="shared" si="10"/>
        <v>4645820</v>
      </c>
      <c r="M345" s="11">
        <f t="shared" si="10"/>
        <v>8062711</v>
      </c>
      <c r="N345" s="11">
        <f t="shared" si="10"/>
        <v>8620714</v>
      </c>
      <c r="O345" s="9"/>
      <c r="P345" s="12" t="s">
        <v>202</v>
      </c>
    </row>
    <row r="346" spans="1:16">
      <c r="B346" s="11">
        <f t="shared" si="10"/>
        <v>0</v>
      </c>
      <c r="C346" s="11">
        <f t="shared" si="10"/>
        <v>0</v>
      </c>
      <c r="D346" s="11">
        <f t="shared" si="10"/>
        <v>0</v>
      </c>
      <c r="E346" s="11">
        <f t="shared" si="10"/>
        <v>0</v>
      </c>
      <c r="F346" s="11">
        <f t="shared" si="10"/>
        <v>0</v>
      </c>
      <c r="G346" s="11">
        <f t="shared" si="10"/>
        <v>0</v>
      </c>
      <c r="H346" s="11">
        <f t="shared" si="10"/>
        <v>0</v>
      </c>
      <c r="I346" s="11">
        <f t="shared" si="10"/>
        <v>0</v>
      </c>
      <c r="J346" s="11">
        <f t="shared" si="10"/>
        <v>143768</v>
      </c>
      <c r="K346" s="11">
        <f t="shared" si="10"/>
        <v>922371</v>
      </c>
      <c r="L346" s="11">
        <f t="shared" si="10"/>
        <v>4092344</v>
      </c>
      <c r="M346" s="11">
        <f t="shared" si="10"/>
        <v>8357703</v>
      </c>
      <c r="N346" s="11">
        <f t="shared" si="10"/>
        <v>8999639</v>
      </c>
      <c r="O346" s="9"/>
      <c r="P346" s="12" t="s">
        <v>203</v>
      </c>
    </row>
    <row r="347" spans="1:16">
      <c r="B347" s="11">
        <f t="shared" si="10"/>
        <v>0</v>
      </c>
      <c r="C347" s="11">
        <f t="shared" si="10"/>
        <v>0</v>
      </c>
      <c r="D347" s="11">
        <f t="shared" si="10"/>
        <v>0</v>
      </c>
      <c r="E347" s="11">
        <f t="shared" si="10"/>
        <v>0</v>
      </c>
      <c r="F347" s="11">
        <f t="shared" si="10"/>
        <v>0</v>
      </c>
      <c r="G347" s="11">
        <f t="shared" si="10"/>
        <v>0</v>
      </c>
      <c r="H347" s="11">
        <f t="shared" si="10"/>
        <v>0</v>
      </c>
      <c r="I347" s="11">
        <f t="shared" si="10"/>
        <v>0</v>
      </c>
      <c r="J347" s="11">
        <f t="shared" si="10"/>
        <v>325328</v>
      </c>
      <c r="K347" s="11">
        <f t="shared" si="10"/>
        <v>1828914</v>
      </c>
      <c r="L347" s="11">
        <f t="shared" si="10"/>
        <v>7118881</v>
      </c>
      <c r="M347" s="11">
        <f t="shared" si="10"/>
        <v>9150922</v>
      </c>
      <c r="N347" s="11" t="str">
        <f t="shared" si="10"/>
        <v/>
      </c>
      <c r="O347" s="9"/>
      <c r="P347" s="12" t="s">
        <v>204</v>
      </c>
    </row>
    <row r="348" spans="1:16">
      <c r="B348" s="11">
        <f t="shared" si="10"/>
        <v>0</v>
      </c>
      <c r="C348" s="11">
        <f t="shared" si="10"/>
        <v>0</v>
      </c>
      <c r="D348" s="11">
        <f t="shared" si="10"/>
        <v>0</v>
      </c>
      <c r="E348" s="11">
        <f t="shared" si="10"/>
        <v>0</v>
      </c>
      <c r="F348" s="11">
        <f t="shared" si="10"/>
        <v>0</v>
      </c>
      <c r="G348" s="11">
        <f t="shared" si="10"/>
        <v>0</v>
      </c>
      <c r="H348" s="11">
        <f t="shared" si="10"/>
        <v>0</v>
      </c>
      <c r="I348" s="11">
        <f t="shared" si="10"/>
        <v>0</v>
      </c>
      <c r="J348" s="11">
        <f t="shared" si="10"/>
        <v>428460.25199999998</v>
      </c>
      <c r="K348" s="11">
        <f t="shared" si="10"/>
        <v>3606162.61</v>
      </c>
      <c r="L348" s="11">
        <f t="shared" si="10"/>
        <v>7787315.46</v>
      </c>
      <c r="M348" s="11">
        <f t="shared" si="10"/>
        <v>8361607.398</v>
      </c>
      <c r="N348" s="1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8999639</v>
      </c>
      <c r="O348" s="9" t="e">
        <f>RATE(M$324-B$324,,-B348,M348)</f>
        <v>#NUM!</v>
      </c>
      <c r="P348" s="12" t="s">
        <v>205</v>
      </c>
    </row>
    <row r="349" spans="1:16">
      <c r="B349" s="15">
        <f t="shared" ref="B349:N349" si="11">+B348/B$378</f>
        <v>0</v>
      </c>
      <c r="C349" s="15">
        <f t="shared" si="11"/>
        <v>0</v>
      </c>
      <c r="D349" s="15">
        <f t="shared" si="11"/>
        <v>0</v>
      </c>
      <c r="E349" s="15">
        <f t="shared" si="11"/>
        <v>0</v>
      </c>
      <c r="F349" s="15">
        <f t="shared" si="11"/>
        <v>0</v>
      </c>
      <c r="G349" s="15">
        <f t="shared" si="11"/>
        <v>0</v>
      </c>
      <c r="H349" s="15">
        <f t="shared" si="11"/>
        <v>0</v>
      </c>
      <c r="I349" s="15">
        <f t="shared" si="11"/>
        <v>0</v>
      </c>
      <c r="J349" s="15">
        <f t="shared" si="11"/>
        <v>4.099025370005214E-3</v>
      </c>
      <c r="K349" s="15">
        <f t="shared" si="11"/>
        <v>2.9908395331366831E-2</v>
      </c>
      <c r="L349" s="15">
        <f t="shared" si="11"/>
        <v>4.8156701087897581E-2</v>
      </c>
      <c r="M349" s="15">
        <f t="shared" si="11"/>
        <v>4.9205308663399401E-2</v>
      </c>
      <c r="N349" s="15">
        <f t="shared" si="11"/>
        <v>4.1595170558918329E-2</v>
      </c>
      <c r="O349" s="9" t="e">
        <f>RATE(M$324-B$324,,-B349,M349)</f>
        <v>#NUM!</v>
      </c>
      <c r="P349" s="14" t="s">
        <v>206</v>
      </c>
    </row>
    <row r="350" spans="1:16">
      <c r="A350" s="225"/>
      <c r="B350" s="290" t="s">
        <v>40</v>
      </c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2"/>
      <c r="O350" s="9"/>
      <c r="P350" s="3"/>
    </row>
    <row r="351" spans="1:16">
      <c r="B351" s="11">
        <f t="shared" ref="B351:N354" si="12">IFERROR(VLOOKUP($B$350,$4:$126,MATCH($P351&amp;"/"&amp;B$324,$2:$2,0),FALSE),"")</f>
        <v>4392036</v>
      </c>
      <c r="C351" s="11">
        <f t="shared" si="12"/>
        <v>4487511</v>
      </c>
      <c r="D351" s="11">
        <f t="shared" si="12"/>
        <v>4609180</v>
      </c>
      <c r="E351" s="11">
        <f t="shared" si="12"/>
        <v>3096714</v>
      </c>
      <c r="F351" s="11">
        <f t="shared" si="12"/>
        <v>4032026</v>
      </c>
      <c r="G351" s="11">
        <f t="shared" si="12"/>
        <v>6051782</v>
      </c>
      <c r="H351" s="11">
        <f t="shared" si="12"/>
        <v>5581293</v>
      </c>
      <c r="I351" s="11">
        <f t="shared" si="12"/>
        <v>5532027</v>
      </c>
      <c r="J351" s="11">
        <f t="shared" si="12"/>
        <v>7929011</v>
      </c>
      <c r="K351" s="11">
        <f t="shared" si="12"/>
        <v>6601753</v>
      </c>
      <c r="L351" s="11">
        <f t="shared" si="12"/>
        <v>15529708</v>
      </c>
      <c r="M351" s="11">
        <f t="shared" si="12"/>
        <v>15117985</v>
      </c>
      <c r="N351" s="11">
        <f t="shared" si="12"/>
        <v>27305463</v>
      </c>
      <c r="O351" s="9"/>
      <c r="P351" s="12" t="s">
        <v>202</v>
      </c>
    </row>
    <row r="352" spans="1:16">
      <c r="B352" s="11">
        <f t="shared" si="12"/>
        <v>2882660</v>
      </c>
      <c r="C352" s="11">
        <f t="shared" si="12"/>
        <v>4215958</v>
      </c>
      <c r="D352" s="11">
        <f t="shared" si="12"/>
        <v>4442138</v>
      </c>
      <c r="E352" s="11">
        <f t="shared" si="12"/>
        <v>3247969</v>
      </c>
      <c r="F352" s="11">
        <f t="shared" si="12"/>
        <v>4305797</v>
      </c>
      <c r="G352" s="11">
        <f t="shared" si="12"/>
        <v>6939521</v>
      </c>
      <c r="H352" s="11">
        <f t="shared" si="12"/>
        <v>7035626</v>
      </c>
      <c r="I352" s="11">
        <f t="shared" si="12"/>
        <v>5393943</v>
      </c>
      <c r="J352" s="11">
        <f t="shared" si="12"/>
        <v>5510896</v>
      </c>
      <c r="K352" s="11">
        <f t="shared" si="12"/>
        <v>6548754</v>
      </c>
      <c r="L352" s="11">
        <f t="shared" si="12"/>
        <v>10663818</v>
      </c>
      <c r="M352" s="11">
        <f t="shared" si="12"/>
        <v>15656143</v>
      </c>
      <c r="N352" s="11">
        <f t="shared" si="12"/>
        <v>19526329</v>
      </c>
      <c r="O352" s="9"/>
      <c r="P352" s="12" t="s">
        <v>203</v>
      </c>
    </row>
    <row r="353" spans="1:16">
      <c r="B353" s="11">
        <f t="shared" si="12"/>
        <v>4253505</v>
      </c>
      <c r="C353" s="11">
        <f t="shared" si="12"/>
        <v>3477867</v>
      </c>
      <c r="D353" s="11">
        <f t="shared" si="12"/>
        <v>3023027</v>
      </c>
      <c r="E353" s="11">
        <f t="shared" si="12"/>
        <v>3096055</v>
      </c>
      <c r="F353" s="11">
        <f t="shared" si="12"/>
        <v>6902623</v>
      </c>
      <c r="G353" s="11">
        <f t="shared" si="12"/>
        <v>5611487</v>
      </c>
      <c r="H353" s="11">
        <f t="shared" si="12"/>
        <v>6003509</v>
      </c>
      <c r="I353" s="11">
        <f t="shared" si="12"/>
        <v>5563795</v>
      </c>
      <c r="J353" s="11">
        <f t="shared" si="12"/>
        <v>6458969</v>
      </c>
      <c r="K353" s="11">
        <f t="shared" si="12"/>
        <v>7279267</v>
      </c>
      <c r="L353" s="11">
        <f t="shared" si="12"/>
        <v>14282535</v>
      </c>
      <c r="M353" s="11">
        <f t="shared" si="12"/>
        <v>15941507</v>
      </c>
      <c r="N353" s="11" t="str">
        <f t="shared" si="12"/>
        <v/>
      </c>
      <c r="O353" s="9"/>
      <c r="P353" s="12" t="s">
        <v>204</v>
      </c>
    </row>
    <row r="354" spans="1:16">
      <c r="B354" s="11">
        <f t="shared" si="12"/>
        <v>5392518</v>
      </c>
      <c r="C354" s="11">
        <f t="shared" si="12"/>
        <v>3937173</v>
      </c>
      <c r="D354" s="11">
        <f t="shared" si="12"/>
        <v>3764924</v>
      </c>
      <c r="E354" s="11">
        <f t="shared" si="12"/>
        <v>3292388.34</v>
      </c>
      <c r="F354" s="11">
        <f t="shared" si="12"/>
        <v>6326379.1119999997</v>
      </c>
      <c r="G354" s="11">
        <f t="shared" si="12"/>
        <v>5499102.5650000004</v>
      </c>
      <c r="H354" s="11">
        <f t="shared" si="12"/>
        <v>7018151.5099999998</v>
      </c>
      <c r="I354" s="11">
        <f t="shared" si="12"/>
        <v>7336995.75</v>
      </c>
      <c r="J354" s="11">
        <f t="shared" si="12"/>
        <v>6659019.8049999997</v>
      </c>
      <c r="K354" s="11">
        <f t="shared" si="12"/>
        <v>13114265.49</v>
      </c>
      <c r="L354" s="11">
        <f t="shared" si="12"/>
        <v>15301264.119999999</v>
      </c>
      <c r="M354" s="11">
        <f t="shared" si="12"/>
        <v>16378259.938999999</v>
      </c>
      <c r="N354" s="1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19526329</v>
      </c>
      <c r="O354" s="9">
        <f>RATE(M$324-B$324,,-B354,M354)</f>
        <v>0.10627084938516912</v>
      </c>
      <c r="P354" s="12" t="s">
        <v>205</v>
      </c>
    </row>
    <row r="355" spans="1:16">
      <c r="B355" s="13">
        <f t="shared" ref="B355:N355" si="13">+B354/B$378</f>
        <v>0.12316245879181742</v>
      </c>
      <c r="C355" s="13">
        <f t="shared" si="13"/>
        <v>7.7358054600165635E-2</v>
      </c>
      <c r="D355" s="13">
        <f t="shared" si="13"/>
        <v>6.9937669510552566E-2</v>
      </c>
      <c r="E355" s="13">
        <f t="shared" si="13"/>
        <v>5.1396054585287225E-2</v>
      </c>
      <c r="F355" s="13">
        <f t="shared" si="13"/>
        <v>9.0011886164871088E-2</v>
      </c>
      <c r="G355" s="13">
        <f t="shared" si="13"/>
        <v>7.092067960798501E-2</v>
      </c>
      <c r="H355" s="13">
        <f t="shared" si="13"/>
        <v>7.8824470290135243E-2</v>
      </c>
      <c r="I355" s="13">
        <f t="shared" si="13"/>
        <v>7.1202115016161999E-2</v>
      </c>
      <c r="J355" s="13">
        <f t="shared" si="13"/>
        <v>6.3706005382413333E-2</v>
      </c>
      <c r="K355" s="13">
        <f t="shared" si="13"/>
        <v>0.10876565456803435</v>
      </c>
      <c r="L355" s="13">
        <f t="shared" si="13"/>
        <v>9.4622903910690184E-2</v>
      </c>
      <c r="M355" s="13">
        <f t="shared" si="13"/>
        <v>9.6380671479582417E-2</v>
      </c>
      <c r="N355" s="13">
        <f t="shared" si="13"/>
        <v>9.0248173859479613E-2</v>
      </c>
      <c r="O355" s="9">
        <f>RATE(M$324-B$324,,-B355,M355)</f>
        <v>-2.2044178856287486E-2</v>
      </c>
      <c r="P355" s="14" t="s">
        <v>206</v>
      </c>
    </row>
    <row r="356" spans="1:16">
      <c r="B356" s="290" t="s">
        <v>44</v>
      </c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2"/>
      <c r="O356" s="9"/>
      <c r="P356" s="3"/>
    </row>
    <row r="357" spans="1:16">
      <c r="B357" s="11">
        <f t="shared" ref="B357:N360" si="14">IFERROR(VLOOKUP($B$356,$4:$126,MATCH($P357&amp;"/"&amp;B$324,$2:$2,0),FALSE),"")</f>
        <v>29396694</v>
      </c>
      <c r="C357" s="11">
        <f t="shared" si="14"/>
        <v>33137980</v>
      </c>
      <c r="D357" s="11">
        <f t="shared" si="14"/>
        <v>38407673</v>
      </c>
      <c r="E357" s="11">
        <f t="shared" si="14"/>
        <v>2418927</v>
      </c>
      <c r="F357" s="11">
        <f t="shared" si="14"/>
        <v>2470967</v>
      </c>
      <c r="G357" s="11">
        <f t="shared" si="14"/>
        <v>2447691</v>
      </c>
      <c r="H357" s="11">
        <f t="shared" si="14"/>
        <v>2297021</v>
      </c>
      <c r="I357" s="11">
        <f t="shared" si="14"/>
        <v>2074426</v>
      </c>
      <c r="J357" s="11">
        <f t="shared" si="14"/>
        <v>1883371</v>
      </c>
      <c r="K357" s="11">
        <f t="shared" si="14"/>
        <v>1766819</v>
      </c>
      <c r="L357" s="11">
        <f t="shared" si="14"/>
        <v>1593016</v>
      </c>
      <c r="M357" s="11">
        <f t="shared" si="14"/>
        <v>1606162</v>
      </c>
      <c r="N357" s="11">
        <f t="shared" si="14"/>
        <v>1562686</v>
      </c>
      <c r="O357" s="9"/>
      <c r="P357" s="12" t="s">
        <v>202</v>
      </c>
    </row>
    <row r="358" spans="1:16">
      <c r="B358" s="11">
        <f t="shared" si="14"/>
        <v>31191066</v>
      </c>
      <c r="C358" s="11">
        <f t="shared" si="14"/>
        <v>36703920</v>
      </c>
      <c r="D358" s="11">
        <f t="shared" si="14"/>
        <v>39111781</v>
      </c>
      <c r="E358" s="11">
        <f t="shared" si="14"/>
        <v>2237850</v>
      </c>
      <c r="F358" s="11">
        <f t="shared" si="14"/>
        <v>2468972</v>
      </c>
      <c r="G358" s="11">
        <f t="shared" si="14"/>
        <v>2423610</v>
      </c>
      <c r="H358" s="11">
        <f t="shared" si="14"/>
        <v>2243929</v>
      </c>
      <c r="I358" s="11">
        <f t="shared" si="14"/>
        <v>2008800</v>
      </c>
      <c r="J358" s="11">
        <f t="shared" si="14"/>
        <v>1817124</v>
      </c>
      <c r="K358" s="11">
        <f t="shared" si="14"/>
        <v>1733949</v>
      </c>
      <c r="L358" s="11">
        <f t="shared" si="14"/>
        <v>1551877</v>
      </c>
      <c r="M358" s="11">
        <f t="shared" si="14"/>
        <v>1590182</v>
      </c>
      <c r="N358" s="11">
        <f t="shared" si="14"/>
        <v>1532325</v>
      </c>
      <c r="O358" s="9"/>
      <c r="P358" s="12" t="s">
        <v>203</v>
      </c>
    </row>
    <row r="359" spans="1:16">
      <c r="B359" s="11">
        <f t="shared" si="14"/>
        <v>32326138</v>
      </c>
      <c r="C359" s="11">
        <f t="shared" si="14"/>
        <v>37242876</v>
      </c>
      <c r="D359" s="11">
        <f t="shared" si="14"/>
        <v>40265178</v>
      </c>
      <c r="E359" s="11">
        <f t="shared" si="14"/>
        <v>2313556</v>
      </c>
      <c r="F359" s="11">
        <f t="shared" si="14"/>
        <v>2465154</v>
      </c>
      <c r="G359" s="11">
        <f t="shared" si="14"/>
        <v>2367377</v>
      </c>
      <c r="H359" s="11">
        <f t="shared" si="14"/>
        <v>2188725</v>
      </c>
      <c r="I359" s="11">
        <f t="shared" si="14"/>
        <v>1970887</v>
      </c>
      <c r="J359" s="11">
        <f t="shared" si="14"/>
        <v>1804712</v>
      </c>
      <c r="K359" s="11">
        <f t="shared" si="14"/>
        <v>1697891</v>
      </c>
      <c r="L359" s="11">
        <f t="shared" si="14"/>
        <v>1629041</v>
      </c>
      <c r="M359" s="11">
        <f t="shared" si="14"/>
        <v>1592547</v>
      </c>
      <c r="N359" s="11" t="str">
        <f t="shared" si="14"/>
        <v/>
      </c>
      <c r="O359" s="9"/>
      <c r="P359" s="12" t="s">
        <v>204</v>
      </c>
    </row>
    <row r="360" spans="1:16">
      <c r="B360" s="11">
        <f t="shared" si="14"/>
        <v>31660922</v>
      </c>
      <c r="C360" s="11">
        <f t="shared" si="14"/>
        <v>38433525</v>
      </c>
      <c r="D360" s="11">
        <f t="shared" si="14"/>
        <v>42167412</v>
      </c>
      <c r="E360" s="11">
        <f t="shared" si="14"/>
        <v>2423240.41</v>
      </c>
      <c r="F360" s="11">
        <f t="shared" si="14"/>
        <v>2463434.3250000002</v>
      </c>
      <c r="G360" s="11">
        <f t="shared" si="14"/>
        <v>2352903.1639999999</v>
      </c>
      <c r="H360" s="11">
        <f t="shared" si="14"/>
        <v>2140491.3199999998</v>
      </c>
      <c r="I360" s="11">
        <f t="shared" si="14"/>
        <v>1939047.8810000001</v>
      </c>
      <c r="J360" s="11">
        <f t="shared" si="14"/>
        <v>1796803.659</v>
      </c>
      <c r="K360" s="11">
        <f t="shared" si="14"/>
        <v>1675813.73</v>
      </c>
      <c r="L360" s="11">
        <f t="shared" si="14"/>
        <v>1646079.49</v>
      </c>
      <c r="M360" s="11">
        <f t="shared" si="14"/>
        <v>1596512.0249999999</v>
      </c>
      <c r="N360" s="1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1532325</v>
      </c>
      <c r="O360" s="9">
        <f>RATE(M$324-B$324,,-B360,M360)</f>
        <v>-0.23781751063274087</v>
      </c>
      <c r="P360" s="12" t="s">
        <v>205</v>
      </c>
    </row>
    <row r="361" spans="1:16">
      <c r="A361" s="225"/>
      <c r="B361" s="13">
        <f t="shared" ref="B361:N361" si="15">+B360/B$378</f>
        <v>0.72311988594863208</v>
      </c>
      <c r="C361" s="13">
        <f t="shared" si="15"/>
        <v>0.75514657990056089</v>
      </c>
      <c r="D361" s="13">
        <f t="shared" si="15"/>
        <v>0.78330678775223839</v>
      </c>
      <c r="E361" s="13">
        <f t="shared" si="15"/>
        <v>3.7828161056369741E-2</v>
      </c>
      <c r="F361" s="13">
        <f t="shared" si="15"/>
        <v>3.5049807498247834E-2</v>
      </c>
      <c r="G361" s="13">
        <f t="shared" si="15"/>
        <v>3.0344858905656399E-2</v>
      </c>
      <c r="H361" s="13">
        <f t="shared" si="15"/>
        <v>2.4040959249629019E-2</v>
      </c>
      <c r="I361" s="13">
        <f t="shared" si="15"/>
        <v>1.8817553525883834E-2</v>
      </c>
      <c r="J361" s="13">
        <f t="shared" si="15"/>
        <v>1.7189794733069422E-2</v>
      </c>
      <c r="K361" s="13">
        <f t="shared" si="15"/>
        <v>1.3898679832014683E-2</v>
      </c>
      <c r="L361" s="13">
        <f t="shared" si="15"/>
        <v>1.0179343366019089E-2</v>
      </c>
      <c r="M361" s="13">
        <f t="shared" si="15"/>
        <v>9.3949480328081071E-3</v>
      </c>
      <c r="N361" s="13">
        <f t="shared" si="15"/>
        <v>7.0822084893287975E-3</v>
      </c>
      <c r="O361" s="9">
        <f>RATE(M$324-B$324,,-B361,M361)</f>
        <v>-0.32622214291982393</v>
      </c>
      <c r="P361" s="14" t="s">
        <v>206</v>
      </c>
    </row>
    <row r="362" spans="1:16">
      <c r="B362" s="284" t="s">
        <v>48</v>
      </c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6"/>
      <c r="O362" s="9"/>
      <c r="P362" s="3"/>
    </row>
    <row r="363" spans="1:16">
      <c r="B363" s="11">
        <f t="shared" ref="B363:N366" si="16">IFERROR(VLOOKUP($B$362,$4:$126,MATCH($P363&amp;"/"&amp;B$324,$2:$2,0),FALSE),"")</f>
        <v>189776</v>
      </c>
      <c r="C363" s="11">
        <f t="shared" si="16"/>
        <v>5455924</v>
      </c>
      <c r="D363" s="11">
        <f t="shared" si="16"/>
        <v>172650</v>
      </c>
      <c r="E363" s="11">
        <f t="shared" si="16"/>
        <v>163300</v>
      </c>
      <c r="F363" s="11">
        <f t="shared" si="16"/>
        <v>154822</v>
      </c>
      <c r="G363" s="11">
        <f t="shared" si="16"/>
        <v>178819</v>
      </c>
      <c r="H363" s="11">
        <f t="shared" si="16"/>
        <v>0</v>
      </c>
      <c r="I363" s="11">
        <f t="shared" si="16"/>
        <v>0</v>
      </c>
      <c r="J363" s="11">
        <f t="shared" si="16"/>
        <v>0</v>
      </c>
      <c r="K363" s="11">
        <f t="shared" si="16"/>
        <v>0</v>
      </c>
      <c r="L363" s="11">
        <f t="shared" si="16"/>
        <v>0</v>
      </c>
      <c r="M363" s="11">
        <f t="shared" si="16"/>
        <v>0</v>
      </c>
      <c r="N363" s="11">
        <f t="shared" si="16"/>
        <v>0</v>
      </c>
      <c r="O363" s="9"/>
      <c r="P363" s="12" t="s">
        <v>202</v>
      </c>
    </row>
    <row r="364" spans="1:16">
      <c r="B364" s="11">
        <f t="shared" si="16"/>
        <v>187519</v>
      </c>
      <c r="C364" s="11">
        <f t="shared" si="16"/>
        <v>179161</v>
      </c>
      <c r="D364" s="11">
        <f t="shared" si="16"/>
        <v>168636</v>
      </c>
      <c r="E364" s="11">
        <f t="shared" si="16"/>
        <v>161028</v>
      </c>
      <c r="F364" s="11">
        <f t="shared" si="16"/>
        <v>152852</v>
      </c>
      <c r="G364" s="11">
        <f t="shared" si="16"/>
        <v>0</v>
      </c>
      <c r="H364" s="11">
        <f t="shared" si="16"/>
        <v>0</v>
      </c>
      <c r="I364" s="11">
        <f t="shared" si="16"/>
        <v>0</v>
      </c>
      <c r="J364" s="11">
        <f t="shared" si="16"/>
        <v>0</v>
      </c>
      <c r="K364" s="11">
        <f t="shared" si="16"/>
        <v>0</v>
      </c>
      <c r="L364" s="11">
        <f t="shared" si="16"/>
        <v>0</v>
      </c>
      <c r="M364" s="11">
        <f t="shared" si="16"/>
        <v>0</v>
      </c>
      <c r="N364" s="11">
        <f t="shared" si="16"/>
        <v>0</v>
      </c>
      <c r="O364" s="9"/>
      <c r="P364" s="12" t="s">
        <v>203</v>
      </c>
    </row>
    <row r="365" spans="1:16">
      <c r="B365" s="11">
        <f t="shared" si="16"/>
        <v>185262</v>
      </c>
      <c r="C365" s="11">
        <f t="shared" si="16"/>
        <v>176903</v>
      </c>
      <c r="D365" s="11">
        <f t="shared" si="16"/>
        <v>166381</v>
      </c>
      <c r="E365" s="11">
        <f t="shared" si="16"/>
        <v>158756</v>
      </c>
      <c r="F365" s="11">
        <f t="shared" si="16"/>
        <v>150883</v>
      </c>
      <c r="G365" s="11">
        <f t="shared" si="16"/>
        <v>171589</v>
      </c>
      <c r="H365" s="11">
        <f t="shared" si="16"/>
        <v>123737</v>
      </c>
      <c r="I365" s="11">
        <f t="shared" si="16"/>
        <v>0</v>
      </c>
      <c r="J365" s="11">
        <f t="shared" si="16"/>
        <v>0</v>
      </c>
      <c r="K365" s="11">
        <f t="shared" si="16"/>
        <v>0</v>
      </c>
      <c r="L365" s="11">
        <f t="shared" si="16"/>
        <v>0</v>
      </c>
      <c r="M365" s="11">
        <f t="shared" si="16"/>
        <v>386618</v>
      </c>
      <c r="N365" s="11" t="str">
        <f t="shared" si="16"/>
        <v/>
      </c>
      <c r="O365" s="9"/>
      <c r="P365" s="12" t="s">
        <v>204</v>
      </c>
    </row>
    <row r="366" spans="1:16">
      <c r="B366" s="11">
        <f t="shared" si="16"/>
        <v>3495804</v>
      </c>
      <c r="C366" s="11">
        <f t="shared" si="16"/>
        <v>174906</v>
      </c>
      <c r="D366" s="11">
        <f t="shared" si="16"/>
        <v>165572</v>
      </c>
      <c r="E366" s="11">
        <f t="shared" si="16"/>
        <v>156792.37</v>
      </c>
      <c r="F366" s="11">
        <f t="shared" si="16"/>
        <v>181003.20199999999</v>
      </c>
      <c r="G366" s="11">
        <f t="shared" si="16"/>
        <v>0</v>
      </c>
      <c r="H366" s="11">
        <f t="shared" si="16"/>
        <v>0</v>
      </c>
      <c r="I366" s="11">
        <f t="shared" si="16"/>
        <v>0</v>
      </c>
      <c r="J366" s="11">
        <f t="shared" si="16"/>
        <v>481771.30200000003</v>
      </c>
      <c r="K366" s="11">
        <f t="shared" si="16"/>
        <v>0</v>
      </c>
      <c r="L366" s="11">
        <f t="shared" si="16"/>
        <v>0</v>
      </c>
      <c r="M366" s="11">
        <f t="shared" si="16"/>
        <v>0</v>
      </c>
      <c r="N366" s="1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0</v>
      </c>
      <c r="O366" s="9" t="e">
        <f>RATE(M$324-B$324,,-B366,M366)</f>
        <v>#NUM!</v>
      </c>
      <c r="P366" s="12" t="s">
        <v>205</v>
      </c>
    </row>
    <row r="367" spans="1:16">
      <c r="B367" s="13">
        <f t="shared" ref="B367:N367" si="17">+B366/B$378</f>
        <v>7.9842443937001323E-2</v>
      </c>
      <c r="C367" s="13">
        <f t="shared" si="17"/>
        <v>3.4365743892626945E-3</v>
      </c>
      <c r="D367" s="13">
        <f t="shared" si="17"/>
        <v>3.0756848786857873E-3</v>
      </c>
      <c r="E367" s="13">
        <f t="shared" si="17"/>
        <v>2.447618073837715E-3</v>
      </c>
      <c r="F367" s="13">
        <f t="shared" si="17"/>
        <v>2.5753182547971786E-3</v>
      </c>
      <c r="G367" s="13">
        <f t="shared" si="17"/>
        <v>0</v>
      </c>
      <c r="H367" s="13">
        <f t="shared" si="17"/>
        <v>0</v>
      </c>
      <c r="I367" s="13">
        <f t="shared" si="17"/>
        <v>0</v>
      </c>
      <c r="J367" s="13">
        <f t="shared" si="17"/>
        <v>4.6090454837300603E-3</v>
      </c>
      <c r="K367" s="13">
        <f t="shared" si="17"/>
        <v>0</v>
      </c>
      <c r="L367" s="13">
        <f t="shared" si="17"/>
        <v>0</v>
      </c>
      <c r="M367" s="13">
        <f t="shared" si="17"/>
        <v>0</v>
      </c>
      <c r="N367" s="13">
        <f t="shared" si="17"/>
        <v>0</v>
      </c>
      <c r="O367" s="9" t="e">
        <f>RATE(M$324-B$324,,-B367,M367)</f>
        <v>#NUM!</v>
      </c>
      <c r="P367" s="14" t="s">
        <v>206</v>
      </c>
    </row>
    <row r="368" spans="1:16">
      <c r="A368" s="225"/>
      <c r="B368" s="347" t="s">
        <v>54</v>
      </c>
      <c r="C368" s="348"/>
      <c r="D368" s="348"/>
      <c r="E368" s="348"/>
      <c r="F368" s="348"/>
      <c r="G368" s="348"/>
      <c r="H368" s="348"/>
      <c r="I368" s="348"/>
      <c r="J368" s="348"/>
      <c r="K368" s="348"/>
      <c r="L368" s="348"/>
      <c r="M368" s="348"/>
      <c r="N368" s="349"/>
      <c r="O368" s="9"/>
      <c r="P368" s="3"/>
    </row>
    <row r="369" spans="1:16">
      <c r="B369" s="11">
        <f t="shared" ref="B369:N372" si="18">IFERROR(VLOOKUP($B$368,$4:$126,MATCH($P369&amp;"/"&amp;B$324,$2:$2,0),FALSE),"")</f>
        <v>32727116</v>
      </c>
      <c r="C369" s="11">
        <f t="shared" si="18"/>
        <v>41873226</v>
      </c>
      <c r="D369" s="11">
        <f t="shared" si="18"/>
        <v>46930995</v>
      </c>
      <c r="E369" s="11">
        <f t="shared" si="18"/>
        <v>51837770</v>
      </c>
      <c r="F369" s="11">
        <f t="shared" si="18"/>
        <v>61584877</v>
      </c>
      <c r="G369" s="11">
        <f t="shared" si="18"/>
        <v>65129279</v>
      </c>
      <c r="H369" s="11">
        <f t="shared" si="18"/>
        <v>73565160</v>
      </c>
      <c r="I369" s="11">
        <f t="shared" si="18"/>
        <v>84186374</v>
      </c>
      <c r="J369" s="11">
        <f t="shared" si="18"/>
        <v>95649909</v>
      </c>
      <c r="K369" s="11">
        <f t="shared" si="18"/>
        <v>98603440</v>
      </c>
      <c r="L369" s="11">
        <f t="shared" si="18"/>
        <v>106836229</v>
      </c>
      <c r="M369" s="11">
        <f t="shared" si="18"/>
        <v>147964221</v>
      </c>
      <c r="N369" s="11">
        <f t="shared" si="18"/>
        <v>192103113</v>
      </c>
      <c r="O369" s="9"/>
      <c r="P369" s="12" t="s">
        <v>202</v>
      </c>
    </row>
    <row r="370" spans="1:16">
      <c r="B370" s="11">
        <f t="shared" si="18"/>
        <v>34547552</v>
      </c>
      <c r="C370" s="11">
        <f t="shared" si="18"/>
        <v>45002152</v>
      </c>
      <c r="D370" s="11">
        <f t="shared" si="18"/>
        <v>47504770</v>
      </c>
      <c r="E370" s="11">
        <f t="shared" si="18"/>
        <v>52977183</v>
      </c>
      <c r="F370" s="11">
        <f t="shared" si="18"/>
        <v>61988018</v>
      </c>
      <c r="G370" s="11">
        <f t="shared" si="18"/>
        <v>66332488</v>
      </c>
      <c r="H370" s="11">
        <f t="shared" si="18"/>
        <v>77986076</v>
      </c>
      <c r="I370" s="11">
        <f t="shared" si="18"/>
        <v>92463719</v>
      </c>
      <c r="J370" s="11">
        <f t="shared" si="18"/>
        <v>96087850</v>
      </c>
      <c r="K370" s="11">
        <f t="shared" si="18"/>
        <v>102079507</v>
      </c>
      <c r="L370" s="11">
        <f t="shared" si="18"/>
        <v>112341785</v>
      </c>
      <c r="M370" s="11">
        <f t="shared" si="18"/>
        <v>152569834</v>
      </c>
      <c r="N370" s="11">
        <f t="shared" si="18"/>
        <v>196836265</v>
      </c>
      <c r="O370" s="9"/>
      <c r="P370" s="12" t="s">
        <v>203</v>
      </c>
    </row>
    <row r="371" spans="1:16">
      <c r="B371" s="11">
        <f t="shared" si="18"/>
        <v>35680484</v>
      </c>
      <c r="C371" s="11">
        <f t="shared" si="18"/>
        <v>45465205</v>
      </c>
      <c r="D371" s="11">
        <f t="shared" si="18"/>
        <v>48515858</v>
      </c>
      <c r="E371" s="11">
        <f t="shared" si="18"/>
        <v>59084959</v>
      </c>
      <c r="F371" s="11">
        <f t="shared" si="18"/>
        <v>61440934</v>
      </c>
      <c r="G371" s="11">
        <f t="shared" si="18"/>
        <v>69957628</v>
      </c>
      <c r="H371" s="11">
        <f t="shared" si="18"/>
        <v>79957350</v>
      </c>
      <c r="I371" s="11">
        <f t="shared" si="18"/>
        <v>94400171</v>
      </c>
      <c r="J371" s="11">
        <f t="shared" si="18"/>
        <v>95981958</v>
      </c>
      <c r="K371" s="11">
        <f t="shared" si="18"/>
        <v>105075122</v>
      </c>
      <c r="L371" s="11">
        <f t="shared" si="18"/>
        <v>146154240</v>
      </c>
      <c r="M371" s="11">
        <f t="shared" si="18"/>
        <v>153476015</v>
      </c>
      <c r="N371" s="11" t="str">
        <f t="shared" si="18"/>
        <v/>
      </c>
      <c r="O371" s="9"/>
      <c r="P371" s="12" t="s">
        <v>204</v>
      </c>
    </row>
    <row r="372" spans="1:16">
      <c r="B372" s="11">
        <f t="shared" si="18"/>
        <v>38391262</v>
      </c>
      <c r="C372" s="11">
        <f t="shared" si="18"/>
        <v>46958277</v>
      </c>
      <c r="D372" s="11">
        <f t="shared" si="18"/>
        <v>50067639</v>
      </c>
      <c r="E372" s="11">
        <f t="shared" si="18"/>
        <v>60766776.630000003</v>
      </c>
      <c r="F372" s="11">
        <f t="shared" si="18"/>
        <v>63957439.854000002</v>
      </c>
      <c r="G372" s="11">
        <f t="shared" si="18"/>
        <v>72039671.673999995</v>
      </c>
      <c r="H372" s="11">
        <f t="shared" si="18"/>
        <v>82017036.219999999</v>
      </c>
      <c r="I372" s="11">
        <f t="shared" si="18"/>
        <v>95707636.398000002</v>
      </c>
      <c r="J372" s="11">
        <f t="shared" si="18"/>
        <v>97868328.363000005</v>
      </c>
      <c r="K372" s="11">
        <f t="shared" si="18"/>
        <v>107459324.98</v>
      </c>
      <c r="L372" s="11">
        <f t="shared" si="18"/>
        <v>146406562.28999999</v>
      </c>
      <c r="M372" s="11">
        <f t="shared" si="18"/>
        <v>153554774.222</v>
      </c>
      <c r="N372" s="1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196836265</v>
      </c>
      <c r="O372" s="9">
        <f>RATE(M$324-B$324,,-B372,M372)</f>
        <v>0.13430562311760971</v>
      </c>
      <c r="P372" s="12" t="s">
        <v>205</v>
      </c>
    </row>
    <row r="373" spans="1:16">
      <c r="A373" s="226"/>
      <c r="B373" s="13">
        <f t="shared" ref="B373:M373" si="19">+B372/B$378</f>
        <v>0.87683754120818258</v>
      </c>
      <c r="C373" s="13">
        <f t="shared" si="19"/>
        <v>0.92264194539983435</v>
      </c>
      <c r="D373" s="13">
        <f t="shared" si="19"/>
        <v>0.93006233048944742</v>
      </c>
      <c r="E373" s="13">
        <f t="shared" si="19"/>
        <v>0.94860394525860714</v>
      </c>
      <c r="F373" s="13">
        <f t="shared" si="19"/>
        <v>0.9099881138351289</v>
      </c>
      <c r="G373" s="13">
        <f t="shared" si="19"/>
        <v>0.92907932039201502</v>
      </c>
      <c r="H373" s="13">
        <f t="shared" si="19"/>
        <v>0.92117552970986472</v>
      </c>
      <c r="I373" s="13">
        <f t="shared" si="19"/>
        <v>0.92879788498383797</v>
      </c>
      <c r="J373" s="13">
        <f t="shared" si="19"/>
        <v>0.93629399461758678</v>
      </c>
      <c r="K373" s="13">
        <f t="shared" si="19"/>
        <v>0.89123434551490266</v>
      </c>
      <c r="L373" s="13">
        <f t="shared" si="19"/>
        <v>0.90537709608930983</v>
      </c>
      <c r="M373" s="13">
        <f t="shared" si="19"/>
        <v>0.90361932852041749</v>
      </c>
      <c r="N373" s="13">
        <f>+N372/N$378</f>
        <v>0.90975182614052041</v>
      </c>
      <c r="O373" s="9">
        <f>RATE(M$324-B$324,,-B373,M373)</f>
        <v>2.7388751112932797E-3</v>
      </c>
      <c r="P373" s="14" t="s">
        <v>206</v>
      </c>
    </row>
    <row r="374" spans="1:16">
      <c r="B374" s="350" t="s">
        <v>55</v>
      </c>
      <c r="C374" s="351"/>
      <c r="D374" s="351"/>
      <c r="E374" s="351"/>
      <c r="F374" s="351"/>
      <c r="G374" s="351"/>
      <c r="H374" s="351"/>
      <c r="I374" s="351"/>
      <c r="J374" s="351"/>
      <c r="K374" s="351"/>
      <c r="L374" s="351"/>
      <c r="M374" s="351"/>
      <c r="N374" s="352"/>
      <c r="O374" s="9"/>
      <c r="P374" s="3"/>
    </row>
    <row r="375" spans="1:16">
      <c r="B375" s="11">
        <f t="shared" ref="B375:N378" si="20">IFERROR(VLOOKUP($B$374,$4:$126,MATCH($P375&amp;"/"&amp;B$324,$2:$2,0),FALSE),"")</f>
        <v>37119152</v>
      </c>
      <c r="C375" s="11">
        <f t="shared" si="20"/>
        <v>46360737</v>
      </c>
      <c r="D375" s="11">
        <f t="shared" si="20"/>
        <v>51540175</v>
      </c>
      <c r="E375" s="11">
        <f t="shared" si="20"/>
        <v>54934484</v>
      </c>
      <c r="F375" s="11">
        <f t="shared" si="20"/>
        <v>65616903</v>
      </c>
      <c r="G375" s="11">
        <f t="shared" si="20"/>
        <v>71181061</v>
      </c>
      <c r="H375" s="11">
        <f t="shared" si="20"/>
        <v>79146453</v>
      </c>
      <c r="I375" s="11">
        <f t="shared" si="20"/>
        <v>89718401</v>
      </c>
      <c r="J375" s="11">
        <f t="shared" si="20"/>
        <v>103578920</v>
      </c>
      <c r="K375" s="11">
        <f t="shared" si="20"/>
        <v>105205193</v>
      </c>
      <c r="L375" s="11">
        <f t="shared" si="20"/>
        <v>122365937</v>
      </c>
      <c r="M375" s="11">
        <f t="shared" si="20"/>
        <v>163082206</v>
      </c>
      <c r="N375" s="11">
        <f t="shared" si="20"/>
        <v>219408576</v>
      </c>
      <c r="O375" s="9"/>
      <c r="P375" s="12" t="s">
        <v>202</v>
      </c>
    </row>
    <row r="376" spans="1:16">
      <c r="B376" s="11">
        <f t="shared" si="20"/>
        <v>37430212</v>
      </c>
      <c r="C376" s="11">
        <f t="shared" si="20"/>
        <v>49218110</v>
      </c>
      <c r="D376" s="11">
        <f t="shared" si="20"/>
        <v>51946908</v>
      </c>
      <c r="E376" s="11">
        <f t="shared" si="20"/>
        <v>56225152</v>
      </c>
      <c r="F376" s="11">
        <f t="shared" si="20"/>
        <v>66293815</v>
      </c>
      <c r="G376" s="11">
        <f t="shared" si="20"/>
        <v>73272009</v>
      </c>
      <c r="H376" s="11">
        <f t="shared" si="20"/>
        <v>85021702</v>
      </c>
      <c r="I376" s="11">
        <f t="shared" si="20"/>
        <v>97857662</v>
      </c>
      <c r="J376" s="11">
        <f t="shared" si="20"/>
        <v>101598746</v>
      </c>
      <c r="K376" s="11">
        <f t="shared" si="20"/>
        <v>108628261</v>
      </c>
      <c r="L376" s="11">
        <f t="shared" si="20"/>
        <v>123005603</v>
      </c>
      <c r="M376" s="11">
        <f t="shared" si="20"/>
        <v>168225977</v>
      </c>
      <c r="N376" s="11">
        <f t="shared" si="20"/>
        <v>216362594</v>
      </c>
      <c r="O376" s="9"/>
      <c r="P376" s="12" t="s">
        <v>203</v>
      </c>
    </row>
    <row r="377" spans="1:16">
      <c r="B377" s="11">
        <f t="shared" si="20"/>
        <v>39933989</v>
      </c>
      <c r="C377" s="11">
        <f t="shared" si="20"/>
        <v>48943072</v>
      </c>
      <c r="D377" s="11">
        <f t="shared" si="20"/>
        <v>51538885</v>
      </c>
      <c r="E377" s="11">
        <f t="shared" si="20"/>
        <v>62181014</v>
      </c>
      <c r="F377" s="11">
        <f t="shared" si="20"/>
        <v>68343557</v>
      </c>
      <c r="G377" s="11">
        <f t="shared" si="20"/>
        <v>75569115</v>
      </c>
      <c r="H377" s="11">
        <f t="shared" si="20"/>
        <v>85960859</v>
      </c>
      <c r="I377" s="11">
        <f t="shared" si="20"/>
        <v>99963966</v>
      </c>
      <c r="J377" s="11">
        <f t="shared" si="20"/>
        <v>102440927</v>
      </c>
      <c r="K377" s="11">
        <f t="shared" si="20"/>
        <v>112354389</v>
      </c>
      <c r="L377" s="11">
        <f t="shared" si="20"/>
        <v>160436775</v>
      </c>
      <c r="M377" s="11">
        <f t="shared" si="20"/>
        <v>169417522</v>
      </c>
      <c r="N377" s="11" t="str">
        <f t="shared" si="20"/>
        <v/>
      </c>
      <c r="O377" s="9"/>
      <c r="P377" s="12" t="s">
        <v>204</v>
      </c>
    </row>
    <row r="378" spans="1:16">
      <c r="B378" s="11">
        <f t="shared" si="20"/>
        <v>43783780</v>
      </c>
      <c r="C378" s="11">
        <f t="shared" si="20"/>
        <v>50895450</v>
      </c>
      <c r="D378" s="11">
        <f t="shared" si="20"/>
        <v>53832563</v>
      </c>
      <c r="E378" s="11">
        <f t="shared" si="20"/>
        <v>64059164.979999997</v>
      </c>
      <c r="F378" s="11">
        <f t="shared" si="20"/>
        <v>70283818.966000006</v>
      </c>
      <c r="G378" s="11">
        <f t="shared" si="20"/>
        <v>77538774.238999993</v>
      </c>
      <c r="H378" s="11">
        <f t="shared" si="20"/>
        <v>89035187.730000004</v>
      </c>
      <c r="I378" s="11">
        <f t="shared" si="20"/>
        <v>103044632.148</v>
      </c>
      <c r="J378" s="11">
        <f t="shared" si="20"/>
        <v>104527348.168</v>
      </c>
      <c r="K378" s="11">
        <f t="shared" si="20"/>
        <v>120573590.45999999</v>
      </c>
      <c r="L378" s="11">
        <f t="shared" si="20"/>
        <v>161707826.41</v>
      </c>
      <c r="M378" s="11">
        <f t="shared" si="20"/>
        <v>169933034.16100001</v>
      </c>
      <c r="N378" s="1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216362594</v>
      </c>
      <c r="O378" s="9">
        <f>RATE(M$324-B$324,,-B378,M378)</f>
        <v>0.13120738735866685</v>
      </c>
      <c r="P378" s="12" t="s">
        <v>205</v>
      </c>
    </row>
    <row r="379" spans="1:16">
      <c r="B379" s="293" t="s">
        <v>56</v>
      </c>
      <c r="C379" s="294"/>
      <c r="D379" s="294"/>
      <c r="E379" s="294"/>
      <c r="F379" s="294"/>
      <c r="G379" s="294"/>
      <c r="H379" s="294"/>
      <c r="I379" s="294"/>
      <c r="J379" s="294"/>
      <c r="K379" s="294"/>
      <c r="L379" s="294"/>
      <c r="M379" s="294"/>
      <c r="N379" s="295"/>
    </row>
    <row r="380" spans="1:16">
      <c r="B380" s="296" t="s">
        <v>58</v>
      </c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8"/>
      <c r="O380" s="9"/>
      <c r="P380" s="3"/>
    </row>
    <row r="381" spans="1:16">
      <c r="B381" s="11">
        <f t="shared" ref="B381:N384" si="21">IFERROR(VLOOKUP($B$380,$4:$126,MATCH($P381&amp;"/"&amp;B$324,$2:$2,0),FALSE),"")</f>
        <v>63260</v>
      </c>
      <c r="C381" s="11">
        <f t="shared" si="21"/>
        <v>31751</v>
      </c>
      <c r="D381" s="11">
        <f t="shared" si="21"/>
        <v>11204</v>
      </c>
      <c r="E381" s="11">
        <f t="shared" si="21"/>
        <v>42479</v>
      </c>
      <c r="F381" s="11">
        <f t="shared" si="21"/>
        <v>6993</v>
      </c>
      <c r="G381" s="11">
        <f t="shared" si="21"/>
        <v>23673</v>
      </c>
      <c r="H381" s="11">
        <f t="shared" si="21"/>
        <v>482747</v>
      </c>
      <c r="I381" s="11">
        <f t="shared" si="21"/>
        <v>626017</v>
      </c>
      <c r="J381" s="11">
        <f t="shared" si="21"/>
        <v>674025</v>
      </c>
      <c r="K381" s="11">
        <f t="shared" si="21"/>
        <v>860644</v>
      </c>
      <c r="L381" s="11">
        <f t="shared" si="21"/>
        <v>873116</v>
      </c>
      <c r="M381" s="11">
        <f t="shared" si="21"/>
        <v>1802554</v>
      </c>
      <c r="N381" s="11">
        <f t="shared" si="21"/>
        <v>1429933</v>
      </c>
      <c r="O381" s="9"/>
      <c r="P381" s="12" t="s">
        <v>202</v>
      </c>
    </row>
    <row r="382" spans="1:16">
      <c r="B382" s="11">
        <f t="shared" si="21"/>
        <v>67494</v>
      </c>
      <c r="C382" s="11">
        <f t="shared" si="21"/>
        <v>16778</v>
      </c>
      <c r="D382" s="11">
        <f t="shared" si="21"/>
        <v>24290</v>
      </c>
      <c r="E382" s="11">
        <f t="shared" si="21"/>
        <v>14183</v>
      </c>
      <c r="F382" s="11">
        <f t="shared" si="21"/>
        <v>11444</v>
      </c>
      <c r="G382" s="11">
        <f t="shared" si="21"/>
        <v>14573</v>
      </c>
      <c r="H382" s="11">
        <f t="shared" si="21"/>
        <v>645956</v>
      </c>
      <c r="I382" s="11">
        <f t="shared" si="21"/>
        <v>639568</v>
      </c>
      <c r="J382" s="11">
        <f t="shared" si="21"/>
        <v>666247</v>
      </c>
      <c r="K382" s="11">
        <f t="shared" si="21"/>
        <v>862799</v>
      </c>
      <c r="L382" s="11">
        <f t="shared" si="21"/>
        <v>905740</v>
      </c>
      <c r="M382" s="11">
        <f t="shared" si="21"/>
        <v>1429585</v>
      </c>
      <c r="N382" s="11">
        <f t="shared" si="21"/>
        <v>1032782</v>
      </c>
      <c r="O382" s="9"/>
      <c r="P382" s="12" t="s">
        <v>203</v>
      </c>
    </row>
    <row r="383" spans="1:16">
      <c r="B383" s="11">
        <f t="shared" si="21"/>
        <v>83945</v>
      </c>
      <c r="C383" s="11">
        <f t="shared" si="21"/>
        <v>11396</v>
      </c>
      <c r="D383" s="11">
        <f t="shared" si="21"/>
        <v>8990</v>
      </c>
      <c r="E383" s="11">
        <f t="shared" si="21"/>
        <v>11925</v>
      </c>
      <c r="F383" s="11">
        <f t="shared" si="21"/>
        <v>14001</v>
      </c>
      <c r="G383" s="11">
        <f t="shared" si="21"/>
        <v>15688</v>
      </c>
      <c r="H383" s="11">
        <f t="shared" si="21"/>
        <v>637502</v>
      </c>
      <c r="I383" s="11">
        <f t="shared" si="21"/>
        <v>636788</v>
      </c>
      <c r="J383" s="11">
        <f t="shared" si="21"/>
        <v>722997</v>
      </c>
      <c r="K383" s="11">
        <f t="shared" si="21"/>
        <v>892075</v>
      </c>
      <c r="L383" s="11">
        <f t="shared" si="21"/>
        <v>1963894</v>
      </c>
      <c r="M383" s="11">
        <f t="shared" si="21"/>
        <v>1482430</v>
      </c>
      <c r="N383" s="11" t="str">
        <f t="shared" si="21"/>
        <v/>
      </c>
      <c r="O383" s="9"/>
      <c r="P383" s="12" t="s">
        <v>204</v>
      </c>
    </row>
    <row r="384" spans="1:16">
      <c r="B384" s="11">
        <f t="shared" si="21"/>
        <v>53325</v>
      </c>
      <c r="C384" s="11">
        <f t="shared" si="21"/>
        <v>6936</v>
      </c>
      <c r="D384" s="11">
        <f t="shared" si="21"/>
        <v>5989</v>
      </c>
      <c r="E384" s="11">
        <f t="shared" si="21"/>
        <v>6212.32</v>
      </c>
      <c r="F384" s="11">
        <f t="shared" si="21"/>
        <v>16218.934999999999</v>
      </c>
      <c r="G384" s="11">
        <f t="shared" si="21"/>
        <v>598412.05299999996</v>
      </c>
      <c r="H384" s="11">
        <f t="shared" si="21"/>
        <v>828393.32</v>
      </c>
      <c r="I384" s="11">
        <f t="shared" si="21"/>
        <v>904079.29399999999</v>
      </c>
      <c r="J384" s="11">
        <f t="shared" si="21"/>
        <v>825232.06400000001</v>
      </c>
      <c r="K384" s="11">
        <f t="shared" si="21"/>
        <v>1105875.71</v>
      </c>
      <c r="L384" s="11">
        <f t="shared" si="21"/>
        <v>2123681.4900000002</v>
      </c>
      <c r="M384" s="11">
        <f t="shared" si="21"/>
        <v>1694324.7579999999</v>
      </c>
      <c r="N384" s="1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1032782</v>
      </c>
      <c r="O384" s="9">
        <f>RATE(M$324-B$324,,-B384,M384)</f>
        <v>0.36946657169649738</v>
      </c>
      <c r="P384" s="12" t="s">
        <v>205</v>
      </c>
    </row>
    <row r="385" spans="1:16">
      <c r="A385" s="225"/>
      <c r="B385" s="13">
        <f t="shared" ref="B385:M385" si="22">+B384/B$378</f>
        <v>1.2179167719187335E-3</v>
      </c>
      <c r="C385" s="13">
        <f t="shared" si="22"/>
        <v>1.3627937271406382E-4</v>
      </c>
      <c r="D385" s="13">
        <f t="shared" si="22"/>
        <v>1.1125236597038859E-4</v>
      </c>
      <c r="E385" s="13">
        <f t="shared" si="22"/>
        <v>9.6977848555152986E-5</v>
      </c>
      <c r="F385" s="13">
        <f t="shared" si="22"/>
        <v>2.3076342803520614E-4</v>
      </c>
      <c r="G385" s="13">
        <f t="shared" si="22"/>
        <v>7.7175846390800202E-3</v>
      </c>
      <c r="H385" s="13">
        <f t="shared" si="22"/>
        <v>9.304111566677549E-3</v>
      </c>
      <c r="I385" s="13">
        <f t="shared" si="22"/>
        <v>8.7736670523652048E-3</v>
      </c>
      <c r="J385" s="13">
        <f t="shared" si="22"/>
        <v>7.8948914180206539E-3</v>
      </c>
      <c r="K385" s="13">
        <f t="shared" si="22"/>
        <v>9.1717904872947419E-3</v>
      </c>
      <c r="L385" s="13">
        <f t="shared" si="22"/>
        <v>1.3132830594207232E-2</v>
      </c>
      <c r="M385" s="13">
        <f t="shared" si="22"/>
        <v>9.970543787235284E-3</v>
      </c>
      <c r="N385" s="13">
        <f>+N384/N$378</f>
        <v>4.7733851813590291E-3</v>
      </c>
      <c r="O385" s="9">
        <f>RATE(M$324-B$324,,-B385,M385)</f>
        <v>0.21062378746850124</v>
      </c>
      <c r="P385" s="14" t="s">
        <v>206</v>
      </c>
    </row>
    <row r="386" spans="1:16">
      <c r="A386" s="225"/>
      <c r="B386" s="296" t="s">
        <v>65</v>
      </c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8"/>
      <c r="O386" s="9"/>
      <c r="P386" s="3"/>
    </row>
    <row r="387" spans="1:16">
      <c r="B387" s="11">
        <f t="shared" ref="B387:N390" si="23">IFERROR(VLOOKUP($B$386,$4:$126,MATCH($P387&amp;"/"&amp;B$324,$2:$2,0),FALSE),"")</f>
        <v>4628981</v>
      </c>
      <c r="C387" s="11">
        <f t="shared" si="23"/>
        <v>8293426</v>
      </c>
      <c r="D387" s="11">
        <f t="shared" si="23"/>
        <v>6454184</v>
      </c>
      <c r="E387" s="11">
        <f t="shared" si="23"/>
        <v>9360710</v>
      </c>
      <c r="F387" s="11">
        <f t="shared" si="23"/>
        <v>14330005</v>
      </c>
      <c r="G387" s="11">
        <f t="shared" si="23"/>
        <v>14206230</v>
      </c>
      <c r="H387" s="11">
        <f t="shared" si="23"/>
        <v>15703051</v>
      </c>
      <c r="I387" s="11">
        <f t="shared" si="23"/>
        <v>13632192</v>
      </c>
      <c r="J387" s="11">
        <f t="shared" si="23"/>
        <v>16706854</v>
      </c>
      <c r="K387" s="11">
        <f t="shared" si="23"/>
        <v>13063186</v>
      </c>
      <c r="L387" s="11">
        <f t="shared" si="23"/>
        <v>13277831</v>
      </c>
      <c r="M387" s="11">
        <f t="shared" si="23"/>
        <v>23346754</v>
      </c>
      <c r="N387" s="11">
        <f t="shared" si="23"/>
        <v>30031246</v>
      </c>
      <c r="O387" s="9"/>
      <c r="P387" s="12" t="s">
        <v>202</v>
      </c>
    </row>
    <row r="388" spans="1:16">
      <c r="B388" s="11">
        <f t="shared" si="23"/>
        <v>6829508</v>
      </c>
      <c r="C388" s="11">
        <f t="shared" si="23"/>
        <v>7403951</v>
      </c>
      <c r="D388" s="11">
        <f t="shared" si="23"/>
        <v>6999141</v>
      </c>
      <c r="E388" s="11">
        <f t="shared" si="23"/>
        <v>13212501</v>
      </c>
      <c r="F388" s="11">
        <f t="shared" si="23"/>
        <v>13906500</v>
      </c>
      <c r="G388" s="11">
        <f t="shared" si="23"/>
        <v>11921002</v>
      </c>
      <c r="H388" s="11">
        <f t="shared" si="23"/>
        <v>12590412</v>
      </c>
      <c r="I388" s="11">
        <f t="shared" si="23"/>
        <v>21225622</v>
      </c>
      <c r="J388" s="11">
        <f t="shared" si="23"/>
        <v>16229127</v>
      </c>
      <c r="K388" s="11">
        <f t="shared" si="23"/>
        <v>18345751</v>
      </c>
      <c r="L388" s="11">
        <f t="shared" si="23"/>
        <v>16807244</v>
      </c>
      <c r="M388" s="11">
        <f t="shared" si="23"/>
        <v>24946182</v>
      </c>
      <c r="N388" s="11">
        <f t="shared" si="23"/>
        <v>30616274</v>
      </c>
      <c r="O388" s="9"/>
      <c r="P388" s="12" t="s">
        <v>203</v>
      </c>
    </row>
    <row r="389" spans="1:16">
      <c r="B389" s="11">
        <f t="shared" si="23"/>
        <v>7469706</v>
      </c>
      <c r="C389" s="11">
        <f t="shared" si="23"/>
        <v>5744176</v>
      </c>
      <c r="D389" s="11">
        <f t="shared" si="23"/>
        <v>8232100</v>
      </c>
      <c r="E389" s="11">
        <f t="shared" si="23"/>
        <v>18104408</v>
      </c>
      <c r="F389" s="11">
        <f t="shared" si="23"/>
        <v>12285272</v>
      </c>
      <c r="G389" s="11">
        <f t="shared" si="23"/>
        <v>13781670</v>
      </c>
      <c r="H389" s="11">
        <f t="shared" si="23"/>
        <v>12703254</v>
      </c>
      <c r="I389" s="11">
        <f t="shared" si="23"/>
        <v>17152274</v>
      </c>
      <c r="J389" s="11">
        <f t="shared" si="23"/>
        <v>14945055</v>
      </c>
      <c r="K389" s="11">
        <f t="shared" si="23"/>
        <v>17749850</v>
      </c>
      <c r="L389" s="11">
        <f t="shared" si="23"/>
        <v>24740789</v>
      </c>
      <c r="M389" s="11">
        <f t="shared" si="23"/>
        <v>21940202</v>
      </c>
      <c r="N389" s="11" t="str">
        <f t="shared" si="23"/>
        <v/>
      </c>
      <c r="O389" s="9"/>
      <c r="P389" s="12" t="s">
        <v>204</v>
      </c>
    </row>
    <row r="390" spans="1:16">
      <c r="B390" s="11">
        <f t="shared" si="23"/>
        <v>8350826</v>
      </c>
      <c r="C390" s="11">
        <f t="shared" si="23"/>
        <v>6582813</v>
      </c>
      <c r="D390" s="11">
        <f t="shared" si="23"/>
        <v>10153294</v>
      </c>
      <c r="E390" s="11">
        <f t="shared" si="23"/>
        <v>15355490.060000001</v>
      </c>
      <c r="F390" s="11">
        <f t="shared" si="23"/>
        <v>14491661.132999999</v>
      </c>
      <c r="G390" s="11">
        <f t="shared" si="23"/>
        <v>15458231.937000001</v>
      </c>
      <c r="H390" s="11">
        <f t="shared" si="23"/>
        <v>14126491.380000001</v>
      </c>
      <c r="I390" s="11">
        <f t="shared" si="23"/>
        <v>15529897.641000001</v>
      </c>
      <c r="J390" s="11">
        <f t="shared" si="23"/>
        <v>14878403.465</v>
      </c>
      <c r="K390" s="11">
        <f t="shared" si="23"/>
        <v>14353979.039999999</v>
      </c>
      <c r="L390" s="11">
        <f t="shared" si="23"/>
        <v>24613354.140000001</v>
      </c>
      <c r="M390" s="11">
        <f t="shared" si="23"/>
        <v>21074977.197000001</v>
      </c>
      <c r="N390" s="1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30616274</v>
      </c>
      <c r="O390" s="9">
        <f>RATE(M$324-B$324,,-B390,M390)</f>
        <v>8.7799562674278367E-2</v>
      </c>
      <c r="P390" s="12" t="s">
        <v>205</v>
      </c>
    </row>
    <row r="391" spans="1:16">
      <c r="B391" s="13">
        <f t="shared" ref="B391:M391" si="24">+B390/B$378</f>
        <v>0.19072875845804085</v>
      </c>
      <c r="C391" s="13">
        <f t="shared" si="24"/>
        <v>0.12933991152450761</v>
      </c>
      <c r="D391" s="13">
        <f t="shared" si="24"/>
        <v>0.18860877941107876</v>
      </c>
      <c r="E391" s="13">
        <f t="shared" si="24"/>
        <v>0.23970793351418426</v>
      </c>
      <c r="F391" s="13">
        <f t="shared" si="24"/>
        <v>0.20618773063555895</v>
      </c>
      <c r="G391" s="13">
        <f t="shared" si="24"/>
        <v>0.19936131424199005</v>
      </c>
      <c r="H391" s="13">
        <f t="shared" si="24"/>
        <v>0.15866189245131612</v>
      </c>
      <c r="I391" s="13">
        <f t="shared" si="24"/>
        <v>0.15071039914718568</v>
      </c>
      <c r="J391" s="13">
        <f t="shared" si="24"/>
        <v>0.14233981561540154</v>
      </c>
      <c r="K391" s="13">
        <f t="shared" si="24"/>
        <v>0.11904745463113581</v>
      </c>
      <c r="L391" s="13">
        <f t="shared" si="24"/>
        <v>0.15220879957655478</v>
      </c>
      <c r="M391" s="13">
        <f t="shared" si="24"/>
        <v>0.12401930737629795</v>
      </c>
      <c r="N391" s="13">
        <f>+N390/N$378</f>
        <v>0.14150446911354742</v>
      </c>
      <c r="O391" s="9">
        <f>RATE(M$324-B$324,,-B391,M391)</f>
        <v>-3.8373003190638931E-2</v>
      </c>
      <c r="P391" s="14" t="s">
        <v>206</v>
      </c>
    </row>
    <row r="392" spans="1:16">
      <c r="B392" s="296" t="s">
        <v>91</v>
      </c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8"/>
      <c r="O392" s="9"/>
      <c r="P392" s="3"/>
    </row>
    <row r="393" spans="1:16">
      <c r="B393" s="11">
        <f t="shared" ref="B393:N396" si="25">IFERROR(VLOOKUP($B$392,$4:$126,MATCH($P393&amp;"/"&amp;B$324,$2:$2,0),FALSE),"")</f>
        <v>1973193</v>
      </c>
      <c r="C393" s="11">
        <f t="shared" si="25"/>
        <v>4643531</v>
      </c>
      <c r="D393" s="11">
        <f t="shared" si="25"/>
        <v>2565925</v>
      </c>
      <c r="E393" s="11">
        <f t="shared" si="25"/>
        <v>3973395</v>
      </c>
      <c r="F393" s="11">
        <f t="shared" si="25"/>
        <v>6803634</v>
      </c>
      <c r="G393" s="11">
        <f t="shared" si="25"/>
        <v>7315362</v>
      </c>
      <c r="H393" s="11">
        <f t="shared" si="25"/>
        <v>6753908</v>
      </c>
      <c r="I393" s="11">
        <f t="shared" si="25"/>
        <v>4878999</v>
      </c>
      <c r="J393" s="11">
        <f t="shared" si="25"/>
        <v>7108007</v>
      </c>
      <c r="K393" s="11">
        <f t="shared" si="25"/>
        <v>2436057</v>
      </c>
      <c r="L393" s="11">
        <f t="shared" si="25"/>
        <v>2247750</v>
      </c>
      <c r="M393" s="11">
        <f t="shared" si="25"/>
        <v>10254176</v>
      </c>
      <c r="N393" s="11">
        <f t="shared" si="25"/>
        <v>18455622</v>
      </c>
      <c r="O393" s="9"/>
      <c r="P393" s="12" t="s">
        <v>202</v>
      </c>
    </row>
    <row r="394" spans="1:16">
      <c r="B394" s="11">
        <f t="shared" si="25"/>
        <v>4223185</v>
      </c>
      <c r="C394" s="11">
        <f t="shared" si="25"/>
        <v>2752157</v>
      </c>
      <c r="D394" s="11">
        <f t="shared" si="25"/>
        <v>2835848</v>
      </c>
      <c r="E394" s="11">
        <f t="shared" si="25"/>
        <v>7610839</v>
      </c>
      <c r="F394" s="11">
        <f t="shared" si="25"/>
        <v>6960377</v>
      </c>
      <c r="G394" s="11">
        <f t="shared" si="25"/>
        <v>5397028</v>
      </c>
      <c r="H394" s="11">
        <f t="shared" si="25"/>
        <v>4106194</v>
      </c>
      <c r="I394" s="11">
        <f t="shared" si="25"/>
        <v>12172388</v>
      </c>
      <c r="J394" s="11">
        <f t="shared" si="25"/>
        <v>6750312</v>
      </c>
      <c r="K394" s="11">
        <f t="shared" si="25"/>
        <v>7434775</v>
      </c>
      <c r="L394" s="11">
        <f t="shared" si="25"/>
        <v>5648055</v>
      </c>
      <c r="M394" s="11">
        <f t="shared" si="25"/>
        <v>12214884</v>
      </c>
      <c r="N394" s="11">
        <f t="shared" si="25"/>
        <v>19650103</v>
      </c>
      <c r="O394" s="9"/>
      <c r="P394" s="12" t="s">
        <v>203</v>
      </c>
    </row>
    <row r="395" spans="1:16">
      <c r="B395" s="11">
        <f t="shared" si="25"/>
        <v>4873208</v>
      </c>
      <c r="C395" s="11">
        <f t="shared" si="25"/>
        <v>2092190</v>
      </c>
      <c r="D395" s="11">
        <f t="shared" si="25"/>
        <v>4484900</v>
      </c>
      <c r="E395" s="11">
        <f t="shared" si="25"/>
        <v>11410518</v>
      </c>
      <c r="F395" s="11">
        <f t="shared" si="25"/>
        <v>5765670</v>
      </c>
      <c r="G395" s="11">
        <f t="shared" si="25"/>
        <v>5681548</v>
      </c>
      <c r="H395" s="11">
        <f t="shared" si="25"/>
        <v>4027752</v>
      </c>
      <c r="I395" s="11">
        <f t="shared" si="25"/>
        <v>7639178</v>
      </c>
      <c r="J395" s="11">
        <f t="shared" si="25"/>
        <v>6051186</v>
      </c>
      <c r="K395" s="11">
        <f t="shared" si="25"/>
        <v>8152751</v>
      </c>
      <c r="L395" s="11">
        <f t="shared" si="25"/>
        <v>12097503</v>
      </c>
      <c r="M395" s="11">
        <f t="shared" si="25"/>
        <v>9773956</v>
      </c>
      <c r="N395" s="11" t="str">
        <f t="shared" si="25"/>
        <v/>
      </c>
      <c r="O395" s="9"/>
      <c r="P395" s="12" t="s">
        <v>204</v>
      </c>
    </row>
    <row r="396" spans="1:16">
      <c r="B396" s="11">
        <f t="shared" si="25"/>
        <v>4773849</v>
      </c>
      <c r="C396" s="11">
        <f t="shared" si="25"/>
        <v>2203744</v>
      </c>
      <c r="D396" s="11">
        <f t="shared" si="25"/>
        <v>4507373</v>
      </c>
      <c r="E396" s="11">
        <f t="shared" si="25"/>
        <v>7409904.3700000001</v>
      </c>
      <c r="F396" s="11">
        <f t="shared" si="25"/>
        <v>6844303.1509999996</v>
      </c>
      <c r="G396" s="11">
        <f t="shared" si="25"/>
        <v>6057726.9620000003</v>
      </c>
      <c r="H396" s="11">
        <f t="shared" si="25"/>
        <v>4683109.0599999996</v>
      </c>
      <c r="I396" s="11">
        <f t="shared" si="25"/>
        <v>5168982</v>
      </c>
      <c r="J396" s="11">
        <f t="shared" si="25"/>
        <v>4707620.46</v>
      </c>
      <c r="K396" s="11">
        <f t="shared" si="25"/>
        <v>2288306.23</v>
      </c>
      <c r="L396" s="11">
        <f t="shared" si="25"/>
        <v>10966060.57</v>
      </c>
      <c r="M396" s="11">
        <f t="shared" si="25"/>
        <v>8864964.5030000005</v>
      </c>
      <c r="N396" s="1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19650103</v>
      </c>
      <c r="O396" s="9">
        <f>RATE(M$324-B$324,,-B396,M396)</f>
        <v>5.7881738540881876E-2</v>
      </c>
      <c r="P396" s="12" t="s">
        <v>205</v>
      </c>
    </row>
    <row r="397" spans="1:16">
      <c r="B397" s="13">
        <f t="shared" ref="B397:M397" si="26">+B396/B$378</f>
        <v>0.1090323631262536</v>
      </c>
      <c r="C397" s="13">
        <f t="shared" si="26"/>
        <v>4.3299430499190009E-2</v>
      </c>
      <c r="D397" s="13">
        <f t="shared" si="26"/>
        <v>8.3729489156962489E-2</v>
      </c>
      <c r="E397" s="13">
        <f t="shared" si="26"/>
        <v>0.11567282171588494</v>
      </c>
      <c r="F397" s="13">
        <f t="shared" si="26"/>
        <v>9.7380922831056607E-2</v>
      </c>
      <c r="G397" s="13">
        <f t="shared" si="26"/>
        <v>7.8125131864067054E-2</v>
      </c>
      <c r="H397" s="13">
        <f t="shared" si="26"/>
        <v>5.2598407207289428E-2</v>
      </c>
      <c r="I397" s="13">
        <f t="shared" si="26"/>
        <v>5.0162554732360455E-2</v>
      </c>
      <c r="J397" s="13">
        <f t="shared" si="26"/>
        <v>4.5037213155295477E-2</v>
      </c>
      <c r="K397" s="13">
        <f t="shared" si="26"/>
        <v>1.8978502848508442E-2</v>
      </c>
      <c r="L397" s="13">
        <f t="shared" si="26"/>
        <v>6.7814037288438003E-2</v>
      </c>
      <c r="M397" s="13">
        <f t="shared" si="26"/>
        <v>5.2167399627555927E-2</v>
      </c>
      <c r="N397" s="13">
        <f>+N396/N$378</f>
        <v>9.0820241321381084E-2</v>
      </c>
      <c r="O397" s="9">
        <f>RATE(M$324-B$324,,-B397,M397)</f>
        <v>-6.482069480540778E-2</v>
      </c>
      <c r="P397" s="14" t="s">
        <v>206</v>
      </c>
    </row>
    <row r="398" spans="1:16">
      <c r="B398" s="296" t="s">
        <v>92</v>
      </c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8"/>
      <c r="O398" s="9"/>
      <c r="P398" s="3"/>
    </row>
    <row r="399" spans="1:16">
      <c r="B399" s="11">
        <f t="shared" ref="B399:N402" si="27">IFERROR(VLOOKUP($B$398,$4:$126,MATCH($P399&amp;"/"&amp;B$324,$2:$2,0),FALSE),"")</f>
        <v>9819971</v>
      </c>
      <c r="C399" s="11">
        <f t="shared" si="27"/>
        <v>12618405</v>
      </c>
      <c r="D399" s="11">
        <f t="shared" si="27"/>
        <v>15401473</v>
      </c>
      <c r="E399" s="11">
        <f t="shared" si="27"/>
        <v>16731786</v>
      </c>
      <c r="F399" s="11">
        <f t="shared" si="27"/>
        <v>19692880</v>
      </c>
      <c r="G399" s="11">
        <f t="shared" si="27"/>
        <v>18377248</v>
      </c>
      <c r="H399" s="11">
        <f t="shared" si="27"/>
        <v>13037556</v>
      </c>
      <c r="I399" s="11">
        <f t="shared" si="27"/>
        <v>10333754</v>
      </c>
      <c r="J399" s="11">
        <f t="shared" si="27"/>
        <v>14459067</v>
      </c>
      <c r="K399" s="11">
        <f t="shared" si="27"/>
        <v>12523010</v>
      </c>
      <c r="L399" s="11">
        <f t="shared" si="27"/>
        <v>7171800</v>
      </c>
      <c r="M399" s="11">
        <f t="shared" si="27"/>
        <v>19652136</v>
      </c>
      <c r="N399" s="11">
        <f t="shared" si="27"/>
        <v>70664662</v>
      </c>
      <c r="O399" s="9"/>
      <c r="P399" s="12" t="s">
        <v>202</v>
      </c>
    </row>
    <row r="400" spans="1:16">
      <c r="B400" s="11">
        <f t="shared" si="27"/>
        <v>8084896</v>
      </c>
      <c r="C400" s="11">
        <f t="shared" si="27"/>
        <v>17132038</v>
      </c>
      <c r="D400" s="11">
        <f t="shared" si="27"/>
        <v>15822640</v>
      </c>
      <c r="E400" s="11">
        <f t="shared" si="27"/>
        <v>14261015</v>
      </c>
      <c r="F400" s="11">
        <f t="shared" si="27"/>
        <v>20132518</v>
      </c>
      <c r="G400" s="11">
        <f t="shared" si="27"/>
        <v>16235998</v>
      </c>
      <c r="H400" s="11">
        <f t="shared" si="27"/>
        <v>12212451</v>
      </c>
      <c r="I400" s="11">
        <f t="shared" si="27"/>
        <v>11177569</v>
      </c>
      <c r="J400" s="11">
        <f t="shared" si="27"/>
        <v>13910567</v>
      </c>
      <c r="K400" s="11">
        <f t="shared" si="27"/>
        <v>11889830</v>
      </c>
      <c r="L400" s="11">
        <f t="shared" si="27"/>
        <v>7088400</v>
      </c>
      <c r="M400" s="11">
        <f t="shared" si="27"/>
        <v>25452421</v>
      </c>
      <c r="N400" s="11">
        <f t="shared" si="27"/>
        <v>70443081</v>
      </c>
      <c r="O400" s="9"/>
      <c r="P400" s="12" t="s">
        <v>203</v>
      </c>
    </row>
    <row r="401" spans="1:16">
      <c r="B401" s="11">
        <f t="shared" si="27"/>
        <v>9379791</v>
      </c>
      <c r="C401" s="11">
        <f t="shared" si="27"/>
        <v>19197478</v>
      </c>
      <c r="D401" s="11">
        <f t="shared" si="27"/>
        <v>14848505</v>
      </c>
      <c r="E401" s="11">
        <f t="shared" si="27"/>
        <v>14599889</v>
      </c>
      <c r="F401" s="11">
        <f t="shared" si="27"/>
        <v>20949778</v>
      </c>
      <c r="G401" s="11">
        <f t="shared" si="27"/>
        <v>14779517</v>
      </c>
      <c r="H401" s="11">
        <f t="shared" si="27"/>
        <v>11510595</v>
      </c>
      <c r="I401" s="11">
        <f t="shared" si="27"/>
        <v>15313173</v>
      </c>
      <c r="J401" s="11">
        <f t="shared" si="27"/>
        <v>13595287</v>
      </c>
      <c r="K401" s="11">
        <f t="shared" si="27"/>
        <v>9828850</v>
      </c>
      <c r="L401" s="11">
        <f t="shared" si="27"/>
        <v>16825562</v>
      </c>
      <c r="M401" s="11">
        <f t="shared" si="27"/>
        <v>27161275</v>
      </c>
      <c r="N401" s="11" t="str">
        <f t="shared" si="27"/>
        <v/>
      </c>
      <c r="O401" s="9"/>
      <c r="P401" s="12" t="s">
        <v>204</v>
      </c>
    </row>
    <row r="402" spans="1:16">
      <c r="B402" s="11">
        <f t="shared" si="27"/>
        <v>11836274</v>
      </c>
      <c r="C402" s="11">
        <f t="shared" si="27"/>
        <v>15730371</v>
      </c>
      <c r="D402" s="11">
        <f t="shared" si="27"/>
        <v>15433266</v>
      </c>
      <c r="E402" s="11">
        <f t="shared" si="27"/>
        <v>18484056.449999999</v>
      </c>
      <c r="F402" s="11">
        <f t="shared" si="27"/>
        <v>18943698</v>
      </c>
      <c r="G402" s="11">
        <f t="shared" si="27"/>
        <v>13788036.68</v>
      </c>
      <c r="H402" s="11">
        <f t="shared" si="27"/>
        <v>11339939.68</v>
      </c>
      <c r="I402" s="11">
        <f t="shared" si="27"/>
        <v>17454287.68</v>
      </c>
      <c r="J402" s="11">
        <f t="shared" si="27"/>
        <v>13496667.220000001</v>
      </c>
      <c r="K402" s="11">
        <f t="shared" si="27"/>
        <v>7255200</v>
      </c>
      <c r="L402" s="11">
        <f t="shared" si="27"/>
        <v>19522147.449999999</v>
      </c>
      <c r="M402" s="11">
        <f t="shared" si="27"/>
        <v>25163538.800999999</v>
      </c>
      <c r="N402" s="1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70443081</v>
      </c>
      <c r="O402" s="9">
        <f>RATE(M$324-B$324,,-B402,M402)</f>
        <v>7.0971422567483428E-2</v>
      </c>
      <c r="P402" s="12" t="s">
        <v>205</v>
      </c>
    </row>
    <row r="403" spans="1:16">
      <c r="B403" s="13">
        <f t="shared" ref="B403:M403" si="28">+B402/B$378</f>
        <v>0.27033467644867576</v>
      </c>
      <c r="C403" s="13">
        <f t="shared" si="28"/>
        <v>0.30907224516140441</v>
      </c>
      <c r="D403" s="13">
        <f t="shared" si="28"/>
        <v>0.28669015814833115</v>
      </c>
      <c r="E403" s="13">
        <f t="shared" si="28"/>
        <v>0.28854663428364907</v>
      </c>
      <c r="F403" s="13">
        <f t="shared" si="28"/>
        <v>0.26953142670241165</v>
      </c>
      <c r="G403" s="13">
        <f t="shared" si="28"/>
        <v>0.17782118450184339</v>
      </c>
      <c r="H403" s="13">
        <f t="shared" si="28"/>
        <v>0.127364696690352</v>
      </c>
      <c r="I403" s="13">
        <f t="shared" si="28"/>
        <v>0.16938570516638765</v>
      </c>
      <c r="J403" s="13">
        <f t="shared" si="28"/>
        <v>0.12912091865477815</v>
      </c>
      <c r="K403" s="13">
        <f t="shared" si="28"/>
        <v>6.0172380803463724E-2</v>
      </c>
      <c r="L403" s="13">
        <f t="shared" si="28"/>
        <v>0.12072481513976216</v>
      </c>
      <c r="M403" s="13">
        <f t="shared" si="28"/>
        <v>0.14807914732552385</v>
      </c>
      <c r="N403" s="13">
        <f>+N402/N$378</f>
        <v>0.32557883364996076</v>
      </c>
      <c r="O403" s="9">
        <f>RATE(M$324-B$324,,-B403,M403)</f>
        <v>-5.3249267520982572E-2</v>
      </c>
      <c r="P403" s="14" t="s">
        <v>206</v>
      </c>
    </row>
    <row r="404" spans="1:16">
      <c r="B404" s="296" t="s">
        <v>93</v>
      </c>
      <c r="C404" s="297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298"/>
      <c r="O404" s="9"/>
      <c r="P404" s="3"/>
    </row>
    <row r="405" spans="1:16">
      <c r="B405" s="11">
        <f t="shared" ref="B405:N408" si="29">IFERROR(VLOOKUP($B$404,$4:$126,MATCH($P405&amp;"/"&amp;B$324,$2:$2,0),FALSE),"")</f>
        <v>11793164</v>
      </c>
      <c r="C405" s="11">
        <f t="shared" si="29"/>
        <v>17261936</v>
      </c>
      <c r="D405" s="11">
        <f t="shared" si="29"/>
        <v>17967398</v>
      </c>
      <c r="E405" s="11">
        <f t="shared" si="29"/>
        <v>20705181</v>
      </c>
      <c r="F405" s="11">
        <f t="shared" si="29"/>
        <v>26496514</v>
      </c>
      <c r="G405" s="11">
        <f t="shared" si="29"/>
        <v>25692610</v>
      </c>
      <c r="H405" s="11">
        <f t="shared" si="29"/>
        <v>19791464</v>
      </c>
      <c r="I405" s="11">
        <f t="shared" si="29"/>
        <v>15212753</v>
      </c>
      <c r="J405" s="11">
        <f t="shared" si="29"/>
        <v>21567074</v>
      </c>
      <c r="K405" s="11">
        <f t="shared" si="29"/>
        <v>14959067</v>
      </c>
      <c r="L405" s="11">
        <f t="shared" si="29"/>
        <v>9419550</v>
      </c>
      <c r="M405" s="11">
        <f t="shared" si="29"/>
        <v>29906312</v>
      </c>
      <c r="N405" s="11">
        <f t="shared" si="29"/>
        <v>89120284</v>
      </c>
      <c r="O405" s="9"/>
      <c r="P405" s="12" t="s">
        <v>202</v>
      </c>
    </row>
    <row r="406" spans="1:16">
      <c r="B406" s="11">
        <f t="shared" si="29"/>
        <v>12308081</v>
      </c>
      <c r="C406" s="11">
        <f t="shared" si="29"/>
        <v>19884195</v>
      </c>
      <c r="D406" s="11">
        <f t="shared" si="29"/>
        <v>18658488</v>
      </c>
      <c r="E406" s="11">
        <f t="shared" si="29"/>
        <v>21871854</v>
      </c>
      <c r="F406" s="11">
        <f t="shared" si="29"/>
        <v>27092895</v>
      </c>
      <c r="G406" s="11">
        <f t="shared" si="29"/>
        <v>21633026</v>
      </c>
      <c r="H406" s="11">
        <f t="shared" si="29"/>
        <v>16318645</v>
      </c>
      <c r="I406" s="11">
        <f t="shared" si="29"/>
        <v>23349957</v>
      </c>
      <c r="J406" s="11">
        <f t="shared" si="29"/>
        <v>20660879</v>
      </c>
      <c r="K406" s="11">
        <f t="shared" si="29"/>
        <v>19324605</v>
      </c>
      <c r="L406" s="11">
        <f t="shared" si="29"/>
        <v>12736455</v>
      </c>
      <c r="M406" s="11">
        <f t="shared" si="29"/>
        <v>37667305</v>
      </c>
      <c r="N406" s="11">
        <f t="shared" si="29"/>
        <v>90093184</v>
      </c>
      <c r="O406" s="9"/>
      <c r="P406" s="12" t="s">
        <v>203</v>
      </c>
    </row>
    <row r="407" spans="1:16">
      <c r="B407" s="11">
        <f t="shared" si="29"/>
        <v>14252999</v>
      </c>
      <c r="C407" s="11">
        <f t="shared" si="29"/>
        <v>21289668</v>
      </c>
      <c r="D407" s="11">
        <f t="shared" si="29"/>
        <v>19333405</v>
      </c>
      <c r="E407" s="11">
        <f t="shared" si="29"/>
        <v>26010407</v>
      </c>
      <c r="F407" s="11">
        <f t="shared" si="29"/>
        <v>26715448</v>
      </c>
      <c r="G407" s="11">
        <f t="shared" si="29"/>
        <v>20461065</v>
      </c>
      <c r="H407" s="11">
        <f t="shared" si="29"/>
        <v>15538347</v>
      </c>
      <c r="I407" s="11">
        <f t="shared" si="29"/>
        <v>22952351</v>
      </c>
      <c r="J407" s="11">
        <f t="shared" si="29"/>
        <v>19646473</v>
      </c>
      <c r="K407" s="11">
        <f t="shared" si="29"/>
        <v>17981601</v>
      </c>
      <c r="L407" s="11">
        <f t="shared" si="29"/>
        <v>28923065</v>
      </c>
      <c r="M407" s="11">
        <f t="shared" si="29"/>
        <v>36935231</v>
      </c>
      <c r="N407" s="11" t="str">
        <f t="shared" si="29"/>
        <v/>
      </c>
      <c r="O407" s="9"/>
      <c r="P407" s="12" t="s">
        <v>204</v>
      </c>
    </row>
    <row r="408" spans="1:16">
      <c r="B408" s="11">
        <f t="shared" si="29"/>
        <v>16610123</v>
      </c>
      <c r="C408" s="11">
        <f t="shared" si="29"/>
        <v>17934115</v>
      </c>
      <c r="D408" s="11">
        <f t="shared" si="29"/>
        <v>19940639</v>
      </c>
      <c r="E408" s="11">
        <f t="shared" si="29"/>
        <v>25893960.82</v>
      </c>
      <c r="F408" s="11">
        <f t="shared" si="29"/>
        <v>25788001.151000001</v>
      </c>
      <c r="G408" s="11">
        <f t="shared" si="29"/>
        <v>19845763.642000001</v>
      </c>
      <c r="H408" s="11">
        <f t="shared" si="29"/>
        <v>16023048.739999998</v>
      </c>
      <c r="I408" s="11">
        <f t="shared" si="29"/>
        <v>22623269.68</v>
      </c>
      <c r="J408" s="11">
        <f t="shared" si="29"/>
        <v>18204287.68</v>
      </c>
      <c r="K408" s="11">
        <f t="shared" si="29"/>
        <v>9543506.2300000004</v>
      </c>
      <c r="L408" s="11">
        <f t="shared" si="29"/>
        <v>30488208.02</v>
      </c>
      <c r="M408" s="11">
        <f t="shared" si="29"/>
        <v>34028503.303999998</v>
      </c>
      <c r="N408" s="1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90093184</v>
      </c>
      <c r="O408" s="9">
        <f>RATE(M$324-B$324,,-B408,M408)</f>
        <v>6.7371136245826052E-2</v>
      </c>
      <c r="P408" s="12" t="s">
        <v>205</v>
      </c>
    </row>
    <row r="409" spans="1:16" s="228" customFormat="1">
      <c r="A409" s="227"/>
      <c r="B409" s="17">
        <f t="shared" ref="B409:N409" si="30">+B408/B$433</f>
        <v>1.1456109733958824</v>
      </c>
      <c r="C409" s="17">
        <f t="shared" si="30"/>
        <v>0.9604098815014751</v>
      </c>
      <c r="D409" s="17">
        <f t="shared" si="30"/>
        <v>1.0754345136648884</v>
      </c>
      <c r="E409" s="17">
        <f t="shared" si="30"/>
        <v>1.297111562865352</v>
      </c>
      <c r="F409" s="17">
        <f t="shared" si="30"/>
        <v>1.0172207641698976</v>
      </c>
      <c r="G409" s="17">
        <f t="shared" si="30"/>
        <v>0.54855250976013259</v>
      </c>
      <c r="H409" s="17">
        <f t="shared" si="30"/>
        <v>0.39060877500526431</v>
      </c>
      <c r="I409" s="17">
        <f t="shared" si="30"/>
        <v>0.49248905800542064</v>
      </c>
      <c r="J409" s="17">
        <f t="shared" si="30"/>
        <v>0.34983321851779653</v>
      </c>
      <c r="K409" s="17">
        <f t="shared" si="30"/>
        <v>0.15442311099984046</v>
      </c>
      <c r="L409" s="17">
        <f t="shared" si="30"/>
        <v>0.46386816427735494</v>
      </c>
      <c r="M409" s="17">
        <f t="shared" si="30"/>
        <v>0.47177671335524396</v>
      </c>
      <c r="N409" s="17">
        <f t="shared" si="30"/>
        <v>1.4095792206608817</v>
      </c>
      <c r="O409" s="9">
        <f>RATE(M$324-B$324,,-B409,M409)</f>
        <v>-7.7486634755591796E-2</v>
      </c>
      <c r="P409" s="18" t="s">
        <v>207</v>
      </c>
    </row>
    <row r="410" spans="1:16">
      <c r="A410" s="225"/>
      <c r="B410" s="296" t="s">
        <v>71</v>
      </c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8"/>
      <c r="O410" s="9"/>
      <c r="P410" s="3"/>
    </row>
    <row r="411" spans="1:16">
      <c r="B411" s="11">
        <f t="shared" ref="B411:N414" si="31">IFERROR(VLOOKUP($B$410,$4:$126,MATCH($P411&amp;"/"&amp;B$324,$2:$2,0),FALSE),"")</f>
        <v>18139085</v>
      </c>
      <c r="C411" s="11">
        <f t="shared" si="31"/>
        <v>22293281</v>
      </c>
      <c r="D411" s="11">
        <f t="shared" si="31"/>
        <v>25123680</v>
      </c>
      <c r="E411" s="11">
        <f t="shared" si="31"/>
        <v>26046322</v>
      </c>
      <c r="F411" s="11">
        <f t="shared" si="31"/>
        <v>29764422</v>
      </c>
      <c r="G411" s="11">
        <f t="shared" si="31"/>
        <v>29406441</v>
      </c>
      <c r="H411" s="11">
        <f t="shared" si="31"/>
        <v>24879424</v>
      </c>
      <c r="I411" s="11">
        <f t="shared" si="31"/>
        <v>32135284</v>
      </c>
      <c r="J411" s="11">
        <f t="shared" si="31"/>
        <v>37651540</v>
      </c>
      <c r="K411" s="11">
        <f t="shared" si="31"/>
        <v>36334994</v>
      </c>
      <c r="L411" s="11">
        <f t="shared" si="31"/>
        <v>42293656</v>
      </c>
      <c r="M411" s="11">
        <f t="shared" si="31"/>
        <v>62685129</v>
      </c>
      <c r="N411" s="11">
        <f t="shared" si="31"/>
        <v>114085699</v>
      </c>
      <c r="O411" s="9"/>
      <c r="P411" s="12" t="s">
        <v>202</v>
      </c>
    </row>
    <row r="412" spans="1:16">
      <c r="B412" s="11">
        <f t="shared" si="31"/>
        <v>16458671</v>
      </c>
      <c r="C412" s="11">
        <f t="shared" si="31"/>
        <v>26783606</v>
      </c>
      <c r="D412" s="11">
        <f t="shared" si="31"/>
        <v>25984454</v>
      </c>
      <c r="E412" s="11">
        <f t="shared" si="31"/>
        <v>23666308</v>
      </c>
      <c r="F412" s="11">
        <f t="shared" si="31"/>
        <v>30482792</v>
      </c>
      <c r="G412" s="11">
        <f t="shared" si="31"/>
        <v>27784988</v>
      </c>
      <c r="H412" s="11">
        <f t="shared" si="31"/>
        <v>34504229</v>
      </c>
      <c r="I412" s="11">
        <f t="shared" si="31"/>
        <v>33569685</v>
      </c>
      <c r="J412" s="11">
        <f t="shared" si="31"/>
        <v>36976695</v>
      </c>
      <c r="K412" s="11">
        <f t="shared" si="31"/>
        <v>35622951</v>
      </c>
      <c r="L412" s="11">
        <f t="shared" si="31"/>
        <v>42286206</v>
      </c>
      <c r="M412" s="11">
        <f t="shared" si="31"/>
        <v>69196678</v>
      </c>
      <c r="N412" s="11">
        <f t="shared" si="31"/>
        <v>113504956</v>
      </c>
      <c r="O412" s="9"/>
      <c r="P412" s="12" t="s">
        <v>203</v>
      </c>
    </row>
    <row r="413" spans="1:16">
      <c r="B413" s="11">
        <f t="shared" si="31"/>
        <v>17761964</v>
      </c>
      <c r="C413" s="11">
        <f t="shared" si="31"/>
        <v>27622612</v>
      </c>
      <c r="D413" s="11">
        <f t="shared" si="31"/>
        <v>24170087</v>
      </c>
      <c r="E413" s="11">
        <f t="shared" si="31"/>
        <v>24327388</v>
      </c>
      <c r="F413" s="11">
        <f t="shared" si="31"/>
        <v>31293492</v>
      </c>
      <c r="G413" s="11">
        <f t="shared" si="31"/>
        <v>26737881</v>
      </c>
      <c r="H413" s="11">
        <f t="shared" si="31"/>
        <v>33363898</v>
      </c>
      <c r="I413" s="11">
        <f t="shared" si="31"/>
        <v>37909120</v>
      </c>
      <c r="J413" s="11">
        <f t="shared" si="31"/>
        <v>36733949</v>
      </c>
      <c r="K413" s="11">
        <f t="shared" si="31"/>
        <v>33863228</v>
      </c>
      <c r="L413" s="11">
        <f t="shared" si="31"/>
        <v>60221587</v>
      </c>
      <c r="M413" s="11">
        <f t="shared" si="31"/>
        <v>70735968</v>
      </c>
      <c r="N413" s="11" t="str">
        <f t="shared" si="31"/>
        <v/>
      </c>
      <c r="O413" s="9"/>
      <c r="P413" s="12" t="s">
        <v>204</v>
      </c>
    </row>
    <row r="414" spans="1:16">
      <c r="B414" s="11">
        <f t="shared" si="31"/>
        <v>20259631</v>
      </c>
      <c r="C414" s="11">
        <f t="shared" si="31"/>
        <v>25304535</v>
      </c>
      <c r="D414" s="11">
        <f t="shared" si="31"/>
        <v>24694309</v>
      </c>
      <c r="E414" s="11">
        <f t="shared" si="31"/>
        <v>28255497.620000001</v>
      </c>
      <c r="F414" s="11">
        <f t="shared" si="31"/>
        <v>29892183.589000002</v>
      </c>
      <c r="G414" s="11">
        <f t="shared" si="31"/>
        <v>25256901.037</v>
      </c>
      <c r="H414" s="11">
        <f t="shared" si="31"/>
        <v>33160775.27</v>
      </c>
      <c r="I414" s="11">
        <f t="shared" si="31"/>
        <v>40713617.715000004</v>
      </c>
      <c r="J414" s="11">
        <f t="shared" si="31"/>
        <v>36644143.137000002</v>
      </c>
      <c r="K414" s="11">
        <f t="shared" si="31"/>
        <v>42339824.630000003</v>
      </c>
      <c r="L414" s="11">
        <f t="shared" si="31"/>
        <v>62918735.229999997</v>
      </c>
      <c r="M414" s="11">
        <f t="shared" si="31"/>
        <v>68395793.785999998</v>
      </c>
      <c r="N414" s="1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113504956</v>
      </c>
      <c r="O414" s="9">
        <f>RATE(M$324-B$324,,-B414,M414)</f>
        <v>0.11695626746250626</v>
      </c>
      <c r="P414" s="12" t="s">
        <v>205</v>
      </c>
    </row>
    <row r="415" spans="1:16">
      <c r="B415" s="13">
        <f t="shared" ref="B415:M415" si="32">+B414/B$378</f>
        <v>0.46272000727209939</v>
      </c>
      <c r="C415" s="13">
        <f t="shared" si="32"/>
        <v>0.49718658544133121</v>
      </c>
      <c r="D415" s="13">
        <f t="shared" si="32"/>
        <v>0.45872437840271513</v>
      </c>
      <c r="E415" s="13">
        <f t="shared" si="32"/>
        <v>0.4410843886089007</v>
      </c>
      <c r="F415" s="13">
        <f t="shared" si="32"/>
        <v>0.42530676375824755</v>
      </c>
      <c r="G415" s="13">
        <f t="shared" si="32"/>
        <v>0.32573252911053158</v>
      </c>
      <c r="H415" s="13">
        <f t="shared" si="32"/>
        <v>0.37244572753146032</v>
      </c>
      <c r="I415" s="13">
        <f t="shared" si="32"/>
        <v>0.39510663356558179</v>
      </c>
      <c r="J415" s="13">
        <f t="shared" si="32"/>
        <v>0.35056991092995354</v>
      </c>
      <c r="K415" s="13">
        <f t="shared" si="32"/>
        <v>0.35115338664519691</v>
      </c>
      <c r="L415" s="13">
        <f t="shared" si="32"/>
        <v>0.38908899233159877</v>
      </c>
      <c r="M415" s="13">
        <f t="shared" si="32"/>
        <v>0.40248674499155723</v>
      </c>
      <c r="N415" s="13">
        <f>+N414/N$378</f>
        <v>0.52460526517813888</v>
      </c>
      <c r="O415" s="9">
        <f>RATE(M$324-B$324,,-B415,M415)</f>
        <v>-1.2598149601122032E-2</v>
      </c>
      <c r="P415" s="14" t="s">
        <v>206</v>
      </c>
    </row>
    <row r="416" spans="1:16">
      <c r="B416" s="299" t="s">
        <v>72</v>
      </c>
      <c r="C416" s="300"/>
      <c r="D416" s="300"/>
      <c r="E416" s="300"/>
      <c r="F416" s="300"/>
      <c r="G416" s="300"/>
      <c r="H416" s="300"/>
      <c r="I416" s="300"/>
      <c r="J416" s="300"/>
      <c r="K416" s="300"/>
      <c r="L416" s="300"/>
      <c r="M416" s="300"/>
      <c r="N416" s="301"/>
      <c r="O416" s="9"/>
      <c r="P416" s="3"/>
    </row>
    <row r="417" spans="1:16">
      <c r="B417" s="11">
        <f t="shared" ref="B417:N420" si="33">IFERROR(VLOOKUP($B$416,$4:$126,MATCH($P417&amp;"/"&amp;B$324,$2:$2,0),FALSE),"")</f>
        <v>22768066</v>
      </c>
      <c r="C417" s="11">
        <f t="shared" si="33"/>
        <v>30586707</v>
      </c>
      <c r="D417" s="11">
        <f t="shared" si="33"/>
        <v>31577864</v>
      </c>
      <c r="E417" s="11">
        <f t="shared" si="33"/>
        <v>35407032</v>
      </c>
      <c r="F417" s="11">
        <f t="shared" si="33"/>
        <v>44094427</v>
      </c>
      <c r="G417" s="11">
        <f t="shared" si="33"/>
        <v>43612671</v>
      </c>
      <c r="H417" s="11">
        <f t="shared" si="33"/>
        <v>40582475</v>
      </c>
      <c r="I417" s="11">
        <f t="shared" si="33"/>
        <v>45767476</v>
      </c>
      <c r="J417" s="11">
        <f t="shared" si="33"/>
        <v>54358394</v>
      </c>
      <c r="K417" s="11">
        <f t="shared" si="33"/>
        <v>49398180</v>
      </c>
      <c r="L417" s="11">
        <f t="shared" si="33"/>
        <v>55571487</v>
      </c>
      <c r="M417" s="11">
        <f t="shared" si="33"/>
        <v>86031883</v>
      </c>
      <c r="N417" s="11">
        <f t="shared" si="33"/>
        <v>144116945</v>
      </c>
      <c r="O417" s="9"/>
      <c r="P417" s="12" t="s">
        <v>202</v>
      </c>
    </row>
    <row r="418" spans="1:16">
      <c r="B418" s="11">
        <f t="shared" si="33"/>
        <v>23288179</v>
      </c>
      <c r="C418" s="11">
        <f t="shared" si="33"/>
        <v>34187557</v>
      </c>
      <c r="D418" s="11">
        <f t="shared" si="33"/>
        <v>32983595</v>
      </c>
      <c r="E418" s="11">
        <f t="shared" si="33"/>
        <v>36878809</v>
      </c>
      <c r="F418" s="11">
        <f t="shared" si="33"/>
        <v>44389292</v>
      </c>
      <c r="G418" s="11">
        <f t="shared" si="33"/>
        <v>39705990</v>
      </c>
      <c r="H418" s="11">
        <f t="shared" si="33"/>
        <v>47094641</v>
      </c>
      <c r="I418" s="11">
        <f t="shared" si="33"/>
        <v>54795307</v>
      </c>
      <c r="J418" s="11">
        <f t="shared" si="33"/>
        <v>53205822</v>
      </c>
      <c r="K418" s="11">
        <f t="shared" si="33"/>
        <v>53968702</v>
      </c>
      <c r="L418" s="11">
        <f t="shared" si="33"/>
        <v>59093450</v>
      </c>
      <c r="M418" s="11">
        <f t="shared" si="33"/>
        <v>94142860</v>
      </c>
      <c r="N418" s="11">
        <f t="shared" si="33"/>
        <v>144121230</v>
      </c>
      <c r="O418" s="9"/>
      <c r="P418" s="12" t="s">
        <v>203</v>
      </c>
    </row>
    <row r="419" spans="1:16">
      <c r="B419" s="11">
        <f t="shared" si="33"/>
        <v>25231670</v>
      </c>
      <c r="C419" s="11">
        <f t="shared" si="33"/>
        <v>33366788</v>
      </c>
      <c r="D419" s="11">
        <f t="shared" si="33"/>
        <v>32402187</v>
      </c>
      <c r="E419" s="11">
        <f t="shared" si="33"/>
        <v>42431796</v>
      </c>
      <c r="F419" s="11">
        <f t="shared" si="33"/>
        <v>43578764</v>
      </c>
      <c r="G419" s="11">
        <f t="shared" si="33"/>
        <v>40519551</v>
      </c>
      <c r="H419" s="11">
        <f t="shared" si="33"/>
        <v>46067152</v>
      </c>
      <c r="I419" s="11">
        <f t="shared" si="33"/>
        <v>55061394</v>
      </c>
      <c r="J419" s="11">
        <f t="shared" si="33"/>
        <v>51679004</v>
      </c>
      <c r="K419" s="11">
        <f t="shared" si="33"/>
        <v>51613078</v>
      </c>
      <c r="L419" s="11">
        <f t="shared" si="33"/>
        <v>84962376</v>
      </c>
      <c r="M419" s="11">
        <f t="shared" si="33"/>
        <v>92676170</v>
      </c>
      <c r="N419" s="11" t="str">
        <f t="shared" si="33"/>
        <v/>
      </c>
      <c r="O419" s="9"/>
      <c r="P419" s="12" t="s">
        <v>204</v>
      </c>
    </row>
    <row r="420" spans="1:16">
      <c r="B420" s="11">
        <f t="shared" si="33"/>
        <v>28610457</v>
      </c>
      <c r="C420" s="11">
        <f t="shared" si="33"/>
        <v>31887348</v>
      </c>
      <c r="D420" s="11">
        <f t="shared" si="33"/>
        <v>34847604</v>
      </c>
      <c r="E420" s="11">
        <f t="shared" si="33"/>
        <v>43610987.670000002</v>
      </c>
      <c r="F420" s="11">
        <f t="shared" si="33"/>
        <v>44383844.722000003</v>
      </c>
      <c r="G420" s="11">
        <f t="shared" si="33"/>
        <v>40715132.973999999</v>
      </c>
      <c r="H420" s="11">
        <f t="shared" si="33"/>
        <v>47287266.649999999</v>
      </c>
      <c r="I420" s="11">
        <f t="shared" si="33"/>
        <v>56243515.355999999</v>
      </c>
      <c r="J420" s="11">
        <f t="shared" si="33"/>
        <v>51522546.601999998</v>
      </c>
      <c r="K420" s="11">
        <f t="shared" si="33"/>
        <v>56693803.68</v>
      </c>
      <c r="L420" s="11">
        <f t="shared" si="33"/>
        <v>87532089.370000005</v>
      </c>
      <c r="M420" s="11">
        <f t="shared" si="33"/>
        <v>89470770.982999995</v>
      </c>
      <c r="N420" s="1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144121230</v>
      </c>
      <c r="O420" s="9">
        <f>RATE(M$324-B$324,,-B420,M420)</f>
        <v>0.10921112513227414</v>
      </c>
      <c r="P420" s="12" t="s">
        <v>205</v>
      </c>
    </row>
    <row r="421" spans="1:16">
      <c r="B421" s="13">
        <f t="shared" ref="B421:M421" si="34">+B420/B$378</f>
        <v>0.65344876573014021</v>
      </c>
      <c r="C421" s="13">
        <f t="shared" si="34"/>
        <v>0.62652649696583884</v>
      </c>
      <c r="D421" s="13">
        <f t="shared" si="34"/>
        <v>0.64733317638991106</v>
      </c>
      <c r="E421" s="13">
        <f t="shared" si="34"/>
        <v>0.68079232196697925</v>
      </c>
      <c r="F421" s="13">
        <f t="shared" si="34"/>
        <v>0.63149449439380656</v>
      </c>
      <c r="G421" s="13">
        <f t="shared" si="34"/>
        <v>0.52509384335252163</v>
      </c>
      <c r="H421" s="13">
        <f t="shared" si="34"/>
        <v>0.53110761998277645</v>
      </c>
      <c r="I421" s="13">
        <f t="shared" si="34"/>
        <v>0.54581703271276738</v>
      </c>
      <c r="J421" s="13">
        <f t="shared" si="34"/>
        <v>0.49290972654535503</v>
      </c>
      <c r="K421" s="13">
        <f t="shared" si="34"/>
        <v>0.47020084135926959</v>
      </c>
      <c r="L421" s="13">
        <f t="shared" si="34"/>
        <v>0.54129779190815364</v>
      </c>
      <c r="M421" s="13">
        <f t="shared" si="34"/>
        <v>0.52650605236785519</v>
      </c>
      <c r="N421" s="13">
        <f>+N420/N$378</f>
        <v>0.6661097342916863</v>
      </c>
      <c r="O421" s="9">
        <f>RATE(M$324-B$324,,-B421,M421)</f>
        <v>-1.944494216581184E-2</v>
      </c>
      <c r="P421" s="14" t="s">
        <v>206</v>
      </c>
    </row>
    <row r="422" spans="1:16">
      <c r="B422" s="302" t="s">
        <v>208</v>
      </c>
      <c r="C422" s="303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4"/>
      <c r="O422" s="9"/>
      <c r="P422" s="14"/>
    </row>
    <row r="423" spans="1:16">
      <c r="B423" s="305" t="s">
        <v>81</v>
      </c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7"/>
    </row>
    <row r="424" spans="1:16">
      <c r="B424" s="11">
        <f t="shared" ref="B424:N427" si="35">IFERROR(VLOOKUP($B$423,$4:$126,MATCH($P424&amp;"/"&amp;B$324,$2:$2,0),FALSE),"")</f>
        <v>9239827</v>
      </c>
      <c r="C424" s="11">
        <f t="shared" si="35"/>
        <v>10692516</v>
      </c>
      <c r="D424" s="11">
        <f t="shared" si="35"/>
        <v>15272795</v>
      </c>
      <c r="E424" s="11">
        <f t="shared" si="35"/>
        <v>14733984</v>
      </c>
      <c r="F424" s="11">
        <f t="shared" si="35"/>
        <v>16674821</v>
      </c>
      <c r="G424" s="11">
        <f t="shared" si="35"/>
        <v>22648676</v>
      </c>
      <c r="H424" s="11">
        <f t="shared" si="35"/>
        <v>26905395</v>
      </c>
      <c r="I424" s="11">
        <f t="shared" si="35"/>
        <v>32180803</v>
      </c>
      <c r="J424" s="11">
        <f t="shared" si="35"/>
        <v>37339500</v>
      </c>
      <c r="K424" s="11">
        <f t="shared" si="35"/>
        <v>43827890</v>
      </c>
      <c r="L424" s="11">
        <f t="shared" si="35"/>
        <v>53543876</v>
      </c>
      <c r="M424" s="11">
        <f t="shared" si="35"/>
        <v>57694278</v>
      </c>
      <c r="N424" s="11">
        <f t="shared" si="35"/>
        <v>57362666</v>
      </c>
      <c r="O424" s="9"/>
      <c r="P424" s="12" t="s">
        <v>202</v>
      </c>
    </row>
    <row r="425" spans="1:16">
      <c r="B425" s="11">
        <f t="shared" si="35"/>
        <v>9040279</v>
      </c>
      <c r="C425" s="11">
        <f t="shared" si="35"/>
        <v>10560504</v>
      </c>
      <c r="D425" s="11">
        <f t="shared" si="35"/>
        <v>14173599</v>
      </c>
      <c r="E425" s="11">
        <f t="shared" si="35"/>
        <v>14554215</v>
      </c>
      <c r="F425" s="11">
        <f t="shared" si="35"/>
        <v>17040051</v>
      </c>
      <c r="G425" s="11">
        <f t="shared" si="35"/>
        <v>21992373</v>
      </c>
      <c r="H425" s="11">
        <f t="shared" si="35"/>
        <v>26278503</v>
      </c>
      <c r="I425" s="11">
        <f t="shared" si="35"/>
        <v>31269832</v>
      </c>
      <c r="J425" s="11">
        <f t="shared" si="35"/>
        <v>36491041</v>
      </c>
      <c r="K425" s="11">
        <f t="shared" si="35"/>
        <v>42585952</v>
      </c>
      <c r="L425" s="11">
        <f t="shared" si="35"/>
        <v>50196250</v>
      </c>
      <c r="M425" s="11">
        <f t="shared" si="35"/>
        <v>55009407</v>
      </c>
      <c r="N425" s="11">
        <f t="shared" si="35"/>
        <v>54253194</v>
      </c>
      <c r="O425" s="9"/>
      <c r="P425" s="12" t="s">
        <v>203</v>
      </c>
    </row>
    <row r="426" spans="1:16">
      <c r="B426" s="11">
        <f t="shared" si="35"/>
        <v>9612814</v>
      </c>
      <c r="C426" s="11">
        <f t="shared" si="35"/>
        <v>11110542</v>
      </c>
      <c r="D426" s="11">
        <f t="shared" si="35"/>
        <v>14344004</v>
      </c>
      <c r="E426" s="11">
        <f t="shared" si="35"/>
        <v>14942815</v>
      </c>
      <c r="F426" s="11">
        <f t="shared" si="35"/>
        <v>19883437</v>
      </c>
      <c r="G426" s="11">
        <f t="shared" si="35"/>
        <v>23451746</v>
      </c>
      <c r="H426" s="11">
        <f t="shared" si="35"/>
        <v>28213301</v>
      </c>
      <c r="I426" s="11">
        <f t="shared" si="35"/>
        <v>33085706</v>
      </c>
      <c r="J426" s="11">
        <f t="shared" si="35"/>
        <v>38833481</v>
      </c>
      <c r="K426" s="11">
        <f t="shared" si="35"/>
        <v>48566393</v>
      </c>
      <c r="L426" s="11">
        <f t="shared" si="35"/>
        <v>52853062</v>
      </c>
      <c r="M426" s="11">
        <f t="shared" si="35"/>
        <v>57760336</v>
      </c>
      <c r="N426" s="11" t="str">
        <f t="shared" si="35"/>
        <v/>
      </c>
      <c r="O426" s="9"/>
      <c r="P426" s="12" t="s">
        <v>204</v>
      </c>
    </row>
    <row r="427" spans="1:16">
      <c r="B427" s="11">
        <f t="shared" si="35"/>
        <v>10089338</v>
      </c>
      <c r="C427" s="11">
        <f t="shared" si="35"/>
        <v>14321958</v>
      </c>
      <c r="D427" s="11">
        <f t="shared" si="35"/>
        <v>14188793</v>
      </c>
      <c r="E427" s="11">
        <f t="shared" si="35"/>
        <v>15610308.220000001</v>
      </c>
      <c r="F427" s="11">
        <f t="shared" si="35"/>
        <v>20992843.892000001</v>
      </c>
      <c r="G427" s="11">
        <f t="shared" si="35"/>
        <v>25195199.173</v>
      </c>
      <c r="H427" s="11">
        <f t="shared" si="35"/>
        <v>30033795.649999999</v>
      </c>
      <c r="I427" s="11">
        <f t="shared" si="35"/>
        <v>34949747.221000001</v>
      </c>
      <c r="J427" s="11">
        <f t="shared" si="35"/>
        <v>41052032.490999997</v>
      </c>
      <c r="K427" s="11">
        <f t="shared" si="35"/>
        <v>50890234.030000001</v>
      </c>
      <c r="L427" s="11">
        <f t="shared" si="35"/>
        <v>55007135.399999999</v>
      </c>
      <c r="M427" s="11">
        <f t="shared" si="35"/>
        <v>61457082.399999999</v>
      </c>
      <c r="N427" s="1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54253194</v>
      </c>
      <c r="O427" s="9">
        <f>RATE(M$324-B$324,,-B427,M427)</f>
        <v>0.178520675787087</v>
      </c>
      <c r="P427" s="12" t="s">
        <v>205</v>
      </c>
    </row>
    <row r="428" spans="1:16">
      <c r="A428" s="226"/>
      <c r="B428" s="13">
        <f t="shared" ref="B428:M428" si="36">+B427/B$378</f>
        <v>0.23043551744504473</v>
      </c>
      <c r="C428" s="13">
        <f t="shared" si="36"/>
        <v>0.28139957501112572</v>
      </c>
      <c r="D428" s="13">
        <f t="shared" si="36"/>
        <v>0.26357268183571347</v>
      </c>
      <c r="E428" s="13">
        <f t="shared" si="36"/>
        <v>0.24368578992363882</v>
      </c>
      <c r="F428" s="13">
        <f t="shared" si="36"/>
        <v>0.29868672762581877</v>
      </c>
      <c r="G428" s="13">
        <f t="shared" si="36"/>
        <v>0.32493677415302069</v>
      </c>
      <c r="H428" s="13">
        <f t="shared" si="36"/>
        <v>0.33732501065845732</v>
      </c>
      <c r="I428" s="13">
        <f t="shared" si="36"/>
        <v>0.33917096400327479</v>
      </c>
      <c r="J428" s="13">
        <f t="shared" si="36"/>
        <v>0.39273963427274305</v>
      </c>
      <c r="K428" s="13">
        <f t="shared" si="36"/>
        <v>0.42206783289648092</v>
      </c>
      <c r="L428" s="13">
        <f t="shared" si="36"/>
        <v>0.34016371762077163</v>
      </c>
      <c r="M428" s="13">
        <f t="shared" si="36"/>
        <v>0.36165471124215665</v>
      </c>
      <c r="N428" s="13">
        <f>+N427/N$378</f>
        <v>0.25075126433361211</v>
      </c>
      <c r="O428" s="9">
        <f>RATE(M$324-B$324,,-B428,M428)</f>
        <v>4.1825476881787359E-2</v>
      </c>
      <c r="P428" s="14" t="s">
        <v>206</v>
      </c>
    </row>
    <row r="429" spans="1:16">
      <c r="B429" s="302" t="s">
        <v>88</v>
      </c>
      <c r="C429" s="303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4"/>
    </row>
    <row r="430" spans="1:16">
      <c r="B430" s="11">
        <f t="shared" ref="B430:N433" si="37">IFERROR(VLOOKUP($B$429,$4:$126,MATCH($P430&amp;"/"&amp;B$324,$2:$2,0),FALSE),"")</f>
        <v>13645808</v>
      </c>
      <c r="C430" s="11">
        <f t="shared" si="37"/>
        <v>15103378</v>
      </c>
      <c r="D430" s="11">
        <f t="shared" si="37"/>
        <v>19624686</v>
      </c>
      <c r="E430" s="11">
        <f t="shared" si="37"/>
        <v>19088006</v>
      </c>
      <c r="F430" s="11">
        <f t="shared" si="37"/>
        <v>21025219</v>
      </c>
      <c r="G430" s="11">
        <f t="shared" si="37"/>
        <v>26994468</v>
      </c>
      <c r="H430" s="11">
        <f t="shared" si="37"/>
        <v>37890626</v>
      </c>
      <c r="I430" s="11">
        <f t="shared" si="37"/>
        <v>43168737</v>
      </c>
      <c r="J430" s="11">
        <f t="shared" si="37"/>
        <v>48330381</v>
      </c>
      <c r="K430" s="11">
        <f t="shared" si="37"/>
        <v>54809794</v>
      </c>
      <c r="L430" s="11">
        <f t="shared" si="37"/>
        <v>64513787</v>
      </c>
      <c r="M430" s="11">
        <f t="shared" si="37"/>
        <v>68586437</v>
      </c>
      <c r="N430" s="11">
        <f t="shared" si="37"/>
        <v>66933289</v>
      </c>
      <c r="O430" s="9"/>
      <c r="P430" s="12" t="s">
        <v>202</v>
      </c>
    </row>
    <row r="431" spans="1:16">
      <c r="B431" s="11">
        <f t="shared" si="37"/>
        <v>13447922</v>
      </c>
      <c r="C431" s="11">
        <f t="shared" si="37"/>
        <v>14969730</v>
      </c>
      <c r="D431" s="11">
        <f t="shared" si="37"/>
        <v>18525763</v>
      </c>
      <c r="E431" s="11">
        <f t="shared" si="37"/>
        <v>18910161</v>
      </c>
      <c r="F431" s="11">
        <f t="shared" si="37"/>
        <v>21389697</v>
      </c>
      <c r="G431" s="11">
        <f t="shared" si="37"/>
        <v>32969507</v>
      </c>
      <c r="H431" s="11">
        <f t="shared" si="37"/>
        <v>37264354</v>
      </c>
      <c r="I431" s="11">
        <f t="shared" si="37"/>
        <v>42256794</v>
      </c>
      <c r="J431" s="11">
        <f t="shared" si="37"/>
        <v>47478888</v>
      </c>
      <c r="K431" s="11">
        <f t="shared" si="37"/>
        <v>53568180</v>
      </c>
      <c r="L431" s="11">
        <f t="shared" si="37"/>
        <v>61325413</v>
      </c>
      <c r="M431" s="11">
        <f t="shared" si="37"/>
        <v>65694991</v>
      </c>
      <c r="N431" s="11">
        <f t="shared" si="37"/>
        <v>63914949</v>
      </c>
      <c r="O431" s="9"/>
      <c r="P431" s="12" t="s">
        <v>203</v>
      </c>
    </row>
    <row r="432" spans="1:16">
      <c r="B432" s="11">
        <f t="shared" si="37"/>
        <v>14019515</v>
      </c>
      <c r="C432" s="11">
        <f t="shared" si="37"/>
        <v>15516200</v>
      </c>
      <c r="D432" s="11">
        <f t="shared" si="37"/>
        <v>18696789</v>
      </c>
      <c r="E432" s="11">
        <f t="shared" si="37"/>
        <v>19294780</v>
      </c>
      <c r="F432" s="11">
        <f t="shared" si="37"/>
        <v>24235640</v>
      </c>
      <c r="G432" s="11">
        <f t="shared" si="37"/>
        <v>34429433</v>
      </c>
      <c r="H432" s="11">
        <f t="shared" si="37"/>
        <v>39199870</v>
      </c>
      <c r="I432" s="11">
        <f t="shared" si="37"/>
        <v>44071326</v>
      </c>
      <c r="J432" s="11">
        <f t="shared" si="37"/>
        <v>49821413</v>
      </c>
      <c r="K432" s="11">
        <f t="shared" si="37"/>
        <v>59549217</v>
      </c>
      <c r="L432" s="11">
        <f t="shared" si="37"/>
        <v>63984930</v>
      </c>
      <c r="M432" s="11">
        <f t="shared" si="37"/>
        <v>68461087</v>
      </c>
      <c r="N432" s="11" t="str">
        <f t="shared" si="37"/>
        <v/>
      </c>
      <c r="O432" s="9"/>
      <c r="P432" s="12" t="s">
        <v>204</v>
      </c>
    </row>
    <row r="433" spans="1:17">
      <c r="B433" s="11">
        <f t="shared" si="37"/>
        <v>14498921</v>
      </c>
      <c r="C433" s="11">
        <f t="shared" si="37"/>
        <v>18673397</v>
      </c>
      <c r="D433" s="11">
        <f t="shared" si="37"/>
        <v>18541937</v>
      </c>
      <c r="E433" s="11">
        <f t="shared" si="37"/>
        <v>19962786.210000001</v>
      </c>
      <c r="F433" s="11">
        <f t="shared" si="37"/>
        <v>25351430.151000001</v>
      </c>
      <c r="G433" s="11">
        <f t="shared" si="37"/>
        <v>36178421.005999997</v>
      </c>
      <c r="H433" s="11">
        <f t="shared" si="37"/>
        <v>41020708.609999999</v>
      </c>
      <c r="I433" s="11">
        <f t="shared" si="37"/>
        <v>45936593.538999997</v>
      </c>
      <c r="J433" s="11">
        <f t="shared" si="37"/>
        <v>52037047.130999997</v>
      </c>
      <c r="K433" s="11">
        <f t="shared" si="37"/>
        <v>61801022.969999999</v>
      </c>
      <c r="L433" s="11">
        <f t="shared" si="37"/>
        <v>65726019.520000003</v>
      </c>
      <c r="M433" s="11">
        <f t="shared" si="37"/>
        <v>72128408.081</v>
      </c>
      <c r="N433" s="1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63914949</v>
      </c>
      <c r="O433" s="9">
        <f>RATE(M$324-B$324,,-B433,M433)</f>
        <v>0.15702511905224753</v>
      </c>
      <c r="P433" s="12" t="s">
        <v>205</v>
      </c>
    </row>
    <row r="434" spans="1:17">
      <c r="A434" s="226"/>
      <c r="B434" s="13">
        <f t="shared" ref="B434:M434" si="38">+B433/B$378</f>
        <v>0.33114822429676011</v>
      </c>
      <c r="C434" s="13">
        <f t="shared" si="38"/>
        <v>0.36689717843147079</v>
      </c>
      <c r="D434" s="13">
        <f t="shared" si="38"/>
        <v>0.34443719501150261</v>
      </c>
      <c r="E434" s="13">
        <f t="shared" si="38"/>
        <v>0.31163044688816366</v>
      </c>
      <c r="F434" s="13">
        <f t="shared" si="38"/>
        <v>0.36070080601715487</v>
      </c>
      <c r="G434" s="13">
        <f t="shared" si="38"/>
        <v>0.46658489718300433</v>
      </c>
      <c r="H434" s="13">
        <f t="shared" si="38"/>
        <v>0.46072468263217081</v>
      </c>
      <c r="I434" s="13">
        <f t="shared" si="38"/>
        <v>0.4457931731273746</v>
      </c>
      <c r="J434" s="13">
        <f t="shared" si="38"/>
        <v>0.49783188842946863</v>
      </c>
      <c r="K434" s="13">
        <f t="shared" si="38"/>
        <v>0.51255853569776832</v>
      </c>
      <c r="L434" s="13">
        <f t="shared" si="38"/>
        <v>0.4064492175743914</v>
      </c>
      <c r="M434" s="13">
        <f t="shared" si="38"/>
        <v>0.42445195212993864</v>
      </c>
      <c r="N434" s="13">
        <f>+N433/N$378</f>
        <v>0.29540664963556501</v>
      </c>
      <c r="O434" s="9">
        <f>RATE(M$324-B$324,,-B434,M434)</f>
        <v>2.282316398755856E-2</v>
      </c>
      <c r="P434" s="14" t="s">
        <v>206</v>
      </c>
    </row>
    <row r="435" spans="1:17">
      <c r="B435" s="287" t="s">
        <v>209</v>
      </c>
      <c r="C435" s="288"/>
      <c r="D435" s="288"/>
      <c r="E435" s="288"/>
      <c r="F435" s="288"/>
      <c r="G435" s="288"/>
      <c r="H435" s="288"/>
      <c r="I435" s="288"/>
      <c r="J435" s="288"/>
      <c r="K435" s="288"/>
      <c r="L435" s="288"/>
      <c r="M435" s="288"/>
      <c r="N435" s="289"/>
      <c r="O435" s="9"/>
      <c r="P435" s="20"/>
    </row>
    <row r="436" spans="1:17">
      <c r="B436" s="287" t="s">
        <v>104</v>
      </c>
      <c r="C436" s="288"/>
      <c r="D436" s="288"/>
      <c r="E436" s="288"/>
      <c r="F436" s="288"/>
      <c r="G436" s="288"/>
      <c r="H436" s="288"/>
      <c r="I436" s="288"/>
      <c r="J436" s="288"/>
      <c r="K436" s="288"/>
      <c r="L436" s="288"/>
      <c r="M436" s="288"/>
      <c r="N436" s="289"/>
      <c r="O436" s="9"/>
      <c r="P436" s="12"/>
    </row>
    <row r="437" spans="1:17">
      <c r="B437" s="21">
        <f t="shared" ref="B437:N440" si="39">IFERROR(VLOOKUP($B$436,$130:$203,MATCH($P437&amp;"/"&amp;B$324,$128:$128,0),FALSE),"")</f>
        <v>2090679</v>
      </c>
      <c r="C437" s="21">
        <f t="shared" si="39"/>
        <v>2598061</v>
      </c>
      <c r="D437" s="21">
        <f t="shared" si="39"/>
        <v>2907018</v>
      </c>
      <c r="E437" s="21">
        <f t="shared" si="39"/>
        <v>2895837</v>
      </c>
      <c r="F437" s="21">
        <f t="shared" si="39"/>
        <v>3914484</v>
      </c>
      <c r="G437" s="21">
        <f t="shared" si="39"/>
        <v>4867410</v>
      </c>
      <c r="H437" s="21">
        <f t="shared" si="39"/>
        <v>5273489</v>
      </c>
      <c r="I437" s="21">
        <f t="shared" si="39"/>
        <v>5761430</v>
      </c>
      <c r="J437" s="21">
        <f t="shared" si="39"/>
        <v>6803358</v>
      </c>
      <c r="K437" s="21">
        <f t="shared" si="39"/>
        <v>7205106</v>
      </c>
      <c r="L437" s="21">
        <f t="shared" si="39"/>
        <v>7730439</v>
      </c>
      <c r="M437" s="21">
        <f t="shared" si="39"/>
        <v>8142286</v>
      </c>
      <c r="N437" s="21">
        <f t="shared" si="39"/>
        <v>8199540</v>
      </c>
      <c r="O437" s="22"/>
      <c r="P437" s="12" t="s">
        <v>202</v>
      </c>
      <c r="Q437" s="229"/>
    </row>
    <row r="438" spans="1:17">
      <c r="B438" s="10">
        <f t="shared" si="39"/>
        <v>2131988</v>
      </c>
      <c r="C438" s="10">
        <f t="shared" si="39"/>
        <v>2751841</v>
      </c>
      <c r="D438" s="10">
        <f t="shared" si="39"/>
        <v>2341145</v>
      </c>
      <c r="E438" s="10">
        <f t="shared" si="39"/>
        <v>2767752</v>
      </c>
      <c r="F438" s="10">
        <f t="shared" si="39"/>
        <v>4134364</v>
      </c>
      <c r="G438" s="10">
        <f t="shared" si="39"/>
        <v>4862020</v>
      </c>
      <c r="H438" s="10">
        <f t="shared" si="39"/>
        <v>5519711</v>
      </c>
      <c r="I438" s="10">
        <f t="shared" si="39"/>
        <v>5847691</v>
      </c>
      <c r="J438" s="10">
        <f t="shared" si="39"/>
        <v>6800004</v>
      </c>
      <c r="K438" s="10">
        <f t="shared" si="39"/>
        <v>7167259</v>
      </c>
      <c r="L438" s="10">
        <f t="shared" si="39"/>
        <v>8878229</v>
      </c>
      <c r="M438" s="10">
        <f t="shared" si="39"/>
        <v>8633825</v>
      </c>
      <c r="N438" s="10">
        <f t="shared" si="39"/>
        <v>4279261</v>
      </c>
      <c r="O438" s="22"/>
      <c r="P438" s="12" t="s">
        <v>203</v>
      </c>
    </row>
    <row r="439" spans="1:17">
      <c r="B439" s="10">
        <f t="shared" si="39"/>
        <v>2160289</v>
      </c>
      <c r="C439" s="10">
        <f t="shared" si="39"/>
        <v>2782924</v>
      </c>
      <c r="D439" s="10">
        <f t="shared" si="39"/>
        <v>2415713</v>
      </c>
      <c r="E439" s="10">
        <f t="shared" si="39"/>
        <v>2959693</v>
      </c>
      <c r="F439" s="10">
        <f t="shared" si="39"/>
        <v>4255250</v>
      </c>
      <c r="G439" s="10">
        <f t="shared" si="39"/>
        <v>4864250</v>
      </c>
      <c r="H439" s="10">
        <f t="shared" si="39"/>
        <v>5759614</v>
      </c>
      <c r="I439" s="10">
        <f t="shared" si="39"/>
        <v>6071003</v>
      </c>
      <c r="J439" s="10">
        <f t="shared" si="39"/>
        <v>6929999</v>
      </c>
      <c r="K439" s="10">
        <f t="shared" si="39"/>
        <v>7102805</v>
      </c>
      <c r="L439" s="10">
        <f t="shared" si="39"/>
        <v>8645999</v>
      </c>
      <c r="M439" s="10">
        <f t="shared" si="39"/>
        <v>8810543</v>
      </c>
      <c r="N439" s="10" t="str">
        <f t="shared" si="39"/>
        <v/>
      </c>
      <c r="O439" s="22"/>
      <c r="P439" s="12" t="s">
        <v>204</v>
      </c>
    </row>
    <row r="440" spans="1:17">
      <c r="B440" s="23">
        <f t="shared" si="39"/>
        <v>2215675</v>
      </c>
      <c r="C440" s="23">
        <f t="shared" si="39"/>
        <v>2801431</v>
      </c>
      <c r="D440" s="23">
        <f t="shared" si="39"/>
        <v>2866026</v>
      </c>
      <c r="E440" s="23">
        <f t="shared" si="39"/>
        <v>3327447.19</v>
      </c>
      <c r="F440" s="23">
        <f t="shared" si="39"/>
        <v>4457674.2050000001</v>
      </c>
      <c r="G440" s="23">
        <f t="shared" si="39"/>
        <v>5319494.8289999999</v>
      </c>
      <c r="H440" s="23">
        <f t="shared" si="39"/>
        <v>5754727.6900000004</v>
      </c>
      <c r="I440" s="23">
        <f t="shared" si="39"/>
        <v>6602441.4100000001</v>
      </c>
      <c r="J440" s="23">
        <f t="shared" si="39"/>
        <v>7100339.4519999996</v>
      </c>
      <c r="K440" s="23">
        <f t="shared" si="39"/>
        <v>7309836.2000000002</v>
      </c>
      <c r="L440" s="23">
        <f t="shared" si="39"/>
        <v>8632396.3800000008</v>
      </c>
      <c r="M440" s="23">
        <f t="shared" si="39"/>
        <v>11132737.517000001</v>
      </c>
      <c r="N440" s="23" t="str">
        <f t="shared" si="39"/>
        <v/>
      </c>
      <c r="O440" s="22"/>
      <c r="P440" s="12" t="s">
        <v>210</v>
      </c>
    </row>
    <row r="441" spans="1:17">
      <c r="B441" s="21">
        <f>SUM(B437:B440)</f>
        <v>8598631</v>
      </c>
      <c r="C441" s="21">
        <f t="shared" ref="C441:M441" si="40">SUM(C437:C440)</f>
        <v>10934257</v>
      </c>
      <c r="D441" s="21">
        <f t="shared" si="40"/>
        <v>10529902</v>
      </c>
      <c r="E441" s="21">
        <f t="shared" si="40"/>
        <v>11950729.189999999</v>
      </c>
      <c r="F441" s="21">
        <f t="shared" si="40"/>
        <v>16761772.205</v>
      </c>
      <c r="G441" s="21">
        <f t="shared" si="40"/>
        <v>19913174.829</v>
      </c>
      <c r="H441" s="21">
        <f t="shared" si="40"/>
        <v>22307541.690000001</v>
      </c>
      <c r="I441" s="21">
        <f t="shared" si="40"/>
        <v>24282565.41</v>
      </c>
      <c r="J441" s="21">
        <f t="shared" si="40"/>
        <v>27633700.452</v>
      </c>
      <c r="K441" s="21">
        <f t="shared" si="40"/>
        <v>28785006.199999999</v>
      </c>
      <c r="L441" s="21">
        <f t="shared" si="40"/>
        <v>33887063.380000003</v>
      </c>
      <c r="M441" s="21">
        <f t="shared" si="40"/>
        <v>36719391.517000005</v>
      </c>
      <c r="N441" s="21">
        <f>IF(N438="",N437*4,IF(N439="",(N438+N437)*2,IF(N440="",((N439+N438+N437)/3)*4,SUM(N437:N440))))</f>
        <v>24957602</v>
      </c>
      <c r="O441" s="9">
        <f>RATE(M$324-B$324,,-B441,M441)</f>
        <v>0.14107740500614951</v>
      </c>
      <c r="P441" s="12" t="s">
        <v>205</v>
      </c>
    </row>
    <row r="442" spans="1:17" s="228" customFormat="1">
      <c r="A442" s="227"/>
      <c r="B442" s="24"/>
      <c r="C442" s="25">
        <f t="shared" ref="C442:M442" si="41">C441/B441-1</f>
        <v>0.27162765793764154</v>
      </c>
      <c r="D442" s="25">
        <f t="shared" si="41"/>
        <v>-3.6980564843134722E-2</v>
      </c>
      <c r="E442" s="25">
        <f t="shared" si="41"/>
        <v>0.13493261285812541</v>
      </c>
      <c r="F442" s="25">
        <f t="shared" si="41"/>
        <v>0.40257317679206817</v>
      </c>
      <c r="G442" s="25">
        <f t="shared" si="41"/>
        <v>0.1880113024719392</v>
      </c>
      <c r="H442" s="25">
        <f t="shared" si="41"/>
        <v>0.12024033744297924</v>
      </c>
      <c r="I442" s="25">
        <f t="shared" si="41"/>
        <v>8.8536143849743842E-2</v>
      </c>
      <c r="J442" s="25">
        <f t="shared" si="41"/>
        <v>0.13800580727026235</v>
      </c>
      <c r="K442" s="25">
        <f t="shared" si="41"/>
        <v>4.1663104440168297E-2</v>
      </c>
      <c r="L442" s="25">
        <f t="shared" si="41"/>
        <v>0.17724704120438939</v>
      </c>
      <c r="M442" s="25">
        <f t="shared" si="41"/>
        <v>8.3581398164812137E-2</v>
      </c>
      <c r="N442" s="13">
        <f>N441/M441-1</f>
        <v>-0.32031547994346909</v>
      </c>
      <c r="O442" s="22"/>
      <c r="P442" s="18" t="s">
        <v>211</v>
      </c>
    </row>
    <row r="443" spans="1:17">
      <c r="B443" s="287" t="s">
        <v>106</v>
      </c>
      <c r="C443" s="288"/>
      <c r="D443" s="288"/>
      <c r="E443" s="288"/>
      <c r="F443" s="288"/>
      <c r="G443" s="288"/>
      <c r="H443" s="288"/>
      <c r="I443" s="288"/>
      <c r="J443" s="288"/>
      <c r="K443" s="288"/>
      <c r="L443" s="288"/>
      <c r="M443" s="288"/>
      <c r="N443" s="289"/>
      <c r="O443" s="9"/>
      <c r="P443" s="12"/>
    </row>
    <row r="444" spans="1:17">
      <c r="B444" s="21">
        <f t="shared" ref="B444:N447" si="42">IFERROR(VLOOKUP($B$443,$130:$203,MATCH($P444&amp;"/"&amp;B$324,$128:$128,0),FALSE),"")</f>
        <v>168564</v>
      </c>
      <c r="C444" s="21">
        <f t="shared" si="42"/>
        <v>201611</v>
      </c>
      <c r="D444" s="21">
        <f t="shared" si="42"/>
        <v>566996</v>
      </c>
      <c r="E444" s="21">
        <f t="shared" si="42"/>
        <v>229844</v>
      </c>
      <c r="F444" s="21">
        <f t="shared" si="42"/>
        <v>260190</v>
      </c>
      <c r="G444" s="21">
        <f t="shared" si="42"/>
        <v>365198</v>
      </c>
      <c r="H444" s="21">
        <f t="shared" si="42"/>
        <v>366088</v>
      </c>
      <c r="I444" s="21">
        <f t="shared" si="42"/>
        <v>466493</v>
      </c>
      <c r="J444" s="21">
        <f t="shared" si="42"/>
        <v>431955</v>
      </c>
      <c r="K444" s="21">
        <f t="shared" si="42"/>
        <v>524429</v>
      </c>
      <c r="L444" s="21">
        <f t="shared" si="42"/>
        <v>501311</v>
      </c>
      <c r="M444" s="21">
        <f t="shared" si="42"/>
        <v>658532</v>
      </c>
      <c r="N444" s="21">
        <f t="shared" si="42"/>
        <v>3258387</v>
      </c>
      <c r="O444" s="9"/>
      <c r="P444" s="12" t="s">
        <v>202</v>
      </c>
    </row>
    <row r="445" spans="1:17">
      <c r="B445" s="10">
        <f t="shared" si="42"/>
        <v>179666</v>
      </c>
      <c r="C445" s="10">
        <f t="shared" si="42"/>
        <v>256279</v>
      </c>
      <c r="D445" s="10">
        <f t="shared" si="42"/>
        <v>156027</v>
      </c>
      <c r="E445" s="10">
        <f t="shared" si="42"/>
        <v>183344</v>
      </c>
      <c r="F445" s="10">
        <f t="shared" si="42"/>
        <v>315415</v>
      </c>
      <c r="G445" s="10">
        <f t="shared" si="42"/>
        <v>288743</v>
      </c>
      <c r="H445" s="10">
        <f t="shared" si="42"/>
        <v>503033</v>
      </c>
      <c r="I445" s="10">
        <f t="shared" si="42"/>
        <v>300005</v>
      </c>
      <c r="J445" s="10">
        <f t="shared" si="42"/>
        <v>408018</v>
      </c>
      <c r="K445" s="10">
        <f t="shared" si="42"/>
        <v>455038</v>
      </c>
      <c r="L445" s="10">
        <f t="shared" si="42"/>
        <v>533539</v>
      </c>
      <c r="M445" s="10">
        <f t="shared" si="42"/>
        <v>686916</v>
      </c>
      <c r="N445" s="10">
        <f t="shared" si="42"/>
        <v>822431</v>
      </c>
      <c r="O445" s="9"/>
      <c r="P445" s="12" t="s">
        <v>203</v>
      </c>
    </row>
    <row r="446" spans="1:17">
      <c r="B446" s="10">
        <f t="shared" si="42"/>
        <v>264167</v>
      </c>
      <c r="C446" s="10">
        <f t="shared" si="42"/>
        <v>152585</v>
      </c>
      <c r="D446" s="10">
        <f t="shared" si="42"/>
        <v>190997</v>
      </c>
      <c r="E446" s="10">
        <f t="shared" si="42"/>
        <v>206380</v>
      </c>
      <c r="F446" s="10">
        <f t="shared" si="42"/>
        <v>1859514</v>
      </c>
      <c r="G446" s="10">
        <f t="shared" si="42"/>
        <v>279620</v>
      </c>
      <c r="H446" s="10">
        <f t="shared" si="42"/>
        <v>311985</v>
      </c>
      <c r="I446" s="10">
        <f t="shared" si="42"/>
        <v>306658</v>
      </c>
      <c r="J446" s="10">
        <f t="shared" si="42"/>
        <v>396977</v>
      </c>
      <c r="K446" s="10">
        <f t="shared" si="42"/>
        <v>4104221</v>
      </c>
      <c r="L446" s="10">
        <f t="shared" si="42"/>
        <v>881598</v>
      </c>
      <c r="M446" s="10">
        <f t="shared" si="42"/>
        <v>643818</v>
      </c>
      <c r="N446" s="10" t="str">
        <f t="shared" si="42"/>
        <v/>
      </c>
      <c r="O446" s="9"/>
      <c r="P446" s="12" t="s">
        <v>204</v>
      </c>
    </row>
    <row r="447" spans="1:17">
      <c r="B447" s="23">
        <f t="shared" si="42"/>
        <v>266313</v>
      </c>
      <c r="C447" s="23">
        <f t="shared" si="42"/>
        <v>4224897</v>
      </c>
      <c r="D447" s="23">
        <f t="shared" si="42"/>
        <v>428657</v>
      </c>
      <c r="E447" s="23">
        <f t="shared" si="42"/>
        <v>430266.36</v>
      </c>
      <c r="F447" s="23">
        <f t="shared" si="42"/>
        <v>344071.34</v>
      </c>
      <c r="G447" s="23">
        <f t="shared" si="42"/>
        <v>862286.39</v>
      </c>
      <c r="H447" s="23">
        <f t="shared" si="42"/>
        <v>464197.9</v>
      </c>
      <c r="I447" s="23">
        <f t="shared" si="42"/>
        <v>516127.337</v>
      </c>
      <c r="J447" s="23">
        <f t="shared" si="42"/>
        <v>390265.77100000001</v>
      </c>
      <c r="K447" s="23">
        <f t="shared" si="42"/>
        <v>748589.43</v>
      </c>
      <c r="L447" s="23">
        <f t="shared" si="42"/>
        <v>769224.06</v>
      </c>
      <c r="M447" s="23">
        <f t="shared" si="42"/>
        <v>-19176.828000000001</v>
      </c>
      <c r="N447" s="23" t="str">
        <f t="shared" si="42"/>
        <v/>
      </c>
      <c r="O447" s="9"/>
      <c r="P447" s="12" t="s">
        <v>210</v>
      </c>
    </row>
    <row r="448" spans="1:17">
      <c r="B448" s="23">
        <f>SUM(B444:B447)</f>
        <v>878710</v>
      </c>
      <c r="C448" s="26">
        <f t="shared" ref="C448:M448" si="43">SUM(C444:C447)</f>
        <v>4835372</v>
      </c>
      <c r="D448" s="26">
        <f t="shared" si="43"/>
        <v>1342677</v>
      </c>
      <c r="E448" s="26">
        <f t="shared" si="43"/>
        <v>1049834.3599999999</v>
      </c>
      <c r="F448" s="26">
        <f t="shared" si="43"/>
        <v>2779190.34</v>
      </c>
      <c r="G448" s="26">
        <f t="shared" si="43"/>
        <v>1795847.3900000001</v>
      </c>
      <c r="H448" s="26">
        <f t="shared" si="43"/>
        <v>1645303.9</v>
      </c>
      <c r="I448" s="26">
        <f t="shared" si="43"/>
        <v>1589283.3370000001</v>
      </c>
      <c r="J448" s="26">
        <f t="shared" si="43"/>
        <v>1627215.7709999999</v>
      </c>
      <c r="K448" s="26">
        <f t="shared" si="43"/>
        <v>5832277.4299999997</v>
      </c>
      <c r="L448" s="26">
        <f t="shared" si="43"/>
        <v>2685672.06</v>
      </c>
      <c r="M448" s="26">
        <f t="shared" si="43"/>
        <v>1970089.172</v>
      </c>
      <c r="N448" s="26">
        <f>IF(N445="",N444*4,IF(N446="",(N445+N444)*2,IF(N447="",((N446+N445+N444)/3)*4,SUM(N444:N447))))</f>
        <v>8161636</v>
      </c>
      <c r="O448" s="9">
        <f>RATE(M$324-B$324,,-B448,M448)</f>
        <v>7.6158876639166762E-2</v>
      </c>
      <c r="P448" s="12" t="s">
        <v>205</v>
      </c>
    </row>
    <row r="449" spans="1:16" s="2" customFormat="1">
      <c r="B449" s="287" t="s">
        <v>1060</v>
      </c>
      <c r="C449" s="288"/>
      <c r="D449" s="288"/>
      <c r="E449" s="288"/>
      <c r="F449" s="288"/>
      <c r="G449" s="288"/>
      <c r="H449" s="288"/>
      <c r="I449" s="288"/>
      <c r="J449" s="288"/>
      <c r="K449" s="288"/>
      <c r="L449" s="288"/>
      <c r="M449" s="288"/>
      <c r="N449" s="289"/>
      <c r="O449" s="9"/>
      <c r="P449" s="12"/>
    </row>
    <row r="450" spans="1:16" s="2" customFormat="1">
      <c r="B450" s="10">
        <f t="shared" ref="B450:M453" si="44">B444+B437</f>
        <v>2259243</v>
      </c>
      <c r="C450" s="10">
        <f t="shared" si="44"/>
        <v>2799672</v>
      </c>
      <c r="D450" s="10">
        <f t="shared" si="44"/>
        <v>3474014</v>
      </c>
      <c r="E450" s="10">
        <f t="shared" si="44"/>
        <v>3125681</v>
      </c>
      <c r="F450" s="10">
        <f t="shared" si="44"/>
        <v>4174674</v>
      </c>
      <c r="G450" s="10">
        <f t="shared" si="44"/>
        <v>5232608</v>
      </c>
      <c r="H450" s="10">
        <f t="shared" si="44"/>
        <v>5639577</v>
      </c>
      <c r="I450" s="10">
        <f t="shared" si="44"/>
        <v>6227923</v>
      </c>
      <c r="J450" s="10">
        <f t="shared" si="44"/>
        <v>7235313</v>
      </c>
      <c r="K450" s="10">
        <f t="shared" si="44"/>
        <v>7729535</v>
      </c>
      <c r="L450" s="10">
        <f t="shared" si="44"/>
        <v>8231750</v>
      </c>
      <c r="M450" s="10">
        <f t="shared" si="44"/>
        <v>8800818</v>
      </c>
      <c r="N450" s="10">
        <f>N444+N437</f>
        <v>11457927</v>
      </c>
      <c r="O450" s="9"/>
      <c r="P450" s="12" t="s">
        <v>202</v>
      </c>
    </row>
    <row r="451" spans="1:16" s="2" customFormat="1">
      <c r="B451" s="10">
        <f t="shared" si="44"/>
        <v>2311654</v>
      </c>
      <c r="C451" s="10">
        <f t="shared" si="44"/>
        <v>3008120</v>
      </c>
      <c r="D451" s="10">
        <f t="shared" si="44"/>
        <v>2497172</v>
      </c>
      <c r="E451" s="10">
        <f t="shared" si="44"/>
        <v>2951096</v>
      </c>
      <c r="F451" s="10">
        <f t="shared" si="44"/>
        <v>4449779</v>
      </c>
      <c r="G451" s="10">
        <f t="shared" si="44"/>
        <v>5150763</v>
      </c>
      <c r="H451" s="10">
        <f t="shared" si="44"/>
        <v>6022744</v>
      </c>
      <c r="I451" s="10">
        <f t="shared" si="44"/>
        <v>6147696</v>
      </c>
      <c r="J451" s="10">
        <f t="shared" si="44"/>
        <v>7208022</v>
      </c>
      <c r="K451" s="10">
        <f t="shared" si="44"/>
        <v>7622297</v>
      </c>
      <c r="L451" s="10">
        <f t="shared" si="44"/>
        <v>9411768</v>
      </c>
      <c r="M451" s="10">
        <f t="shared" si="44"/>
        <v>9320741</v>
      </c>
      <c r="N451" s="10">
        <f>N445+N438</f>
        <v>5101692</v>
      </c>
      <c r="O451" s="9"/>
      <c r="P451" s="12" t="s">
        <v>203</v>
      </c>
    </row>
    <row r="452" spans="1:16" s="2" customFormat="1">
      <c r="B452" s="10">
        <f t="shared" si="44"/>
        <v>2424456</v>
      </c>
      <c r="C452" s="10">
        <f t="shared" si="44"/>
        <v>2935509</v>
      </c>
      <c r="D452" s="10">
        <f t="shared" si="44"/>
        <v>2606710</v>
      </c>
      <c r="E452" s="10">
        <f t="shared" si="44"/>
        <v>3166073</v>
      </c>
      <c r="F452" s="10">
        <f t="shared" si="44"/>
        <v>6114764</v>
      </c>
      <c r="G452" s="10">
        <f t="shared" si="44"/>
        <v>5143870</v>
      </c>
      <c r="H452" s="10">
        <f t="shared" si="44"/>
        <v>6071599</v>
      </c>
      <c r="I452" s="10">
        <f t="shared" si="44"/>
        <v>6377661</v>
      </c>
      <c r="J452" s="10">
        <f t="shared" si="44"/>
        <v>7326976</v>
      </c>
      <c r="K452" s="10">
        <f t="shared" si="44"/>
        <v>11207026</v>
      </c>
      <c r="L452" s="10">
        <f t="shared" si="44"/>
        <v>9527597</v>
      </c>
      <c r="M452" s="10">
        <f t="shared" si="44"/>
        <v>9454361</v>
      </c>
      <c r="N452" s="10" t="str">
        <f t="shared" ref="N452:N453" si="45">IFERROR(VLOOKUP($B$405,$131:$202,MATCH($P452&amp;"/"&amp;N$315,$129:$129,0),FALSE),"")</f>
        <v/>
      </c>
      <c r="O452" s="9"/>
      <c r="P452" s="12" t="s">
        <v>204</v>
      </c>
    </row>
    <row r="453" spans="1:16" s="2" customFormat="1">
      <c r="B453" s="10">
        <f t="shared" si="44"/>
        <v>2481988</v>
      </c>
      <c r="C453" s="10">
        <f t="shared" si="44"/>
        <v>7026328</v>
      </c>
      <c r="D453" s="10">
        <f t="shared" si="44"/>
        <v>3294683</v>
      </c>
      <c r="E453" s="10">
        <f t="shared" si="44"/>
        <v>3757713.55</v>
      </c>
      <c r="F453" s="10">
        <f t="shared" si="44"/>
        <v>4801745.5449999999</v>
      </c>
      <c r="G453" s="10">
        <f t="shared" si="44"/>
        <v>6181781.2189999996</v>
      </c>
      <c r="H453" s="10">
        <f t="shared" si="44"/>
        <v>6218925.5900000008</v>
      </c>
      <c r="I453" s="10">
        <f t="shared" si="44"/>
        <v>7118568.7470000004</v>
      </c>
      <c r="J453" s="10">
        <f t="shared" si="44"/>
        <v>7490605.2229999993</v>
      </c>
      <c r="K453" s="10">
        <f t="shared" si="44"/>
        <v>8058425.6299999999</v>
      </c>
      <c r="L453" s="10">
        <f t="shared" si="44"/>
        <v>9401620.4400000013</v>
      </c>
      <c r="M453" s="10">
        <f t="shared" si="44"/>
        <v>11113560.689000001</v>
      </c>
      <c r="N453" s="10" t="str">
        <f t="shared" si="45"/>
        <v/>
      </c>
      <c r="O453" s="9"/>
      <c r="P453" s="12" t="s">
        <v>210</v>
      </c>
    </row>
    <row r="454" spans="1:16" s="2" customFormat="1">
      <c r="B454" s="31">
        <f t="shared" ref="B454:M454" si="46">SUM(B450:B453)</f>
        <v>9477341</v>
      </c>
      <c r="C454" s="31">
        <f t="shared" si="46"/>
        <v>15769629</v>
      </c>
      <c r="D454" s="31">
        <f t="shared" si="46"/>
        <v>11872579</v>
      </c>
      <c r="E454" s="31">
        <f t="shared" si="46"/>
        <v>13000563.550000001</v>
      </c>
      <c r="F454" s="31">
        <f t="shared" si="46"/>
        <v>19540962.545000002</v>
      </c>
      <c r="G454" s="31">
        <f t="shared" si="46"/>
        <v>21709022.219000001</v>
      </c>
      <c r="H454" s="31">
        <f t="shared" si="46"/>
        <v>23952845.59</v>
      </c>
      <c r="I454" s="31">
        <f t="shared" si="46"/>
        <v>25871848.747000001</v>
      </c>
      <c r="J454" s="31">
        <f t="shared" si="46"/>
        <v>29260916.222999997</v>
      </c>
      <c r="K454" s="31">
        <f t="shared" si="46"/>
        <v>34617283.630000003</v>
      </c>
      <c r="L454" s="31">
        <f t="shared" si="46"/>
        <v>36572735.439999998</v>
      </c>
      <c r="M454" s="31">
        <f t="shared" si="46"/>
        <v>38689480.689000003</v>
      </c>
      <c r="N454" s="31">
        <f>IF(N451="",N450*4,IF(N452="",(N451+N450)*2,IF(N453="",((N452+N451+N450)/3)*4,SUM(N450:N453))))</f>
        <v>33119238</v>
      </c>
      <c r="O454" s="9">
        <f>RATE(M$324-B$324,,-B454,M454)</f>
        <v>0.13641496685813753</v>
      </c>
      <c r="P454" s="12" t="s">
        <v>205</v>
      </c>
    </row>
    <row r="455" spans="1:16">
      <c r="B455" s="299" t="s">
        <v>212</v>
      </c>
      <c r="C455" s="300"/>
      <c r="D455" s="300"/>
      <c r="E455" s="300"/>
      <c r="F455" s="300"/>
      <c r="G455" s="300"/>
      <c r="H455" s="300"/>
      <c r="I455" s="300"/>
      <c r="J455" s="300"/>
      <c r="K455" s="300"/>
      <c r="L455" s="300"/>
      <c r="M455" s="300"/>
      <c r="N455" s="301"/>
      <c r="O455" s="9"/>
      <c r="P455" s="12"/>
    </row>
    <row r="456" spans="1:16">
      <c r="B456" s="308" t="s">
        <v>112</v>
      </c>
      <c r="C456" s="309"/>
      <c r="D456" s="309"/>
      <c r="E456" s="309"/>
      <c r="F456" s="309"/>
      <c r="G456" s="309"/>
      <c r="H456" s="309"/>
      <c r="I456" s="309"/>
      <c r="J456" s="309"/>
      <c r="K456" s="309"/>
      <c r="L456" s="309"/>
      <c r="M456" s="309"/>
      <c r="N456" s="310"/>
      <c r="O456" s="9"/>
      <c r="P456" s="12"/>
    </row>
    <row r="457" spans="1:16">
      <c r="B457" s="21">
        <f t="shared" ref="B457:N460" si="47">IFERROR(VLOOKUP($B$456,$130:$203,MATCH($P457&amp;"/"&amp;B$324,$128:$128,0),FALSE),"")</f>
        <v>1154035</v>
      </c>
      <c r="C457" s="21">
        <f t="shared" si="47"/>
        <v>1517455</v>
      </c>
      <c r="D457" s="21">
        <f t="shared" si="47"/>
        <v>1746319</v>
      </c>
      <c r="E457" s="21">
        <f t="shared" si="47"/>
        <v>1836933</v>
      </c>
      <c r="F457" s="21">
        <f t="shared" si="47"/>
        <v>2185728</v>
      </c>
      <c r="G457" s="21">
        <f t="shared" si="47"/>
        <v>2491752</v>
      </c>
      <c r="H457" s="21">
        <f t="shared" si="47"/>
        <v>2723379</v>
      </c>
      <c r="I457" s="21">
        <f t="shared" si="47"/>
        <v>2864096</v>
      </c>
      <c r="J457" s="21">
        <f t="shared" si="47"/>
        <v>3424053</v>
      </c>
      <c r="K457" s="21">
        <f t="shared" si="47"/>
        <v>3460130</v>
      </c>
      <c r="L457" s="21">
        <f t="shared" si="47"/>
        <v>3852155</v>
      </c>
      <c r="M457" s="21">
        <f t="shared" si="47"/>
        <v>4055071</v>
      </c>
      <c r="N457" s="21">
        <f t="shared" si="47"/>
        <v>4037940</v>
      </c>
      <c r="O457" s="9"/>
      <c r="P457" s="12" t="s">
        <v>202</v>
      </c>
    </row>
    <row r="458" spans="1:16">
      <c r="B458" s="10">
        <f t="shared" si="47"/>
        <v>1179051</v>
      </c>
      <c r="C458" s="10">
        <f t="shared" si="47"/>
        <v>1666241</v>
      </c>
      <c r="D458" s="10">
        <f t="shared" si="47"/>
        <v>1689167</v>
      </c>
      <c r="E458" s="10">
        <f t="shared" si="47"/>
        <v>1892941</v>
      </c>
      <c r="F458" s="10">
        <f t="shared" si="47"/>
        <v>2300795</v>
      </c>
      <c r="G458" s="10">
        <f t="shared" si="47"/>
        <v>2592979</v>
      </c>
      <c r="H458" s="10">
        <f t="shared" si="47"/>
        <v>2877429</v>
      </c>
      <c r="I458" s="10">
        <f t="shared" si="47"/>
        <v>3021984</v>
      </c>
      <c r="J458" s="10">
        <f t="shared" si="47"/>
        <v>3465954</v>
      </c>
      <c r="K458" s="10">
        <f t="shared" si="47"/>
        <v>3577973</v>
      </c>
      <c r="L458" s="10">
        <f t="shared" si="47"/>
        <v>4618125</v>
      </c>
      <c r="M458" s="10">
        <f t="shared" si="47"/>
        <v>4515973</v>
      </c>
      <c r="N458" s="10">
        <f t="shared" si="47"/>
        <v>3055485</v>
      </c>
      <c r="O458" s="9"/>
      <c r="P458" s="12" t="s">
        <v>203</v>
      </c>
    </row>
    <row r="459" spans="1:16">
      <c r="B459" s="10">
        <f t="shared" si="47"/>
        <v>1224175</v>
      </c>
      <c r="C459" s="10">
        <f t="shared" si="47"/>
        <v>1719148</v>
      </c>
      <c r="D459" s="10">
        <f t="shared" si="47"/>
        <v>1707161</v>
      </c>
      <c r="E459" s="10">
        <f t="shared" si="47"/>
        <v>1988315</v>
      </c>
      <c r="F459" s="10">
        <f t="shared" si="47"/>
        <v>2369989</v>
      </c>
      <c r="G459" s="10">
        <f t="shared" si="47"/>
        <v>2636290</v>
      </c>
      <c r="H459" s="10">
        <f t="shared" si="47"/>
        <v>3021914</v>
      </c>
      <c r="I459" s="10">
        <f t="shared" si="47"/>
        <v>3243021</v>
      </c>
      <c r="J459" s="10">
        <f t="shared" si="47"/>
        <v>3511221</v>
      </c>
      <c r="K459" s="10">
        <f t="shared" si="47"/>
        <v>3661162</v>
      </c>
      <c r="L459" s="10">
        <f t="shared" si="47"/>
        <v>4538770</v>
      </c>
      <c r="M459" s="10">
        <f t="shared" si="47"/>
        <v>4558372</v>
      </c>
      <c r="N459" s="10" t="str">
        <f t="shared" si="47"/>
        <v/>
      </c>
      <c r="O459" s="9"/>
      <c r="P459" s="12" t="s">
        <v>204</v>
      </c>
    </row>
    <row r="460" spans="1:16">
      <c r="B460" s="23">
        <f t="shared" si="47"/>
        <v>1332337</v>
      </c>
      <c r="C460" s="23">
        <f t="shared" si="47"/>
        <v>1793834</v>
      </c>
      <c r="D460" s="23">
        <f t="shared" si="47"/>
        <v>1778400</v>
      </c>
      <c r="E460" s="23">
        <f t="shared" si="47"/>
        <v>2065257.22</v>
      </c>
      <c r="F460" s="23">
        <f t="shared" si="47"/>
        <v>2576886.8319999999</v>
      </c>
      <c r="G460" s="23">
        <f t="shared" si="47"/>
        <v>2820602.6469999999</v>
      </c>
      <c r="H460" s="23">
        <f t="shared" si="47"/>
        <v>2993518.87</v>
      </c>
      <c r="I460" s="23">
        <f t="shared" si="47"/>
        <v>3504621.5329999998</v>
      </c>
      <c r="J460" s="23">
        <f t="shared" si="47"/>
        <v>3639370.219</v>
      </c>
      <c r="K460" s="23">
        <f t="shared" si="47"/>
        <v>3818894.73</v>
      </c>
      <c r="L460" s="23">
        <f t="shared" si="47"/>
        <v>4569955.6500000004</v>
      </c>
      <c r="M460" s="23">
        <f t="shared" si="47"/>
        <v>4978212.0130000003</v>
      </c>
      <c r="N460" s="23" t="str">
        <f t="shared" si="47"/>
        <v/>
      </c>
      <c r="O460" s="9"/>
      <c r="P460" s="12" t="s">
        <v>210</v>
      </c>
    </row>
    <row r="461" spans="1:16">
      <c r="B461" s="23">
        <f>SUM(B457:B460)</f>
        <v>4889598</v>
      </c>
      <c r="C461" s="23">
        <f t="shared" ref="C461:M461" si="48">SUM(C457:C460)</f>
        <v>6696678</v>
      </c>
      <c r="D461" s="23">
        <f t="shared" si="48"/>
        <v>6921047</v>
      </c>
      <c r="E461" s="23">
        <f t="shared" si="48"/>
        <v>7783446.2199999997</v>
      </c>
      <c r="F461" s="23">
        <f t="shared" si="48"/>
        <v>9433398.8320000004</v>
      </c>
      <c r="G461" s="23">
        <f t="shared" si="48"/>
        <v>10541623.647</v>
      </c>
      <c r="H461" s="23">
        <f t="shared" si="48"/>
        <v>11616240.870000001</v>
      </c>
      <c r="I461" s="23">
        <f t="shared" si="48"/>
        <v>12633722.533</v>
      </c>
      <c r="J461" s="23">
        <f t="shared" si="48"/>
        <v>14040598.219000001</v>
      </c>
      <c r="K461" s="23">
        <f t="shared" si="48"/>
        <v>14518159.73</v>
      </c>
      <c r="L461" s="23">
        <f t="shared" si="48"/>
        <v>17579005.649999999</v>
      </c>
      <c r="M461" s="23">
        <f t="shared" si="48"/>
        <v>18107628.013</v>
      </c>
      <c r="N461" s="23">
        <f>IF(N458="",N457*4,IF(N459="",(N458+N457)*2,IF(N460="",((N459+N458+N457)/3)*4,SUM(N457:N460))))</f>
        <v>14186850</v>
      </c>
      <c r="O461" s="9">
        <f>RATE(M$324-B$324,,-B461,M461)</f>
        <v>0.12639277309380961</v>
      </c>
      <c r="P461" s="12" t="s">
        <v>205</v>
      </c>
    </row>
    <row r="462" spans="1:16">
      <c r="B462" s="27">
        <f>B461/B$441</f>
        <v>0.56864842787183212</v>
      </c>
      <c r="C462" s="28">
        <f>C461/C$441</f>
        <v>0.61244929582320962</v>
      </c>
      <c r="D462" s="28">
        <f t="shared" ref="D462:N462" si="49">D461/D$441</f>
        <v>0.65727553779702796</v>
      </c>
      <c r="E462" s="28">
        <f t="shared" si="49"/>
        <v>0.65129466966023686</v>
      </c>
      <c r="F462" s="28">
        <f t="shared" si="49"/>
        <v>0.56279244918899674</v>
      </c>
      <c r="G462" s="28">
        <f t="shared" si="49"/>
        <v>0.52937935500109201</v>
      </c>
      <c r="H462" s="28">
        <f t="shared" si="49"/>
        <v>0.52073155488967737</v>
      </c>
      <c r="I462" s="28">
        <f t="shared" si="49"/>
        <v>0.52027956353397509</v>
      </c>
      <c r="J462" s="28">
        <f t="shared" si="49"/>
        <v>0.50809692474551693</v>
      </c>
      <c r="K462" s="28">
        <f t="shared" si="49"/>
        <v>0.50436535011064199</v>
      </c>
      <c r="L462" s="28">
        <f t="shared" si="49"/>
        <v>0.51875270078359903</v>
      </c>
      <c r="M462" s="28">
        <f t="shared" si="49"/>
        <v>0.49313529622670077</v>
      </c>
      <c r="N462" s="29">
        <f t="shared" si="49"/>
        <v>0.56843802541606359</v>
      </c>
      <c r="O462" s="9">
        <f>RATE(M$324-B$324,,-B462,M462)</f>
        <v>-1.2869093584333467E-2</v>
      </c>
      <c r="P462" s="14" t="s">
        <v>206</v>
      </c>
    </row>
    <row r="463" spans="1:16" s="228" customFormat="1">
      <c r="A463" s="227"/>
      <c r="B463" s="24"/>
      <c r="C463" s="13">
        <f t="shared" ref="C463:M463" si="50">C461/B461-1</f>
        <v>0.36957639462385261</v>
      </c>
      <c r="D463" s="13">
        <f t="shared" si="50"/>
        <v>3.350452269020554E-2</v>
      </c>
      <c r="E463" s="13">
        <f t="shared" si="50"/>
        <v>0.12460531188417012</v>
      </c>
      <c r="F463" s="13">
        <f t="shared" si="50"/>
        <v>0.21198227178089257</v>
      </c>
      <c r="G463" s="13">
        <f t="shared" si="50"/>
        <v>0.11747884667408282</v>
      </c>
      <c r="H463" s="13">
        <f t="shared" si="50"/>
        <v>0.10194038973358932</v>
      </c>
      <c r="I463" s="13">
        <f t="shared" si="50"/>
        <v>8.7591302073266819E-2</v>
      </c>
      <c r="J463" s="13">
        <f t="shared" si="50"/>
        <v>0.11135876083435914</v>
      </c>
      <c r="K463" s="13">
        <f t="shared" si="50"/>
        <v>3.4012903407046879E-2</v>
      </c>
      <c r="L463" s="13">
        <f t="shared" si="50"/>
        <v>0.21082878112128323</v>
      </c>
      <c r="M463" s="13">
        <f t="shared" si="50"/>
        <v>3.007123232820641E-2</v>
      </c>
      <c r="N463" s="13">
        <f>N461/M461-1</f>
        <v>-0.21652631753784413</v>
      </c>
      <c r="O463" s="22"/>
      <c r="P463" s="18" t="s">
        <v>211</v>
      </c>
    </row>
    <row r="464" spans="1:16">
      <c r="B464" s="302" t="s">
        <v>213</v>
      </c>
      <c r="C464" s="303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4"/>
      <c r="O464" s="9"/>
      <c r="P464" s="12"/>
    </row>
    <row r="465" spans="1:16">
      <c r="B465" s="21">
        <f t="shared" ref="B465:N469" si="51">IFERROR(B437-B457,"")</f>
        <v>936644</v>
      </c>
      <c r="C465" s="21">
        <f t="shared" si="51"/>
        <v>1080606</v>
      </c>
      <c r="D465" s="21">
        <f t="shared" si="51"/>
        <v>1160699</v>
      </c>
      <c r="E465" s="21">
        <f t="shared" si="51"/>
        <v>1058904</v>
      </c>
      <c r="F465" s="21">
        <f t="shared" si="51"/>
        <v>1728756</v>
      </c>
      <c r="G465" s="21">
        <f t="shared" si="51"/>
        <v>2375658</v>
      </c>
      <c r="H465" s="21">
        <f t="shared" si="51"/>
        <v>2550110</v>
      </c>
      <c r="I465" s="21">
        <f t="shared" si="51"/>
        <v>2897334</v>
      </c>
      <c r="J465" s="21">
        <f t="shared" si="51"/>
        <v>3379305</v>
      </c>
      <c r="K465" s="21">
        <f t="shared" si="51"/>
        <v>3744976</v>
      </c>
      <c r="L465" s="21">
        <f t="shared" si="51"/>
        <v>3878284</v>
      </c>
      <c r="M465" s="21">
        <f t="shared" si="51"/>
        <v>4087215</v>
      </c>
      <c r="N465" s="21">
        <f t="shared" si="51"/>
        <v>4161600</v>
      </c>
      <c r="O465" s="9"/>
      <c r="P465" s="12" t="s">
        <v>202</v>
      </c>
    </row>
    <row r="466" spans="1:16">
      <c r="B466" s="10">
        <f t="shared" si="51"/>
        <v>952937</v>
      </c>
      <c r="C466" s="10">
        <f t="shared" si="51"/>
        <v>1085600</v>
      </c>
      <c r="D466" s="10">
        <f t="shared" si="51"/>
        <v>651978</v>
      </c>
      <c r="E466" s="10">
        <f t="shared" si="51"/>
        <v>874811</v>
      </c>
      <c r="F466" s="10">
        <f t="shared" si="51"/>
        <v>1833569</v>
      </c>
      <c r="G466" s="10">
        <f t="shared" si="51"/>
        <v>2269041</v>
      </c>
      <c r="H466" s="10">
        <f t="shared" si="51"/>
        <v>2642282</v>
      </c>
      <c r="I466" s="10">
        <f t="shared" si="51"/>
        <v>2825707</v>
      </c>
      <c r="J466" s="10">
        <f t="shared" si="51"/>
        <v>3334050</v>
      </c>
      <c r="K466" s="10">
        <f t="shared" si="51"/>
        <v>3589286</v>
      </c>
      <c r="L466" s="10">
        <f t="shared" si="51"/>
        <v>4260104</v>
      </c>
      <c r="M466" s="10">
        <f t="shared" si="51"/>
        <v>4117852</v>
      </c>
      <c r="N466" s="10">
        <f t="shared" si="51"/>
        <v>1223776</v>
      </c>
      <c r="O466" s="9"/>
      <c r="P466" s="12" t="s">
        <v>203</v>
      </c>
    </row>
    <row r="467" spans="1:16">
      <c r="B467" s="10">
        <f t="shared" si="51"/>
        <v>936114</v>
      </c>
      <c r="C467" s="10">
        <f t="shared" si="51"/>
        <v>1063776</v>
      </c>
      <c r="D467" s="10">
        <f t="shared" si="51"/>
        <v>708552</v>
      </c>
      <c r="E467" s="10">
        <f t="shared" si="51"/>
        <v>971378</v>
      </c>
      <c r="F467" s="10">
        <f t="shared" si="51"/>
        <v>1885261</v>
      </c>
      <c r="G467" s="10">
        <f t="shared" si="51"/>
        <v>2227960</v>
      </c>
      <c r="H467" s="10">
        <f t="shared" si="51"/>
        <v>2737700</v>
      </c>
      <c r="I467" s="10">
        <f t="shared" si="51"/>
        <v>2827982</v>
      </c>
      <c r="J467" s="10">
        <f t="shared" si="51"/>
        <v>3418778</v>
      </c>
      <c r="K467" s="10">
        <f t="shared" si="51"/>
        <v>3441643</v>
      </c>
      <c r="L467" s="10">
        <f t="shared" si="51"/>
        <v>4107229</v>
      </c>
      <c r="M467" s="10">
        <f t="shared" si="51"/>
        <v>4252171</v>
      </c>
      <c r="N467" s="10" t="str">
        <f t="shared" si="51"/>
        <v/>
      </c>
      <c r="O467" s="9"/>
      <c r="P467" s="12" t="s">
        <v>204</v>
      </c>
    </row>
    <row r="468" spans="1:16">
      <c r="B468" s="23">
        <f t="shared" si="51"/>
        <v>883338</v>
      </c>
      <c r="C468" s="23">
        <f t="shared" si="51"/>
        <v>1007597</v>
      </c>
      <c r="D468" s="23">
        <f t="shared" si="51"/>
        <v>1087626</v>
      </c>
      <c r="E468" s="23">
        <f t="shared" si="51"/>
        <v>1262189.97</v>
      </c>
      <c r="F468" s="23">
        <f t="shared" si="51"/>
        <v>1880787.3730000001</v>
      </c>
      <c r="G468" s="23">
        <f t="shared" si="51"/>
        <v>2498892.182</v>
      </c>
      <c r="H468" s="23">
        <f t="shared" si="51"/>
        <v>2761208.8200000003</v>
      </c>
      <c r="I468" s="23">
        <f t="shared" si="51"/>
        <v>3097819.8770000003</v>
      </c>
      <c r="J468" s="23">
        <f t="shared" si="51"/>
        <v>3460969.2329999995</v>
      </c>
      <c r="K468" s="23">
        <f t="shared" si="51"/>
        <v>3490941.47</v>
      </c>
      <c r="L468" s="23">
        <f t="shared" si="51"/>
        <v>4062440.7300000004</v>
      </c>
      <c r="M468" s="23">
        <f t="shared" si="51"/>
        <v>6154525.5040000007</v>
      </c>
      <c r="N468" s="23" t="str">
        <f t="shared" si="51"/>
        <v/>
      </c>
      <c r="O468" s="9"/>
      <c r="P468" s="12" t="s">
        <v>210</v>
      </c>
    </row>
    <row r="469" spans="1:16">
      <c r="B469" s="21">
        <f t="shared" si="51"/>
        <v>3709033</v>
      </c>
      <c r="C469" s="21">
        <f t="shared" si="51"/>
        <v>4237579</v>
      </c>
      <c r="D469" s="21">
        <f t="shared" si="51"/>
        <v>3608855</v>
      </c>
      <c r="E469" s="21">
        <f t="shared" si="51"/>
        <v>4167282.9699999997</v>
      </c>
      <c r="F469" s="21">
        <f t="shared" si="51"/>
        <v>7328373.3729999997</v>
      </c>
      <c r="G469" s="21">
        <f t="shared" si="51"/>
        <v>9371551.182</v>
      </c>
      <c r="H469" s="21">
        <f t="shared" si="51"/>
        <v>10691300.82</v>
      </c>
      <c r="I469" s="21">
        <f t="shared" si="51"/>
        <v>11648842.877</v>
      </c>
      <c r="J469" s="21">
        <f t="shared" si="51"/>
        <v>13593102.232999999</v>
      </c>
      <c r="K469" s="21">
        <f t="shared" si="51"/>
        <v>14266846.469999999</v>
      </c>
      <c r="L469" s="21">
        <f t="shared" si="51"/>
        <v>16308057.730000004</v>
      </c>
      <c r="M469" s="21">
        <f t="shared" si="51"/>
        <v>18611763.504000004</v>
      </c>
      <c r="N469" s="21">
        <f t="shared" si="51"/>
        <v>10770752</v>
      </c>
      <c r="O469" s="9">
        <f>RATE(M$324-B$324,,-B469,M469)</f>
        <v>0.15793520232868766</v>
      </c>
      <c r="P469" s="12" t="s">
        <v>205</v>
      </c>
    </row>
    <row r="470" spans="1:16">
      <c r="B470" s="13">
        <f t="shared" ref="B470:N470" si="52">B469/B$441</f>
        <v>0.43135157212816783</v>
      </c>
      <c r="C470" s="13">
        <f t="shared" si="52"/>
        <v>0.38755070417679044</v>
      </c>
      <c r="D470" s="13">
        <f t="shared" si="52"/>
        <v>0.34272446220297209</v>
      </c>
      <c r="E470" s="13">
        <f t="shared" si="52"/>
        <v>0.34870533033976314</v>
      </c>
      <c r="F470" s="13">
        <f t="shared" si="52"/>
        <v>0.43720755081100326</v>
      </c>
      <c r="G470" s="13">
        <f t="shared" si="52"/>
        <v>0.47062064499890804</v>
      </c>
      <c r="H470" s="13">
        <f t="shared" si="52"/>
        <v>0.47926844511032268</v>
      </c>
      <c r="I470" s="13">
        <f t="shared" si="52"/>
        <v>0.47972043646602497</v>
      </c>
      <c r="J470" s="13">
        <f t="shared" si="52"/>
        <v>0.49190307525448307</v>
      </c>
      <c r="K470" s="13">
        <f t="shared" si="52"/>
        <v>0.49563464988935801</v>
      </c>
      <c r="L470" s="13">
        <f t="shared" si="52"/>
        <v>0.48124729921640091</v>
      </c>
      <c r="M470" s="13">
        <f t="shared" si="52"/>
        <v>0.50686470377329929</v>
      </c>
      <c r="N470" s="13">
        <f t="shared" si="52"/>
        <v>0.43156197458393641</v>
      </c>
      <c r="O470" s="9">
        <f>RATE(M$324-B$324,,-B470,M470)</f>
        <v>1.4773579117927821E-2</v>
      </c>
      <c r="P470" s="30" t="s">
        <v>214</v>
      </c>
    </row>
    <row r="471" spans="1:16" s="228" customFormat="1">
      <c r="A471" s="227"/>
      <c r="B471" s="24"/>
      <c r="C471" s="13">
        <f t="shared" ref="C471:M471" si="53">C469/B469-1</f>
        <v>0.14250237191203197</v>
      </c>
      <c r="D471" s="13">
        <f t="shared" si="53"/>
        <v>-0.14836867938037257</v>
      </c>
      <c r="E471" s="13">
        <f t="shared" si="53"/>
        <v>0.15473826740060215</v>
      </c>
      <c r="F471" s="13">
        <f t="shared" si="53"/>
        <v>0.75854949753988032</v>
      </c>
      <c r="G471" s="13">
        <f t="shared" si="53"/>
        <v>0.27880372696725586</v>
      </c>
      <c r="H471" s="13">
        <f t="shared" si="53"/>
        <v>0.14082510060179287</v>
      </c>
      <c r="I471" s="13">
        <f t="shared" si="53"/>
        <v>8.9562727035866985E-2</v>
      </c>
      <c r="J471" s="13">
        <f t="shared" si="53"/>
        <v>0.16690579283534102</v>
      </c>
      <c r="K471" s="13">
        <f t="shared" si="53"/>
        <v>4.9565156316146108E-2</v>
      </c>
      <c r="L471" s="13">
        <f t="shared" si="53"/>
        <v>0.14307375244362652</v>
      </c>
      <c r="M471" s="13">
        <f t="shared" si="53"/>
        <v>0.1412618113168771</v>
      </c>
      <c r="N471" s="13">
        <f>N469/M469-1</f>
        <v>-0.42129331281878957</v>
      </c>
      <c r="O471" s="22"/>
      <c r="P471" s="18" t="s">
        <v>211</v>
      </c>
    </row>
    <row r="472" spans="1:16">
      <c r="B472" s="293" t="s">
        <v>215</v>
      </c>
      <c r="C472" s="294"/>
      <c r="D472" s="294"/>
      <c r="E472" s="294"/>
      <c r="F472" s="294"/>
      <c r="G472" s="294"/>
      <c r="H472" s="294"/>
      <c r="I472" s="294"/>
      <c r="J472" s="294"/>
      <c r="K472" s="294"/>
      <c r="L472" s="294"/>
      <c r="M472" s="294"/>
      <c r="N472" s="295"/>
      <c r="O472" s="9"/>
      <c r="P472" s="3"/>
    </row>
    <row r="473" spans="1:16">
      <c r="B473" s="296" t="s">
        <v>115</v>
      </c>
      <c r="C473" s="297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298"/>
      <c r="O473" s="9"/>
      <c r="P473" s="3"/>
    </row>
    <row r="474" spans="1:16">
      <c r="B474" s="21" t="str">
        <f t="shared" ref="B474:N477" si="54">IFERROR(VLOOKUP($B$473,$130:$203,MATCH($P474&amp;"/"&amp;B$324,$128:$128,0),FALSE),"")</f>
        <v/>
      </c>
      <c r="C474" s="21" t="str">
        <f t="shared" si="54"/>
        <v/>
      </c>
      <c r="D474" s="21" t="str">
        <f t="shared" si="54"/>
        <v/>
      </c>
      <c r="E474" s="21" t="str">
        <f t="shared" si="54"/>
        <v/>
      </c>
      <c r="F474" s="21" t="str">
        <f t="shared" si="54"/>
        <v/>
      </c>
      <c r="G474" s="21" t="str">
        <f t="shared" si="54"/>
        <v/>
      </c>
      <c r="H474" s="21" t="str">
        <f t="shared" si="54"/>
        <v/>
      </c>
      <c r="I474" s="21" t="str">
        <f t="shared" si="54"/>
        <v/>
      </c>
      <c r="J474" s="21" t="str">
        <f t="shared" si="54"/>
        <v/>
      </c>
      <c r="K474" s="21" t="str">
        <f t="shared" si="54"/>
        <v/>
      </c>
      <c r="L474" s="21" t="str">
        <f t="shared" si="54"/>
        <v/>
      </c>
      <c r="M474" s="21" t="str">
        <f t="shared" si="54"/>
        <v/>
      </c>
      <c r="N474" s="21" t="str">
        <f t="shared" si="54"/>
        <v/>
      </c>
      <c r="O474" s="9"/>
      <c r="P474" s="12" t="s">
        <v>202</v>
      </c>
    </row>
    <row r="475" spans="1:16">
      <c r="B475" s="10" t="str">
        <f t="shared" si="54"/>
        <v/>
      </c>
      <c r="C475" s="10" t="str">
        <f t="shared" si="54"/>
        <v/>
      </c>
      <c r="D475" s="10" t="str">
        <f t="shared" si="54"/>
        <v/>
      </c>
      <c r="E475" s="10" t="str">
        <f t="shared" si="54"/>
        <v/>
      </c>
      <c r="F475" s="10" t="str">
        <f t="shared" si="54"/>
        <v/>
      </c>
      <c r="G475" s="10" t="str">
        <f t="shared" si="54"/>
        <v/>
      </c>
      <c r="H475" s="10" t="str">
        <f t="shared" si="54"/>
        <v/>
      </c>
      <c r="I475" s="10" t="str">
        <f t="shared" si="54"/>
        <v/>
      </c>
      <c r="J475" s="10" t="str">
        <f t="shared" si="54"/>
        <v/>
      </c>
      <c r="K475" s="10" t="str">
        <f t="shared" si="54"/>
        <v/>
      </c>
      <c r="L475" s="10" t="str">
        <f t="shared" si="54"/>
        <v/>
      </c>
      <c r="M475" s="10" t="str">
        <f t="shared" si="54"/>
        <v/>
      </c>
      <c r="N475" s="10" t="str">
        <f t="shared" si="54"/>
        <v/>
      </c>
      <c r="O475" s="9"/>
      <c r="P475" s="12" t="s">
        <v>203</v>
      </c>
    </row>
    <row r="476" spans="1:16">
      <c r="B476" s="10" t="str">
        <f t="shared" si="54"/>
        <v/>
      </c>
      <c r="C476" s="10" t="str">
        <f t="shared" si="54"/>
        <v/>
      </c>
      <c r="D476" s="10" t="str">
        <f t="shared" si="54"/>
        <v/>
      </c>
      <c r="E476" s="10" t="str">
        <f t="shared" si="54"/>
        <v/>
      </c>
      <c r="F476" s="10" t="str">
        <f t="shared" si="54"/>
        <v/>
      </c>
      <c r="G476" s="10" t="str">
        <f t="shared" si="54"/>
        <v/>
      </c>
      <c r="H476" s="10" t="str">
        <f t="shared" si="54"/>
        <v/>
      </c>
      <c r="I476" s="10" t="str">
        <f t="shared" si="54"/>
        <v/>
      </c>
      <c r="J476" s="10" t="str">
        <f t="shared" si="54"/>
        <v/>
      </c>
      <c r="K476" s="10" t="str">
        <f t="shared" si="54"/>
        <v/>
      </c>
      <c r="L476" s="10" t="str">
        <f t="shared" si="54"/>
        <v/>
      </c>
      <c r="M476" s="10" t="str">
        <f t="shared" si="54"/>
        <v/>
      </c>
      <c r="N476" s="10" t="str">
        <f t="shared" si="54"/>
        <v/>
      </c>
      <c r="O476" s="9"/>
      <c r="P476" s="12" t="s">
        <v>204</v>
      </c>
    </row>
    <row r="477" spans="1:16">
      <c r="B477" s="23" t="str">
        <f t="shared" si="54"/>
        <v/>
      </c>
      <c r="C477" s="23" t="str">
        <f t="shared" si="54"/>
        <v/>
      </c>
      <c r="D477" s="23" t="str">
        <f t="shared" si="54"/>
        <v/>
      </c>
      <c r="E477" s="23" t="str">
        <f t="shared" si="54"/>
        <v/>
      </c>
      <c r="F477" s="23" t="str">
        <f t="shared" si="54"/>
        <v/>
      </c>
      <c r="G477" s="23" t="str">
        <f t="shared" si="54"/>
        <v/>
      </c>
      <c r="H477" s="23" t="str">
        <f t="shared" si="54"/>
        <v/>
      </c>
      <c r="I477" s="23" t="str">
        <f t="shared" si="54"/>
        <v/>
      </c>
      <c r="J477" s="23" t="str">
        <f t="shared" si="54"/>
        <v/>
      </c>
      <c r="K477" s="23" t="str">
        <f t="shared" si="54"/>
        <v/>
      </c>
      <c r="L477" s="23" t="str">
        <f t="shared" si="54"/>
        <v/>
      </c>
      <c r="M477" s="23" t="str">
        <f t="shared" si="54"/>
        <v/>
      </c>
      <c r="N477" s="23" t="str">
        <f t="shared" si="54"/>
        <v/>
      </c>
      <c r="O477" s="9"/>
      <c r="P477" s="12" t="s">
        <v>210</v>
      </c>
    </row>
    <row r="478" spans="1:16">
      <c r="B478" s="23">
        <f>SUM(B474:B477)</f>
        <v>0</v>
      </c>
      <c r="C478" s="23">
        <f t="shared" ref="C478:M478" si="55">SUM(C474:C477)</f>
        <v>0</v>
      </c>
      <c r="D478" s="23">
        <f t="shared" si="55"/>
        <v>0</v>
      </c>
      <c r="E478" s="23">
        <f t="shared" si="55"/>
        <v>0</v>
      </c>
      <c r="F478" s="23">
        <f t="shared" si="55"/>
        <v>0</v>
      </c>
      <c r="G478" s="23">
        <f t="shared" si="55"/>
        <v>0</v>
      </c>
      <c r="H478" s="23">
        <f t="shared" si="55"/>
        <v>0</v>
      </c>
      <c r="I478" s="23">
        <f t="shared" si="55"/>
        <v>0</v>
      </c>
      <c r="J478" s="23">
        <f t="shared" si="55"/>
        <v>0</v>
      </c>
      <c r="K478" s="23">
        <f t="shared" si="55"/>
        <v>0</v>
      </c>
      <c r="L478" s="23">
        <f t="shared" si="55"/>
        <v>0</v>
      </c>
      <c r="M478" s="23">
        <f t="shared" si="55"/>
        <v>0</v>
      </c>
      <c r="N478" s="23" t="e">
        <f>IF(N475="",N474*4,IF(N476="",(N475+N474)*2,IF(N477="",((N476+N475+N474)/3)*4,SUM(N474:N477))))</f>
        <v>#VALUE!</v>
      </c>
      <c r="O478" s="9" t="e">
        <f>RATE(M$324-C$324,,-C478,M478)</f>
        <v>#NUM!</v>
      </c>
      <c r="P478" s="12" t="s">
        <v>205</v>
      </c>
    </row>
    <row r="479" spans="1:16">
      <c r="B479" s="13">
        <f t="shared" ref="B479:M479" si="56">+B478/(B$441+B$448)</f>
        <v>0</v>
      </c>
      <c r="C479" s="13">
        <f t="shared" si="56"/>
        <v>0</v>
      </c>
      <c r="D479" s="13">
        <f t="shared" si="56"/>
        <v>0</v>
      </c>
      <c r="E479" s="13">
        <f t="shared" si="56"/>
        <v>0</v>
      </c>
      <c r="F479" s="13">
        <f t="shared" si="56"/>
        <v>0</v>
      </c>
      <c r="G479" s="13">
        <f t="shared" si="56"/>
        <v>0</v>
      </c>
      <c r="H479" s="13">
        <f t="shared" si="56"/>
        <v>0</v>
      </c>
      <c r="I479" s="13">
        <f t="shared" si="56"/>
        <v>0</v>
      </c>
      <c r="J479" s="13">
        <f t="shared" si="56"/>
        <v>0</v>
      </c>
      <c r="K479" s="13">
        <f t="shared" si="56"/>
        <v>0</v>
      </c>
      <c r="L479" s="13">
        <f t="shared" si="56"/>
        <v>0</v>
      </c>
      <c r="M479" s="13">
        <f t="shared" si="56"/>
        <v>0</v>
      </c>
      <c r="N479" s="13" t="e">
        <f>+N478/(N$441+N$448)</f>
        <v>#VALUE!</v>
      </c>
      <c r="O479" s="9" t="e">
        <f>RATE(M$324-C$324,,-C479,M479)</f>
        <v>#NUM!</v>
      </c>
      <c r="P479" s="14" t="s">
        <v>206</v>
      </c>
    </row>
    <row r="480" spans="1:16" s="228" customFormat="1">
      <c r="A480" s="227"/>
      <c r="B480" s="24"/>
      <c r="C480" s="13" t="e">
        <f t="shared" ref="C480:M480" si="57">C478/B478-1</f>
        <v>#DIV/0!</v>
      </c>
      <c r="D480" s="13" t="e">
        <f t="shared" si="57"/>
        <v>#DIV/0!</v>
      </c>
      <c r="E480" s="13" t="e">
        <f t="shared" si="57"/>
        <v>#DIV/0!</v>
      </c>
      <c r="F480" s="13" t="e">
        <f t="shared" si="57"/>
        <v>#DIV/0!</v>
      </c>
      <c r="G480" s="13" t="e">
        <f t="shared" si="57"/>
        <v>#DIV/0!</v>
      </c>
      <c r="H480" s="13" t="e">
        <f t="shared" si="57"/>
        <v>#DIV/0!</v>
      </c>
      <c r="I480" s="13" t="e">
        <f t="shared" si="57"/>
        <v>#DIV/0!</v>
      </c>
      <c r="J480" s="13" t="e">
        <f t="shared" si="57"/>
        <v>#DIV/0!</v>
      </c>
      <c r="K480" s="13" t="e">
        <f t="shared" si="57"/>
        <v>#DIV/0!</v>
      </c>
      <c r="L480" s="13" t="e">
        <f t="shared" si="57"/>
        <v>#DIV/0!</v>
      </c>
      <c r="M480" s="13" t="e">
        <f t="shared" si="57"/>
        <v>#DIV/0!</v>
      </c>
      <c r="N480" s="13" t="e">
        <f>N478/M478-1</f>
        <v>#VALUE!</v>
      </c>
      <c r="O480" s="22"/>
      <c r="P480" s="18" t="s">
        <v>211</v>
      </c>
    </row>
    <row r="481" spans="1:16">
      <c r="B481" s="296" t="s">
        <v>116</v>
      </c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8"/>
      <c r="O481" s="9"/>
      <c r="P481" s="3"/>
    </row>
    <row r="482" spans="1:16">
      <c r="B482" s="21">
        <f t="shared" ref="B482:N485" si="58">IFERROR(VLOOKUP($B$481,$130:$203,MATCH($P482&amp;"/"&amp;B$324,$128:$128,0),FALSE),"")</f>
        <v>0</v>
      </c>
      <c r="C482" s="21">
        <f t="shared" si="58"/>
        <v>0</v>
      </c>
      <c r="D482" s="21">
        <f t="shared" si="58"/>
        <v>439492</v>
      </c>
      <c r="E482" s="21">
        <f t="shared" si="58"/>
        <v>520567</v>
      </c>
      <c r="F482" s="21">
        <f t="shared" si="58"/>
        <v>581574</v>
      </c>
      <c r="G482" s="21">
        <f t="shared" si="58"/>
        <v>714727</v>
      </c>
      <c r="H482" s="21">
        <f t="shared" si="58"/>
        <v>807495</v>
      </c>
      <c r="I482" s="21">
        <f t="shared" si="58"/>
        <v>862784</v>
      </c>
      <c r="J482" s="21">
        <f t="shared" si="58"/>
        <v>976676</v>
      </c>
      <c r="K482" s="21">
        <f t="shared" si="58"/>
        <v>1053690</v>
      </c>
      <c r="L482" s="21">
        <f t="shared" si="58"/>
        <v>1203020</v>
      </c>
      <c r="M482" s="21">
        <f t="shared" si="58"/>
        <v>1420991</v>
      </c>
      <c r="N482" s="21">
        <f t="shared" si="58"/>
        <v>1723543</v>
      </c>
      <c r="O482" s="9"/>
      <c r="P482" s="12" t="s">
        <v>202</v>
      </c>
    </row>
    <row r="483" spans="1:16">
      <c r="B483" s="10">
        <f t="shared" si="58"/>
        <v>0</v>
      </c>
      <c r="C483" s="10">
        <f t="shared" si="58"/>
        <v>433912</v>
      </c>
      <c r="D483" s="10">
        <f t="shared" si="58"/>
        <v>415094</v>
      </c>
      <c r="E483" s="10">
        <f t="shared" si="58"/>
        <v>553151</v>
      </c>
      <c r="F483" s="10">
        <f t="shared" si="58"/>
        <v>607711</v>
      </c>
      <c r="G483" s="10">
        <f t="shared" si="58"/>
        <v>787995</v>
      </c>
      <c r="H483" s="10">
        <f t="shared" si="58"/>
        <v>828774</v>
      </c>
      <c r="I483" s="10">
        <f t="shared" si="58"/>
        <v>857544</v>
      </c>
      <c r="J483" s="10">
        <f t="shared" si="58"/>
        <v>1009843</v>
      </c>
      <c r="K483" s="10">
        <f t="shared" si="58"/>
        <v>1196851</v>
      </c>
      <c r="L483" s="10">
        <f t="shared" si="58"/>
        <v>1438141</v>
      </c>
      <c r="M483" s="10">
        <f t="shared" si="58"/>
        <v>1815236</v>
      </c>
      <c r="N483" s="10">
        <f t="shared" si="58"/>
        <v>1205011</v>
      </c>
      <c r="O483" s="9"/>
      <c r="P483" s="12" t="s">
        <v>203</v>
      </c>
    </row>
    <row r="484" spans="1:16">
      <c r="B484" s="10">
        <f t="shared" si="58"/>
        <v>0</v>
      </c>
      <c r="C484" s="10">
        <f t="shared" si="58"/>
        <v>421765</v>
      </c>
      <c r="D484" s="10">
        <f t="shared" si="58"/>
        <v>476683</v>
      </c>
      <c r="E484" s="10">
        <f t="shared" si="58"/>
        <v>558479</v>
      </c>
      <c r="F484" s="10">
        <f t="shared" si="58"/>
        <v>592916</v>
      </c>
      <c r="G484" s="10">
        <f t="shared" si="58"/>
        <v>741600</v>
      </c>
      <c r="H484" s="10">
        <f t="shared" si="58"/>
        <v>800599</v>
      </c>
      <c r="I484" s="10">
        <f t="shared" si="58"/>
        <v>961215</v>
      </c>
      <c r="J484" s="10">
        <f t="shared" si="58"/>
        <v>1090981</v>
      </c>
      <c r="K484" s="10">
        <f t="shared" si="58"/>
        <v>1159829</v>
      </c>
      <c r="L484" s="10">
        <f t="shared" si="58"/>
        <v>1598028</v>
      </c>
      <c r="M484" s="10">
        <f t="shared" si="58"/>
        <v>1636736</v>
      </c>
      <c r="N484" s="10" t="str">
        <f t="shared" si="58"/>
        <v/>
      </c>
      <c r="O484" s="9"/>
      <c r="P484" s="12" t="s">
        <v>204</v>
      </c>
    </row>
    <row r="485" spans="1:16">
      <c r="B485" s="23">
        <f t="shared" si="58"/>
        <v>0</v>
      </c>
      <c r="C485" s="23">
        <f t="shared" si="58"/>
        <v>752433</v>
      </c>
      <c r="D485" s="23">
        <f t="shared" si="58"/>
        <v>679319</v>
      </c>
      <c r="E485" s="23">
        <f t="shared" si="58"/>
        <v>777926.02</v>
      </c>
      <c r="F485" s="23">
        <f t="shared" si="58"/>
        <v>958726.14800000004</v>
      </c>
      <c r="G485" s="23">
        <f t="shared" si="58"/>
        <v>1201222.818</v>
      </c>
      <c r="H485" s="23">
        <f t="shared" si="58"/>
        <v>1229869.68</v>
      </c>
      <c r="I485" s="23">
        <f t="shared" si="58"/>
        <v>1348922.763</v>
      </c>
      <c r="J485" s="23">
        <f t="shared" si="58"/>
        <v>1328912.9839999999</v>
      </c>
      <c r="K485" s="23">
        <f t="shared" si="58"/>
        <v>1699568.62</v>
      </c>
      <c r="L485" s="23">
        <f t="shared" si="58"/>
        <v>1875103.6</v>
      </c>
      <c r="M485" s="23">
        <f t="shared" si="58"/>
        <v>1944565.8130000001</v>
      </c>
      <c r="N485" s="23" t="str">
        <f t="shared" si="58"/>
        <v/>
      </c>
      <c r="O485" s="9"/>
      <c r="P485" s="12" t="s">
        <v>210</v>
      </c>
    </row>
    <row r="486" spans="1:16">
      <c r="B486" s="23">
        <f>SUM(B482:B485)</f>
        <v>0</v>
      </c>
      <c r="C486" s="23">
        <f t="shared" ref="C486:M486" si="59">SUM(C482:C485)</f>
        <v>1608110</v>
      </c>
      <c r="D486" s="23">
        <f t="shared" si="59"/>
        <v>2010588</v>
      </c>
      <c r="E486" s="23">
        <f t="shared" si="59"/>
        <v>2410123.02</v>
      </c>
      <c r="F486" s="23">
        <f t="shared" si="59"/>
        <v>2740927.148</v>
      </c>
      <c r="G486" s="23">
        <f t="shared" si="59"/>
        <v>3445544.818</v>
      </c>
      <c r="H486" s="23">
        <f t="shared" si="59"/>
        <v>3666737.6799999997</v>
      </c>
      <c r="I486" s="23">
        <f t="shared" si="59"/>
        <v>4030465.7630000003</v>
      </c>
      <c r="J486" s="23">
        <f t="shared" si="59"/>
        <v>4406412.9840000002</v>
      </c>
      <c r="K486" s="23">
        <f t="shared" si="59"/>
        <v>5109938.62</v>
      </c>
      <c r="L486" s="23">
        <f t="shared" si="59"/>
        <v>6114292.5999999996</v>
      </c>
      <c r="M486" s="23">
        <f t="shared" si="59"/>
        <v>6817528.8130000001</v>
      </c>
      <c r="N486" s="23">
        <f>IF(N483="",N482*4,IF(N484="",(N483+N482)*2,IF(N485="",((N484+N483+N482)/3)*4,SUM(N482:N485))))</f>
        <v>5857108</v>
      </c>
      <c r="O486" s="9">
        <f>RATE(M$324-C$324,,-C486,M486)</f>
        <v>0.15539670041690837</v>
      </c>
      <c r="P486" s="12" t="s">
        <v>205</v>
      </c>
    </row>
    <row r="487" spans="1:16">
      <c r="B487" s="13">
        <f t="shared" ref="B487:N487" si="60">+B486/(B$441+B$448)</f>
        <v>0</v>
      </c>
      <c r="C487" s="13">
        <f t="shared" si="60"/>
        <v>0.1019751320719086</v>
      </c>
      <c r="D487" s="13">
        <f t="shared" si="60"/>
        <v>0.16934719912160617</v>
      </c>
      <c r="E487" s="13">
        <f t="shared" si="60"/>
        <v>0.18538604197661879</v>
      </c>
      <c r="F487" s="13">
        <f t="shared" si="60"/>
        <v>0.14026571831802259</v>
      </c>
      <c r="G487" s="13">
        <f t="shared" si="60"/>
        <v>0.15871487823087754</v>
      </c>
      <c r="H487" s="13">
        <f t="shared" si="60"/>
        <v>0.15308150617105865</v>
      </c>
      <c r="I487" s="13">
        <f t="shared" si="60"/>
        <v>0.1557857655405224</v>
      </c>
      <c r="J487" s="13">
        <f t="shared" si="60"/>
        <v>0.15059039677426167</v>
      </c>
      <c r="K487" s="13">
        <f t="shared" si="60"/>
        <v>0.14761235094632411</v>
      </c>
      <c r="L487" s="13">
        <f t="shared" si="60"/>
        <v>0.16718171409494106</v>
      </c>
      <c r="M487" s="13">
        <f t="shared" si="60"/>
        <v>0.17621143245115525</v>
      </c>
      <c r="N487" s="13">
        <f t="shared" si="60"/>
        <v>0.17684911712038787</v>
      </c>
      <c r="O487" s="9">
        <f>RATE(M$324-C$324,,-C487,M487)</f>
        <v>5.6219011932195549E-2</v>
      </c>
      <c r="P487" s="14" t="s">
        <v>206</v>
      </c>
    </row>
    <row r="488" spans="1:16" s="228" customFormat="1">
      <c r="A488" s="227"/>
      <c r="B488" s="24"/>
      <c r="C488" s="13" t="e">
        <f t="shared" ref="C488:M488" si="61">C486/B486-1</f>
        <v>#DIV/0!</v>
      </c>
      <c r="D488" s="13">
        <f t="shared" si="61"/>
        <v>0.25028014252756337</v>
      </c>
      <c r="E488" s="13">
        <f t="shared" si="61"/>
        <v>0.19871551008958566</v>
      </c>
      <c r="F488" s="13">
        <f t="shared" si="61"/>
        <v>0.13725611732466669</v>
      </c>
      <c r="G488" s="13">
        <f t="shared" si="61"/>
        <v>0.25707274653912093</v>
      </c>
      <c r="H488" s="13">
        <f t="shared" si="61"/>
        <v>6.4196774003477675E-2</v>
      </c>
      <c r="I488" s="13">
        <f t="shared" si="61"/>
        <v>9.9196646922394605E-2</v>
      </c>
      <c r="J488" s="13">
        <f t="shared" si="61"/>
        <v>9.3276371294659155E-2</v>
      </c>
      <c r="K488" s="13">
        <f t="shared" si="61"/>
        <v>0.15965948687845466</v>
      </c>
      <c r="L488" s="13">
        <f t="shared" si="61"/>
        <v>0.19654912802064128</v>
      </c>
      <c r="M488" s="13">
        <f t="shared" si="61"/>
        <v>0.11501513895491366</v>
      </c>
      <c r="N488" s="13">
        <f>N486/M486-1</f>
        <v>-0.14087521143564841</v>
      </c>
      <c r="O488" s="22"/>
      <c r="P488" s="18" t="s">
        <v>211</v>
      </c>
    </row>
    <row r="489" spans="1:16">
      <c r="B489" s="293" t="s">
        <v>114</v>
      </c>
      <c r="C489" s="294"/>
      <c r="D489" s="294"/>
      <c r="E489" s="294"/>
      <c r="F489" s="294"/>
      <c r="G489" s="294"/>
      <c r="H489" s="294"/>
      <c r="I489" s="294"/>
      <c r="J489" s="294"/>
      <c r="K489" s="294"/>
      <c r="L489" s="294"/>
      <c r="M489" s="294"/>
      <c r="N489" s="295"/>
      <c r="O489" s="9"/>
      <c r="P489" s="3"/>
    </row>
    <row r="490" spans="1:16">
      <c r="B490" s="21">
        <f t="shared" ref="B490:N493" si="62">IFERROR(VLOOKUP($B$489,$130:$203,MATCH($P490&amp;"/"&amp;B$324,$128:$128,0),FALSE),"")</f>
        <v>284708</v>
      </c>
      <c r="C490" s="21">
        <f t="shared" si="62"/>
        <v>385460</v>
      </c>
      <c r="D490" s="21">
        <f t="shared" si="62"/>
        <v>439492</v>
      </c>
      <c r="E490" s="21">
        <f t="shared" si="62"/>
        <v>520567</v>
      </c>
      <c r="F490" s="21">
        <f t="shared" si="62"/>
        <v>581574</v>
      </c>
      <c r="G490" s="21">
        <f t="shared" si="62"/>
        <v>714727</v>
      </c>
      <c r="H490" s="21">
        <f t="shared" si="62"/>
        <v>807495</v>
      </c>
      <c r="I490" s="21">
        <f t="shared" si="62"/>
        <v>862784</v>
      </c>
      <c r="J490" s="21">
        <f t="shared" si="62"/>
        <v>976676</v>
      </c>
      <c r="K490" s="21">
        <f t="shared" si="62"/>
        <v>1053690</v>
      </c>
      <c r="L490" s="21">
        <f t="shared" si="62"/>
        <v>1203020</v>
      </c>
      <c r="M490" s="21">
        <f t="shared" si="62"/>
        <v>1420991</v>
      </c>
      <c r="N490" s="21">
        <f t="shared" si="62"/>
        <v>1723543</v>
      </c>
      <c r="O490" s="9"/>
      <c r="P490" s="12" t="s">
        <v>202</v>
      </c>
    </row>
    <row r="491" spans="1:16">
      <c r="B491" s="10">
        <f t="shared" si="62"/>
        <v>390870</v>
      </c>
      <c r="C491" s="10">
        <f t="shared" si="62"/>
        <v>433912</v>
      </c>
      <c r="D491" s="10">
        <f t="shared" si="62"/>
        <v>415094</v>
      </c>
      <c r="E491" s="10">
        <f t="shared" si="62"/>
        <v>553151</v>
      </c>
      <c r="F491" s="10">
        <f t="shared" si="62"/>
        <v>607711</v>
      </c>
      <c r="G491" s="10">
        <f t="shared" si="62"/>
        <v>787995</v>
      </c>
      <c r="H491" s="10">
        <f t="shared" si="62"/>
        <v>828774</v>
      </c>
      <c r="I491" s="10">
        <f t="shared" si="62"/>
        <v>857544</v>
      </c>
      <c r="J491" s="10">
        <f t="shared" si="62"/>
        <v>1009843</v>
      </c>
      <c r="K491" s="10">
        <f t="shared" si="62"/>
        <v>1196851</v>
      </c>
      <c r="L491" s="10">
        <f t="shared" si="62"/>
        <v>1438141</v>
      </c>
      <c r="M491" s="10">
        <f t="shared" si="62"/>
        <v>1815236</v>
      </c>
      <c r="N491" s="10">
        <f t="shared" si="62"/>
        <v>1205011</v>
      </c>
      <c r="O491" s="9"/>
      <c r="P491" s="12" t="s">
        <v>203</v>
      </c>
    </row>
    <row r="492" spans="1:16">
      <c r="B492" s="10">
        <f t="shared" si="62"/>
        <v>358023</v>
      </c>
      <c r="C492" s="10">
        <f t="shared" si="62"/>
        <v>421765</v>
      </c>
      <c r="D492" s="10">
        <f t="shared" si="62"/>
        <v>476683</v>
      </c>
      <c r="E492" s="10">
        <f t="shared" si="62"/>
        <v>558479</v>
      </c>
      <c r="F492" s="10">
        <f t="shared" si="62"/>
        <v>592916</v>
      </c>
      <c r="G492" s="10">
        <f t="shared" si="62"/>
        <v>741600</v>
      </c>
      <c r="H492" s="10">
        <f t="shared" si="62"/>
        <v>800599</v>
      </c>
      <c r="I492" s="10">
        <f t="shared" si="62"/>
        <v>961215</v>
      </c>
      <c r="J492" s="10">
        <f t="shared" si="62"/>
        <v>1090981</v>
      </c>
      <c r="K492" s="10">
        <f t="shared" si="62"/>
        <v>1159829</v>
      </c>
      <c r="L492" s="10">
        <f t="shared" si="62"/>
        <v>1598028</v>
      </c>
      <c r="M492" s="10">
        <f t="shared" si="62"/>
        <v>1636736</v>
      </c>
      <c r="N492" s="10" t="str">
        <f t="shared" si="62"/>
        <v/>
      </c>
      <c r="O492" s="9"/>
      <c r="P492" s="12" t="s">
        <v>204</v>
      </c>
    </row>
    <row r="493" spans="1:16">
      <c r="B493" s="23">
        <f t="shared" si="62"/>
        <v>517934</v>
      </c>
      <c r="C493" s="23">
        <f t="shared" si="62"/>
        <v>752433</v>
      </c>
      <c r="D493" s="23">
        <f t="shared" si="62"/>
        <v>679319</v>
      </c>
      <c r="E493" s="23">
        <f t="shared" si="62"/>
        <v>777926.02</v>
      </c>
      <c r="F493" s="23">
        <f t="shared" si="62"/>
        <v>958726.14800000004</v>
      </c>
      <c r="G493" s="23">
        <f t="shared" si="62"/>
        <v>1201222.818</v>
      </c>
      <c r="H493" s="23">
        <f t="shared" si="62"/>
        <v>1229869.68</v>
      </c>
      <c r="I493" s="23">
        <f t="shared" si="62"/>
        <v>1348922.763</v>
      </c>
      <c r="J493" s="23">
        <f t="shared" si="62"/>
        <v>1328912.9839999999</v>
      </c>
      <c r="K493" s="23">
        <f t="shared" si="62"/>
        <v>1699568.62</v>
      </c>
      <c r="L493" s="23">
        <f t="shared" si="62"/>
        <v>1875103.6</v>
      </c>
      <c r="M493" s="23">
        <f t="shared" si="62"/>
        <v>1944565.8130000001</v>
      </c>
      <c r="N493" s="23" t="str">
        <f t="shared" si="62"/>
        <v/>
      </c>
      <c r="O493" s="9"/>
      <c r="P493" s="12" t="s">
        <v>210</v>
      </c>
    </row>
    <row r="494" spans="1:16">
      <c r="B494" s="31">
        <f t="shared" ref="B494:M494" si="63">SUM(B490:B493)</f>
        <v>1551535</v>
      </c>
      <c r="C494" s="31">
        <f t="shared" si="63"/>
        <v>1993570</v>
      </c>
      <c r="D494" s="31">
        <f t="shared" si="63"/>
        <v>2010588</v>
      </c>
      <c r="E494" s="31">
        <f t="shared" si="63"/>
        <v>2410123.02</v>
      </c>
      <c r="F494" s="31">
        <f t="shared" si="63"/>
        <v>2740927.148</v>
      </c>
      <c r="G494" s="31">
        <f t="shared" si="63"/>
        <v>3445544.818</v>
      </c>
      <c r="H494" s="31">
        <f t="shared" si="63"/>
        <v>3666737.6799999997</v>
      </c>
      <c r="I494" s="31">
        <f t="shared" si="63"/>
        <v>4030465.7630000003</v>
      </c>
      <c r="J494" s="31">
        <f t="shared" si="63"/>
        <v>4406412.9840000002</v>
      </c>
      <c r="K494" s="31">
        <f t="shared" si="63"/>
        <v>5109938.62</v>
      </c>
      <c r="L494" s="31">
        <f t="shared" si="63"/>
        <v>6114292.5999999996</v>
      </c>
      <c r="M494" s="31">
        <f t="shared" si="63"/>
        <v>6817528.8130000001</v>
      </c>
      <c r="N494" s="31">
        <f>IF(N491="",N490*4,IF(N492="",(N491+N490)*2,IF(N493="",((N492+N491+N490)/3)*4,SUM(N490:N493))))</f>
        <v>5857108</v>
      </c>
      <c r="O494" s="9">
        <f>RATE(M$324-C$324,,-C494,M494)</f>
        <v>0.13083580082866622</v>
      </c>
      <c r="P494" s="12" t="s">
        <v>205</v>
      </c>
    </row>
    <row r="495" spans="1:16">
      <c r="B495" s="27">
        <f t="shared" ref="B495:N495" si="64">+B494/(B$441+B$448)</f>
        <v>0.1637099477585538</v>
      </c>
      <c r="C495" s="13">
        <f t="shared" si="64"/>
        <v>0.12641831967004424</v>
      </c>
      <c r="D495" s="13">
        <f t="shared" si="64"/>
        <v>0.16934719912160617</v>
      </c>
      <c r="E495" s="13">
        <f t="shared" si="64"/>
        <v>0.18538604197661879</v>
      </c>
      <c r="F495" s="13">
        <f t="shared" si="64"/>
        <v>0.14026571831802259</v>
      </c>
      <c r="G495" s="13">
        <f t="shared" si="64"/>
        <v>0.15871487823087754</v>
      </c>
      <c r="H495" s="13">
        <f t="shared" si="64"/>
        <v>0.15308150617105865</v>
      </c>
      <c r="I495" s="13">
        <f t="shared" si="64"/>
        <v>0.1557857655405224</v>
      </c>
      <c r="J495" s="13">
        <f t="shared" si="64"/>
        <v>0.15059039677426167</v>
      </c>
      <c r="K495" s="13">
        <f t="shared" si="64"/>
        <v>0.14761235094632411</v>
      </c>
      <c r="L495" s="13">
        <f t="shared" si="64"/>
        <v>0.16718171409494106</v>
      </c>
      <c r="M495" s="13">
        <f t="shared" si="64"/>
        <v>0.17621143245115525</v>
      </c>
      <c r="N495" s="13">
        <f t="shared" si="64"/>
        <v>0.17684911712038787</v>
      </c>
      <c r="O495" s="9">
        <f>RATE(M$324-C$324,,-C495,M495)</f>
        <v>3.376638671196653E-2</v>
      </c>
      <c r="P495" s="14" t="s">
        <v>206</v>
      </c>
    </row>
    <row r="496" spans="1:16" s="228" customFormat="1">
      <c r="A496" s="227"/>
      <c r="B496" s="24"/>
      <c r="C496" s="13">
        <f t="shared" ref="C496:M496" si="65">C494/B494-1</f>
        <v>0.28490172635486788</v>
      </c>
      <c r="D496" s="13">
        <f t="shared" si="65"/>
        <v>8.536444669612786E-3</v>
      </c>
      <c r="E496" s="13">
        <f t="shared" si="65"/>
        <v>0.19871551008958566</v>
      </c>
      <c r="F496" s="13">
        <f t="shared" si="65"/>
        <v>0.13725611732466669</v>
      </c>
      <c r="G496" s="13">
        <f t="shared" si="65"/>
        <v>0.25707274653912093</v>
      </c>
      <c r="H496" s="13">
        <f t="shared" si="65"/>
        <v>6.4196774003477675E-2</v>
      </c>
      <c r="I496" s="13">
        <f t="shared" si="65"/>
        <v>9.9196646922394605E-2</v>
      </c>
      <c r="J496" s="13">
        <f t="shared" si="65"/>
        <v>9.3276371294659155E-2</v>
      </c>
      <c r="K496" s="13">
        <f t="shared" si="65"/>
        <v>0.15965948687845466</v>
      </c>
      <c r="L496" s="13">
        <f t="shared" si="65"/>
        <v>0.19654912802064128</v>
      </c>
      <c r="M496" s="13">
        <f t="shared" si="65"/>
        <v>0.11501513895491366</v>
      </c>
      <c r="N496" s="13">
        <f>N494/M494-1</f>
        <v>-0.14087521143564841</v>
      </c>
      <c r="O496" s="22"/>
      <c r="P496" s="18" t="s">
        <v>211</v>
      </c>
    </row>
    <row r="497" spans="1:16">
      <c r="B497" s="296" t="s">
        <v>134</v>
      </c>
      <c r="C497" s="297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8"/>
      <c r="O497" s="9"/>
      <c r="P497" s="3"/>
    </row>
    <row r="498" spans="1:16">
      <c r="B498" s="21">
        <f t="shared" ref="B498:N501" si="66">IFERROR(VLOOKUP($B$497,$130:$203,MATCH($P498&amp;"/"&amp;B$324,$128:$128,0),FALSE),"")</f>
        <v>600</v>
      </c>
      <c r="C498" s="21">
        <f t="shared" si="66"/>
        <v>25160</v>
      </c>
      <c r="D498" s="21">
        <f t="shared" si="66"/>
        <v>20184</v>
      </c>
      <c r="E498" s="21">
        <f t="shared" si="66"/>
        <v>0</v>
      </c>
      <c r="F498" s="21">
        <f t="shared" si="66"/>
        <v>0</v>
      </c>
      <c r="G498" s="21">
        <f t="shared" si="66"/>
        <v>0</v>
      </c>
      <c r="H498" s="21">
        <f t="shared" si="66"/>
        <v>0</v>
      </c>
      <c r="I498" s="21">
        <f t="shared" si="66"/>
        <v>0</v>
      </c>
      <c r="J498" s="21">
        <f t="shared" si="66"/>
        <v>0</v>
      </c>
      <c r="K498" s="21">
        <f t="shared" si="66"/>
        <v>0</v>
      </c>
      <c r="L498" s="21">
        <f t="shared" si="66"/>
        <v>0</v>
      </c>
      <c r="M498" s="21">
        <f t="shared" si="66"/>
        <v>0</v>
      </c>
      <c r="N498" s="21">
        <f t="shared" si="66"/>
        <v>0</v>
      </c>
      <c r="O498" s="9"/>
      <c r="P498" s="12" t="s">
        <v>202</v>
      </c>
    </row>
    <row r="499" spans="1:16">
      <c r="B499" s="10">
        <f t="shared" si="66"/>
        <v>1180</v>
      </c>
      <c r="C499" s="10">
        <f t="shared" si="66"/>
        <v>19307</v>
      </c>
      <c r="D499" s="10">
        <f t="shared" si="66"/>
        <v>21106</v>
      </c>
      <c r="E499" s="10">
        <f t="shared" si="66"/>
        <v>0</v>
      </c>
      <c r="F499" s="10">
        <f t="shared" si="66"/>
        <v>0</v>
      </c>
      <c r="G499" s="10">
        <f t="shared" si="66"/>
        <v>0</v>
      </c>
      <c r="H499" s="10">
        <f t="shared" si="66"/>
        <v>0</v>
      </c>
      <c r="I499" s="10">
        <f t="shared" si="66"/>
        <v>0</v>
      </c>
      <c r="J499" s="10">
        <f t="shared" si="66"/>
        <v>0</v>
      </c>
      <c r="K499" s="10">
        <f t="shared" si="66"/>
        <v>0</v>
      </c>
      <c r="L499" s="10">
        <f t="shared" si="66"/>
        <v>0</v>
      </c>
      <c r="M499" s="10">
        <f t="shared" si="66"/>
        <v>0</v>
      </c>
      <c r="N499" s="10">
        <f t="shared" si="66"/>
        <v>0</v>
      </c>
      <c r="O499" s="9"/>
      <c r="P499" s="12" t="s">
        <v>203</v>
      </c>
    </row>
    <row r="500" spans="1:16">
      <c r="B500" s="10">
        <f t="shared" si="66"/>
        <v>1580</v>
      </c>
      <c r="C500" s="10">
        <f t="shared" si="66"/>
        <v>19222</v>
      </c>
      <c r="D500" s="10">
        <f t="shared" si="66"/>
        <v>19966</v>
      </c>
      <c r="E500" s="10">
        <f t="shared" si="66"/>
        <v>0</v>
      </c>
      <c r="F500" s="10">
        <f t="shared" si="66"/>
        <v>0</v>
      </c>
      <c r="G500" s="10">
        <f t="shared" si="66"/>
        <v>0</v>
      </c>
      <c r="H500" s="10">
        <f t="shared" si="66"/>
        <v>0</v>
      </c>
      <c r="I500" s="10">
        <f t="shared" si="66"/>
        <v>0</v>
      </c>
      <c r="J500" s="10">
        <f t="shared" si="66"/>
        <v>0</v>
      </c>
      <c r="K500" s="10">
        <f t="shared" si="66"/>
        <v>0</v>
      </c>
      <c r="L500" s="10">
        <f t="shared" si="66"/>
        <v>0</v>
      </c>
      <c r="M500" s="10">
        <f t="shared" si="66"/>
        <v>0</v>
      </c>
      <c r="N500" s="10" t="str">
        <f t="shared" si="66"/>
        <v/>
      </c>
      <c r="O500" s="9"/>
      <c r="P500" s="12" t="s">
        <v>204</v>
      </c>
    </row>
    <row r="501" spans="1:16">
      <c r="B501" s="23">
        <f t="shared" si="66"/>
        <v>1930</v>
      </c>
      <c r="C501" s="23">
        <f t="shared" si="66"/>
        <v>16369</v>
      </c>
      <c r="D501" s="23">
        <f t="shared" si="66"/>
        <v>216603</v>
      </c>
      <c r="E501" s="23">
        <f t="shared" si="66"/>
        <v>0</v>
      </c>
      <c r="F501" s="23">
        <f t="shared" si="66"/>
        <v>0</v>
      </c>
      <c r="G501" s="23">
        <f t="shared" si="66"/>
        <v>0</v>
      </c>
      <c r="H501" s="23">
        <f t="shared" si="66"/>
        <v>0</v>
      </c>
      <c r="I501" s="23">
        <f t="shared" si="66"/>
        <v>0</v>
      </c>
      <c r="J501" s="23">
        <f t="shared" si="66"/>
        <v>0</v>
      </c>
      <c r="K501" s="23">
        <f t="shared" si="66"/>
        <v>0</v>
      </c>
      <c r="L501" s="23">
        <f t="shared" si="66"/>
        <v>0</v>
      </c>
      <c r="M501" s="23">
        <f t="shared" si="66"/>
        <v>0</v>
      </c>
      <c r="N501" s="23" t="str">
        <f t="shared" si="66"/>
        <v/>
      </c>
      <c r="O501" s="9"/>
      <c r="P501" s="12" t="s">
        <v>210</v>
      </c>
    </row>
    <row r="502" spans="1:16">
      <c r="B502" s="23">
        <f>SUM(B498:B501)</f>
        <v>5290</v>
      </c>
      <c r="C502" s="23">
        <f t="shared" ref="C502:M502" si="67">SUM(C498:C501)</f>
        <v>80058</v>
      </c>
      <c r="D502" s="23">
        <f t="shared" si="67"/>
        <v>277859</v>
      </c>
      <c r="E502" s="23">
        <f t="shared" si="67"/>
        <v>0</v>
      </c>
      <c r="F502" s="23">
        <f t="shared" si="67"/>
        <v>0</v>
      </c>
      <c r="G502" s="23">
        <f t="shared" si="67"/>
        <v>0</v>
      </c>
      <c r="H502" s="23">
        <f t="shared" si="67"/>
        <v>0</v>
      </c>
      <c r="I502" s="23">
        <f t="shared" si="67"/>
        <v>0</v>
      </c>
      <c r="J502" s="23">
        <f t="shared" si="67"/>
        <v>0</v>
      </c>
      <c r="K502" s="23">
        <f t="shared" si="67"/>
        <v>0</v>
      </c>
      <c r="L502" s="23">
        <f t="shared" si="67"/>
        <v>0</v>
      </c>
      <c r="M502" s="23">
        <f t="shared" si="67"/>
        <v>0</v>
      </c>
      <c r="N502" s="23">
        <f>IF(N499="",N498*4,IF(N500="",(N499+N498)*2,IF(N501="",((N500+N499+N498)/3)*4,SUM(N498:N501))))</f>
        <v>0</v>
      </c>
      <c r="O502" s="9">
        <f>RATE(M$324-C$324,,-C502,M502)</f>
        <v>-0.99999874110137132</v>
      </c>
      <c r="P502" s="12" t="s">
        <v>205</v>
      </c>
    </row>
    <row r="503" spans="1:16">
      <c r="B503" s="27">
        <f t="shared" ref="B503:N503" si="68">+B502/(B$441+B$448)</f>
        <v>5.5817343704315375E-4</v>
      </c>
      <c r="C503" s="28">
        <f t="shared" si="68"/>
        <v>5.0767205747199251E-3</v>
      </c>
      <c r="D503" s="28">
        <f t="shared" si="68"/>
        <v>2.3403423973847638E-2</v>
      </c>
      <c r="E503" s="28">
        <f t="shared" si="68"/>
        <v>0</v>
      </c>
      <c r="F503" s="28">
        <f t="shared" si="68"/>
        <v>0</v>
      </c>
      <c r="G503" s="28">
        <f t="shared" si="68"/>
        <v>0</v>
      </c>
      <c r="H503" s="28">
        <f t="shared" si="68"/>
        <v>0</v>
      </c>
      <c r="I503" s="28">
        <f t="shared" si="68"/>
        <v>0</v>
      </c>
      <c r="J503" s="28">
        <f t="shared" si="68"/>
        <v>0</v>
      </c>
      <c r="K503" s="28">
        <f t="shared" si="68"/>
        <v>0</v>
      </c>
      <c r="L503" s="28">
        <f t="shared" si="68"/>
        <v>0</v>
      </c>
      <c r="M503" s="28">
        <f t="shared" si="68"/>
        <v>0</v>
      </c>
      <c r="N503" s="29">
        <f t="shared" si="68"/>
        <v>0</v>
      </c>
      <c r="O503" s="9">
        <f>RATE(M$324-C$324,,-C503,M503)</f>
        <v>-0.99999874110137132</v>
      </c>
      <c r="P503" s="14" t="s">
        <v>206</v>
      </c>
    </row>
    <row r="504" spans="1:16">
      <c r="B504" s="302" t="s">
        <v>216</v>
      </c>
      <c r="C504" s="303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4"/>
      <c r="O504" s="9"/>
      <c r="P504" s="3"/>
    </row>
    <row r="505" spans="1:16">
      <c r="B505" s="21">
        <f t="shared" ref="B505:N509" si="69">IFERROR(B465+B444-B490-B498,"")</f>
        <v>819900</v>
      </c>
      <c r="C505" s="21">
        <f t="shared" si="69"/>
        <v>871597</v>
      </c>
      <c r="D505" s="21">
        <f t="shared" si="69"/>
        <v>1268019</v>
      </c>
      <c r="E505" s="21">
        <f t="shared" si="69"/>
        <v>768181</v>
      </c>
      <c r="F505" s="21">
        <f t="shared" si="69"/>
        <v>1407372</v>
      </c>
      <c r="G505" s="21">
        <f t="shared" si="69"/>
        <v>2026129</v>
      </c>
      <c r="H505" s="21">
        <f t="shared" si="69"/>
        <v>2108703</v>
      </c>
      <c r="I505" s="21">
        <f t="shared" si="69"/>
        <v>2501043</v>
      </c>
      <c r="J505" s="21">
        <f t="shared" si="69"/>
        <v>2834584</v>
      </c>
      <c r="K505" s="21">
        <f t="shared" si="69"/>
        <v>3215715</v>
      </c>
      <c r="L505" s="21">
        <f t="shared" si="69"/>
        <v>3176575</v>
      </c>
      <c r="M505" s="21">
        <f t="shared" si="69"/>
        <v>3324756</v>
      </c>
      <c r="N505" s="21">
        <f t="shared" si="69"/>
        <v>5696444</v>
      </c>
      <c r="O505" s="9"/>
      <c r="P505" s="12" t="s">
        <v>202</v>
      </c>
    </row>
    <row r="506" spans="1:16">
      <c r="B506" s="10">
        <f t="shared" si="69"/>
        <v>740553</v>
      </c>
      <c r="C506" s="10">
        <f t="shared" si="69"/>
        <v>888660</v>
      </c>
      <c r="D506" s="10">
        <f t="shared" si="69"/>
        <v>371805</v>
      </c>
      <c r="E506" s="10">
        <f t="shared" si="69"/>
        <v>505004</v>
      </c>
      <c r="F506" s="10">
        <f t="shared" si="69"/>
        <v>1541273</v>
      </c>
      <c r="G506" s="10">
        <f t="shared" si="69"/>
        <v>1769789</v>
      </c>
      <c r="H506" s="10">
        <f t="shared" si="69"/>
        <v>2316541</v>
      </c>
      <c r="I506" s="10">
        <f t="shared" si="69"/>
        <v>2268168</v>
      </c>
      <c r="J506" s="10">
        <f t="shared" si="69"/>
        <v>2732225</v>
      </c>
      <c r="K506" s="10">
        <f t="shared" si="69"/>
        <v>2847473</v>
      </c>
      <c r="L506" s="10">
        <f t="shared" si="69"/>
        <v>3355502</v>
      </c>
      <c r="M506" s="10">
        <f t="shared" si="69"/>
        <v>2989532</v>
      </c>
      <c r="N506" s="10">
        <f t="shared" si="69"/>
        <v>841196</v>
      </c>
      <c r="O506" s="9"/>
      <c r="P506" s="12" t="s">
        <v>203</v>
      </c>
    </row>
    <row r="507" spans="1:16">
      <c r="B507" s="10">
        <f t="shared" si="69"/>
        <v>840678</v>
      </c>
      <c r="C507" s="10">
        <f t="shared" si="69"/>
        <v>775374</v>
      </c>
      <c r="D507" s="10">
        <f t="shared" si="69"/>
        <v>402900</v>
      </c>
      <c r="E507" s="10">
        <f t="shared" si="69"/>
        <v>619279</v>
      </c>
      <c r="F507" s="10">
        <f t="shared" si="69"/>
        <v>3151859</v>
      </c>
      <c r="G507" s="10">
        <f t="shared" si="69"/>
        <v>1765980</v>
      </c>
      <c r="H507" s="10">
        <f t="shared" si="69"/>
        <v>2249086</v>
      </c>
      <c r="I507" s="10">
        <f t="shared" si="69"/>
        <v>2173425</v>
      </c>
      <c r="J507" s="10">
        <f t="shared" si="69"/>
        <v>2724774</v>
      </c>
      <c r="K507" s="10">
        <f t="shared" si="69"/>
        <v>6386035</v>
      </c>
      <c r="L507" s="10">
        <f t="shared" si="69"/>
        <v>3390799</v>
      </c>
      <c r="M507" s="10">
        <f t="shared" si="69"/>
        <v>3259253</v>
      </c>
      <c r="N507" s="10" t="str">
        <f t="shared" si="69"/>
        <v/>
      </c>
      <c r="O507" s="9"/>
      <c r="P507" s="12" t="s">
        <v>204</v>
      </c>
    </row>
    <row r="508" spans="1:16">
      <c r="B508" s="23">
        <f t="shared" si="69"/>
        <v>629787</v>
      </c>
      <c r="C508" s="23">
        <f t="shared" si="69"/>
        <v>4463692</v>
      </c>
      <c r="D508" s="23">
        <f t="shared" si="69"/>
        <v>620361</v>
      </c>
      <c r="E508" s="23">
        <f t="shared" si="69"/>
        <v>914530.31</v>
      </c>
      <c r="F508" s="23">
        <f t="shared" si="69"/>
        <v>1266132.5649999999</v>
      </c>
      <c r="G508" s="23">
        <f t="shared" si="69"/>
        <v>2159955.7540000002</v>
      </c>
      <c r="H508" s="23">
        <f t="shared" si="69"/>
        <v>1995537.0400000003</v>
      </c>
      <c r="I508" s="23">
        <f t="shared" si="69"/>
        <v>2265024.4510000004</v>
      </c>
      <c r="J508" s="23">
        <f t="shared" si="69"/>
        <v>2522322.0199999996</v>
      </c>
      <c r="K508" s="23">
        <f t="shared" si="69"/>
        <v>2539962.2800000003</v>
      </c>
      <c r="L508" s="23">
        <f t="shared" si="69"/>
        <v>2956561.1900000009</v>
      </c>
      <c r="M508" s="23">
        <f t="shared" si="69"/>
        <v>4190782.8630000008</v>
      </c>
      <c r="N508" s="23" t="str">
        <f t="shared" si="69"/>
        <v/>
      </c>
      <c r="O508" s="9"/>
      <c r="P508" s="12" t="s">
        <v>210</v>
      </c>
    </row>
    <row r="509" spans="1:16">
      <c r="B509" s="31">
        <f t="shared" si="69"/>
        <v>3030918</v>
      </c>
      <c r="C509" s="23">
        <f t="shared" si="69"/>
        <v>6999323</v>
      </c>
      <c r="D509" s="23">
        <f t="shared" si="69"/>
        <v>2663085</v>
      </c>
      <c r="E509" s="23">
        <f t="shared" si="69"/>
        <v>2806994.31</v>
      </c>
      <c r="F509" s="23">
        <f t="shared" si="69"/>
        <v>7366636.5649999995</v>
      </c>
      <c r="G509" s="23">
        <f t="shared" si="69"/>
        <v>7721853.7540000007</v>
      </c>
      <c r="H509" s="23">
        <f t="shared" si="69"/>
        <v>8669867.040000001</v>
      </c>
      <c r="I509" s="23">
        <f t="shared" si="69"/>
        <v>9207660.4509999994</v>
      </c>
      <c r="J509" s="23">
        <f t="shared" si="69"/>
        <v>10813905.02</v>
      </c>
      <c r="K509" s="23">
        <f t="shared" si="69"/>
        <v>14989185.279999997</v>
      </c>
      <c r="L509" s="23">
        <f t="shared" si="69"/>
        <v>12879437.190000003</v>
      </c>
      <c r="M509" s="23">
        <f t="shared" si="69"/>
        <v>13764323.863000002</v>
      </c>
      <c r="N509" s="23">
        <f t="shared" si="69"/>
        <v>13075280</v>
      </c>
      <c r="O509" s="9">
        <f>RATE(M$324-C$324,,-C509,M509)</f>
        <v>6.9965771519583525E-2</v>
      </c>
      <c r="P509" s="12" t="s">
        <v>205</v>
      </c>
    </row>
    <row r="510" spans="1:16">
      <c r="B510" s="13">
        <f t="shared" ref="B510:N510" si="70">+B509/(B$441+B$448)</f>
        <v>0.31980678968921766</v>
      </c>
      <c r="C510" s="13">
        <f t="shared" si="70"/>
        <v>0.44384829852370022</v>
      </c>
      <c r="D510" s="13">
        <f t="shared" si="70"/>
        <v>0.22430551946632657</v>
      </c>
      <c r="E510" s="13">
        <f t="shared" si="70"/>
        <v>0.21591327939010768</v>
      </c>
      <c r="F510" s="13">
        <f t="shared" si="70"/>
        <v>0.37698432449454339</v>
      </c>
      <c r="G510" s="13">
        <f t="shared" si="70"/>
        <v>0.35569790643273375</v>
      </c>
      <c r="H510" s="13">
        <f t="shared" si="70"/>
        <v>0.3619556184848266</v>
      </c>
      <c r="I510" s="13">
        <f t="shared" si="70"/>
        <v>0.35589495520947972</v>
      </c>
      <c r="J510" s="13">
        <f t="shared" si="70"/>
        <v>0.36956823011235479</v>
      </c>
      <c r="K510" s="13">
        <f t="shared" si="70"/>
        <v>0.43299715368221686</v>
      </c>
      <c r="L510" s="13">
        <f t="shared" si="70"/>
        <v>0.35215952635343817</v>
      </c>
      <c r="M510" s="13">
        <f t="shared" si="70"/>
        <v>0.35576398591758313</v>
      </c>
      <c r="N510" s="13">
        <f t="shared" si="70"/>
        <v>0.39479410727988368</v>
      </c>
      <c r="O510" s="9">
        <f>RATE(M$324-C$324,,-C510,M510)</f>
        <v>-2.18786416924108E-2</v>
      </c>
      <c r="P510" s="14" t="s">
        <v>217</v>
      </c>
    </row>
    <row r="511" spans="1:16" s="228" customFormat="1">
      <c r="A511" s="227"/>
      <c r="B511" s="24"/>
      <c r="C511" s="13">
        <f t="shared" ref="C511:M511" si="71">C509/B509-1</f>
        <v>1.3093079390468496</v>
      </c>
      <c r="D511" s="13">
        <f t="shared" si="71"/>
        <v>-0.61952248810349231</v>
      </c>
      <c r="E511" s="13">
        <f t="shared" si="71"/>
        <v>5.4038571806757973E-2</v>
      </c>
      <c r="F511" s="13">
        <f t="shared" si="71"/>
        <v>1.6243859984881834</v>
      </c>
      <c r="G511" s="13">
        <f t="shared" si="71"/>
        <v>4.8219724953948662E-2</v>
      </c>
      <c r="H511" s="13">
        <f t="shared" si="71"/>
        <v>0.12277016843383226</v>
      </c>
      <c r="I511" s="13">
        <f t="shared" si="71"/>
        <v>6.2030179761557003E-2</v>
      </c>
      <c r="J511" s="13">
        <f t="shared" si="71"/>
        <v>0.17444654671486659</v>
      </c>
      <c r="K511" s="13">
        <f t="shared" si="71"/>
        <v>0.38610291585490542</v>
      </c>
      <c r="L511" s="13">
        <f t="shared" si="71"/>
        <v>-0.1407513517639295</v>
      </c>
      <c r="M511" s="13">
        <f t="shared" si="71"/>
        <v>6.870538362398726E-2</v>
      </c>
      <c r="N511" s="13">
        <f>N509/M509-1</f>
        <v>-5.0060131529760521E-2</v>
      </c>
      <c r="O511" s="22"/>
      <c r="P511" s="18" t="s">
        <v>211</v>
      </c>
    </row>
    <row r="512" spans="1:16">
      <c r="B512" s="302" t="s">
        <v>218</v>
      </c>
      <c r="C512" s="303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4"/>
      <c r="O512" s="9"/>
      <c r="P512" s="14"/>
    </row>
    <row r="513" spans="1:16">
      <c r="B513" s="21">
        <f t="shared" ref="B513:N513" si="72">IFERROR(B505+B551,"")</f>
        <v>1171158</v>
      </c>
      <c r="C513" s="21">
        <f t="shared" si="72"/>
        <v>1353582</v>
      </c>
      <c r="D513" s="21">
        <f t="shared" si="72"/>
        <v>1844706</v>
      </c>
      <c r="E513" s="21">
        <f t="shared" si="72"/>
        <v>1424874</v>
      </c>
      <c r="F513" s="21">
        <f t="shared" si="72"/>
        <v>2242474</v>
      </c>
      <c r="G513" s="21">
        <f t="shared" si="72"/>
        <v>2905876</v>
      </c>
      <c r="H513" s="21">
        <f t="shared" si="72"/>
        <v>3118306</v>
      </c>
      <c r="I513" s="21">
        <f t="shared" si="72"/>
        <v>3541090</v>
      </c>
      <c r="J513" s="21">
        <f t="shared" si="72"/>
        <v>4071099</v>
      </c>
      <c r="K513" s="21">
        <f t="shared" si="72"/>
        <v>4511791</v>
      </c>
      <c r="L513" s="21">
        <f t="shared" si="72"/>
        <v>4567429</v>
      </c>
      <c r="M513" s="21">
        <f t="shared" si="72"/>
        <v>4894469</v>
      </c>
      <c r="N513" s="21">
        <f t="shared" si="72"/>
        <v>7721879</v>
      </c>
      <c r="O513" s="9"/>
      <c r="P513" s="12" t="s">
        <v>202</v>
      </c>
    </row>
    <row r="514" spans="1:16">
      <c r="B514" s="10">
        <f t="shared" ref="B514:N516" si="73">IFERROR(B506+B552-B551,"")</f>
        <v>1080027</v>
      </c>
      <c r="C514" s="10">
        <f t="shared" si="73"/>
        <v>1395462</v>
      </c>
      <c r="D514" s="10">
        <f t="shared" si="73"/>
        <v>950179</v>
      </c>
      <c r="E514" s="10">
        <f t="shared" si="73"/>
        <v>1211872</v>
      </c>
      <c r="F514" s="10">
        <f t="shared" si="73"/>
        <v>2340562</v>
      </c>
      <c r="G514" s="10">
        <f t="shared" si="73"/>
        <v>2657427</v>
      </c>
      <c r="H514" s="10">
        <f t="shared" si="73"/>
        <v>3239091</v>
      </c>
      <c r="I514" s="10">
        <f t="shared" si="73"/>
        <v>3338215</v>
      </c>
      <c r="J514" s="10">
        <f t="shared" si="73"/>
        <v>3980269</v>
      </c>
      <c r="K514" s="10">
        <f t="shared" si="73"/>
        <v>4161054</v>
      </c>
      <c r="L514" s="10">
        <f t="shared" si="73"/>
        <v>4762997</v>
      </c>
      <c r="M514" s="10">
        <f t="shared" si="73"/>
        <v>4641247</v>
      </c>
      <c r="N514" s="10">
        <f t="shared" si="73"/>
        <v>2771586</v>
      </c>
      <c r="O514" s="9"/>
      <c r="P514" s="12" t="s">
        <v>203</v>
      </c>
    </row>
    <row r="515" spans="1:16">
      <c r="B515" s="10">
        <f t="shared" si="73"/>
        <v>1222551</v>
      </c>
      <c r="C515" s="10">
        <f t="shared" si="73"/>
        <v>1336887</v>
      </c>
      <c r="D515" s="10">
        <f t="shared" si="73"/>
        <v>961652</v>
      </c>
      <c r="E515" s="10">
        <f t="shared" si="73"/>
        <v>1341451</v>
      </c>
      <c r="F515" s="10">
        <f t="shared" si="73"/>
        <v>3936458</v>
      </c>
      <c r="G515" s="10">
        <f t="shared" si="73"/>
        <v>2696185</v>
      </c>
      <c r="H515" s="10">
        <f t="shared" si="73"/>
        <v>3276271</v>
      </c>
      <c r="I515" s="10">
        <f t="shared" si="73"/>
        <v>3324196</v>
      </c>
      <c r="J515" s="10">
        <f t="shared" si="73"/>
        <v>4015539</v>
      </c>
      <c r="K515" s="10">
        <f t="shared" si="73"/>
        <v>7722238</v>
      </c>
      <c r="L515" s="10">
        <f t="shared" si="73"/>
        <v>4955558</v>
      </c>
      <c r="M515" s="10">
        <f t="shared" si="73"/>
        <v>4931502</v>
      </c>
      <c r="N515" s="10" t="str">
        <f t="shared" si="73"/>
        <v/>
      </c>
      <c r="O515" s="9"/>
      <c r="P515" s="12" t="s">
        <v>204</v>
      </c>
    </row>
    <row r="516" spans="1:16">
      <c r="B516" s="23">
        <f t="shared" si="73"/>
        <v>1019845</v>
      </c>
      <c r="C516" s="23">
        <f t="shared" si="73"/>
        <v>5023581</v>
      </c>
      <c r="D516" s="23">
        <f t="shared" si="73"/>
        <v>1262787</v>
      </c>
      <c r="E516" s="23">
        <f t="shared" si="73"/>
        <v>1776731.7400000002</v>
      </c>
      <c r="F516" s="23">
        <f t="shared" si="73"/>
        <v>2104970.0549999997</v>
      </c>
      <c r="G516" s="23">
        <f t="shared" si="73"/>
        <v>3146071.159</v>
      </c>
      <c r="H516" s="23">
        <f t="shared" si="73"/>
        <v>3055377.8200000003</v>
      </c>
      <c r="I516" s="23">
        <f t="shared" si="73"/>
        <v>3442010.9010000005</v>
      </c>
      <c r="J516" s="23">
        <f t="shared" si="73"/>
        <v>3869660.3439999996</v>
      </c>
      <c r="K516" s="23">
        <f t="shared" si="73"/>
        <v>3908625.59</v>
      </c>
      <c r="L516" s="23">
        <f t="shared" si="73"/>
        <v>4499188.620000001</v>
      </c>
      <c r="M516" s="23">
        <f t="shared" si="73"/>
        <v>6414004.7479999997</v>
      </c>
      <c r="N516" s="23" t="str">
        <f t="shared" si="73"/>
        <v/>
      </c>
      <c r="O516" s="9"/>
      <c r="P516" s="12" t="s">
        <v>210</v>
      </c>
    </row>
    <row r="517" spans="1:16">
      <c r="B517" s="31">
        <f t="shared" ref="B517:N517" si="74">IFERROR(B509+B554,"")</f>
        <v>4493581</v>
      </c>
      <c r="C517" s="23">
        <f t="shared" si="74"/>
        <v>9109512</v>
      </c>
      <c r="D517" s="23">
        <f t="shared" si="74"/>
        <v>5019324</v>
      </c>
      <c r="E517" s="23">
        <f t="shared" si="74"/>
        <v>5754928.7400000002</v>
      </c>
      <c r="F517" s="23">
        <f t="shared" si="74"/>
        <v>10624464.055</v>
      </c>
      <c r="G517" s="23">
        <f t="shared" si="74"/>
        <v>11405559.159</v>
      </c>
      <c r="H517" s="23">
        <f t="shared" si="74"/>
        <v>12689045.82</v>
      </c>
      <c r="I517" s="23">
        <f t="shared" si="74"/>
        <v>13645511.901000001</v>
      </c>
      <c r="J517" s="23">
        <f t="shared" si="74"/>
        <v>15936567.344000001</v>
      </c>
      <c r="K517" s="23">
        <f t="shared" si="74"/>
        <v>20303708.589999996</v>
      </c>
      <c r="L517" s="23">
        <f t="shared" si="74"/>
        <v>18785172.620000005</v>
      </c>
      <c r="M517" s="23">
        <f t="shared" si="74"/>
        <v>20881222.748000003</v>
      </c>
      <c r="N517" s="23">
        <f t="shared" si="74"/>
        <v>20986930</v>
      </c>
      <c r="O517" s="9">
        <f>RATE(M$324-C$324,,-C517,M517)</f>
        <v>8.6490870456509217E-2</v>
      </c>
      <c r="P517" s="12" t="s">
        <v>205</v>
      </c>
    </row>
    <row r="518" spans="1:16">
      <c r="B518" s="13">
        <f t="shared" ref="B518:N518" si="75">+B517/(B$441+B$448)</f>
        <v>0.47413942370544648</v>
      </c>
      <c r="C518" s="13">
        <f t="shared" si="75"/>
        <v>0.57766178265829848</v>
      </c>
      <c r="D518" s="13">
        <f t="shared" si="75"/>
        <v>0.42276610667320047</v>
      </c>
      <c r="E518" s="13">
        <f t="shared" si="75"/>
        <v>0.44266763651180341</v>
      </c>
      <c r="F518" s="13">
        <f t="shared" si="75"/>
        <v>0.54370218614018628</v>
      </c>
      <c r="G518" s="13">
        <f t="shared" si="75"/>
        <v>0.5253833656781518</v>
      </c>
      <c r="H518" s="13">
        <f t="shared" si="75"/>
        <v>0.52975107998431348</v>
      </c>
      <c r="I518" s="13">
        <f t="shared" si="75"/>
        <v>0.5274270128292351</v>
      </c>
      <c r="J518" s="13">
        <f t="shared" si="75"/>
        <v>0.54463664850909066</v>
      </c>
      <c r="K518" s="13">
        <f t="shared" si="75"/>
        <v>0.58651940478670073</v>
      </c>
      <c r="L518" s="13">
        <f t="shared" si="75"/>
        <v>0.51363870910936715</v>
      </c>
      <c r="M518" s="13">
        <f t="shared" si="75"/>
        <v>0.53971318239835786</v>
      </c>
      <c r="N518" s="13">
        <f t="shared" si="75"/>
        <v>0.63367792459476269</v>
      </c>
      <c r="O518" s="9">
        <f>RATE(M$324-C$324,,-C518,M518)</f>
        <v>-6.7720348752552681E-3</v>
      </c>
      <c r="P518" s="14" t="s">
        <v>219</v>
      </c>
    </row>
    <row r="519" spans="1:16" s="228" customFormat="1">
      <c r="A519" s="227"/>
      <c r="B519" s="24"/>
      <c r="C519" s="13">
        <f t="shared" ref="C519:M519" si="76">C517/B517-1</f>
        <v>1.0272277277298438</v>
      </c>
      <c r="D519" s="13">
        <f t="shared" si="76"/>
        <v>-0.4490018784760369</v>
      </c>
      <c r="E519" s="13">
        <f t="shared" si="76"/>
        <v>0.1465545439983551</v>
      </c>
      <c r="F519" s="13">
        <f t="shared" si="76"/>
        <v>0.84615041036980743</v>
      </c>
      <c r="G519" s="13">
        <f t="shared" si="76"/>
        <v>7.3518541731279807E-2</v>
      </c>
      <c r="H519" s="13">
        <f t="shared" si="76"/>
        <v>0.1125316736433053</v>
      </c>
      <c r="I519" s="13">
        <f t="shared" si="76"/>
        <v>7.5377305320503574E-2</v>
      </c>
      <c r="J519" s="13">
        <f t="shared" si="76"/>
        <v>0.16789809423214841</v>
      </c>
      <c r="K519" s="13">
        <f t="shared" si="76"/>
        <v>0.27403274191566673</v>
      </c>
      <c r="L519" s="13">
        <f t="shared" si="76"/>
        <v>-7.4791064069344548E-2</v>
      </c>
      <c r="M519" s="13">
        <f t="shared" si="76"/>
        <v>0.11158003018659501</v>
      </c>
      <c r="N519" s="13">
        <f>N517/M517-1</f>
        <v>5.0623114017651627E-3</v>
      </c>
      <c r="O519" s="22"/>
      <c r="P519" s="18" t="s">
        <v>211</v>
      </c>
    </row>
    <row r="520" spans="1:16">
      <c r="B520" s="296" t="s">
        <v>122</v>
      </c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8"/>
      <c r="O520" s="9"/>
      <c r="P520" s="3"/>
    </row>
    <row r="521" spans="1:16">
      <c r="B521" s="21">
        <f t="shared" ref="B521:N524" si="77">IFERROR(VLOOKUP($B$520,$130:$203,MATCH($P521&amp;"/"&amp;B$324,$128:$128,0),FALSE),"")</f>
        <v>126793</v>
      </c>
      <c r="C521" s="21">
        <f t="shared" si="77"/>
        <v>191630</v>
      </c>
      <c r="D521" s="21">
        <f t="shared" si="77"/>
        <v>168158</v>
      </c>
      <c r="E521" s="21">
        <f t="shared" si="77"/>
        <v>178226</v>
      </c>
      <c r="F521" s="21">
        <f t="shared" si="77"/>
        <v>252354</v>
      </c>
      <c r="G521" s="21">
        <f t="shared" si="77"/>
        <v>215923</v>
      </c>
      <c r="H521" s="21">
        <f t="shared" si="77"/>
        <v>178592</v>
      </c>
      <c r="I521" s="21">
        <f t="shared" si="77"/>
        <v>96008</v>
      </c>
      <c r="J521" s="21">
        <f t="shared" si="77"/>
        <v>180008</v>
      </c>
      <c r="K521" s="21">
        <f t="shared" si="77"/>
        <v>109664</v>
      </c>
      <c r="L521" s="21">
        <f t="shared" si="77"/>
        <v>104544</v>
      </c>
      <c r="M521" s="21">
        <f t="shared" si="77"/>
        <v>186073</v>
      </c>
      <c r="N521" s="21">
        <f t="shared" si="77"/>
        <v>480112</v>
      </c>
      <c r="O521" s="9"/>
      <c r="P521" s="12" t="s">
        <v>202</v>
      </c>
    </row>
    <row r="522" spans="1:16">
      <c r="B522" s="10">
        <f t="shared" si="77"/>
        <v>121992</v>
      </c>
      <c r="C522" s="10">
        <f t="shared" si="77"/>
        <v>218456</v>
      </c>
      <c r="D522" s="10">
        <f t="shared" si="77"/>
        <v>173904</v>
      </c>
      <c r="E522" s="10">
        <f t="shared" si="77"/>
        <v>205373</v>
      </c>
      <c r="F522" s="10">
        <f t="shared" si="77"/>
        <v>253646</v>
      </c>
      <c r="G522" s="10">
        <f t="shared" si="77"/>
        <v>275315</v>
      </c>
      <c r="H522" s="10">
        <f t="shared" si="77"/>
        <v>286302</v>
      </c>
      <c r="I522" s="10">
        <f t="shared" si="77"/>
        <v>102890</v>
      </c>
      <c r="J522" s="10">
        <f t="shared" si="77"/>
        <v>166155</v>
      </c>
      <c r="K522" s="10">
        <f t="shared" si="77"/>
        <v>92802</v>
      </c>
      <c r="L522" s="10">
        <f t="shared" si="77"/>
        <v>28392</v>
      </c>
      <c r="M522" s="10">
        <f t="shared" si="77"/>
        <v>236094</v>
      </c>
      <c r="N522" s="10">
        <f t="shared" si="77"/>
        <v>490308</v>
      </c>
      <c r="O522" s="9"/>
      <c r="P522" s="12" t="s">
        <v>203</v>
      </c>
    </row>
    <row r="523" spans="1:16">
      <c r="B523" s="10">
        <f t="shared" si="77"/>
        <v>128610</v>
      </c>
      <c r="C523" s="10">
        <f t="shared" si="77"/>
        <v>199932</v>
      </c>
      <c r="D523" s="10">
        <f t="shared" si="77"/>
        <v>176712</v>
      </c>
      <c r="E523" s="10">
        <f t="shared" si="77"/>
        <v>235265</v>
      </c>
      <c r="F523" s="10">
        <f t="shared" si="77"/>
        <v>335452</v>
      </c>
      <c r="G523" s="10">
        <f t="shared" si="77"/>
        <v>165132</v>
      </c>
      <c r="H523" s="10">
        <f t="shared" si="77"/>
        <v>119837</v>
      </c>
      <c r="I523" s="10">
        <f t="shared" si="77"/>
        <v>140638</v>
      </c>
      <c r="J523" s="10">
        <f t="shared" si="77"/>
        <v>155205</v>
      </c>
      <c r="K523" s="10">
        <f t="shared" si="77"/>
        <v>97323</v>
      </c>
      <c r="L523" s="10">
        <f t="shared" si="77"/>
        <v>110124</v>
      </c>
      <c r="M523" s="10">
        <f t="shared" si="77"/>
        <v>223905</v>
      </c>
      <c r="N523" s="10" t="str">
        <f t="shared" si="77"/>
        <v/>
      </c>
      <c r="O523" s="9"/>
      <c r="P523" s="12" t="s">
        <v>204</v>
      </c>
    </row>
    <row r="524" spans="1:16">
      <c r="B524" s="23">
        <f t="shared" si="77"/>
        <v>165991</v>
      </c>
      <c r="C524" s="23">
        <f t="shared" si="77"/>
        <v>190862</v>
      </c>
      <c r="D524" s="23">
        <f t="shared" si="77"/>
        <v>169516</v>
      </c>
      <c r="E524" s="23">
        <f t="shared" si="77"/>
        <v>255400.6</v>
      </c>
      <c r="F524" s="23">
        <f t="shared" si="77"/>
        <v>215943.44</v>
      </c>
      <c r="G524" s="23">
        <f t="shared" si="77"/>
        <v>156162.81700000001</v>
      </c>
      <c r="H524" s="23">
        <f t="shared" si="77"/>
        <v>92020.11</v>
      </c>
      <c r="I524" s="23">
        <f t="shared" si="77"/>
        <v>169178.08900000001</v>
      </c>
      <c r="J524" s="23">
        <f t="shared" si="77"/>
        <v>132092.33900000001</v>
      </c>
      <c r="K524" s="23">
        <f t="shared" si="77"/>
        <v>64070.11</v>
      </c>
      <c r="L524" s="23">
        <f t="shared" si="77"/>
        <v>183272.77</v>
      </c>
      <c r="M524" s="23">
        <f t="shared" si="77"/>
        <v>199550.75</v>
      </c>
      <c r="N524" s="23" t="str">
        <f t="shared" si="77"/>
        <v/>
      </c>
      <c r="O524" s="9"/>
      <c r="P524" s="12" t="s">
        <v>210</v>
      </c>
    </row>
    <row r="525" spans="1:16">
      <c r="B525" s="23">
        <f>SUM(B521:B524)</f>
        <v>543386</v>
      </c>
      <c r="C525" s="23">
        <f t="shared" ref="C525:M525" si="78">SUM(C521:C524)</f>
        <v>800880</v>
      </c>
      <c r="D525" s="23">
        <f t="shared" si="78"/>
        <v>688290</v>
      </c>
      <c r="E525" s="23">
        <f t="shared" si="78"/>
        <v>874264.6</v>
      </c>
      <c r="F525" s="23">
        <f t="shared" si="78"/>
        <v>1057395.44</v>
      </c>
      <c r="G525" s="23">
        <f t="shared" si="78"/>
        <v>812532.81700000004</v>
      </c>
      <c r="H525" s="23">
        <f t="shared" si="78"/>
        <v>676751.11</v>
      </c>
      <c r="I525" s="23">
        <f t="shared" si="78"/>
        <v>508714.08900000004</v>
      </c>
      <c r="J525" s="23">
        <f t="shared" si="78"/>
        <v>633460.33900000004</v>
      </c>
      <c r="K525" s="23">
        <f t="shared" si="78"/>
        <v>363859.11</v>
      </c>
      <c r="L525" s="23">
        <f t="shared" si="78"/>
        <v>426332.77</v>
      </c>
      <c r="M525" s="23">
        <f t="shared" si="78"/>
        <v>845622.75</v>
      </c>
      <c r="N525" s="23">
        <f>IF(N522="",N521*4,IF(N523="",(N522+N521)*2,IF(N524="",((N523+N522+N521)/3)*4,SUM(N521:N524))))</f>
        <v>1940840</v>
      </c>
      <c r="O525" s="9">
        <f>RATE(M$324-C$324,,-C525,M525)</f>
        <v>5.4510245698588386E-3</v>
      </c>
      <c r="P525" s="12" t="s">
        <v>205</v>
      </c>
    </row>
    <row r="526" spans="1:16">
      <c r="B526" s="13">
        <f t="shared" ref="B526:N526" si="79">+B525/(B$441+B$448)</f>
        <v>5.7335280011555981E-2</v>
      </c>
      <c r="C526" s="13">
        <f t="shared" si="79"/>
        <v>5.078622965701983E-2</v>
      </c>
      <c r="D526" s="13">
        <f t="shared" si="79"/>
        <v>5.7973082343777203E-2</v>
      </c>
      <c r="E526" s="13">
        <f t="shared" si="79"/>
        <v>6.7248207867112039E-2</v>
      </c>
      <c r="F526" s="13">
        <f t="shared" si="79"/>
        <v>5.4111737718393949E-2</v>
      </c>
      <c r="G526" s="13">
        <f t="shared" si="79"/>
        <v>3.7428347016424418E-2</v>
      </c>
      <c r="H526" s="13">
        <f t="shared" si="79"/>
        <v>2.8253474413183488E-2</v>
      </c>
      <c r="I526" s="13">
        <f t="shared" si="79"/>
        <v>1.9662842573590283E-2</v>
      </c>
      <c r="J526" s="13">
        <f t="shared" si="79"/>
        <v>2.1648684346462135E-2</v>
      </c>
      <c r="K526" s="13">
        <f t="shared" si="79"/>
        <v>1.0510908767107098E-2</v>
      </c>
      <c r="L526" s="13">
        <f t="shared" si="79"/>
        <v>1.1657120116142998E-2</v>
      </c>
      <c r="M526" s="13">
        <f t="shared" si="79"/>
        <v>2.1856658061590969E-2</v>
      </c>
      <c r="N526" s="13">
        <f t="shared" si="79"/>
        <v>5.8601589807108487E-2</v>
      </c>
      <c r="O526" s="9">
        <f>RATE(M$324-C$324,,-C526,M526)</f>
        <v>-8.0855530109804022E-2</v>
      </c>
      <c r="P526" s="14" t="s">
        <v>206</v>
      </c>
    </row>
    <row r="527" spans="1:16">
      <c r="B527" s="302" t="s">
        <v>220</v>
      </c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4"/>
      <c r="O527" s="9"/>
      <c r="P527" s="3"/>
    </row>
    <row r="528" spans="1:16">
      <c r="B528" s="21">
        <f t="shared" ref="B528:N531" si="80">IFERROR(B505-B521,"")</f>
        <v>693107</v>
      </c>
      <c r="C528" s="21">
        <f t="shared" si="80"/>
        <v>679967</v>
      </c>
      <c r="D528" s="21">
        <f t="shared" si="80"/>
        <v>1099861</v>
      </c>
      <c r="E528" s="21">
        <f t="shared" si="80"/>
        <v>589955</v>
      </c>
      <c r="F528" s="21">
        <f t="shared" si="80"/>
        <v>1155018</v>
      </c>
      <c r="G528" s="21">
        <f t="shared" si="80"/>
        <v>1810206</v>
      </c>
      <c r="H528" s="21">
        <f t="shared" si="80"/>
        <v>1930111</v>
      </c>
      <c r="I528" s="21">
        <f t="shared" si="80"/>
        <v>2405035</v>
      </c>
      <c r="J528" s="21">
        <f t="shared" si="80"/>
        <v>2654576</v>
      </c>
      <c r="K528" s="21">
        <f t="shared" si="80"/>
        <v>3106051</v>
      </c>
      <c r="L528" s="21">
        <f t="shared" si="80"/>
        <v>3072031</v>
      </c>
      <c r="M528" s="21">
        <f t="shared" si="80"/>
        <v>3138683</v>
      </c>
      <c r="N528" s="21">
        <f t="shared" si="80"/>
        <v>5216332</v>
      </c>
      <c r="O528" s="9"/>
      <c r="P528" s="12" t="s">
        <v>202</v>
      </c>
    </row>
    <row r="529" spans="2:16">
      <c r="B529" s="10">
        <f t="shared" si="80"/>
        <v>618561</v>
      </c>
      <c r="C529" s="10">
        <f t="shared" si="80"/>
        <v>670204</v>
      </c>
      <c r="D529" s="10">
        <f t="shared" si="80"/>
        <v>197901</v>
      </c>
      <c r="E529" s="10">
        <f t="shared" si="80"/>
        <v>299631</v>
      </c>
      <c r="F529" s="10">
        <f t="shared" si="80"/>
        <v>1287627</v>
      </c>
      <c r="G529" s="10">
        <f t="shared" si="80"/>
        <v>1494474</v>
      </c>
      <c r="H529" s="10">
        <f t="shared" si="80"/>
        <v>2030239</v>
      </c>
      <c r="I529" s="10">
        <f t="shared" si="80"/>
        <v>2165278</v>
      </c>
      <c r="J529" s="10">
        <f t="shared" si="80"/>
        <v>2566070</v>
      </c>
      <c r="K529" s="10">
        <f t="shared" si="80"/>
        <v>2754671</v>
      </c>
      <c r="L529" s="10">
        <f t="shared" si="80"/>
        <v>3327110</v>
      </c>
      <c r="M529" s="10">
        <f t="shared" si="80"/>
        <v>2753438</v>
      </c>
      <c r="N529" s="10">
        <f t="shared" si="80"/>
        <v>350888</v>
      </c>
      <c r="O529" s="9"/>
      <c r="P529" s="12" t="s">
        <v>203</v>
      </c>
    </row>
    <row r="530" spans="2:16">
      <c r="B530" s="10">
        <f t="shared" si="80"/>
        <v>712068</v>
      </c>
      <c r="C530" s="10">
        <f t="shared" si="80"/>
        <v>575442</v>
      </c>
      <c r="D530" s="10">
        <f t="shared" si="80"/>
        <v>226188</v>
      </c>
      <c r="E530" s="10">
        <f t="shared" si="80"/>
        <v>384014</v>
      </c>
      <c r="F530" s="10">
        <f t="shared" si="80"/>
        <v>2816407</v>
      </c>
      <c r="G530" s="10">
        <f t="shared" si="80"/>
        <v>1600848</v>
      </c>
      <c r="H530" s="10">
        <f t="shared" si="80"/>
        <v>2129249</v>
      </c>
      <c r="I530" s="10">
        <f t="shared" si="80"/>
        <v>2032787</v>
      </c>
      <c r="J530" s="10">
        <f t="shared" si="80"/>
        <v>2569569</v>
      </c>
      <c r="K530" s="10">
        <f t="shared" si="80"/>
        <v>6288712</v>
      </c>
      <c r="L530" s="10">
        <f t="shared" si="80"/>
        <v>3280675</v>
      </c>
      <c r="M530" s="10">
        <f t="shared" si="80"/>
        <v>3035348</v>
      </c>
      <c r="N530" s="10" t="str">
        <f t="shared" si="80"/>
        <v/>
      </c>
      <c r="O530" s="9"/>
      <c r="P530" s="12" t="s">
        <v>204</v>
      </c>
    </row>
    <row r="531" spans="2:16">
      <c r="B531" s="10">
        <f t="shared" si="80"/>
        <v>463796</v>
      </c>
      <c r="C531" s="23">
        <f t="shared" si="80"/>
        <v>4272830</v>
      </c>
      <c r="D531" s="23">
        <f t="shared" si="80"/>
        <v>450845</v>
      </c>
      <c r="E531" s="23">
        <f t="shared" si="80"/>
        <v>659129.71000000008</v>
      </c>
      <c r="F531" s="23">
        <f t="shared" si="80"/>
        <v>1050189.125</v>
      </c>
      <c r="G531" s="23">
        <f t="shared" si="80"/>
        <v>2003792.9370000002</v>
      </c>
      <c r="H531" s="23">
        <f t="shared" si="80"/>
        <v>1903516.9300000002</v>
      </c>
      <c r="I531" s="23">
        <f t="shared" si="80"/>
        <v>2095846.3620000004</v>
      </c>
      <c r="J531" s="23">
        <f t="shared" si="80"/>
        <v>2390229.6809999994</v>
      </c>
      <c r="K531" s="23">
        <f t="shared" si="80"/>
        <v>2475892.1700000004</v>
      </c>
      <c r="L531" s="23">
        <f t="shared" si="80"/>
        <v>2773288.4200000009</v>
      </c>
      <c r="M531" s="23">
        <f t="shared" si="80"/>
        <v>3991232.1130000008</v>
      </c>
      <c r="N531" s="23" t="str">
        <f t="shared" si="80"/>
        <v/>
      </c>
      <c r="O531" s="9"/>
      <c r="P531" s="12" t="s">
        <v>210</v>
      </c>
    </row>
    <row r="532" spans="2:16">
      <c r="B532" s="31">
        <f t="shared" ref="B532:M532" si="81">B509-B525</f>
        <v>2487532</v>
      </c>
      <c r="C532" s="23">
        <f t="shared" si="81"/>
        <v>6198443</v>
      </c>
      <c r="D532" s="23">
        <f t="shared" si="81"/>
        <v>1974795</v>
      </c>
      <c r="E532" s="23">
        <f t="shared" si="81"/>
        <v>1932729.71</v>
      </c>
      <c r="F532" s="23">
        <f t="shared" si="81"/>
        <v>6309241.125</v>
      </c>
      <c r="G532" s="23">
        <f t="shared" si="81"/>
        <v>6909320.9370000008</v>
      </c>
      <c r="H532" s="23">
        <f t="shared" si="81"/>
        <v>7993115.9300000006</v>
      </c>
      <c r="I532" s="23">
        <f t="shared" si="81"/>
        <v>8698946.3619999997</v>
      </c>
      <c r="J532" s="23">
        <f t="shared" si="81"/>
        <v>10180444.681</v>
      </c>
      <c r="K532" s="23">
        <f t="shared" si="81"/>
        <v>14625326.169999998</v>
      </c>
      <c r="L532" s="23">
        <f t="shared" si="81"/>
        <v>12453104.420000004</v>
      </c>
      <c r="M532" s="23">
        <f t="shared" si="81"/>
        <v>12918701.113000002</v>
      </c>
      <c r="N532" s="23">
        <f>IFERROR(N509-N525,"")</f>
        <v>11134440</v>
      </c>
      <c r="O532" s="9">
        <f>RATE(M$324-C$324,,-C532,M532)</f>
        <v>7.6201576423079495E-2</v>
      </c>
      <c r="P532" s="12" t="s">
        <v>205</v>
      </c>
    </row>
    <row r="533" spans="2:16">
      <c r="B533" s="13">
        <f t="shared" ref="B533:N533" si="82">+B532/(B$441+B$448)</f>
        <v>0.2624715096776617</v>
      </c>
      <c r="C533" s="13">
        <f t="shared" si="82"/>
        <v>0.39306206886668038</v>
      </c>
      <c r="D533" s="13">
        <f t="shared" si="82"/>
        <v>0.16633243712254936</v>
      </c>
      <c r="E533" s="13">
        <f t="shared" si="82"/>
        <v>0.14866507152299563</v>
      </c>
      <c r="F533" s="13">
        <f t="shared" si="82"/>
        <v>0.32287258677614949</v>
      </c>
      <c r="G533" s="13">
        <f t="shared" si="82"/>
        <v>0.31826955941630936</v>
      </c>
      <c r="H533" s="13">
        <f t="shared" si="82"/>
        <v>0.33370214407164306</v>
      </c>
      <c r="I533" s="13">
        <f t="shared" si="82"/>
        <v>0.33623211263588942</v>
      </c>
      <c r="J533" s="13">
        <f t="shared" si="82"/>
        <v>0.34791954576589268</v>
      </c>
      <c r="K533" s="13">
        <f t="shared" si="82"/>
        <v>0.42248624491510978</v>
      </c>
      <c r="L533" s="13">
        <f t="shared" si="82"/>
        <v>0.34050240623729516</v>
      </c>
      <c r="M533" s="13">
        <f t="shared" si="82"/>
        <v>0.33390732785599214</v>
      </c>
      <c r="N533" s="13">
        <f t="shared" si="82"/>
        <v>0.33619251747277518</v>
      </c>
      <c r="O533" s="9">
        <f>RATE(M$324-C$324,,-C533,M533)</f>
        <v>-1.6178109839377196E-2</v>
      </c>
      <c r="P533" s="14" t="s">
        <v>221</v>
      </c>
    </row>
    <row r="534" spans="2:16">
      <c r="B534" s="314" t="s">
        <v>123</v>
      </c>
      <c r="C534" s="315"/>
      <c r="D534" s="315"/>
      <c r="E534" s="315"/>
      <c r="F534" s="315"/>
      <c r="G534" s="315"/>
      <c r="H534" s="315"/>
      <c r="I534" s="315"/>
      <c r="J534" s="315"/>
      <c r="K534" s="315"/>
      <c r="L534" s="315"/>
      <c r="M534" s="315"/>
      <c r="N534" s="316"/>
      <c r="O534" s="9"/>
      <c r="P534" s="3"/>
    </row>
    <row r="535" spans="2:16">
      <c r="B535" s="21">
        <f t="shared" ref="B535:N538" si="83">IFERROR(VLOOKUP($B$534,$130:$203,MATCH($P535&amp;"/"&amp;B$324,$128:$128,0),FALSE),"")</f>
        <v>147135</v>
      </c>
      <c r="C535" s="21">
        <f t="shared" si="83"/>
        <v>151721</v>
      </c>
      <c r="D535" s="21">
        <f t="shared" si="83"/>
        <v>263607</v>
      </c>
      <c r="E535" s="21">
        <f t="shared" si="83"/>
        <v>104262</v>
      </c>
      <c r="F535" s="21">
        <f t="shared" si="83"/>
        <v>214708</v>
      </c>
      <c r="G535" s="21">
        <f t="shared" si="83"/>
        <v>297196</v>
      </c>
      <c r="H535" s="21">
        <f t="shared" si="83"/>
        <v>370098</v>
      </c>
      <c r="I535" s="21">
        <f t="shared" si="83"/>
        <v>412622</v>
      </c>
      <c r="J535" s="21">
        <f t="shared" si="83"/>
        <v>448830</v>
      </c>
      <c r="K535" s="21">
        <f t="shared" si="83"/>
        <v>519468</v>
      </c>
      <c r="L535" s="21">
        <f t="shared" si="83"/>
        <v>473772</v>
      </c>
      <c r="M535" s="21">
        <f t="shared" si="83"/>
        <v>552852</v>
      </c>
      <c r="N535" s="21">
        <f t="shared" si="83"/>
        <v>1177219</v>
      </c>
      <c r="O535" s="9"/>
      <c r="P535" s="12" t="s">
        <v>202</v>
      </c>
    </row>
    <row r="536" spans="2:16">
      <c r="B536" s="10">
        <f t="shared" si="83"/>
        <v>175370</v>
      </c>
      <c r="C536" s="10">
        <f t="shared" si="83"/>
        <v>167994</v>
      </c>
      <c r="D536" s="10">
        <f t="shared" si="83"/>
        <v>144756</v>
      </c>
      <c r="E536" s="10">
        <f t="shared" si="83"/>
        <v>63649</v>
      </c>
      <c r="F536" s="10">
        <f t="shared" si="83"/>
        <v>236415</v>
      </c>
      <c r="G536" s="10">
        <f t="shared" si="83"/>
        <v>221006</v>
      </c>
      <c r="H536" s="10">
        <f t="shared" si="83"/>
        <v>366084</v>
      </c>
      <c r="I536" s="10">
        <f t="shared" si="83"/>
        <v>324667</v>
      </c>
      <c r="J536" s="10">
        <f t="shared" si="83"/>
        <v>460241</v>
      </c>
      <c r="K536" s="10">
        <f t="shared" si="83"/>
        <v>440609</v>
      </c>
      <c r="L536" s="10">
        <f t="shared" si="83"/>
        <v>618585</v>
      </c>
      <c r="M536" s="10">
        <f t="shared" si="83"/>
        <v>590441</v>
      </c>
      <c r="N536" s="10">
        <f t="shared" si="83"/>
        <v>19659</v>
      </c>
      <c r="O536" s="9"/>
      <c r="P536" s="12" t="s">
        <v>203</v>
      </c>
    </row>
    <row r="537" spans="2:16">
      <c r="B537" s="10">
        <f t="shared" si="83"/>
        <v>221253</v>
      </c>
      <c r="C537" s="10">
        <f t="shared" si="83"/>
        <v>111516</v>
      </c>
      <c r="D537" s="10">
        <f t="shared" si="83"/>
        <v>166149</v>
      </c>
      <c r="E537" s="10">
        <f t="shared" si="83"/>
        <v>107895</v>
      </c>
      <c r="F537" s="10">
        <f t="shared" si="83"/>
        <v>104150</v>
      </c>
      <c r="G537" s="10">
        <f t="shared" si="83"/>
        <v>287512</v>
      </c>
      <c r="H537" s="10">
        <f t="shared" si="83"/>
        <v>380232</v>
      </c>
      <c r="I537" s="10">
        <f t="shared" si="83"/>
        <v>369050</v>
      </c>
      <c r="J537" s="10">
        <f t="shared" si="83"/>
        <v>419288</v>
      </c>
      <c r="K537" s="10">
        <f t="shared" si="83"/>
        <v>480798</v>
      </c>
      <c r="L537" s="10">
        <f t="shared" si="83"/>
        <v>568445</v>
      </c>
      <c r="M537" s="10">
        <f t="shared" si="83"/>
        <v>608061</v>
      </c>
      <c r="N537" s="10" t="str">
        <f t="shared" si="83"/>
        <v/>
      </c>
      <c r="O537" s="9"/>
      <c r="P537" s="12" t="s">
        <v>204</v>
      </c>
    </row>
    <row r="538" spans="2:16">
      <c r="B538" s="23">
        <f t="shared" si="83"/>
        <v>106944</v>
      </c>
      <c r="C538" s="23">
        <f t="shared" si="83"/>
        <v>1268027</v>
      </c>
      <c r="D538" s="23">
        <f t="shared" si="83"/>
        <v>150457</v>
      </c>
      <c r="E538" s="23">
        <f t="shared" si="83"/>
        <v>78673.2</v>
      </c>
      <c r="F538" s="23">
        <f t="shared" si="83"/>
        <v>86364.769</v>
      </c>
      <c r="G538" s="23">
        <f t="shared" si="83"/>
        <v>400335.82</v>
      </c>
      <c r="H538" s="23">
        <f t="shared" si="83"/>
        <v>261627.11</v>
      </c>
      <c r="I538" s="23">
        <f t="shared" si="83"/>
        <v>324290.71000000002</v>
      </c>
      <c r="J538" s="23">
        <f t="shared" si="83"/>
        <v>357977.10200000001</v>
      </c>
      <c r="K538" s="23">
        <f t="shared" si="83"/>
        <v>353651.41</v>
      </c>
      <c r="L538" s="23">
        <f t="shared" si="83"/>
        <v>396100.38</v>
      </c>
      <c r="M538" s="23">
        <f t="shared" si="83"/>
        <v>585003.71699999995</v>
      </c>
      <c r="N538" s="23" t="str">
        <f t="shared" si="83"/>
        <v/>
      </c>
      <c r="O538" s="9"/>
      <c r="P538" s="12" t="s">
        <v>210</v>
      </c>
    </row>
    <row r="539" spans="2:16">
      <c r="B539" s="23">
        <f>SUM(B535:B538)</f>
        <v>650702</v>
      </c>
      <c r="C539" s="23">
        <f t="shared" ref="C539:M539" si="84">SUM(C535:C538)</f>
        <v>1699258</v>
      </c>
      <c r="D539" s="23">
        <f t="shared" si="84"/>
        <v>724969</v>
      </c>
      <c r="E539" s="23">
        <f t="shared" si="84"/>
        <v>354479.2</v>
      </c>
      <c r="F539" s="23">
        <f t="shared" si="84"/>
        <v>641637.76899999997</v>
      </c>
      <c r="G539" s="23">
        <f t="shared" si="84"/>
        <v>1206049.82</v>
      </c>
      <c r="H539" s="23">
        <f t="shared" si="84"/>
        <v>1378041.1099999999</v>
      </c>
      <c r="I539" s="23">
        <f t="shared" si="84"/>
        <v>1430629.71</v>
      </c>
      <c r="J539" s="23">
        <f t="shared" si="84"/>
        <v>1686336.102</v>
      </c>
      <c r="K539" s="23">
        <f t="shared" si="84"/>
        <v>1794526.41</v>
      </c>
      <c r="L539" s="23">
        <f t="shared" si="84"/>
        <v>2056902.38</v>
      </c>
      <c r="M539" s="23">
        <f t="shared" si="84"/>
        <v>2336357.7170000002</v>
      </c>
      <c r="N539" s="23">
        <f>IF(N536="",N535*4,IF(N537="",(N536+N535)*2,IF(N538="",((N537+N536+N535)/3)*4,SUM(N535:N538))))</f>
        <v>2393756</v>
      </c>
      <c r="O539" s="9">
        <f>RATE(M$324-C$324,,-C539,M539)</f>
        <v>3.2352470606395886E-2</v>
      </c>
      <c r="P539" s="12" t="s">
        <v>205</v>
      </c>
    </row>
    <row r="540" spans="2:16">
      <c r="B540" s="13">
        <f t="shared" ref="B540:M540" si="85">+B539/B$532</f>
        <v>0.26158537860015468</v>
      </c>
      <c r="C540" s="13">
        <f t="shared" si="85"/>
        <v>0.27414271616275249</v>
      </c>
      <c r="D540" s="13">
        <f t="shared" si="85"/>
        <v>0.36711101658653178</v>
      </c>
      <c r="E540" s="13">
        <f t="shared" si="85"/>
        <v>0.18340857398006263</v>
      </c>
      <c r="F540" s="13">
        <f t="shared" si="85"/>
        <v>0.10169808956223717</v>
      </c>
      <c r="G540" s="13">
        <f t="shared" si="85"/>
        <v>0.17455403085149812</v>
      </c>
      <c r="H540" s="13">
        <f t="shared" si="85"/>
        <v>0.17240349346465689</v>
      </c>
      <c r="I540" s="13">
        <f t="shared" si="85"/>
        <v>0.1644601139569597</v>
      </c>
      <c r="J540" s="13">
        <f t="shared" si="85"/>
        <v>0.16564464076380161</v>
      </c>
      <c r="K540" s="13">
        <f t="shared" si="85"/>
        <v>0.12269992403184811</v>
      </c>
      <c r="L540" s="13">
        <f t="shared" si="85"/>
        <v>0.16517185680195232</v>
      </c>
      <c r="M540" s="13">
        <f t="shared" si="85"/>
        <v>0.18085082211933359</v>
      </c>
      <c r="N540" s="13">
        <f>+N539/N$532</f>
        <v>0.21498665402121706</v>
      </c>
      <c r="O540" s="9">
        <f>RATE(M$324-C$324,,-C540,M540)</f>
        <v>-4.0744324080708751E-2</v>
      </c>
      <c r="P540" s="14" t="s">
        <v>222</v>
      </c>
    </row>
    <row r="541" spans="2:16">
      <c r="B541" s="302" t="s">
        <v>125</v>
      </c>
      <c r="C541" s="303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4"/>
      <c r="O541" s="9"/>
      <c r="P541" s="3"/>
    </row>
    <row r="542" spans="2:16">
      <c r="B542" s="21">
        <f t="shared" ref="B542:N545" si="86">IFERROR(VLOOKUP($B$541,$130:$203,MATCH($P542&amp;"/"&amp;B$324,$128:$128,0),FALSE),"")</f>
        <v>617380</v>
      </c>
      <c r="C542" s="21">
        <f t="shared" si="86"/>
        <v>603178</v>
      </c>
      <c r="D542" s="21">
        <f t="shared" si="86"/>
        <v>950837</v>
      </c>
      <c r="E542" s="21">
        <f t="shared" si="86"/>
        <v>612402</v>
      </c>
      <c r="F542" s="21">
        <f t="shared" si="86"/>
        <v>1064513</v>
      </c>
      <c r="G542" s="21">
        <f t="shared" si="86"/>
        <v>1655833</v>
      </c>
      <c r="H542" s="21">
        <f t="shared" si="86"/>
        <v>1710196</v>
      </c>
      <c r="I542" s="21">
        <f t="shared" si="86"/>
        <v>2147007</v>
      </c>
      <c r="J542" s="21">
        <f t="shared" si="86"/>
        <v>2389753</v>
      </c>
      <c r="K542" s="21">
        <f t="shared" si="86"/>
        <v>2775858</v>
      </c>
      <c r="L542" s="21">
        <f t="shared" si="86"/>
        <v>2822250</v>
      </c>
      <c r="M542" s="21">
        <f t="shared" si="86"/>
        <v>2846979</v>
      </c>
      <c r="N542" s="21">
        <f t="shared" si="86"/>
        <v>4591995</v>
      </c>
      <c r="O542" s="9"/>
      <c r="P542" s="12" t="s">
        <v>202</v>
      </c>
    </row>
    <row r="543" spans="2:16">
      <c r="B543" s="10">
        <f t="shared" si="86"/>
        <v>519347</v>
      </c>
      <c r="C543" s="10">
        <f t="shared" si="86"/>
        <v>586990</v>
      </c>
      <c r="D543" s="10">
        <f t="shared" si="86"/>
        <v>164456</v>
      </c>
      <c r="E543" s="10">
        <f t="shared" si="86"/>
        <v>364936</v>
      </c>
      <c r="F543" s="10">
        <f t="shared" si="86"/>
        <v>1171392</v>
      </c>
      <c r="G543" s="10">
        <f t="shared" si="86"/>
        <v>1427353</v>
      </c>
      <c r="H543" s="10">
        <f t="shared" si="86"/>
        <v>1841465</v>
      </c>
      <c r="I543" s="10">
        <f t="shared" si="86"/>
        <v>2006210</v>
      </c>
      <c r="J543" s="10">
        <f t="shared" si="86"/>
        <v>2293052</v>
      </c>
      <c r="K543" s="10">
        <f t="shared" si="86"/>
        <v>2483211</v>
      </c>
      <c r="L543" s="10">
        <f t="shared" si="86"/>
        <v>2935462</v>
      </c>
      <c r="M543" s="10">
        <f t="shared" si="86"/>
        <v>2469670</v>
      </c>
      <c r="N543" s="10">
        <f t="shared" si="86"/>
        <v>467117</v>
      </c>
      <c r="O543" s="9"/>
      <c r="P543" s="12" t="s">
        <v>203</v>
      </c>
    </row>
    <row r="544" spans="2:16">
      <c r="B544" s="10">
        <f t="shared" si="86"/>
        <v>572535</v>
      </c>
      <c r="C544" s="10">
        <f t="shared" si="86"/>
        <v>550038</v>
      </c>
      <c r="D544" s="10">
        <f t="shared" si="86"/>
        <v>170418</v>
      </c>
      <c r="E544" s="10">
        <f t="shared" si="86"/>
        <v>388599</v>
      </c>
      <c r="F544" s="10">
        <f t="shared" si="86"/>
        <v>2843386</v>
      </c>
      <c r="G544" s="10">
        <f t="shared" si="86"/>
        <v>1459372</v>
      </c>
      <c r="H544" s="10">
        <f t="shared" si="86"/>
        <v>1934797</v>
      </c>
      <c r="I544" s="10">
        <f t="shared" si="86"/>
        <v>1816453</v>
      </c>
      <c r="J544" s="10">
        <f t="shared" si="86"/>
        <v>2342440</v>
      </c>
      <c r="K544" s="10">
        <f t="shared" si="86"/>
        <v>5982689</v>
      </c>
      <c r="L544" s="10">
        <f t="shared" si="86"/>
        <v>2928069</v>
      </c>
      <c r="M544" s="10">
        <f t="shared" si="86"/>
        <v>2816279</v>
      </c>
      <c r="N544" s="10" t="str">
        <f t="shared" si="86"/>
        <v/>
      </c>
      <c r="O544" s="9"/>
      <c r="P544" s="12" t="s">
        <v>204</v>
      </c>
    </row>
    <row r="545" spans="1:16">
      <c r="B545" s="10">
        <f t="shared" si="86"/>
        <v>476524</v>
      </c>
      <c r="C545" s="23">
        <f t="shared" si="86"/>
        <v>3211417</v>
      </c>
      <c r="D545" s="23">
        <f t="shared" si="86"/>
        <v>-155212</v>
      </c>
      <c r="E545" s="23">
        <f t="shared" si="86"/>
        <v>692186.35</v>
      </c>
      <c r="F545" s="23">
        <f t="shared" si="86"/>
        <v>1109407.1240000001</v>
      </c>
      <c r="G545" s="23">
        <f t="shared" si="86"/>
        <v>1749971.0449999999</v>
      </c>
      <c r="H545" s="23">
        <f t="shared" si="86"/>
        <v>1820494.64</v>
      </c>
      <c r="I545" s="23">
        <f t="shared" si="86"/>
        <v>1910639.7690000001</v>
      </c>
      <c r="J545" s="23">
        <f t="shared" si="86"/>
        <v>2218551.65</v>
      </c>
      <c r="K545" s="23">
        <f t="shared" si="86"/>
        <v>2325885.89</v>
      </c>
      <c r="L545" s="23">
        <f t="shared" si="86"/>
        <v>2529871.87</v>
      </c>
      <c r="M545" s="23">
        <f t="shared" si="86"/>
        <v>3670826.95</v>
      </c>
      <c r="N545" s="23" t="str">
        <f t="shared" si="86"/>
        <v/>
      </c>
      <c r="O545" s="9"/>
      <c r="P545" s="12" t="s">
        <v>210</v>
      </c>
    </row>
    <row r="546" spans="1:16">
      <c r="B546" s="32">
        <f>SUM(B542:B545)</f>
        <v>2185786</v>
      </c>
      <c r="C546" s="23">
        <f t="shared" ref="C546:M546" si="87">SUM(C542:C545)</f>
        <v>4951623</v>
      </c>
      <c r="D546" s="23">
        <f t="shared" si="87"/>
        <v>1130499</v>
      </c>
      <c r="E546" s="23">
        <f t="shared" si="87"/>
        <v>2058123.35</v>
      </c>
      <c r="F546" s="23">
        <f t="shared" si="87"/>
        <v>6188698.1239999998</v>
      </c>
      <c r="G546" s="23">
        <f t="shared" si="87"/>
        <v>6292529.0449999999</v>
      </c>
      <c r="H546" s="23">
        <f t="shared" si="87"/>
        <v>7306952.6399999997</v>
      </c>
      <c r="I546" s="23">
        <f t="shared" si="87"/>
        <v>7880309.7690000003</v>
      </c>
      <c r="J546" s="23">
        <f t="shared" si="87"/>
        <v>9243796.6500000004</v>
      </c>
      <c r="K546" s="23">
        <f t="shared" si="87"/>
        <v>13567643.890000001</v>
      </c>
      <c r="L546" s="23">
        <f t="shared" si="87"/>
        <v>11215652.870000001</v>
      </c>
      <c r="M546" s="23">
        <f t="shared" si="87"/>
        <v>11803754.949999999</v>
      </c>
      <c r="N546" s="23">
        <f>IF(N543="",N542*4,IF(N544="",(N543+N542)*2,IF(N545="",((N544+N543+N542)/3)*4,SUM(N542:N545))))</f>
        <v>10118224</v>
      </c>
      <c r="O546" s="9">
        <f>RATE(M$324-C$324,,-C546,M546)</f>
        <v>9.0755122731349697E-2</v>
      </c>
      <c r="P546" s="12" t="s">
        <v>205</v>
      </c>
    </row>
    <row r="547" spans="1:16">
      <c r="B547" s="13">
        <f t="shared" ref="B547:N547" si="88">+B546/(B$441+B$448)</f>
        <v>0.23063283256347958</v>
      </c>
      <c r="C547" s="13">
        <f t="shared" si="88"/>
        <v>0.313997431391696</v>
      </c>
      <c r="D547" s="13">
        <f t="shared" si="88"/>
        <v>9.5219328504784012E-2</v>
      </c>
      <c r="E547" s="13">
        <f t="shared" si="88"/>
        <v>0.15831031801694476</v>
      </c>
      <c r="F547" s="13">
        <f t="shared" si="88"/>
        <v>0.31670385272723006</v>
      </c>
      <c r="G547" s="13">
        <f t="shared" si="88"/>
        <v>0.28985778270071977</v>
      </c>
      <c r="H547" s="13">
        <f t="shared" si="88"/>
        <v>0.30505572344400522</v>
      </c>
      <c r="I547" s="13">
        <f t="shared" si="88"/>
        <v>0.30459012983808398</v>
      </c>
      <c r="J547" s="13">
        <f t="shared" si="88"/>
        <v>0.31590933720435199</v>
      </c>
      <c r="K547" s="13">
        <f t="shared" si="88"/>
        <v>0.39193265523127363</v>
      </c>
      <c r="L547" s="13">
        <f t="shared" si="88"/>
        <v>0.3066670495128816</v>
      </c>
      <c r="M547" s="13">
        <f t="shared" si="88"/>
        <v>0.30508951631795833</v>
      </c>
      <c r="N547" s="13">
        <f t="shared" si="88"/>
        <v>0.30550896128709243</v>
      </c>
      <c r="O547" s="9">
        <f>RATE(M$324-C$324,,-C547,M547)</f>
        <v>-2.8738202423649085E-3</v>
      </c>
      <c r="P547" s="14" t="s">
        <v>223</v>
      </c>
    </row>
    <row r="548" spans="1:16" s="228" customFormat="1">
      <c r="A548" s="227"/>
      <c r="B548" s="24"/>
      <c r="C548" s="13">
        <f t="shared" ref="C548:M548" si="89">C546/B546-1</f>
        <v>1.2653741034117703</v>
      </c>
      <c r="D548" s="13">
        <f t="shared" si="89"/>
        <v>-0.77169122124200484</v>
      </c>
      <c r="E548" s="13">
        <f t="shared" si="89"/>
        <v>0.82054415793379754</v>
      </c>
      <c r="F548" s="13">
        <f t="shared" si="89"/>
        <v>2.0069617178192938</v>
      </c>
      <c r="G548" s="13">
        <f t="shared" si="89"/>
        <v>1.6777506176515633E-2</v>
      </c>
      <c r="H548" s="13">
        <f t="shared" si="89"/>
        <v>0.16121079263131155</v>
      </c>
      <c r="I548" s="13">
        <f t="shared" si="89"/>
        <v>7.846733888232782E-2</v>
      </c>
      <c r="J548" s="13">
        <f t="shared" si="89"/>
        <v>0.17302452834579674</v>
      </c>
      <c r="K548" s="13">
        <f t="shared" si="89"/>
        <v>0.4677566376365494</v>
      </c>
      <c r="L548" s="13">
        <f t="shared" si="89"/>
        <v>-0.17335294462832485</v>
      </c>
      <c r="M548" s="13">
        <f t="shared" si="89"/>
        <v>5.2435831138557543E-2</v>
      </c>
      <c r="N548" s="13">
        <f>N546/M546-1</f>
        <v>-0.14279616589295585</v>
      </c>
      <c r="O548" s="22"/>
      <c r="P548" s="18" t="s">
        <v>211</v>
      </c>
    </row>
    <row r="549" spans="1:16">
      <c r="B549" s="287" t="s">
        <v>136</v>
      </c>
      <c r="C549" s="288"/>
      <c r="D549" s="288"/>
      <c r="E549" s="288"/>
      <c r="F549" s="288"/>
      <c r="G549" s="288"/>
      <c r="H549" s="288"/>
      <c r="I549" s="288"/>
      <c r="J549" s="288"/>
      <c r="K549" s="288"/>
      <c r="L549" s="288"/>
      <c r="M549" s="288"/>
      <c r="N549" s="289"/>
    </row>
    <row r="550" spans="1:16">
      <c r="B550" s="317" t="s">
        <v>138</v>
      </c>
      <c r="C550" s="318"/>
      <c r="D550" s="318"/>
      <c r="E550" s="318"/>
      <c r="F550" s="318"/>
      <c r="G550" s="318"/>
      <c r="H550" s="318"/>
      <c r="I550" s="318"/>
      <c r="J550" s="318"/>
      <c r="K550" s="318"/>
      <c r="L550" s="318"/>
      <c r="M550" s="318"/>
      <c r="N550" s="319"/>
    </row>
    <row r="551" spans="1:16">
      <c r="B551" s="10">
        <f t="shared" ref="B551:N554" si="90">IFERROR(VLOOKUP($B$550,$208:$319,MATCH($P551&amp;"/"&amp;B$324,$206:$206,0),FALSE),"")</f>
        <v>351258</v>
      </c>
      <c r="C551" s="10">
        <f t="shared" si="90"/>
        <v>481985</v>
      </c>
      <c r="D551" s="10">
        <f t="shared" si="90"/>
        <v>576687</v>
      </c>
      <c r="E551" s="10">
        <f t="shared" si="90"/>
        <v>656693</v>
      </c>
      <c r="F551" s="10">
        <f t="shared" si="90"/>
        <v>835102</v>
      </c>
      <c r="G551" s="10">
        <f t="shared" si="90"/>
        <v>879747</v>
      </c>
      <c r="H551" s="10">
        <f t="shared" si="90"/>
        <v>1009603</v>
      </c>
      <c r="I551" s="10">
        <f t="shared" si="90"/>
        <v>1040047</v>
      </c>
      <c r="J551" s="10">
        <f t="shared" si="90"/>
        <v>1236515</v>
      </c>
      <c r="K551" s="10">
        <f t="shared" si="90"/>
        <v>1296076</v>
      </c>
      <c r="L551" s="10">
        <f t="shared" si="90"/>
        <v>1390854</v>
      </c>
      <c r="M551" s="10">
        <f t="shared" si="90"/>
        <v>1569713</v>
      </c>
      <c r="N551" s="11">
        <f t="shared" si="90"/>
        <v>2025435</v>
      </c>
      <c r="O551" s="9"/>
      <c r="P551" s="12" t="s">
        <v>202</v>
      </c>
    </row>
    <row r="552" spans="1:16">
      <c r="B552" s="10">
        <f t="shared" si="90"/>
        <v>690732</v>
      </c>
      <c r="C552" s="10">
        <f t="shared" si="90"/>
        <v>988787</v>
      </c>
      <c r="D552" s="10">
        <f t="shared" si="90"/>
        <v>1155061</v>
      </c>
      <c r="E552" s="10">
        <f t="shared" si="90"/>
        <v>1363561</v>
      </c>
      <c r="F552" s="10">
        <f t="shared" si="90"/>
        <v>1634391</v>
      </c>
      <c r="G552" s="10">
        <f t="shared" si="90"/>
        <v>1767385</v>
      </c>
      <c r="H552" s="10">
        <f t="shared" si="90"/>
        <v>1932153</v>
      </c>
      <c r="I552" s="10">
        <f t="shared" si="90"/>
        <v>2110094</v>
      </c>
      <c r="J552" s="10">
        <f t="shared" si="90"/>
        <v>2484559</v>
      </c>
      <c r="K552" s="10">
        <f t="shared" si="90"/>
        <v>2609657</v>
      </c>
      <c r="L552" s="10">
        <f t="shared" si="90"/>
        <v>2798349</v>
      </c>
      <c r="M552" s="10">
        <f t="shared" si="90"/>
        <v>3221428</v>
      </c>
      <c r="N552" s="11">
        <f t="shared" si="90"/>
        <v>3955825</v>
      </c>
      <c r="O552" s="9"/>
      <c r="P552" s="12" t="s">
        <v>203</v>
      </c>
    </row>
    <row r="553" spans="1:16">
      <c r="B553" s="10">
        <f t="shared" si="90"/>
        <v>1072605</v>
      </c>
      <c r="C553" s="10">
        <f t="shared" si="90"/>
        <v>1550300</v>
      </c>
      <c r="D553" s="10">
        <f t="shared" si="90"/>
        <v>1713813</v>
      </c>
      <c r="E553" s="10">
        <f t="shared" si="90"/>
        <v>2085733</v>
      </c>
      <c r="F553" s="10">
        <f t="shared" si="90"/>
        <v>2418990</v>
      </c>
      <c r="G553" s="10">
        <f t="shared" si="90"/>
        <v>2697590</v>
      </c>
      <c r="H553" s="10">
        <f t="shared" si="90"/>
        <v>2959338</v>
      </c>
      <c r="I553" s="10">
        <f t="shared" si="90"/>
        <v>3260865</v>
      </c>
      <c r="J553" s="10">
        <f t="shared" si="90"/>
        <v>3775324</v>
      </c>
      <c r="K553" s="10">
        <f t="shared" si="90"/>
        <v>3945860</v>
      </c>
      <c r="L553" s="10">
        <f t="shared" si="90"/>
        <v>4363108</v>
      </c>
      <c r="M553" s="10">
        <f t="shared" si="90"/>
        <v>4893677</v>
      </c>
      <c r="N553" s="11" t="str">
        <f t="shared" si="90"/>
        <v/>
      </c>
      <c r="O553" s="9"/>
      <c r="P553" s="12" t="s">
        <v>204</v>
      </c>
    </row>
    <row r="554" spans="1:16">
      <c r="B554" s="10">
        <f t="shared" si="90"/>
        <v>1462663</v>
      </c>
      <c r="C554" s="10">
        <f t="shared" si="90"/>
        <v>2110189</v>
      </c>
      <c r="D554" s="10">
        <f t="shared" si="90"/>
        <v>2356239</v>
      </c>
      <c r="E554" s="10">
        <f t="shared" si="90"/>
        <v>2947934.43</v>
      </c>
      <c r="F554" s="10">
        <f t="shared" si="90"/>
        <v>3257827.49</v>
      </c>
      <c r="G554" s="10">
        <f t="shared" si="90"/>
        <v>3683705.4049999998</v>
      </c>
      <c r="H554" s="10">
        <f t="shared" si="90"/>
        <v>4019178.78</v>
      </c>
      <c r="I554" s="10">
        <f t="shared" si="90"/>
        <v>4437851.45</v>
      </c>
      <c r="J554" s="10">
        <f t="shared" si="90"/>
        <v>5122662.324</v>
      </c>
      <c r="K554" s="10">
        <f t="shared" si="90"/>
        <v>5314523.3099999996</v>
      </c>
      <c r="L554" s="10">
        <f t="shared" si="90"/>
        <v>5905735.4299999997</v>
      </c>
      <c r="M554" s="10">
        <f t="shared" si="90"/>
        <v>7116898.8849999998</v>
      </c>
      <c r="N554" s="1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7911650</v>
      </c>
      <c r="O554" s="9">
        <f>RATE(M$324-C$324,,-C554,M554)</f>
        <v>0.12926779804883215</v>
      </c>
      <c r="P554" s="12" t="s">
        <v>205</v>
      </c>
    </row>
    <row r="555" spans="1:16">
      <c r="B555" s="13">
        <f t="shared" ref="B555:N555" si="91">B554/(B$441+B448)</f>
        <v>0.15433263401622882</v>
      </c>
      <c r="C555" s="13">
        <f t="shared" si="91"/>
        <v>0.13381348413459823</v>
      </c>
      <c r="D555" s="13">
        <f t="shared" si="91"/>
        <v>0.19846058720687393</v>
      </c>
      <c r="E555" s="13">
        <f t="shared" si="91"/>
        <v>0.22675435712169573</v>
      </c>
      <c r="F555" s="13">
        <f t="shared" si="91"/>
        <v>0.1667178616456429</v>
      </c>
      <c r="G555" s="13">
        <f t="shared" si="91"/>
        <v>0.16968545924541806</v>
      </c>
      <c r="H555" s="13">
        <f t="shared" si="91"/>
        <v>0.1677954614994869</v>
      </c>
      <c r="I555" s="13">
        <f t="shared" si="91"/>
        <v>0.17153205761975537</v>
      </c>
      <c r="J555" s="13">
        <f t="shared" si="91"/>
        <v>0.17506841839673584</v>
      </c>
      <c r="K555" s="13">
        <f t="shared" si="91"/>
        <v>0.15352225110448392</v>
      </c>
      <c r="L555" s="13">
        <f t="shared" si="91"/>
        <v>0.16147918275592893</v>
      </c>
      <c r="M555" s="13">
        <f t="shared" si="91"/>
        <v>0.18394919648077468</v>
      </c>
      <c r="N555" s="13">
        <f t="shared" si="91"/>
        <v>0.23888381731487904</v>
      </c>
      <c r="O555" s="9">
        <f>RATE(M$324-C$324,,-C555,M555)</f>
        <v>3.2332979167899303E-2</v>
      </c>
      <c r="P555" s="14" t="s">
        <v>206</v>
      </c>
    </row>
    <row r="556" spans="1:16">
      <c r="B556" s="296" t="s">
        <v>141</v>
      </c>
      <c r="C556" s="297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298"/>
    </row>
    <row r="557" spans="1:16">
      <c r="B557" s="11">
        <f t="shared" ref="B557:N560" si="92">IFERROR(VLOOKUP($B$556,$208:$319,MATCH($P557&amp;"/"&amp;B$324,$206:$206,0),FALSE),"")</f>
        <v>0</v>
      </c>
      <c r="C557" s="11">
        <f t="shared" si="92"/>
        <v>0</v>
      </c>
      <c r="D557" s="11">
        <f t="shared" si="92"/>
        <v>-163836</v>
      </c>
      <c r="E557" s="11">
        <f t="shared" si="92"/>
        <v>47</v>
      </c>
      <c r="F557" s="11">
        <f t="shared" si="92"/>
        <v>-1275</v>
      </c>
      <c r="G557" s="11">
        <f t="shared" si="92"/>
        <v>-5978</v>
      </c>
      <c r="H557" s="11">
        <f t="shared" si="92"/>
        <v>15</v>
      </c>
      <c r="I557" s="11">
        <f t="shared" si="92"/>
        <v>-58</v>
      </c>
      <c r="J557" s="11">
        <f t="shared" si="92"/>
        <v>-2222</v>
      </c>
      <c r="K557" s="11">
        <f t="shared" si="92"/>
        <v>1217</v>
      </c>
      <c r="L557" s="11">
        <f t="shared" si="92"/>
        <v>-125</v>
      </c>
      <c r="M557" s="11">
        <f t="shared" si="92"/>
        <v>-4385</v>
      </c>
      <c r="N557" s="11">
        <f t="shared" si="92"/>
        <v>-8220</v>
      </c>
      <c r="O557" s="9"/>
      <c r="P557" s="12" t="s">
        <v>202</v>
      </c>
    </row>
    <row r="558" spans="1:16">
      <c r="B558" s="11">
        <f t="shared" si="92"/>
        <v>0</v>
      </c>
      <c r="C558" s="11">
        <f t="shared" si="92"/>
        <v>1170</v>
      </c>
      <c r="D558" s="11">
        <f t="shared" si="92"/>
        <v>-162967</v>
      </c>
      <c r="E558" s="11">
        <f t="shared" si="92"/>
        <v>-251</v>
      </c>
      <c r="F558" s="11">
        <f t="shared" si="92"/>
        <v>-1685</v>
      </c>
      <c r="G558" s="11">
        <f t="shared" si="92"/>
        <v>-2832</v>
      </c>
      <c r="H558" s="11">
        <f t="shared" si="92"/>
        <v>-34</v>
      </c>
      <c r="I558" s="11">
        <f t="shared" si="92"/>
        <v>-241</v>
      </c>
      <c r="J558" s="11">
        <f t="shared" si="92"/>
        <v>-2139</v>
      </c>
      <c r="K558" s="11">
        <f t="shared" si="92"/>
        <v>873</v>
      </c>
      <c r="L558" s="11">
        <f t="shared" si="92"/>
        <v>-128</v>
      </c>
      <c r="M558" s="11">
        <f t="shared" si="92"/>
        <v>-3316</v>
      </c>
      <c r="N558" s="11">
        <f t="shared" si="92"/>
        <v>17903</v>
      </c>
      <c r="O558" s="9"/>
      <c r="P558" s="12" t="s">
        <v>203</v>
      </c>
    </row>
    <row r="559" spans="1:16">
      <c r="B559" s="11">
        <f t="shared" si="92"/>
        <v>0</v>
      </c>
      <c r="C559" s="11">
        <f t="shared" si="92"/>
        <v>417</v>
      </c>
      <c r="D559" s="11">
        <f t="shared" si="92"/>
        <v>-163748</v>
      </c>
      <c r="E559" s="11">
        <f t="shared" si="92"/>
        <v>607</v>
      </c>
      <c r="F559" s="11">
        <f t="shared" si="92"/>
        <v>-1872</v>
      </c>
      <c r="G559" s="11">
        <f t="shared" si="92"/>
        <v>-3527</v>
      </c>
      <c r="H559" s="11">
        <f t="shared" si="92"/>
        <v>-33</v>
      </c>
      <c r="I559" s="11">
        <f t="shared" si="92"/>
        <v>-223</v>
      </c>
      <c r="J559" s="11">
        <f t="shared" si="92"/>
        <v>-3765</v>
      </c>
      <c r="K559" s="11">
        <f t="shared" si="92"/>
        <v>2814</v>
      </c>
      <c r="L559" s="11">
        <f t="shared" si="92"/>
        <v>12390</v>
      </c>
      <c r="M559" s="11">
        <f t="shared" si="92"/>
        <v>-2084</v>
      </c>
      <c r="N559" s="11" t="str">
        <f t="shared" si="92"/>
        <v/>
      </c>
      <c r="O559" s="9"/>
      <c r="P559" s="12" t="s">
        <v>204</v>
      </c>
    </row>
    <row r="560" spans="1:16">
      <c r="B560" s="11">
        <f t="shared" si="92"/>
        <v>0</v>
      </c>
      <c r="C560" s="11">
        <f t="shared" si="92"/>
        <v>0</v>
      </c>
      <c r="D560" s="11">
        <f t="shared" si="92"/>
        <v>56</v>
      </c>
      <c r="E560" s="11">
        <f t="shared" si="92"/>
        <v>6377.92</v>
      </c>
      <c r="F560" s="11">
        <f t="shared" si="92"/>
        <v>13922.397000000001</v>
      </c>
      <c r="G560" s="11">
        <f t="shared" si="92"/>
        <v>-3358.92</v>
      </c>
      <c r="H560" s="11">
        <f t="shared" si="92"/>
        <v>4995.18</v>
      </c>
      <c r="I560" s="11">
        <f t="shared" si="92"/>
        <v>-1589.864</v>
      </c>
      <c r="J560" s="11">
        <f t="shared" si="92"/>
        <v>2870.4360000000001</v>
      </c>
      <c r="K560" s="11">
        <f t="shared" si="92"/>
        <v>6488.13</v>
      </c>
      <c r="L560" s="11">
        <f t="shared" si="92"/>
        <v>34496.99</v>
      </c>
      <c r="M560" s="11">
        <f t="shared" si="92"/>
        <v>-15505.315000000001</v>
      </c>
      <c r="N560" s="11" t="str">
        <f t="shared" si="92"/>
        <v/>
      </c>
      <c r="O560" s="9"/>
      <c r="P560" s="12" t="s">
        <v>205</v>
      </c>
    </row>
    <row r="561" spans="2:16">
      <c r="B561" s="296" t="s">
        <v>224</v>
      </c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8"/>
    </row>
    <row r="562" spans="2:16">
      <c r="B562" s="10">
        <f t="shared" ref="B562:N565" si="93">IFERROR(VLOOKUP($B$561,$208:$319,MATCH($P562&amp;"/"&amp;B$324,$206:$206,0),FALSE),"")</f>
        <v>0</v>
      </c>
      <c r="C562" s="10">
        <f t="shared" si="93"/>
        <v>0</v>
      </c>
      <c r="D562" s="10">
        <f t="shared" si="93"/>
        <v>0</v>
      </c>
      <c r="E562" s="10">
        <f t="shared" si="93"/>
        <v>0</v>
      </c>
      <c r="F562" s="10">
        <f t="shared" si="93"/>
        <v>0</v>
      </c>
      <c r="G562" s="10">
        <f t="shared" si="93"/>
        <v>0</v>
      </c>
      <c r="H562" s="10">
        <f t="shared" si="93"/>
        <v>0</v>
      </c>
      <c r="I562" s="10">
        <f t="shared" si="93"/>
        <v>0</v>
      </c>
      <c r="J562" s="10">
        <f t="shared" si="93"/>
        <v>0</v>
      </c>
      <c r="K562" s="10">
        <f t="shared" si="93"/>
        <v>0</v>
      </c>
      <c r="L562" s="10">
        <f t="shared" si="93"/>
        <v>0</v>
      </c>
      <c r="M562" s="10">
        <f t="shared" si="93"/>
        <v>0</v>
      </c>
      <c r="N562" s="11">
        <f t="shared" si="93"/>
        <v>0</v>
      </c>
      <c r="O562" s="9"/>
      <c r="P562" s="12" t="s">
        <v>202</v>
      </c>
    </row>
    <row r="563" spans="2:16">
      <c r="B563" s="10">
        <f t="shared" si="93"/>
        <v>0</v>
      </c>
      <c r="C563" s="10">
        <f t="shared" si="93"/>
        <v>0</v>
      </c>
      <c r="D563" s="10">
        <f t="shared" si="93"/>
        <v>0</v>
      </c>
      <c r="E563" s="10">
        <f t="shared" si="93"/>
        <v>0</v>
      </c>
      <c r="F563" s="10">
        <f t="shared" si="93"/>
        <v>0</v>
      </c>
      <c r="G563" s="10">
        <f t="shared" si="93"/>
        <v>0</v>
      </c>
      <c r="H563" s="10">
        <f t="shared" si="93"/>
        <v>0</v>
      </c>
      <c r="I563" s="10">
        <f t="shared" si="93"/>
        <v>0</v>
      </c>
      <c r="J563" s="10">
        <f t="shared" si="93"/>
        <v>0</v>
      </c>
      <c r="K563" s="10">
        <f t="shared" si="93"/>
        <v>0</v>
      </c>
      <c r="L563" s="10">
        <f t="shared" si="93"/>
        <v>0</v>
      </c>
      <c r="M563" s="10">
        <f t="shared" si="93"/>
        <v>0</v>
      </c>
      <c r="N563" s="11">
        <f t="shared" si="93"/>
        <v>0</v>
      </c>
      <c r="O563" s="9"/>
      <c r="P563" s="12" t="s">
        <v>203</v>
      </c>
    </row>
    <row r="564" spans="2:16">
      <c r="B564" s="10">
        <f t="shared" si="93"/>
        <v>0</v>
      </c>
      <c r="C564" s="10">
        <f t="shared" si="93"/>
        <v>0</v>
      </c>
      <c r="D564" s="10">
        <f t="shared" si="93"/>
        <v>0</v>
      </c>
      <c r="E564" s="10">
        <f t="shared" si="93"/>
        <v>0</v>
      </c>
      <c r="F564" s="10">
        <f t="shared" si="93"/>
        <v>0</v>
      </c>
      <c r="G564" s="10">
        <f t="shared" si="93"/>
        <v>0</v>
      </c>
      <c r="H564" s="10">
        <f t="shared" si="93"/>
        <v>0</v>
      </c>
      <c r="I564" s="10">
        <f t="shared" si="93"/>
        <v>0</v>
      </c>
      <c r="J564" s="10">
        <f t="shared" si="93"/>
        <v>0</v>
      </c>
      <c r="K564" s="10">
        <f t="shared" si="93"/>
        <v>0</v>
      </c>
      <c r="L564" s="10">
        <f t="shared" si="93"/>
        <v>0</v>
      </c>
      <c r="M564" s="10">
        <f t="shared" si="93"/>
        <v>0</v>
      </c>
      <c r="N564" s="11" t="str">
        <f t="shared" si="93"/>
        <v/>
      </c>
      <c r="O564" s="9"/>
      <c r="P564" s="12" t="s">
        <v>204</v>
      </c>
    </row>
    <row r="565" spans="2:16">
      <c r="B565" s="10">
        <f t="shared" si="93"/>
        <v>0</v>
      </c>
      <c r="C565" s="10">
        <f t="shared" si="93"/>
        <v>0</v>
      </c>
      <c r="D565" s="10">
        <f t="shared" si="93"/>
        <v>-162739</v>
      </c>
      <c r="E565" s="10">
        <f t="shared" si="93"/>
        <v>0</v>
      </c>
      <c r="F565" s="10">
        <f t="shared" si="93"/>
        <v>0</v>
      </c>
      <c r="G565" s="10">
        <f t="shared" si="93"/>
        <v>0</v>
      </c>
      <c r="H565" s="10">
        <f t="shared" si="93"/>
        <v>0</v>
      </c>
      <c r="I565" s="10">
        <f t="shared" si="93"/>
        <v>0</v>
      </c>
      <c r="J565" s="10">
        <f t="shared" si="93"/>
        <v>0</v>
      </c>
      <c r="K565" s="10">
        <f t="shared" si="93"/>
        <v>0</v>
      </c>
      <c r="L565" s="10">
        <f t="shared" si="93"/>
        <v>0</v>
      </c>
      <c r="M565" s="10">
        <f t="shared" si="93"/>
        <v>0</v>
      </c>
      <c r="N565" s="11" t="str">
        <f t="shared" si="93"/>
        <v/>
      </c>
      <c r="O565" s="9"/>
      <c r="P565" s="12" t="s">
        <v>205</v>
      </c>
    </row>
    <row r="566" spans="2:16">
      <c r="B566" s="287" t="s">
        <v>164</v>
      </c>
      <c r="C566" s="288"/>
      <c r="D566" s="288"/>
      <c r="E566" s="288"/>
      <c r="F566" s="288"/>
      <c r="G566" s="288"/>
      <c r="H566" s="288"/>
      <c r="I566" s="288"/>
      <c r="J566" s="288"/>
      <c r="K566" s="288"/>
      <c r="L566" s="288"/>
      <c r="M566" s="288"/>
      <c r="N566" s="289"/>
    </row>
    <row r="567" spans="2:16">
      <c r="B567" s="10">
        <f t="shared" ref="B567:N570" si="94">IFERROR(VLOOKUP($B$566,$208:$319,MATCH($P567&amp;"/"&amp;B$324,$206:$206,0),FALSE),"")</f>
        <v>500375</v>
      </c>
      <c r="C567" s="10">
        <f t="shared" si="94"/>
        <v>1242233</v>
      </c>
      <c r="D567" s="10">
        <f t="shared" si="94"/>
        <v>994242</v>
      </c>
      <c r="E567" s="10">
        <f t="shared" si="94"/>
        <v>1088505</v>
      </c>
      <c r="F567" s="10">
        <f t="shared" si="94"/>
        <v>1990097</v>
      </c>
      <c r="G567" s="10">
        <f t="shared" si="94"/>
        <v>2547740</v>
      </c>
      <c r="H567" s="10">
        <f t="shared" si="94"/>
        <v>3148643</v>
      </c>
      <c r="I567" s="10">
        <f t="shared" si="94"/>
        <v>3214450</v>
      </c>
      <c r="J567" s="10">
        <f t="shared" si="94"/>
        <v>3766779</v>
      </c>
      <c r="K567" s="10">
        <f t="shared" si="94"/>
        <v>4496506</v>
      </c>
      <c r="L567" s="10">
        <f t="shared" si="94"/>
        <v>3255150</v>
      </c>
      <c r="M567" s="10">
        <f t="shared" si="94"/>
        <v>3884328</v>
      </c>
      <c r="N567" s="11">
        <f t="shared" si="94"/>
        <v>3509813</v>
      </c>
      <c r="O567" s="9"/>
      <c r="P567" s="12" t="s">
        <v>202</v>
      </c>
    </row>
    <row r="568" spans="2:16">
      <c r="B568" s="10">
        <f t="shared" si="94"/>
        <v>1206249</v>
      </c>
      <c r="C568" s="10">
        <f t="shared" si="94"/>
        <v>3122026</v>
      </c>
      <c r="D568" s="10">
        <f t="shared" si="94"/>
        <v>1938143</v>
      </c>
      <c r="E568" s="10">
        <f t="shared" si="94"/>
        <v>2732427</v>
      </c>
      <c r="F568" s="10">
        <f t="shared" si="94"/>
        <v>4701306</v>
      </c>
      <c r="G568" s="10">
        <f t="shared" si="94"/>
        <v>4837241</v>
      </c>
      <c r="H568" s="10">
        <f t="shared" si="94"/>
        <v>14216023</v>
      </c>
      <c r="I568" s="10">
        <f t="shared" si="94"/>
        <v>6023313</v>
      </c>
      <c r="J568" s="10">
        <f t="shared" si="94"/>
        <v>6038753</v>
      </c>
      <c r="K568" s="10">
        <f t="shared" si="94"/>
        <v>5913312</v>
      </c>
      <c r="L568" s="10">
        <f t="shared" si="94"/>
        <v>8263893</v>
      </c>
      <c r="M568" s="10">
        <f t="shared" si="94"/>
        <v>8137766</v>
      </c>
      <c r="N568" s="11">
        <f t="shared" si="94"/>
        <v>2285026</v>
      </c>
      <c r="O568" s="9"/>
      <c r="P568" s="12" t="s">
        <v>203</v>
      </c>
    </row>
    <row r="569" spans="2:16">
      <c r="B569" s="10">
        <f t="shared" si="94"/>
        <v>2177223</v>
      </c>
      <c r="C569" s="10">
        <f t="shared" si="94"/>
        <v>3529895</v>
      </c>
      <c r="D569" s="10">
        <f t="shared" si="94"/>
        <v>2305261</v>
      </c>
      <c r="E569" s="10">
        <f t="shared" si="94"/>
        <v>1066214</v>
      </c>
      <c r="F569" s="10">
        <f t="shared" si="94"/>
        <v>6808640</v>
      </c>
      <c r="G569" s="10">
        <f t="shared" si="94"/>
        <v>7650972</v>
      </c>
      <c r="H569" s="10">
        <f t="shared" si="94"/>
        <v>17237754</v>
      </c>
      <c r="I569" s="10">
        <f t="shared" si="94"/>
        <v>9182578</v>
      </c>
      <c r="J569" s="10">
        <f t="shared" si="94"/>
        <v>9865254</v>
      </c>
      <c r="K569" s="10">
        <f t="shared" si="94"/>
        <v>11208430</v>
      </c>
      <c r="L569" s="10">
        <f t="shared" si="94"/>
        <v>12377273</v>
      </c>
      <c r="M569" s="10">
        <f t="shared" si="94"/>
        <v>10612845</v>
      </c>
      <c r="N569" s="11" t="str">
        <f t="shared" si="94"/>
        <v/>
      </c>
      <c r="O569" s="9"/>
      <c r="P569" s="12" t="s">
        <v>204</v>
      </c>
    </row>
    <row r="570" spans="2:16">
      <c r="B570" s="10">
        <f t="shared" si="94"/>
        <v>3219269</v>
      </c>
      <c r="C570" s="10">
        <f t="shared" si="94"/>
        <v>5577036</v>
      </c>
      <c r="D570" s="10">
        <f t="shared" si="94"/>
        <v>3930456</v>
      </c>
      <c r="E570" s="10">
        <f t="shared" si="94"/>
        <v>7756213.4900000002</v>
      </c>
      <c r="F570" s="10">
        <f t="shared" si="94"/>
        <v>9861101.9519999996</v>
      </c>
      <c r="G570" s="10">
        <f t="shared" si="94"/>
        <v>11024987.957</v>
      </c>
      <c r="H570" s="10">
        <f t="shared" si="94"/>
        <v>21766223.140000001</v>
      </c>
      <c r="I570" s="10">
        <f t="shared" si="94"/>
        <v>13698318.855</v>
      </c>
      <c r="J570" s="10">
        <f t="shared" si="94"/>
        <v>14373185.395</v>
      </c>
      <c r="K570" s="10">
        <f t="shared" si="94"/>
        <v>26598910.719999999</v>
      </c>
      <c r="L570" s="10">
        <f t="shared" si="94"/>
        <v>17139330.100000001</v>
      </c>
      <c r="M570" s="10">
        <f t="shared" si="94"/>
        <v>17771250.140999999</v>
      </c>
      <c r="N570" s="11" t="str">
        <f t="shared" si="94"/>
        <v/>
      </c>
      <c r="O570" s="9"/>
      <c r="P570" s="12" t="s">
        <v>205</v>
      </c>
    </row>
    <row r="571" spans="2:16">
      <c r="B571" s="33">
        <f t="shared" ref="B571:M571" si="95">B570/B$546</f>
        <v>1.4728198460416528</v>
      </c>
      <c r="C571" s="33">
        <f t="shared" si="95"/>
        <v>1.1263046479911738</v>
      </c>
      <c r="D571" s="33">
        <f t="shared" si="95"/>
        <v>3.4767443403311282</v>
      </c>
      <c r="E571" s="33">
        <f t="shared" si="95"/>
        <v>3.7685853425646232</v>
      </c>
      <c r="F571" s="33">
        <f t="shared" si="95"/>
        <v>1.5934049059136173</v>
      </c>
      <c r="G571" s="33">
        <f t="shared" si="95"/>
        <v>1.7520758153290337</v>
      </c>
      <c r="H571" s="33">
        <f t="shared" si="95"/>
        <v>2.9788373091193323</v>
      </c>
      <c r="I571" s="33">
        <f t="shared" si="95"/>
        <v>1.7382970031060463</v>
      </c>
      <c r="J571" s="33">
        <f t="shared" si="95"/>
        <v>1.5549006473438594</v>
      </c>
      <c r="K571" s="33">
        <f t="shared" si="95"/>
        <v>1.9604664550198478</v>
      </c>
      <c r="L571" s="33">
        <f t="shared" si="95"/>
        <v>1.5281616058076162</v>
      </c>
      <c r="M571" s="33">
        <f t="shared" si="95"/>
        <v>1.5055590544092072</v>
      </c>
      <c r="N571" s="33">
        <f>IFERROR(N570/N$546,IFERROR(N569/N$546,IFERROR(N568/N$546,N567/N$546)))</f>
        <v>0.22583271530655974</v>
      </c>
      <c r="O571" s="9">
        <f>RATE(M$324-C$324,,-C571,M571)</f>
        <v>2.9447472981668679E-2</v>
      </c>
      <c r="P571" s="14" t="s">
        <v>225</v>
      </c>
    </row>
    <row r="572" spans="2:16">
      <c r="B572" s="302" t="s">
        <v>226</v>
      </c>
      <c r="C572" s="303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4"/>
    </row>
    <row r="573" spans="2:16">
      <c r="B573" s="10">
        <f t="shared" ref="B573:N576" si="96">IFERROR(B567+B589,"")</f>
        <v>-353574</v>
      </c>
      <c r="C573" s="10">
        <f t="shared" si="96"/>
        <v>-210516</v>
      </c>
      <c r="D573" s="10">
        <f t="shared" si="96"/>
        <v>722072</v>
      </c>
      <c r="E573" s="10">
        <f t="shared" si="96"/>
        <v>-798571</v>
      </c>
      <c r="F573" s="10">
        <f t="shared" si="96"/>
        <v>1885297</v>
      </c>
      <c r="G573" s="10">
        <f t="shared" si="96"/>
        <v>2510028</v>
      </c>
      <c r="H573" s="10">
        <f t="shared" si="96"/>
        <v>3122207</v>
      </c>
      <c r="I573" s="10">
        <f t="shared" si="96"/>
        <v>3202242</v>
      </c>
      <c r="J573" s="10">
        <f t="shared" si="96"/>
        <v>3752546</v>
      </c>
      <c r="K573" s="10">
        <f t="shared" si="96"/>
        <v>4458190</v>
      </c>
      <c r="L573" s="10">
        <f t="shared" si="96"/>
        <v>3137140</v>
      </c>
      <c r="M573" s="10">
        <f t="shared" si="96"/>
        <v>3852791</v>
      </c>
      <c r="N573" s="11">
        <f>IFERROR(N567+N589,"")</f>
        <v>3476303</v>
      </c>
      <c r="O573" s="9"/>
      <c r="P573" s="12" t="s">
        <v>202</v>
      </c>
    </row>
    <row r="574" spans="2:16">
      <c r="B574" s="10">
        <f t="shared" si="96"/>
        <v>271424</v>
      </c>
      <c r="C574" s="10">
        <f t="shared" si="96"/>
        <v>-1148124</v>
      </c>
      <c r="D574" s="10">
        <f t="shared" si="96"/>
        <v>432297</v>
      </c>
      <c r="E574" s="10">
        <f t="shared" si="96"/>
        <v>-427638</v>
      </c>
      <c r="F574" s="10">
        <f t="shared" si="96"/>
        <v>4553867</v>
      </c>
      <c r="G574" s="10">
        <f t="shared" si="96"/>
        <v>4766433</v>
      </c>
      <c r="H574" s="10">
        <f t="shared" si="96"/>
        <v>14169539</v>
      </c>
      <c r="I574" s="10">
        <f t="shared" si="96"/>
        <v>5997914</v>
      </c>
      <c r="J574" s="10">
        <f t="shared" si="96"/>
        <v>6003506</v>
      </c>
      <c r="K574" s="10">
        <f t="shared" si="96"/>
        <v>5836503</v>
      </c>
      <c r="L574" s="10">
        <f t="shared" si="96"/>
        <v>8216252</v>
      </c>
      <c r="M574" s="10">
        <f t="shared" si="96"/>
        <v>8049852</v>
      </c>
      <c r="N574" s="11">
        <f t="shared" si="96"/>
        <v>2206412</v>
      </c>
      <c r="O574" s="9"/>
      <c r="P574" s="12" t="s">
        <v>203</v>
      </c>
    </row>
    <row r="575" spans="2:16">
      <c r="B575" s="10">
        <f t="shared" si="96"/>
        <v>-2141604</v>
      </c>
      <c r="C575" s="10">
        <f t="shared" si="96"/>
        <v>-2022757</v>
      </c>
      <c r="D575" s="10">
        <f t="shared" si="96"/>
        <v>-522264</v>
      </c>
      <c r="E575" s="10">
        <f t="shared" si="96"/>
        <v>-3142708</v>
      </c>
      <c r="F575" s="10">
        <f t="shared" si="96"/>
        <v>10676443</v>
      </c>
      <c r="G575" s="10">
        <f t="shared" si="96"/>
        <v>7523757</v>
      </c>
      <c r="H575" s="10">
        <f t="shared" si="96"/>
        <v>17380526</v>
      </c>
      <c r="I575" s="10">
        <f t="shared" si="96"/>
        <v>9137021</v>
      </c>
      <c r="J575" s="10">
        <f t="shared" si="96"/>
        <v>9777813</v>
      </c>
      <c r="K575" s="10">
        <f t="shared" si="96"/>
        <v>11101781</v>
      </c>
      <c r="L575" s="10">
        <f t="shared" si="96"/>
        <v>12263672</v>
      </c>
      <c r="M575" s="10">
        <f t="shared" si="96"/>
        <v>10198973</v>
      </c>
      <c r="N575" s="11" t="str">
        <f t="shared" si="96"/>
        <v/>
      </c>
      <c r="O575" s="9"/>
      <c r="P575" s="12" t="s">
        <v>204</v>
      </c>
    </row>
    <row r="576" spans="2:16">
      <c r="B576" s="10">
        <f t="shared" si="96"/>
        <v>-3321455</v>
      </c>
      <c r="C576" s="23">
        <f t="shared" si="96"/>
        <v>-1269322</v>
      </c>
      <c r="D576" s="23">
        <f t="shared" si="96"/>
        <v>-876004</v>
      </c>
      <c r="E576" s="23">
        <f t="shared" si="96"/>
        <v>-2204732.6099999994</v>
      </c>
      <c r="F576" s="23">
        <f t="shared" si="96"/>
        <v>13905635.572000001</v>
      </c>
      <c r="G576" s="23">
        <f t="shared" si="96"/>
        <v>10840962.713</v>
      </c>
      <c r="H576" s="23">
        <f t="shared" si="96"/>
        <v>21850800.879999999</v>
      </c>
      <c r="I576" s="23">
        <f t="shared" si="96"/>
        <v>13642410.25</v>
      </c>
      <c r="J576" s="23">
        <f t="shared" si="96"/>
        <v>14257111.502</v>
      </c>
      <c r="K576" s="23">
        <f t="shared" si="96"/>
        <v>26411806.93</v>
      </c>
      <c r="L576" s="23">
        <f t="shared" si="96"/>
        <v>16956918.550000001</v>
      </c>
      <c r="M576" s="23">
        <f t="shared" si="96"/>
        <v>17556498.277999997</v>
      </c>
      <c r="N576" s="23" t="str">
        <f t="shared" si="96"/>
        <v/>
      </c>
      <c r="O576" s="9" t="e">
        <f>RATE(M$324-C$324,,-C576,M576)</f>
        <v>#NUM!</v>
      </c>
      <c r="P576" s="12" t="s">
        <v>205</v>
      </c>
    </row>
    <row r="577" spans="2:16">
      <c r="B577" s="320" t="s">
        <v>165</v>
      </c>
      <c r="C577" s="321"/>
      <c r="D577" s="321"/>
      <c r="E577" s="321"/>
      <c r="F577" s="321"/>
      <c r="G577" s="321"/>
      <c r="H577" s="321"/>
      <c r="I577" s="321"/>
      <c r="J577" s="321"/>
      <c r="K577" s="321"/>
      <c r="L577" s="321"/>
      <c r="M577" s="321"/>
      <c r="N577" s="322"/>
      <c r="O577" s="9"/>
      <c r="P577" s="12"/>
    </row>
    <row r="578" spans="2:16">
      <c r="B578" s="296" t="s">
        <v>173</v>
      </c>
      <c r="C578" s="297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298"/>
    </row>
    <row r="579" spans="2:16">
      <c r="B579" s="10">
        <f t="shared" ref="B579:N582" si="97">IFERROR(VLOOKUP($B$578,$208:$319,MATCH($P579&amp;"/"&amp;B$324,$206:$206,0),FALSE),"")</f>
        <v>-853949</v>
      </c>
      <c r="C579" s="10">
        <f t="shared" si="97"/>
        <v>-1452749</v>
      </c>
      <c r="D579" s="10">
        <f t="shared" si="97"/>
        <v>-272170</v>
      </c>
      <c r="E579" s="10">
        <f t="shared" si="97"/>
        <v>-1887076</v>
      </c>
      <c r="F579" s="10">
        <f t="shared" si="97"/>
        <v>-104800</v>
      </c>
      <c r="G579" s="10">
        <f t="shared" si="97"/>
        <v>-37712</v>
      </c>
      <c r="H579" s="10">
        <f t="shared" si="97"/>
        <v>-26436</v>
      </c>
      <c r="I579" s="10">
        <f t="shared" si="97"/>
        <v>-12208</v>
      </c>
      <c r="J579" s="10">
        <f t="shared" si="97"/>
        <v>-14233</v>
      </c>
      <c r="K579" s="10">
        <f t="shared" si="97"/>
        <v>-38316</v>
      </c>
      <c r="L579" s="10">
        <f t="shared" si="97"/>
        <v>-20710</v>
      </c>
      <c r="M579" s="10">
        <f t="shared" si="97"/>
        <v>-31537</v>
      </c>
      <c r="N579" s="11">
        <f t="shared" si="97"/>
        <v>-33510</v>
      </c>
      <c r="O579" s="9"/>
      <c r="P579" s="12" t="s">
        <v>202</v>
      </c>
    </row>
    <row r="580" spans="2:16">
      <c r="B580" s="10">
        <f t="shared" si="97"/>
        <v>-934825</v>
      </c>
      <c r="C580" s="10">
        <f t="shared" si="97"/>
        <v>-4270150</v>
      </c>
      <c r="D580" s="10">
        <f t="shared" si="97"/>
        <v>-1505846</v>
      </c>
      <c r="E580" s="10">
        <f t="shared" si="97"/>
        <v>-3160065</v>
      </c>
      <c r="F580" s="10">
        <f t="shared" si="97"/>
        <v>-147439</v>
      </c>
      <c r="G580" s="10">
        <f t="shared" si="97"/>
        <v>-70808</v>
      </c>
      <c r="H580" s="10">
        <f t="shared" si="97"/>
        <v>-46484</v>
      </c>
      <c r="I580" s="10">
        <f t="shared" si="97"/>
        <v>-25399</v>
      </c>
      <c r="J580" s="10">
        <f t="shared" si="97"/>
        <v>-35247</v>
      </c>
      <c r="K580" s="10">
        <f t="shared" si="97"/>
        <v>-76809</v>
      </c>
      <c r="L580" s="10">
        <f t="shared" si="97"/>
        <v>-47641</v>
      </c>
      <c r="M580" s="10">
        <f t="shared" si="97"/>
        <v>-87914</v>
      </c>
      <c r="N580" s="11">
        <f t="shared" si="97"/>
        <v>-78614</v>
      </c>
      <c r="O580" s="9"/>
      <c r="P580" s="12" t="s">
        <v>203</v>
      </c>
    </row>
    <row r="581" spans="2:16">
      <c r="B581" s="10">
        <f t="shared" si="97"/>
        <v>-4318827</v>
      </c>
      <c r="C581" s="10">
        <f t="shared" si="97"/>
        <v>-5552652</v>
      </c>
      <c r="D581" s="10">
        <f t="shared" si="97"/>
        <v>-2827525</v>
      </c>
      <c r="E581" s="10">
        <f t="shared" si="97"/>
        <v>-4208922</v>
      </c>
      <c r="F581" s="10">
        <f t="shared" si="97"/>
        <v>3867803</v>
      </c>
      <c r="G581" s="10">
        <f t="shared" si="97"/>
        <v>-127215</v>
      </c>
      <c r="H581" s="10">
        <f t="shared" si="97"/>
        <v>142772</v>
      </c>
      <c r="I581" s="10">
        <f t="shared" si="97"/>
        <v>-45557</v>
      </c>
      <c r="J581" s="10">
        <f t="shared" si="97"/>
        <v>-87441</v>
      </c>
      <c r="K581" s="10">
        <f t="shared" si="97"/>
        <v>-106649</v>
      </c>
      <c r="L581" s="10">
        <f t="shared" si="97"/>
        <v>-113601</v>
      </c>
      <c r="M581" s="10">
        <f t="shared" si="97"/>
        <v>4146</v>
      </c>
      <c r="N581" s="11" t="str">
        <f t="shared" si="97"/>
        <v/>
      </c>
      <c r="O581" s="9"/>
      <c r="P581" s="12" t="s">
        <v>204</v>
      </c>
    </row>
    <row r="582" spans="2:16">
      <c r="B582" s="10">
        <f t="shared" si="97"/>
        <v>-6540724</v>
      </c>
      <c r="C582" s="10">
        <f t="shared" si="97"/>
        <v>-6846358</v>
      </c>
      <c r="D582" s="10">
        <f t="shared" si="97"/>
        <v>-4806460</v>
      </c>
      <c r="E582" s="10">
        <f t="shared" si="97"/>
        <v>-9960946.0999999996</v>
      </c>
      <c r="F582" s="10">
        <f t="shared" si="97"/>
        <v>4044533.62</v>
      </c>
      <c r="G582" s="10">
        <f t="shared" si="97"/>
        <v>-184025.24400000001</v>
      </c>
      <c r="H582" s="10">
        <f t="shared" si="97"/>
        <v>84577.74</v>
      </c>
      <c r="I582" s="10">
        <f t="shared" si="97"/>
        <v>-55908.605000000003</v>
      </c>
      <c r="J582" s="10">
        <f t="shared" si="97"/>
        <v>-116073.893</v>
      </c>
      <c r="K582" s="10">
        <f t="shared" si="97"/>
        <v>-187103.79</v>
      </c>
      <c r="L582" s="10">
        <f t="shared" si="97"/>
        <v>-182411.55</v>
      </c>
      <c r="M582" s="10">
        <f t="shared" si="97"/>
        <v>-211075.777</v>
      </c>
      <c r="N582" s="11" t="str">
        <f t="shared" si="97"/>
        <v/>
      </c>
      <c r="O582" s="9"/>
      <c r="P582" s="12" t="s">
        <v>205</v>
      </c>
    </row>
    <row r="583" spans="2:16">
      <c r="B583" s="296" t="s">
        <v>176</v>
      </c>
      <c r="C583" s="297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298"/>
    </row>
    <row r="584" spans="2:16">
      <c r="B584" s="10">
        <f t="shared" ref="B584:N587" si="98">IFERROR(VLOOKUP($B$583,$208:$319,MATCH($P584&amp;"/"&amp;B$324,$206:$206,0),FALSE),"")</f>
        <v>0</v>
      </c>
      <c r="C584" s="10">
        <f t="shared" si="98"/>
        <v>0</v>
      </c>
      <c r="D584" s="10">
        <f t="shared" si="98"/>
        <v>0</v>
      </c>
      <c r="E584" s="10">
        <f t="shared" si="98"/>
        <v>0</v>
      </c>
      <c r="F584" s="10">
        <f t="shared" si="98"/>
        <v>0</v>
      </c>
      <c r="G584" s="10">
        <f t="shared" si="98"/>
        <v>0</v>
      </c>
      <c r="H584" s="10">
        <f t="shared" si="98"/>
        <v>0</v>
      </c>
      <c r="I584" s="10">
        <f t="shared" si="98"/>
        <v>0</v>
      </c>
      <c r="J584" s="10">
        <f t="shared" si="98"/>
        <v>0</v>
      </c>
      <c r="K584" s="10">
        <f t="shared" si="98"/>
        <v>0</v>
      </c>
      <c r="L584" s="10">
        <f t="shared" si="98"/>
        <v>-97300</v>
      </c>
      <c r="M584" s="10">
        <f t="shared" si="98"/>
        <v>0</v>
      </c>
      <c r="N584" s="11">
        <f t="shared" si="98"/>
        <v>0</v>
      </c>
      <c r="O584" s="9"/>
      <c r="P584" s="12" t="s">
        <v>202</v>
      </c>
    </row>
    <row r="585" spans="2:16">
      <c r="B585" s="10">
        <f t="shared" si="98"/>
        <v>0</v>
      </c>
      <c r="C585" s="10">
        <f t="shared" si="98"/>
        <v>0</v>
      </c>
      <c r="D585" s="10">
        <f t="shared" si="98"/>
        <v>0</v>
      </c>
      <c r="E585" s="10">
        <f t="shared" si="98"/>
        <v>0</v>
      </c>
      <c r="F585" s="10">
        <f t="shared" si="98"/>
        <v>0</v>
      </c>
      <c r="G585" s="10">
        <f t="shared" si="98"/>
        <v>0</v>
      </c>
      <c r="H585" s="10">
        <f t="shared" si="98"/>
        <v>0</v>
      </c>
      <c r="I585" s="10">
        <f t="shared" si="98"/>
        <v>0</v>
      </c>
      <c r="J585" s="10">
        <f t="shared" si="98"/>
        <v>0</v>
      </c>
      <c r="K585" s="10">
        <f t="shared" si="98"/>
        <v>0</v>
      </c>
      <c r="L585" s="10">
        <f t="shared" si="98"/>
        <v>0</v>
      </c>
      <c r="M585" s="10">
        <f t="shared" si="98"/>
        <v>0</v>
      </c>
      <c r="N585" s="11">
        <f t="shared" si="98"/>
        <v>0</v>
      </c>
      <c r="O585" s="9"/>
      <c r="P585" s="12" t="s">
        <v>203</v>
      </c>
    </row>
    <row r="586" spans="2:16">
      <c r="B586" s="10">
        <f t="shared" si="98"/>
        <v>0</v>
      </c>
      <c r="C586" s="10">
        <f t="shared" si="98"/>
        <v>0</v>
      </c>
      <c r="D586" s="10">
        <f t="shared" si="98"/>
        <v>0</v>
      </c>
      <c r="E586" s="10">
        <f t="shared" si="98"/>
        <v>0</v>
      </c>
      <c r="F586" s="10">
        <f t="shared" si="98"/>
        <v>0</v>
      </c>
      <c r="G586" s="10">
        <f t="shared" si="98"/>
        <v>0</v>
      </c>
      <c r="H586" s="10">
        <f t="shared" si="98"/>
        <v>0</v>
      </c>
      <c r="I586" s="10">
        <f t="shared" si="98"/>
        <v>0</v>
      </c>
      <c r="J586" s="10">
        <f t="shared" si="98"/>
        <v>0</v>
      </c>
      <c r="K586" s="10">
        <f t="shared" si="98"/>
        <v>0</v>
      </c>
      <c r="L586" s="10">
        <f t="shared" si="98"/>
        <v>0</v>
      </c>
      <c r="M586" s="10">
        <f t="shared" si="98"/>
        <v>-418018</v>
      </c>
      <c r="N586" s="11" t="str">
        <f t="shared" si="98"/>
        <v/>
      </c>
      <c r="O586" s="9"/>
      <c r="P586" s="12" t="s">
        <v>204</v>
      </c>
    </row>
    <row r="587" spans="2:16">
      <c r="B587" s="10">
        <f t="shared" si="98"/>
        <v>0</v>
      </c>
      <c r="C587" s="10">
        <f t="shared" si="98"/>
        <v>0</v>
      </c>
      <c r="D587" s="10">
        <f t="shared" si="98"/>
        <v>0</v>
      </c>
      <c r="E587" s="10">
        <f t="shared" si="98"/>
        <v>0</v>
      </c>
      <c r="F587" s="10">
        <f t="shared" si="98"/>
        <v>0</v>
      </c>
      <c r="G587" s="10">
        <f t="shared" si="98"/>
        <v>0</v>
      </c>
      <c r="H587" s="10">
        <f t="shared" si="98"/>
        <v>0</v>
      </c>
      <c r="I587" s="10">
        <f t="shared" si="98"/>
        <v>0</v>
      </c>
      <c r="J587" s="10">
        <f t="shared" si="98"/>
        <v>0</v>
      </c>
      <c r="K587" s="10">
        <f t="shared" si="98"/>
        <v>0</v>
      </c>
      <c r="L587" s="10">
        <f t="shared" si="98"/>
        <v>0</v>
      </c>
      <c r="M587" s="10">
        <f t="shared" si="98"/>
        <v>-3676.0859999999998</v>
      </c>
      <c r="N587" s="11" t="str">
        <f t="shared" si="98"/>
        <v/>
      </c>
      <c r="O587" s="9"/>
      <c r="P587" s="12" t="s">
        <v>205</v>
      </c>
    </row>
    <row r="588" spans="2:16">
      <c r="B588" s="296" t="s">
        <v>227</v>
      </c>
      <c r="C588" s="297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298"/>
    </row>
    <row r="589" spans="2:16">
      <c r="B589" s="11">
        <f t="shared" ref="B589:M592" si="99">IFERROR(B579+B584,"")</f>
        <v>-853949</v>
      </c>
      <c r="C589" s="11">
        <f t="shared" si="99"/>
        <v>-1452749</v>
      </c>
      <c r="D589" s="11">
        <f t="shared" si="99"/>
        <v>-272170</v>
      </c>
      <c r="E589" s="11">
        <f t="shared" si="99"/>
        <v>-1887076</v>
      </c>
      <c r="F589" s="11">
        <f t="shared" si="99"/>
        <v>-104800</v>
      </c>
      <c r="G589" s="11">
        <f t="shared" si="99"/>
        <v>-37712</v>
      </c>
      <c r="H589" s="11">
        <f t="shared" si="99"/>
        <v>-26436</v>
      </c>
      <c r="I589" s="11">
        <f t="shared" si="99"/>
        <v>-12208</v>
      </c>
      <c r="J589" s="11">
        <f t="shared" si="99"/>
        <v>-14233</v>
      </c>
      <c r="K589" s="11">
        <f t="shared" si="99"/>
        <v>-38316</v>
      </c>
      <c r="L589" s="11">
        <f t="shared" si="99"/>
        <v>-118010</v>
      </c>
      <c r="M589" s="11">
        <f t="shared" si="99"/>
        <v>-31537</v>
      </c>
      <c r="N589" s="11">
        <f>IFERROR(N579+N584,"")</f>
        <v>-33510</v>
      </c>
      <c r="O589" s="9"/>
      <c r="P589" s="12" t="s">
        <v>202</v>
      </c>
    </row>
    <row r="590" spans="2:16">
      <c r="B590" s="11">
        <f t="shared" si="99"/>
        <v>-934825</v>
      </c>
      <c r="C590" s="11">
        <f t="shared" si="99"/>
        <v>-4270150</v>
      </c>
      <c r="D590" s="11">
        <f t="shared" si="99"/>
        <v>-1505846</v>
      </c>
      <c r="E590" s="11">
        <f t="shared" si="99"/>
        <v>-3160065</v>
      </c>
      <c r="F590" s="11">
        <f t="shared" si="99"/>
        <v>-147439</v>
      </c>
      <c r="G590" s="11">
        <f t="shared" si="99"/>
        <v>-70808</v>
      </c>
      <c r="H590" s="11">
        <f t="shared" si="99"/>
        <v>-46484</v>
      </c>
      <c r="I590" s="11">
        <f t="shared" si="99"/>
        <v>-25399</v>
      </c>
      <c r="J590" s="11">
        <f t="shared" si="99"/>
        <v>-35247</v>
      </c>
      <c r="K590" s="11">
        <f t="shared" si="99"/>
        <v>-76809</v>
      </c>
      <c r="L590" s="11">
        <f t="shared" si="99"/>
        <v>-47641</v>
      </c>
      <c r="M590" s="11">
        <f t="shared" si="99"/>
        <v>-87914</v>
      </c>
      <c r="N590" s="11">
        <f>IFERROR(N580+N585,"")</f>
        <v>-78614</v>
      </c>
      <c r="O590" s="9"/>
      <c r="P590" s="12" t="s">
        <v>203</v>
      </c>
    </row>
    <row r="591" spans="2:16">
      <c r="B591" s="11">
        <f t="shared" si="99"/>
        <v>-4318827</v>
      </c>
      <c r="C591" s="11">
        <f t="shared" si="99"/>
        <v>-5552652</v>
      </c>
      <c r="D591" s="11">
        <f t="shared" si="99"/>
        <v>-2827525</v>
      </c>
      <c r="E591" s="11">
        <f t="shared" si="99"/>
        <v>-4208922</v>
      </c>
      <c r="F591" s="11">
        <f t="shared" si="99"/>
        <v>3867803</v>
      </c>
      <c r="G591" s="11">
        <f t="shared" si="99"/>
        <v>-127215</v>
      </c>
      <c r="H591" s="11">
        <f t="shared" si="99"/>
        <v>142772</v>
      </c>
      <c r="I591" s="11">
        <f t="shared" si="99"/>
        <v>-45557</v>
      </c>
      <c r="J591" s="11">
        <f t="shared" si="99"/>
        <v>-87441</v>
      </c>
      <c r="K591" s="11">
        <f t="shared" si="99"/>
        <v>-106649</v>
      </c>
      <c r="L591" s="11">
        <f t="shared" si="99"/>
        <v>-113601</v>
      </c>
      <c r="M591" s="11">
        <f t="shared" si="99"/>
        <v>-413872</v>
      </c>
      <c r="N591" s="11" t="str">
        <f>IFERROR(N581+N586,"")</f>
        <v/>
      </c>
      <c r="O591" s="9"/>
      <c r="P591" s="12" t="s">
        <v>204</v>
      </c>
    </row>
    <row r="592" spans="2:16">
      <c r="B592" s="11">
        <f t="shared" si="99"/>
        <v>-6540724</v>
      </c>
      <c r="C592" s="11">
        <f t="shared" si="99"/>
        <v>-6846358</v>
      </c>
      <c r="D592" s="11">
        <f t="shared" si="99"/>
        <v>-4806460</v>
      </c>
      <c r="E592" s="11">
        <f t="shared" si="99"/>
        <v>-9960946.0999999996</v>
      </c>
      <c r="F592" s="11">
        <f t="shared" si="99"/>
        <v>4044533.62</v>
      </c>
      <c r="G592" s="11">
        <f t="shared" si="99"/>
        <v>-184025.24400000001</v>
      </c>
      <c r="H592" s="11">
        <f t="shared" si="99"/>
        <v>84577.74</v>
      </c>
      <c r="I592" s="11">
        <f t="shared" si="99"/>
        <v>-55908.605000000003</v>
      </c>
      <c r="J592" s="11">
        <f t="shared" si="99"/>
        <v>-116073.893</v>
      </c>
      <c r="K592" s="11">
        <f t="shared" si="99"/>
        <v>-187103.79</v>
      </c>
      <c r="L592" s="11">
        <f t="shared" si="99"/>
        <v>-182411.55</v>
      </c>
      <c r="M592" s="11">
        <f t="shared" si="99"/>
        <v>-214751.86300000001</v>
      </c>
      <c r="N592" s="11" t="str">
        <f>IFERROR(N582+N587,"")</f>
        <v/>
      </c>
      <c r="O592" s="9">
        <f>RATE(M$324-C$324,,-C592,M592)</f>
        <v>-0.29262821429110619</v>
      </c>
      <c r="P592" s="12" t="s">
        <v>205</v>
      </c>
    </row>
    <row r="593" spans="2:16">
      <c r="B593" s="314" t="s">
        <v>182</v>
      </c>
      <c r="C593" s="315"/>
      <c r="D593" s="315"/>
      <c r="E593" s="315"/>
      <c r="F593" s="315"/>
      <c r="G593" s="315"/>
      <c r="H593" s="315"/>
      <c r="I593" s="315"/>
      <c r="J593" s="315"/>
      <c r="K593" s="315"/>
      <c r="L593" s="315"/>
      <c r="M593" s="315"/>
      <c r="N593" s="316"/>
    </row>
    <row r="594" spans="2:16">
      <c r="B594" s="10">
        <f t="shared" ref="B594:N597" si="100">IFERROR(VLOOKUP($B$593,$208:$319,MATCH($P594&amp;"/"&amp;B$324,$206:$206,0),FALSE),"")</f>
        <v>333678</v>
      </c>
      <c r="C594" s="10">
        <f t="shared" si="100"/>
        <v>-1262963</v>
      </c>
      <c r="D594" s="10">
        <f t="shared" si="100"/>
        <v>-1082603</v>
      </c>
      <c r="E594" s="10">
        <f t="shared" si="100"/>
        <v>-1740838</v>
      </c>
      <c r="F594" s="10">
        <f t="shared" si="100"/>
        <v>-2395789</v>
      </c>
      <c r="G594" s="10">
        <f t="shared" si="100"/>
        <v>-3370008</v>
      </c>
      <c r="H594" s="10">
        <f t="shared" si="100"/>
        <v>-2425577</v>
      </c>
      <c r="I594" s="10">
        <f t="shared" si="100"/>
        <v>-3462360</v>
      </c>
      <c r="J594" s="10">
        <f t="shared" si="100"/>
        <v>-2846419</v>
      </c>
      <c r="K594" s="10">
        <f t="shared" si="100"/>
        <v>-1360042</v>
      </c>
      <c r="L594" s="10">
        <f t="shared" si="100"/>
        <v>-610824</v>
      </c>
      <c r="M594" s="10">
        <f t="shared" si="100"/>
        <v>-2914400</v>
      </c>
      <c r="N594" s="11">
        <f t="shared" si="100"/>
        <v>-3421157</v>
      </c>
      <c r="O594" s="9"/>
      <c r="P594" s="12" t="s">
        <v>202</v>
      </c>
    </row>
    <row r="595" spans="2:16">
      <c r="B595" s="10">
        <f t="shared" si="100"/>
        <v>-648296</v>
      </c>
      <c r="C595" s="10">
        <f t="shared" si="100"/>
        <v>-5009409</v>
      </c>
      <c r="D595" s="10">
        <f t="shared" si="100"/>
        <v>-2625487</v>
      </c>
      <c r="E595" s="10">
        <f t="shared" si="100"/>
        <v>-3803741</v>
      </c>
      <c r="F595" s="10">
        <f t="shared" si="100"/>
        <v>-4191842</v>
      </c>
      <c r="G595" s="10">
        <f t="shared" si="100"/>
        <v>-5670176</v>
      </c>
      <c r="H595" s="10">
        <f t="shared" si="100"/>
        <v>-7753196</v>
      </c>
      <c r="I595" s="10">
        <f t="shared" si="100"/>
        <v>-10739873</v>
      </c>
      <c r="J595" s="10">
        <f t="shared" si="100"/>
        <v>-1628143</v>
      </c>
      <c r="K595" s="10">
        <f t="shared" si="100"/>
        <v>-3869719</v>
      </c>
      <c r="L595" s="10">
        <f t="shared" si="100"/>
        <v>-5129682</v>
      </c>
      <c r="M595" s="10">
        <f t="shared" si="100"/>
        <v>-9582101</v>
      </c>
      <c r="N595" s="11">
        <f t="shared" si="100"/>
        <v>-6172475</v>
      </c>
      <c r="O595" s="9"/>
      <c r="P595" s="12" t="s">
        <v>203</v>
      </c>
    </row>
    <row r="596" spans="2:16">
      <c r="B596" s="10">
        <f t="shared" si="100"/>
        <v>-3141483</v>
      </c>
      <c r="C596" s="10">
        <f t="shared" si="100"/>
        <v>-5954893</v>
      </c>
      <c r="D596" s="10">
        <f t="shared" si="100"/>
        <v>-3279663</v>
      </c>
      <c r="E596" s="10">
        <f t="shared" si="100"/>
        <v>-6253568</v>
      </c>
      <c r="F596" s="10">
        <f t="shared" si="100"/>
        <v>-4224025</v>
      </c>
      <c r="G596" s="10">
        <f t="shared" si="100"/>
        <v>-6804778</v>
      </c>
      <c r="H596" s="10">
        <f t="shared" si="100"/>
        <v>-10135811</v>
      </c>
      <c r="I596" s="10">
        <f t="shared" si="100"/>
        <v>-13378053</v>
      </c>
      <c r="J596" s="10">
        <f t="shared" si="100"/>
        <v>-3981371</v>
      </c>
      <c r="K596" s="10">
        <f t="shared" si="100"/>
        <v>-7754373</v>
      </c>
      <c r="L596" s="10">
        <f t="shared" si="100"/>
        <v>-16457452</v>
      </c>
      <c r="M596" s="10">
        <f t="shared" si="100"/>
        <v>-12229122</v>
      </c>
      <c r="N596" s="11" t="str">
        <f t="shared" si="100"/>
        <v/>
      </c>
      <c r="O596" s="9"/>
      <c r="P596" s="12" t="s">
        <v>204</v>
      </c>
    </row>
    <row r="597" spans="2:16">
      <c r="B597" s="10">
        <f t="shared" si="100"/>
        <v>-4864833</v>
      </c>
      <c r="C597" s="10">
        <f t="shared" si="100"/>
        <v>-8489065</v>
      </c>
      <c r="D597" s="10">
        <f t="shared" si="100"/>
        <v>-5413165</v>
      </c>
      <c r="E597" s="10">
        <f t="shared" si="100"/>
        <v>-12436963.779999999</v>
      </c>
      <c r="F597" s="10">
        <f t="shared" si="100"/>
        <v>-6077532.2189999996</v>
      </c>
      <c r="G597" s="10">
        <f t="shared" si="100"/>
        <v>-9809338.3300000001</v>
      </c>
      <c r="H597" s="10">
        <f t="shared" si="100"/>
        <v>-13853745.02</v>
      </c>
      <c r="I597" s="10">
        <f t="shared" si="100"/>
        <v>-16674627.404999999</v>
      </c>
      <c r="J597" s="10">
        <f t="shared" si="100"/>
        <v>-5941866.0959999999</v>
      </c>
      <c r="K597" s="10">
        <f t="shared" si="100"/>
        <v>-14576047.74</v>
      </c>
      <c r="L597" s="10">
        <f t="shared" si="100"/>
        <v>-18449704.859999999</v>
      </c>
      <c r="M597" s="10">
        <f t="shared" si="100"/>
        <v>-15896220.765000001</v>
      </c>
      <c r="N597" s="11" t="str">
        <f t="shared" si="100"/>
        <v/>
      </c>
      <c r="O597" s="9"/>
      <c r="P597" s="12" t="s">
        <v>205</v>
      </c>
    </row>
    <row r="598" spans="2:16">
      <c r="B598" s="302" t="s">
        <v>196</v>
      </c>
      <c r="C598" s="303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4"/>
    </row>
    <row r="599" spans="2:16">
      <c r="B599" s="10">
        <f t="shared" ref="B599:N602" si="101">IFERROR(VLOOKUP($B$598,$208:$319,MATCH($P599&amp;"/"&amp;B$324,$206:$206,0),FALSE),"")</f>
        <v>-329444</v>
      </c>
      <c r="C599" s="10">
        <f t="shared" si="101"/>
        <v>-435906</v>
      </c>
      <c r="D599" s="10">
        <f t="shared" si="101"/>
        <v>-65130</v>
      </c>
      <c r="E599" s="10">
        <f t="shared" si="101"/>
        <v>641980</v>
      </c>
      <c r="F599" s="10">
        <f t="shared" si="101"/>
        <v>448418</v>
      </c>
      <c r="G599" s="10">
        <f t="shared" si="101"/>
        <v>-325959</v>
      </c>
      <c r="H599" s="10">
        <f t="shared" si="101"/>
        <v>-313692</v>
      </c>
      <c r="I599" s="10">
        <f t="shared" si="101"/>
        <v>-965106</v>
      </c>
      <c r="J599" s="10">
        <f t="shared" si="101"/>
        <v>-1222143</v>
      </c>
      <c r="K599" s="10">
        <f t="shared" si="101"/>
        <v>-3075748</v>
      </c>
      <c r="L599" s="10">
        <f t="shared" si="101"/>
        <v>-271078</v>
      </c>
      <c r="M599" s="10">
        <f t="shared" si="101"/>
        <v>-1174359</v>
      </c>
      <c r="N599" s="10">
        <f t="shared" si="101"/>
        <v>6974556</v>
      </c>
      <c r="O599" s="9"/>
      <c r="P599" s="12" t="s">
        <v>202</v>
      </c>
    </row>
    <row r="600" spans="2:16">
      <c r="B600" s="10">
        <f t="shared" si="101"/>
        <v>-729688</v>
      </c>
      <c r="C600" s="10">
        <f t="shared" si="101"/>
        <v>1431625</v>
      </c>
      <c r="D600" s="10">
        <f t="shared" si="101"/>
        <v>52945</v>
      </c>
      <c r="E600" s="10">
        <f t="shared" si="101"/>
        <v>1220772</v>
      </c>
      <c r="F600" s="10">
        <f t="shared" si="101"/>
        <v>283314</v>
      </c>
      <c r="G600" s="10">
        <f t="shared" si="101"/>
        <v>-13615</v>
      </c>
      <c r="H600" s="10">
        <f t="shared" si="101"/>
        <v>-6561212</v>
      </c>
      <c r="I600" s="10">
        <f t="shared" si="101"/>
        <v>3987250</v>
      </c>
      <c r="J600" s="10">
        <f t="shared" si="101"/>
        <v>-5459341</v>
      </c>
      <c r="K600" s="10">
        <f t="shared" si="101"/>
        <v>-2490044</v>
      </c>
      <c r="L600" s="10">
        <f t="shared" si="101"/>
        <v>-3034836</v>
      </c>
      <c r="M600" s="10">
        <f t="shared" si="101"/>
        <v>1347626</v>
      </c>
      <c r="N600" s="10">
        <f t="shared" si="101"/>
        <v>4581085</v>
      </c>
      <c r="O600" s="9"/>
      <c r="P600" s="12" t="s">
        <v>203</v>
      </c>
    </row>
    <row r="601" spans="2:16">
      <c r="B601" s="10">
        <f t="shared" si="101"/>
        <v>1132373</v>
      </c>
      <c r="C601" s="10">
        <f t="shared" si="101"/>
        <v>1538667</v>
      </c>
      <c r="D601" s="10">
        <f t="shared" si="101"/>
        <v>-229369</v>
      </c>
      <c r="E601" s="10">
        <f t="shared" si="101"/>
        <v>5186560</v>
      </c>
      <c r="F601" s="10">
        <f t="shared" si="101"/>
        <v>-372158</v>
      </c>
      <c r="G601" s="10">
        <f t="shared" si="101"/>
        <v>-1475246</v>
      </c>
      <c r="H601" s="10">
        <f t="shared" si="101"/>
        <v>-7501296</v>
      </c>
      <c r="I601" s="10">
        <f t="shared" si="101"/>
        <v>3572026</v>
      </c>
      <c r="J601" s="10">
        <f t="shared" si="101"/>
        <v>-6623743</v>
      </c>
      <c r="K601" s="10">
        <f t="shared" si="101"/>
        <v>-3968262</v>
      </c>
      <c r="L601" s="10">
        <f t="shared" si="101"/>
        <v>4451148</v>
      </c>
      <c r="M601" s="10">
        <f t="shared" si="101"/>
        <v>321667</v>
      </c>
      <c r="N601" s="10" t="str">
        <f t="shared" si="101"/>
        <v/>
      </c>
      <c r="O601" s="9"/>
      <c r="P601" s="12" t="s">
        <v>204</v>
      </c>
    </row>
    <row r="602" spans="2:16">
      <c r="B602" s="10">
        <f t="shared" si="101"/>
        <v>3026909</v>
      </c>
      <c r="C602" s="10">
        <f t="shared" si="101"/>
        <v>2239237</v>
      </c>
      <c r="D602" s="10">
        <f t="shared" si="101"/>
        <v>519718</v>
      </c>
      <c r="E602" s="10">
        <f t="shared" si="101"/>
        <v>4745697.17</v>
      </c>
      <c r="F602" s="10">
        <f t="shared" si="101"/>
        <v>-1725362.4410000001</v>
      </c>
      <c r="G602" s="10">
        <f t="shared" si="101"/>
        <v>-2357106.2680000002</v>
      </c>
      <c r="H602" s="10">
        <f t="shared" si="101"/>
        <v>-7176874.9500000002</v>
      </c>
      <c r="I602" s="10">
        <f t="shared" si="101"/>
        <v>3066260.6439999999</v>
      </c>
      <c r="J602" s="10">
        <f t="shared" si="101"/>
        <v>-8520107.7400000002</v>
      </c>
      <c r="K602" s="10">
        <f t="shared" si="101"/>
        <v>-12016014.220000001</v>
      </c>
      <c r="L602" s="10">
        <f t="shared" si="101"/>
        <v>1884320.65</v>
      </c>
      <c r="M602" s="10">
        <f t="shared" si="101"/>
        <v>-2665956.6150000002</v>
      </c>
      <c r="N602" s="10" t="str">
        <f t="shared" si="101"/>
        <v/>
      </c>
      <c r="O602" s="9"/>
      <c r="P602" s="12" t="s">
        <v>205</v>
      </c>
    </row>
    <row r="603" spans="2:16">
      <c r="B603" s="326" t="s">
        <v>198</v>
      </c>
      <c r="C603" s="327"/>
      <c r="D603" s="327"/>
      <c r="E603" s="327"/>
      <c r="F603" s="327"/>
      <c r="G603" s="327"/>
      <c r="H603" s="327"/>
      <c r="I603" s="327"/>
      <c r="J603" s="327"/>
      <c r="K603" s="327"/>
      <c r="L603" s="327"/>
      <c r="M603" s="327"/>
      <c r="N603" s="328"/>
    </row>
    <row r="604" spans="2:16">
      <c r="B604" s="10">
        <f t="shared" ref="B604:N607" si="102">IFERROR(VLOOKUP($B$603,$208:$319,MATCH($P604&amp;"/"&amp;B$324,$206:$206,0),FALSE),"")</f>
        <v>504609</v>
      </c>
      <c r="C604" s="10">
        <f t="shared" si="102"/>
        <v>-456636</v>
      </c>
      <c r="D604" s="10">
        <f t="shared" si="102"/>
        <v>-153491</v>
      </c>
      <c r="E604" s="10">
        <f t="shared" si="102"/>
        <v>-10353</v>
      </c>
      <c r="F604" s="10">
        <f t="shared" si="102"/>
        <v>42726</v>
      </c>
      <c r="G604" s="10">
        <f t="shared" si="102"/>
        <v>-1148227</v>
      </c>
      <c r="H604" s="10">
        <f t="shared" si="102"/>
        <v>409374</v>
      </c>
      <c r="I604" s="10">
        <f t="shared" si="102"/>
        <v>-1213016</v>
      </c>
      <c r="J604" s="10">
        <f t="shared" si="102"/>
        <v>-301783</v>
      </c>
      <c r="K604" s="10">
        <f t="shared" si="102"/>
        <v>60716</v>
      </c>
      <c r="L604" s="10">
        <f t="shared" si="102"/>
        <v>2373248</v>
      </c>
      <c r="M604" s="10">
        <f t="shared" si="102"/>
        <v>-204431</v>
      </c>
      <c r="N604" s="11">
        <f t="shared" si="102"/>
        <v>7063212</v>
      </c>
      <c r="O604" s="9"/>
      <c r="P604" s="12" t="s">
        <v>202</v>
      </c>
    </row>
    <row r="605" spans="2:16">
      <c r="B605" s="10">
        <f t="shared" si="102"/>
        <v>-171735</v>
      </c>
      <c r="C605" s="10">
        <f t="shared" si="102"/>
        <v>-455758</v>
      </c>
      <c r="D605" s="10">
        <f t="shared" si="102"/>
        <v>-634399</v>
      </c>
      <c r="E605" s="10">
        <f t="shared" si="102"/>
        <v>149458</v>
      </c>
      <c r="F605" s="10">
        <f t="shared" si="102"/>
        <v>792778</v>
      </c>
      <c r="G605" s="10">
        <f t="shared" si="102"/>
        <v>-846550</v>
      </c>
      <c r="H605" s="10">
        <f t="shared" si="102"/>
        <v>-98385</v>
      </c>
      <c r="I605" s="10">
        <f t="shared" si="102"/>
        <v>-729310</v>
      </c>
      <c r="J605" s="10">
        <f t="shared" si="102"/>
        <v>-1048731</v>
      </c>
      <c r="K605" s="10">
        <f t="shared" si="102"/>
        <v>-446451</v>
      </c>
      <c r="L605" s="10">
        <f t="shared" si="102"/>
        <v>99375</v>
      </c>
      <c r="M605" s="10">
        <f t="shared" si="102"/>
        <v>-96709</v>
      </c>
      <c r="N605" s="11">
        <f t="shared" si="102"/>
        <v>693636</v>
      </c>
      <c r="O605" s="9"/>
      <c r="P605" s="12" t="s">
        <v>203</v>
      </c>
    </row>
    <row r="606" spans="2:16">
      <c r="B606" s="10">
        <f t="shared" si="102"/>
        <v>168113</v>
      </c>
      <c r="C606" s="10">
        <f t="shared" si="102"/>
        <v>-886331</v>
      </c>
      <c r="D606" s="10">
        <f t="shared" si="102"/>
        <v>-1203771</v>
      </c>
      <c r="E606" s="10">
        <f t="shared" si="102"/>
        <v>-794</v>
      </c>
      <c r="F606" s="10">
        <f t="shared" si="102"/>
        <v>2212457</v>
      </c>
      <c r="G606" s="10">
        <f t="shared" si="102"/>
        <v>-629052</v>
      </c>
      <c r="H606" s="10">
        <f t="shared" si="102"/>
        <v>-399353</v>
      </c>
      <c r="I606" s="10">
        <f t="shared" si="102"/>
        <v>-623449</v>
      </c>
      <c r="J606" s="10">
        <f t="shared" si="102"/>
        <v>-739860</v>
      </c>
      <c r="K606" s="10">
        <f t="shared" si="102"/>
        <v>-514205</v>
      </c>
      <c r="L606" s="10">
        <f t="shared" si="102"/>
        <v>370969</v>
      </c>
      <c r="M606" s="10">
        <f t="shared" si="102"/>
        <v>-1294610</v>
      </c>
      <c r="N606" s="11" t="str">
        <f t="shared" si="102"/>
        <v/>
      </c>
      <c r="O606" s="9"/>
      <c r="P606" s="12" t="s">
        <v>204</v>
      </c>
    </row>
    <row r="607" spans="2:16">
      <c r="B607" s="10">
        <f t="shared" si="102"/>
        <v>1381345</v>
      </c>
      <c r="C607" s="10">
        <f t="shared" si="102"/>
        <v>-672791</v>
      </c>
      <c r="D607" s="10">
        <f t="shared" si="102"/>
        <v>-962990</v>
      </c>
      <c r="E607" s="10">
        <f t="shared" si="102"/>
        <v>64946.879999999997</v>
      </c>
      <c r="F607" s="10">
        <f t="shared" si="102"/>
        <v>2058207.2919999999</v>
      </c>
      <c r="G607" s="10">
        <f t="shared" si="102"/>
        <v>-1141456.6410000001</v>
      </c>
      <c r="H607" s="10">
        <f t="shared" si="102"/>
        <v>735603.17</v>
      </c>
      <c r="I607" s="10">
        <f t="shared" si="102"/>
        <v>89952.093999999997</v>
      </c>
      <c r="J607" s="10">
        <f t="shared" si="102"/>
        <v>-88788.441000000006</v>
      </c>
      <c r="K607" s="10">
        <f t="shared" si="102"/>
        <v>6848.77</v>
      </c>
      <c r="L607" s="10">
        <f t="shared" si="102"/>
        <v>573945.88</v>
      </c>
      <c r="M607" s="10">
        <f t="shared" si="102"/>
        <v>-790927.23899999994</v>
      </c>
      <c r="N607" s="11" t="str">
        <f t="shared" si="102"/>
        <v/>
      </c>
      <c r="O607" s="9"/>
      <c r="P607" s="12" t="s">
        <v>205</v>
      </c>
    </row>
    <row r="608" spans="2:16">
      <c r="B608" s="329" t="s">
        <v>228</v>
      </c>
      <c r="C608" s="330"/>
      <c r="D608" s="330"/>
      <c r="E608" s="330"/>
      <c r="F608" s="330"/>
      <c r="G608" s="330"/>
      <c r="H608" s="330"/>
      <c r="I608" s="330"/>
      <c r="J608" s="330"/>
      <c r="K608" s="330"/>
      <c r="L608" s="330"/>
      <c r="M608" s="330"/>
      <c r="N608" s="331"/>
      <c r="O608" s="34"/>
      <c r="P608" s="230"/>
    </row>
    <row r="609" spans="2:16">
      <c r="B609" s="332" t="s">
        <v>229</v>
      </c>
      <c r="C609" s="333"/>
      <c r="D609" s="333"/>
      <c r="E609" s="333"/>
      <c r="F609" s="333"/>
      <c r="G609" s="333"/>
      <c r="H609" s="333"/>
      <c r="I609" s="333"/>
      <c r="J609" s="333"/>
      <c r="K609" s="333"/>
      <c r="L609" s="333"/>
      <c r="M609" s="333"/>
      <c r="N609" s="334"/>
      <c r="O609" s="34"/>
      <c r="P609" s="230"/>
    </row>
    <row r="610" spans="2:16">
      <c r="B610" s="36">
        <f t="shared" ref="B610:N610" si="103">B546/B378</f>
        <v>4.9922277153777041E-2</v>
      </c>
      <c r="C610" s="36">
        <f t="shared" si="103"/>
        <v>9.7290091746904686E-2</v>
      </c>
      <c r="D610" s="36">
        <f t="shared" si="103"/>
        <v>2.1000281929730896E-2</v>
      </c>
      <c r="E610" s="36">
        <f t="shared" si="103"/>
        <v>3.2128476083673113E-2</v>
      </c>
      <c r="F610" s="36">
        <f t="shared" si="103"/>
        <v>8.8052957495007494E-2</v>
      </c>
      <c r="G610" s="36">
        <f t="shared" si="103"/>
        <v>8.1153321119113345E-2</v>
      </c>
      <c r="H610" s="36">
        <f t="shared" si="103"/>
        <v>8.2068144362860196E-2</v>
      </c>
      <c r="I610" s="36">
        <f t="shared" si="103"/>
        <v>7.6474723668106662E-2</v>
      </c>
      <c r="J610" s="36">
        <f t="shared" si="103"/>
        <v>8.8434240531416214E-2</v>
      </c>
      <c r="K610" s="36">
        <f t="shared" si="103"/>
        <v>0.11252583454003581</v>
      </c>
      <c r="L610" s="36">
        <f t="shared" si="103"/>
        <v>6.9357514221750904E-2</v>
      </c>
      <c r="M610" s="36">
        <f t="shared" si="103"/>
        <v>6.9461214579483954E-2</v>
      </c>
      <c r="N610" s="36">
        <f t="shared" si="103"/>
        <v>4.6765126138208532E-2</v>
      </c>
      <c r="O610" s="9">
        <f t="shared" ref="O610:O615" si="104">RATE(M$324-C$324,,-C610,M610)</f>
        <v>-3.3131578812738594E-2</v>
      </c>
      <c r="P610" s="230" t="s">
        <v>230</v>
      </c>
    </row>
    <row r="611" spans="2:16">
      <c r="B611" s="36">
        <f t="shared" ref="B611:N611" si="105">((B509*(1-B540))/(B433+B408))</f>
        <v>7.1942878330300872E-2</v>
      </c>
      <c r="C611" s="36">
        <f t="shared" si="105"/>
        <v>0.13878325250510262</v>
      </c>
      <c r="D611" s="36">
        <f t="shared" si="105"/>
        <v>4.3797409986110487E-2</v>
      </c>
      <c r="E611" s="36">
        <f t="shared" si="105"/>
        <v>4.998539222446783E-2</v>
      </c>
      <c r="F611" s="36">
        <f t="shared" si="105"/>
        <v>0.12940041630031537</v>
      </c>
      <c r="G611" s="36">
        <f t="shared" si="105"/>
        <v>0.11377181293473891</v>
      </c>
      <c r="H611" s="36">
        <f t="shared" si="105"/>
        <v>0.12578329352335199</v>
      </c>
      <c r="I611" s="36">
        <f t="shared" si="105"/>
        <v>0.11221386978816908</v>
      </c>
      <c r="J611" s="36">
        <f t="shared" si="105"/>
        <v>0.1284519952814914</v>
      </c>
      <c r="K611" s="36">
        <f t="shared" si="105"/>
        <v>0.1843170532106434</v>
      </c>
      <c r="L611" s="36">
        <f t="shared" si="105"/>
        <v>0.11175183660122937</v>
      </c>
      <c r="M611" s="36">
        <f t="shared" si="105"/>
        <v>0.10621102695394412</v>
      </c>
      <c r="N611" s="36">
        <f t="shared" si="105"/>
        <v>6.6647579595094888E-2</v>
      </c>
      <c r="O611" s="9">
        <f t="shared" si="104"/>
        <v>-2.639397078210047E-2</v>
      </c>
      <c r="P611" s="230" t="s">
        <v>231</v>
      </c>
    </row>
    <row r="612" spans="2:16">
      <c r="B612" s="36">
        <f t="shared" ref="B612:N612" si="106">B546/B433</f>
        <v>0.15075508032632221</v>
      </c>
      <c r="C612" s="36">
        <f t="shared" si="106"/>
        <v>0.26516990989909334</v>
      </c>
      <c r="D612" s="36">
        <f t="shared" si="106"/>
        <v>6.0969843657650222E-2</v>
      </c>
      <c r="E612" s="36">
        <f t="shared" si="106"/>
        <v>0.10309800086768549</v>
      </c>
      <c r="F612" s="36">
        <f t="shared" si="106"/>
        <v>0.2441163313918952</v>
      </c>
      <c r="G612" s="36">
        <f t="shared" si="106"/>
        <v>0.1739304499761451</v>
      </c>
      <c r="H612" s="36">
        <f t="shared" si="106"/>
        <v>0.17812838655397376</v>
      </c>
      <c r="I612" s="36">
        <f t="shared" si="106"/>
        <v>0.17154754329594873</v>
      </c>
      <c r="J612" s="36">
        <f t="shared" si="106"/>
        <v>0.17763876237499263</v>
      </c>
      <c r="K612" s="36">
        <f t="shared" si="106"/>
        <v>0.2195375292830691</v>
      </c>
      <c r="L612" s="36">
        <f t="shared" si="106"/>
        <v>0.17064250888625851</v>
      </c>
      <c r="M612" s="36">
        <f t="shared" si="106"/>
        <v>0.16364918156441793</v>
      </c>
      <c r="N612" s="36">
        <f t="shared" si="106"/>
        <v>0.15830762847045377</v>
      </c>
      <c r="O612" s="9">
        <f t="shared" si="104"/>
        <v>-4.711835876378051E-2</v>
      </c>
      <c r="P612" s="230" t="s">
        <v>232</v>
      </c>
    </row>
    <row r="613" spans="2:16">
      <c r="B613" s="332" t="s">
        <v>233</v>
      </c>
      <c r="C613" s="333"/>
      <c r="D613" s="333"/>
      <c r="E613" s="333"/>
      <c r="F613" s="333"/>
      <c r="G613" s="333"/>
      <c r="H613" s="333"/>
      <c r="I613" s="333"/>
      <c r="J613" s="333"/>
      <c r="K613" s="333"/>
      <c r="L613" s="333"/>
      <c r="M613" s="333"/>
      <c r="N613" s="334"/>
      <c r="O613" s="34"/>
      <c r="P613" s="230"/>
    </row>
    <row r="614" spans="2:16">
      <c r="B614" s="17">
        <f t="shared" ref="B614:N614" si="107">B408/B433</f>
        <v>1.1456109733958824</v>
      </c>
      <c r="C614" s="33">
        <f t="shared" si="107"/>
        <v>0.9604098815014751</v>
      </c>
      <c r="D614" s="33">
        <f t="shared" si="107"/>
        <v>1.0754345136648884</v>
      </c>
      <c r="E614" s="33">
        <f t="shared" si="107"/>
        <v>1.297111562865352</v>
      </c>
      <c r="F614" s="33">
        <f t="shared" si="107"/>
        <v>1.0172207641698976</v>
      </c>
      <c r="G614" s="33">
        <f t="shared" si="107"/>
        <v>0.54855250976013259</v>
      </c>
      <c r="H614" s="33">
        <f t="shared" si="107"/>
        <v>0.39060877500526431</v>
      </c>
      <c r="I614" s="33">
        <f t="shared" si="107"/>
        <v>0.49248905800542064</v>
      </c>
      <c r="J614" s="33">
        <f t="shared" si="107"/>
        <v>0.34983321851779653</v>
      </c>
      <c r="K614" s="33">
        <f t="shared" si="107"/>
        <v>0.15442311099984046</v>
      </c>
      <c r="L614" s="33">
        <f t="shared" si="107"/>
        <v>0.46386816427735494</v>
      </c>
      <c r="M614" s="33">
        <f t="shared" si="107"/>
        <v>0.47177671335524396</v>
      </c>
      <c r="N614" s="33">
        <f t="shared" si="107"/>
        <v>1.4095792206608817</v>
      </c>
      <c r="O614" s="9">
        <f>RATE(M$324-C$324,,-C614,M614)</f>
        <v>-6.8617683408308178E-2</v>
      </c>
      <c r="P614" s="230" t="s">
        <v>234</v>
      </c>
    </row>
    <row r="615" spans="2:16">
      <c r="B615" s="17">
        <f t="shared" ref="B615:N615" si="108">B408/B546</f>
        <v>7.5991533480404758</v>
      </c>
      <c r="C615" s="33">
        <f t="shared" si="108"/>
        <v>3.6218660023188356</v>
      </c>
      <c r="D615" s="33">
        <f t="shared" si="108"/>
        <v>17.638794019278212</v>
      </c>
      <c r="E615" s="33">
        <f t="shared" si="108"/>
        <v>12.581345437823247</v>
      </c>
      <c r="F615" s="33">
        <f t="shared" si="108"/>
        <v>4.1669508892335818</v>
      </c>
      <c r="G615" s="33">
        <f t="shared" si="108"/>
        <v>3.1538612694635564</v>
      </c>
      <c r="H615" s="33">
        <f t="shared" si="108"/>
        <v>2.1928496774819659</v>
      </c>
      <c r="I615" s="33">
        <f t="shared" si="108"/>
        <v>2.8708604538614297</v>
      </c>
      <c r="J615" s="33">
        <f t="shared" si="108"/>
        <v>1.9693518117363604</v>
      </c>
      <c r="K615" s="33">
        <f t="shared" si="108"/>
        <v>0.70340188078152754</v>
      </c>
      <c r="L615" s="33">
        <f t="shared" si="108"/>
        <v>2.7183623078733889</v>
      </c>
      <c r="M615" s="33">
        <f t="shared" si="108"/>
        <v>2.882854095848542</v>
      </c>
      <c r="N615" s="33">
        <f t="shared" si="108"/>
        <v>8.9040511457346661</v>
      </c>
      <c r="O615" s="9">
        <f t="shared" si="104"/>
        <v>-2.2562429281818168E-2</v>
      </c>
      <c r="P615" s="230" t="s">
        <v>235</v>
      </c>
    </row>
    <row r="616" spans="2:16">
      <c r="B616" s="332" t="s">
        <v>236</v>
      </c>
      <c r="C616" s="333"/>
      <c r="D616" s="333"/>
      <c r="E616" s="333"/>
      <c r="F616" s="333"/>
      <c r="G616" s="333"/>
      <c r="H616" s="333"/>
      <c r="I616" s="333"/>
      <c r="J616" s="333"/>
      <c r="K616" s="333"/>
      <c r="L616" s="333"/>
      <c r="M616" s="333"/>
      <c r="N616" s="334"/>
      <c r="O616" s="34"/>
      <c r="P616" s="230"/>
    </row>
    <row r="617" spans="2:16">
      <c r="B617" s="10">
        <v>4488000</v>
      </c>
      <c r="C617" s="10">
        <v>4488000</v>
      </c>
      <c r="D617" s="231">
        <v>4488000</v>
      </c>
      <c r="E617" s="10">
        <v>4488000</v>
      </c>
      <c r="F617" s="231">
        <v>4488000</v>
      </c>
      <c r="G617" s="10">
        <v>4488000</v>
      </c>
      <c r="H617" s="231">
        <v>4488000</v>
      </c>
      <c r="I617" s="10">
        <v>4488000</v>
      </c>
      <c r="J617" s="231">
        <v>4488000</v>
      </c>
      <c r="K617" s="10">
        <v>4488000</v>
      </c>
      <c r="L617" s="231">
        <v>4488000</v>
      </c>
      <c r="M617" s="10">
        <v>4488000</v>
      </c>
      <c r="N617" s="11">
        <v>4488000</v>
      </c>
      <c r="O617" s="37"/>
      <c r="P617" s="232" t="s">
        <v>237</v>
      </c>
    </row>
    <row r="618" spans="2:16">
      <c r="B618" s="17">
        <f t="shared" ref="B618:N618" si="109">B433/B617</f>
        <v>3.2305973707664886</v>
      </c>
      <c r="C618" s="17">
        <f t="shared" si="109"/>
        <v>4.1607390819964349</v>
      </c>
      <c r="D618" s="17">
        <f t="shared" si="109"/>
        <v>4.1314476381461676</v>
      </c>
      <c r="E618" s="17">
        <f t="shared" si="109"/>
        <v>4.4480361430481281</v>
      </c>
      <c r="F618" s="17">
        <f t="shared" si="109"/>
        <v>5.6487143830213906</v>
      </c>
      <c r="G618" s="17">
        <f t="shared" si="109"/>
        <v>8.0611455004456314</v>
      </c>
      <c r="H618" s="17">
        <f t="shared" si="109"/>
        <v>9.1400865886809264</v>
      </c>
      <c r="I618" s="17">
        <f t="shared" si="109"/>
        <v>10.235426367869875</v>
      </c>
      <c r="J618" s="17">
        <f t="shared" si="109"/>
        <v>11.594707471256683</v>
      </c>
      <c r="K618" s="17">
        <f t="shared" si="109"/>
        <v>13.770281410427808</v>
      </c>
      <c r="L618" s="17">
        <f t="shared" si="109"/>
        <v>14.644835008912656</v>
      </c>
      <c r="M618" s="17">
        <f t="shared" si="109"/>
        <v>16.071392174910873</v>
      </c>
      <c r="N618" s="17">
        <f t="shared" si="109"/>
        <v>14.241298796791444</v>
      </c>
      <c r="O618" s="9">
        <f>RATE(M$324-C$324,,-C618,M618)</f>
        <v>0.14469108809385836</v>
      </c>
      <c r="P618" s="232" t="s">
        <v>238</v>
      </c>
    </row>
    <row r="619" spans="2:16">
      <c r="B619" s="17">
        <f t="shared" ref="B619:N619" si="110">B546/B617</f>
        <v>0.48702896613190733</v>
      </c>
      <c r="C619" s="17">
        <f t="shared" si="110"/>
        <v>1.1033028074866311</v>
      </c>
      <c r="D619" s="17">
        <f t="shared" si="110"/>
        <v>0.25189371657754012</v>
      </c>
      <c r="E619" s="17">
        <f t="shared" si="110"/>
        <v>0.45858363413547237</v>
      </c>
      <c r="F619" s="17">
        <f t="shared" si="110"/>
        <v>1.3789434322638146</v>
      </c>
      <c r="G619" s="17">
        <f t="shared" si="110"/>
        <v>1.4020786642156862</v>
      </c>
      <c r="H619" s="17">
        <f t="shared" si="110"/>
        <v>1.6281088770053476</v>
      </c>
      <c r="I619" s="17">
        <f t="shared" si="110"/>
        <v>1.7558622479946524</v>
      </c>
      <c r="J619" s="17">
        <f t="shared" si="110"/>
        <v>2.0596694852941178</v>
      </c>
      <c r="K619" s="17">
        <f t="shared" si="110"/>
        <v>3.0230935583778966</v>
      </c>
      <c r="L619" s="17">
        <f t="shared" si="110"/>
        <v>2.4990313881461677</v>
      </c>
      <c r="M619" s="17">
        <f t="shared" si="110"/>
        <v>2.6300701760249554</v>
      </c>
      <c r="N619" s="17">
        <f t="shared" si="110"/>
        <v>2.2545062388591801</v>
      </c>
      <c r="O619" s="9">
        <f>RATE(M$324-C$324,,-C619,M619)</f>
        <v>9.0755122732936677E-2</v>
      </c>
      <c r="P619" s="230" t="s">
        <v>239</v>
      </c>
    </row>
    <row r="620" spans="2:16">
      <c r="B620" s="233"/>
      <c r="C620" s="233">
        <f t="shared" ref="C620:M620" si="111">+C619/B619-1</f>
        <v>1.2653741034117707</v>
      </c>
      <c r="D620" s="234">
        <f t="shared" si="111"/>
        <v>-0.77169122124200484</v>
      </c>
      <c r="E620" s="233">
        <f t="shared" si="111"/>
        <v>0.82054415793379731</v>
      </c>
      <c r="F620" s="234">
        <f t="shared" si="111"/>
        <v>2.0069617178192938</v>
      </c>
      <c r="G620" s="233">
        <f t="shared" si="111"/>
        <v>1.6777506176515411E-2</v>
      </c>
      <c r="H620" s="234">
        <f t="shared" si="111"/>
        <v>0.16121079263131155</v>
      </c>
      <c r="I620" s="233">
        <f t="shared" si="111"/>
        <v>7.846733888232782E-2</v>
      </c>
      <c r="J620" s="234">
        <f t="shared" si="111"/>
        <v>0.17302452834579696</v>
      </c>
      <c r="K620" s="233">
        <f t="shared" si="111"/>
        <v>0.4677566376365494</v>
      </c>
      <c r="L620" s="234">
        <f t="shared" si="111"/>
        <v>-0.17335294462832485</v>
      </c>
      <c r="M620" s="233">
        <f t="shared" si="111"/>
        <v>5.2435831138557543E-2</v>
      </c>
      <c r="N620" s="235">
        <f>+N619/M619-1</f>
        <v>-0.14279616589295596</v>
      </c>
      <c r="O620" s="42"/>
      <c r="P620" s="236" t="s">
        <v>240</v>
      </c>
    </row>
    <row r="621" spans="2:16">
      <c r="B621" s="17">
        <v>0.16500000000000001</v>
      </c>
      <c r="C621" s="17">
        <v>0.28999999999999998</v>
      </c>
      <c r="D621" s="17">
        <v>0.125</v>
      </c>
      <c r="E621" s="17">
        <v>0.185</v>
      </c>
      <c r="F621" s="17">
        <v>0.47499999999999998</v>
      </c>
      <c r="G621" s="17">
        <v>0.55000000000000004</v>
      </c>
      <c r="H621" s="17">
        <v>0.65</v>
      </c>
      <c r="I621" s="17">
        <v>0.7</v>
      </c>
      <c r="J621" s="17">
        <v>0.83</v>
      </c>
      <c r="K621" s="17">
        <v>1.4</v>
      </c>
      <c r="L621" s="17">
        <v>1.1000000000000001</v>
      </c>
      <c r="M621" s="17">
        <v>0.8</v>
      </c>
      <c r="N621" s="17"/>
      <c r="O621" s="9">
        <f>RATE(M$324-C$324,,-C621,M621)</f>
        <v>0.10680012345056747</v>
      </c>
      <c r="P621" s="232" t="s">
        <v>241</v>
      </c>
    </row>
    <row r="622" spans="2:16">
      <c r="B622" s="233">
        <f t="shared" ref="B622:N622" si="112">+B621/B631</f>
        <v>1.7954298150163223E-2</v>
      </c>
      <c r="C622" s="233">
        <f t="shared" si="112"/>
        <v>3.1453362255965289E-2</v>
      </c>
      <c r="D622" s="234">
        <f t="shared" si="112"/>
        <v>1.0495382031905962E-2</v>
      </c>
      <c r="E622" s="233">
        <f t="shared" si="112"/>
        <v>1.1253041362530412E-2</v>
      </c>
      <c r="F622" s="234">
        <f t="shared" si="112"/>
        <v>1.6556291390728475E-2</v>
      </c>
      <c r="G622" s="233">
        <f t="shared" si="112"/>
        <v>1.2162759840778418E-2</v>
      </c>
      <c r="H622" s="234">
        <f t="shared" si="112"/>
        <v>1.4470169189670526E-2</v>
      </c>
      <c r="I622" s="233">
        <f t="shared" si="112"/>
        <v>1.5691548980049316E-2</v>
      </c>
      <c r="J622" s="234">
        <f t="shared" si="112"/>
        <v>1.5271389144434221E-2</v>
      </c>
      <c r="K622" s="233">
        <f t="shared" si="112"/>
        <v>2.030456852791878E-2</v>
      </c>
      <c r="L622" s="234">
        <f t="shared" si="112"/>
        <v>1.4048531289910602E-2</v>
      </c>
      <c r="M622" s="233">
        <f t="shared" si="112"/>
        <v>1.1288274305065613E-2</v>
      </c>
      <c r="N622" s="235">
        <f t="shared" si="112"/>
        <v>0</v>
      </c>
      <c r="O622" s="9">
        <f>RATE(M$324-C$324,,-C622,M622)</f>
        <v>-9.7398506612554281E-2</v>
      </c>
      <c r="P622" s="236" t="s">
        <v>242</v>
      </c>
    </row>
    <row r="623" spans="2:16">
      <c r="B623" s="237">
        <f t="shared" ref="B623:M623" si="113">+B621/B619</f>
        <v>0.33878888418170855</v>
      </c>
      <c r="C623" s="237">
        <f t="shared" si="113"/>
        <v>0.26284715132795849</v>
      </c>
      <c r="D623" s="238">
        <f t="shared" si="113"/>
        <v>0.49624104046089379</v>
      </c>
      <c r="E623" s="237">
        <f t="shared" si="113"/>
        <v>0.40341605375596168</v>
      </c>
      <c r="F623" s="238">
        <f t="shared" si="113"/>
        <v>0.34446663212296635</v>
      </c>
      <c r="G623" s="237">
        <f t="shared" si="113"/>
        <v>0.39227470899977396</v>
      </c>
      <c r="H623" s="238">
        <f t="shared" si="113"/>
        <v>0.39923619923722403</v>
      </c>
      <c r="I623" s="237">
        <f t="shared" si="113"/>
        <v>0.39866453122929257</v>
      </c>
      <c r="J623" s="238">
        <f t="shared" si="113"/>
        <v>0.40297727665828731</v>
      </c>
      <c r="K623" s="237">
        <f t="shared" si="113"/>
        <v>0.46310177735656943</v>
      </c>
      <c r="L623" s="238">
        <f t="shared" si="113"/>
        <v>0.44017054176178333</v>
      </c>
      <c r="M623" s="237">
        <f t="shared" si="113"/>
        <v>0.30417439325102225</v>
      </c>
      <c r="N623" s="239">
        <f>+N621/N619</f>
        <v>0</v>
      </c>
      <c r="O623" s="34"/>
      <c r="P623" s="240" t="s">
        <v>243</v>
      </c>
    </row>
    <row r="624" spans="2:16">
      <c r="B624" s="21">
        <f t="shared" ref="B624:M624" si="114">+B631*B617</f>
        <v>41244720</v>
      </c>
      <c r="C624" s="21">
        <f t="shared" si="114"/>
        <v>41379360</v>
      </c>
      <c r="D624" s="21">
        <f t="shared" si="114"/>
        <v>53452080</v>
      </c>
      <c r="E624" s="21">
        <f t="shared" si="114"/>
        <v>73782720</v>
      </c>
      <c r="F624" s="21">
        <f t="shared" si="114"/>
        <v>128760720</v>
      </c>
      <c r="G624" s="21">
        <f t="shared" si="114"/>
        <v>202947360</v>
      </c>
      <c r="H624" s="21">
        <f t="shared" si="114"/>
        <v>201600960</v>
      </c>
      <c r="I624" s="21">
        <f t="shared" si="114"/>
        <v>200209680</v>
      </c>
      <c r="J624" s="21">
        <f t="shared" si="114"/>
        <v>243922800</v>
      </c>
      <c r="K624" s="21">
        <f t="shared" si="114"/>
        <v>309447600</v>
      </c>
      <c r="L624" s="21">
        <f t="shared" si="114"/>
        <v>351410400</v>
      </c>
      <c r="M624" s="21">
        <f t="shared" si="114"/>
        <v>318064560</v>
      </c>
      <c r="N624" s="21">
        <f>+N631*N617</f>
        <v>251328000</v>
      </c>
      <c r="O624" s="9">
        <f>RATE(M$324-C$324,,-C624,M624)</f>
        <v>0.22623342811322913</v>
      </c>
      <c r="P624" s="230" t="s">
        <v>244</v>
      </c>
    </row>
    <row r="625" spans="1:17">
      <c r="B625" s="48">
        <f t="shared" ref="B625:M625" si="115">+B631/B$618</f>
        <v>2.844675131342532</v>
      </c>
      <c r="C625" s="48">
        <f t="shared" si="115"/>
        <v>2.2159524589982209</v>
      </c>
      <c r="D625" s="49">
        <f t="shared" si="115"/>
        <v>2.8827667788969404</v>
      </c>
      <c r="E625" s="48">
        <f t="shared" si="115"/>
        <v>3.6960131328281158</v>
      </c>
      <c r="F625" s="49">
        <f t="shared" si="115"/>
        <v>5.079031803455119</v>
      </c>
      <c r="G625" s="48">
        <f t="shared" si="115"/>
        <v>5.6096245871632231</v>
      </c>
      <c r="H625" s="49">
        <f t="shared" si="115"/>
        <v>4.9146142724324822</v>
      </c>
      <c r="I625" s="48">
        <f t="shared" si="115"/>
        <v>4.3583919610848527</v>
      </c>
      <c r="J625" s="49">
        <f t="shared" si="115"/>
        <v>4.6874835035496867</v>
      </c>
      <c r="K625" s="48">
        <f t="shared" si="115"/>
        <v>5.0071598353673661</v>
      </c>
      <c r="L625" s="49">
        <f t="shared" si="115"/>
        <v>5.3465948883922305</v>
      </c>
      <c r="M625" s="48">
        <f t="shared" si="115"/>
        <v>4.4096988754113973</v>
      </c>
      <c r="N625" s="50">
        <f>+N631/N$618</f>
        <v>3.9322256206447102</v>
      </c>
      <c r="O625" s="51">
        <f>(SUM(B625:N625)-MAX(B625:N625)-MIN(B625:N625))/(COUNTA(B625:N625)-2)</f>
        <v>4.2871505275823116</v>
      </c>
      <c r="P625" s="52" t="s">
        <v>245</v>
      </c>
    </row>
    <row r="626" spans="1:17">
      <c r="B626" s="48">
        <f t="shared" ref="B626:M626" si="116">+B631/B$619</f>
        <v>18.869514215938796</v>
      </c>
      <c r="C626" s="48">
        <f t="shared" si="116"/>
        <v>8.3567266732544052</v>
      </c>
      <c r="D626" s="49">
        <f t="shared" si="116"/>
        <v>47.281846335113961</v>
      </c>
      <c r="E626" s="48">
        <f t="shared" si="116"/>
        <v>35.849513101340598</v>
      </c>
      <c r="F626" s="49">
        <f t="shared" si="116"/>
        <v>20.805784580227169</v>
      </c>
      <c r="G626" s="48">
        <f t="shared" si="116"/>
        <v>32.252113347217772</v>
      </c>
      <c r="H626" s="49">
        <f t="shared" si="116"/>
        <v>27.59029241497862</v>
      </c>
      <c r="I626" s="48">
        <f t="shared" si="116"/>
        <v>25.406321054483918</v>
      </c>
      <c r="J626" s="49">
        <f t="shared" si="116"/>
        <v>26.387728899250504</v>
      </c>
      <c r="K626" s="48">
        <f t="shared" si="116"/>
        <v>22.807762534811047</v>
      </c>
      <c r="L626" s="49">
        <f t="shared" si="116"/>
        <v>31.332139472679664</v>
      </c>
      <c r="M626" s="48">
        <f t="shared" si="116"/>
        <v>26.946049062124931</v>
      </c>
      <c r="N626" s="50">
        <f>+N631/N$619</f>
        <v>24.839141730801767</v>
      </c>
      <c r="O626" s="51">
        <f>(SUM(B626:N626)-MAX(B626:N626)-MIN(B626:N626))/(COUNTA(B626:N626)-2)</f>
        <v>26.644214583077709</v>
      </c>
      <c r="P626" s="52" t="s">
        <v>246</v>
      </c>
    </row>
    <row r="627" spans="1:17">
      <c r="B627" s="48">
        <f t="shared" ref="B627:N627" si="117">+(B624+B408-B330-B336)/B517</f>
        <v>12.056785223188365</v>
      </c>
      <c r="C627" s="48">
        <f t="shared" si="117"/>
        <v>6.2322177082592347</v>
      </c>
      <c r="D627" s="49">
        <f t="shared" si="117"/>
        <v>14.296835191352461</v>
      </c>
      <c r="E627" s="48">
        <f t="shared" si="117"/>
        <v>17.156088368871792</v>
      </c>
      <c r="F627" s="49">
        <f t="shared" si="117"/>
        <v>14.150509225380405</v>
      </c>
      <c r="G627" s="48">
        <f t="shared" si="117"/>
        <v>19.369846882752029</v>
      </c>
      <c r="H627" s="49">
        <f t="shared" si="117"/>
        <v>16.85319839596891</v>
      </c>
      <c r="I627" s="48">
        <f t="shared" si="117"/>
        <v>16.013118423427329</v>
      </c>
      <c r="J627" s="49">
        <f t="shared" si="117"/>
        <v>16.247119403695347</v>
      </c>
      <c r="K627" s="48">
        <f t="shared" si="117"/>
        <v>15.446924366047556</v>
      </c>
      <c r="L627" s="49">
        <f t="shared" si="117"/>
        <v>20.166546467966388</v>
      </c>
      <c r="M627" s="48">
        <f t="shared" si="117"/>
        <v>16.715422048616901</v>
      </c>
      <c r="N627" s="50">
        <f t="shared" si="117"/>
        <v>16.13703938594163</v>
      </c>
      <c r="O627" s="51">
        <f>(SUM(B627:N627)-MAX(B627:N627)-MIN(B627:N627))/(COUNTA(B627:N627)-2)</f>
        <v>15.858444265022063</v>
      </c>
      <c r="P627" s="52" t="s">
        <v>247</v>
      </c>
    </row>
    <row r="628" spans="1:17">
      <c r="B628" s="48">
        <f t="shared" ref="B628:N628" si="118">B624/B441</f>
        <v>4.7966612359572123</v>
      </c>
      <c r="C628" s="48">
        <f t="shared" si="118"/>
        <v>3.7843778502736858</v>
      </c>
      <c r="D628" s="49">
        <f t="shared" si="118"/>
        <v>5.076218183227156</v>
      </c>
      <c r="E628" s="48">
        <f t="shared" si="118"/>
        <v>6.1739094599967252</v>
      </c>
      <c r="F628" s="49">
        <f t="shared" si="118"/>
        <v>7.6818082494636792</v>
      </c>
      <c r="G628" s="48">
        <f t="shared" si="118"/>
        <v>10.191612424576478</v>
      </c>
      <c r="H628" s="49">
        <f t="shared" si="118"/>
        <v>9.0373454323912998</v>
      </c>
      <c r="I628" s="48">
        <f t="shared" si="118"/>
        <v>8.244997042921586</v>
      </c>
      <c r="J628" s="49">
        <f t="shared" si="118"/>
        <v>8.827004563637658</v>
      </c>
      <c r="K628" s="48">
        <f t="shared" si="118"/>
        <v>10.750305136290018</v>
      </c>
      <c r="L628" s="49">
        <f t="shared" si="118"/>
        <v>10.370045821303032</v>
      </c>
      <c r="M628" s="48">
        <f t="shared" si="118"/>
        <v>8.6620324264563422</v>
      </c>
      <c r="N628" s="50">
        <f t="shared" si="118"/>
        <v>10.070198250617187</v>
      </c>
      <c r="O628" s="51">
        <f>(SUM(B628:N628)-MAX(B628:N628)-MIN(B628:N628))/(COUNTA(B628:N628)-2)</f>
        <v>8.1028939173225769</v>
      </c>
      <c r="P628" s="52" t="s">
        <v>248</v>
      </c>
    </row>
    <row r="629" spans="1:17" s="20" customFormat="1" ht="14.25">
      <c r="A629" s="241"/>
      <c r="B629" s="53">
        <v>15.13</v>
      </c>
      <c r="C629" s="53">
        <v>12.63</v>
      </c>
      <c r="D629" s="54">
        <v>16.25</v>
      </c>
      <c r="E629" s="53">
        <v>20.25</v>
      </c>
      <c r="F629" s="54">
        <v>41.5</v>
      </c>
      <c r="G629" s="53">
        <v>59.25</v>
      </c>
      <c r="H629" s="54">
        <v>50.25</v>
      </c>
      <c r="I629" s="53">
        <v>49.25</v>
      </c>
      <c r="J629" s="54">
        <v>61.75</v>
      </c>
      <c r="K629" s="53">
        <v>87</v>
      </c>
      <c r="L629" s="54">
        <v>87.25</v>
      </c>
      <c r="M629" s="53">
        <v>81.25</v>
      </c>
      <c r="N629" s="55">
        <v>64.75</v>
      </c>
      <c r="O629" s="42"/>
      <c r="P629" s="56" t="s">
        <v>249</v>
      </c>
    </row>
    <row r="630" spans="1:17" s="117" customFormat="1" ht="14.25">
      <c r="A630" s="242"/>
      <c r="B630" s="57">
        <v>3.65</v>
      </c>
      <c r="C630" s="57">
        <v>5.8</v>
      </c>
      <c r="D630" s="58">
        <v>8.8000000000000007</v>
      </c>
      <c r="E630" s="57">
        <v>12.63</v>
      </c>
      <c r="F630" s="58">
        <v>18.75</v>
      </c>
      <c r="G630" s="57">
        <v>35.5</v>
      </c>
      <c r="H630" s="58">
        <v>36.25</v>
      </c>
      <c r="I630" s="57">
        <v>39.75</v>
      </c>
      <c r="J630" s="58">
        <v>43</v>
      </c>
      <c r="K630" s="57">
        <v>53.75</v>
      </c>
      <c r="L630" s="58">
        <v>68.25</v>
      </c>
      <c r="M630" s="57">
        <v>58.5</v>
      </c>
      <c r="N630" s="59">
        <v>33.25</v>
      </c>
      <c r="O630" s="60"/>
      <c r="P630" s="61" t="s">
        <v>250</v>
      </c>
    </row>
    <row r="631" spans="1:17" s="3" customFormat="1" ht="14.25">
      <c r="A631" s="243"/>
      <c r="B631" s="62">
        <v>9.19</v>
      </c>
      <c r="C631" s="62">
        <v>9.2200000000000006</v>
      </c>
      <c r="D631" s="63">
        <v>11.91</v>
      </c>
      <c r="E631" s="62">
        <v>16.440000000000001</v>
      </c>
      <c r="F631" s="63">
        <v>28.69</v>
      </c>
      <c r="G631" s="62">
        <v>45.22</v>
      </c>
      <c r="H631" s="63">
        <v>44.92</v>
      </c>
      <c r="I631" s="62">
        <v>44.61</v>
      </c>
      <c r="J631" s="63">
        <v>54.35</v>
      </c>
      <c r="K631" s="62">
        <v>68.95</v>
      </c>
      <c r="L631" s="63">
        <v>78.3</v>
      </c>
      <c r="M631" s="62">
        <v>70.87</v>
      </c>
      <c r="N631" s="64">
        <f>VLOOKUP(Q631,Price!1:1048576,5,FALSE)</f>
        <v>56</v>
      </c>
      <c r="O631" s="42"/>
      <c r="P631" s="52" t="s">
        <v>251</v>
      </c>
      <c r="Q631" s="3" t="s">
        <v>855</v>
      </c>
    </row>
    <row r="632" spans="1:17">
      <c r="B632" s="362" t="s">
        <v>253</v>
      </c>
      <c r="C632" s="363"/>
      <c r="D632" s="363"/>
      <c r="E632" s="363"/>
      <c r="F632" s="363"/>
      <c r="G632" s="363"/>
      <c r="H632" s="363"/>
      <c r="I632" s="363"/>
      <c r="J632" s="363"/>
      <c r="K632" s="363"/>
      <c r="L632" s="363"/>
      <c r="M632" s="363"/>
      <c r="N632" s="364"/>
      <c r="O632" s="65"/>
      <c r="P632" s="66"/>
    </row>
    <row r="633" spans="1:17">
      <c r="B633" s="67"/>
      <c r="C633" s="68">
        <f t="shared" ref="C633:N633" si="119">365/(C441/((C342+B342)/2))</f>
        <v>16.983250439421717</v>
      </c>
      <c r="D633" s="68">
        <f t="shared" si="119"/>
        <v>19.661394996838528</v>
      </c>
      <c r="E633" s="68">
        <f t="shared" si="119"/>
        <v>23.436990810098006</v>
      </c>
      <c r="F633" s="68">
        <f t="shared" si="119"/>
        <v>16.418546177378982</v>
      </c>
      <c r="G633" s="68">
        <f t="shared" si="119"/>
        <v>17.013469473441742</v>
      </c>
      <c r="H633" s="68">
        <f t="shared" si="119"/>
        <v>21.548973207813827</v>
      </c>
      <c r="I633" s="68">
        <f t="shared" si="119"/>
        <v>19.945303789670714</v>
      </c>
      <c r="J633" s="68">
        <f t="shared" si="119"/>
        <v>15.532073238636261</v>
      </c>
      <c r="K633" s="68">
        <f t="shared" si="119"/>
        <v>15.282349429544329</v>
      </c>
      <c r="L633" s="68">
        <f t="shared" si="119"/>
        <v>13.930889587016202</v>
      </c>
      <c r="M633" s="68">
        <f t="shared" si="119"/>
        <v>13.092959958702465</v>
      </c>
      <c r="N633" s="69">
        <f t="shared" si="119"/>
        <v>37.877913221190077</v>
      </c>
      <c r="O633" s="65"/>
      <c r="P633" s="66" t="s">
        <v>254</v>
      </c>
    </row>
    <row r="634" spans="1:17">
      <c r="B634" s="67"/>
      <c r="C634" s="68" t="e">
        <f t="shared" ref="C634:N634" si="120">365/(C461/((C348+B348)/2))</f>
        <v>#DIV/0!</v>
      </c>
      <c r="D634" s="68" t="e">
        <f t="shared" si="120"/>
        <v>#DIV/0!</v>
      </c>
      <c r="E634" s="68" t="e">
        <f t="shared" si="120"/>
        <v>#DIV/0!</v>
      </c>
      <c r="F634" s="68" t="e">
        <f t="shared" si="120"/>
        <v>#DIV/0!</v>
      </c>
      <c r="G634" s="68" t="e">
        <f t="shared" si="120"/>
        <v>#DIV/0!</v>
      </c>
      <c r="H634" s="68" t="e">
        <f t="shared" si="120"/>
        <v>#DIV/0!</v>
      </c>
      <c r="I634" s="68" t="e">
        <f t="shared" si="120"/>
        <v>#DIV/0!</v>
      </c>
      <c r="J634" s="68">
        <f t="shared" si="120"/>
        <v>5.5691356429661534</v>
      </c>
      <c r="K634" s="68">
        <f t="shared" si="120"/>
        <v>50.71708026420783</v>
      </c>
      <c r="L634" s="68">
        <f t="shared" si="120"/>
        <v>118.28369528824858</v>
      </c>
      <c r="M634" s="68">
        <f t="shared" si="120"/>
        <v>162.75894443320428</v>
      </c>
      <c r="N634" s="69">
        <f t="shared" si="120"/>
        <v>223.33551617413309</v>
      </c>
      <c r="O634" s="65"/>
      <c r="P634" s="66" t="s">
        <v>255</v>
      </c>
    </row>
    <row r="635" spans="1:17">
      <c r="B635" s="67"/>
      <c r="C635" s="68">
        <f t="shared" ref="C635:N635" si="121">365/(C461/((C384+B384)/2))</f>
        <v>1.6422519493993888</v>
      </c>
      <c r="D635" s="68">
        <f t="shared" si="121"/>
        <v>0.34081729252813919</v>
      </c>
      <c r="E635" s="68">
        <f t="shared" si="121"/>
        <v>0.28608675862348282</v>
      </c>
      <c r="F635" s="68">
        <f t="shared" si="121"/>
        <v>0.4339585456318592</v>
      </c>
      <c r="G635" s="68">
        <f t="shared" si="121"/>
        <v>10.640690567806608</v>
      </c>
      <c r="H635" s="68">
        <f t="shared" si="121"/>
        <v>22.416200170658133</v>
      </c>
      <c r="I635" s="68">
        <f t="shared" si="121"/>
        <v>25.02637296561878</v>
      </c>
      <c r="J635" s="68">
        <f t="shared" si="121"/>
        <v>22.477626516505907</v>
      </c>
      <c r="K635" s="68">
        <f t="shared" si="121"/>
        <v>24.274920190246451</v>
      </c>
      <c r="L635" s="68">
        <f t="shared" si="121"/>
        <v>33.52830078873091</v>
      </c>
      <c r="M635" s="68">
        <f t="shared" si="121"/>
        <v>38.480254827399627</v>
      </c>
      <c r="N635" s="69">
        <f t="shared" si="121"/>
        <v>35.081570844479216</v>
      </c>
      <c r="O635" s="65"/>
      <c r="P635" s="66" t="s">
        <v>256</v>
      </c>
    </row>
    <row r="636" spans="1:17">
      <c r="B636" s="70"/>
      <c r="C636" s="71" t="e">
        <f t="shared" ref="C636:M636" si="122">C634+C633-C635</f>
        <v>#DIV/0!</v>
      </c>
      <c r="D636" s="71" t="e">
        <f t="shared" si="122"/>
        <v>#DIV/0!</v>
      </c>
      <c r="E636" s="71" t="e">
        <f t="shared" si="122"/>
        <v>#DIV/0!</v>
      </c>
      <c r="F636" s="71" t="e">
        <f t="shared" si="122"/>
        <v>#DIV/0!</v>
      </c>
      <c r="G636" s="71" t="e">
        <f t="shared" si="122"/>
        <v>#DIV/0!</v>
      </c>
      <c r="H636" s="71" t="e">
        <f t="shared" si="122"/>
        <v>#DIV/0!</v>
      </c>
      <c r="I636" s="71" t="e">
        <f t="shared" si="122"/>
        <v>#DIV/0!</v>
      </c>
      <c r="J636" s="71">
        <f t="shared" si="122"/>
        <v>-1.3764176349034933</v>
      </c>
      <c r="K636" s="71">
        <f t="shared" si="122"/>
        <v>41.724509503505715</v>
      </c>
      <c r="L636" s="71">
        <f t="shared" si="122"/>
        <v>98.686284086533874</v>
      </c>
      <c r="M636" s="71">
        <f t="shared" si="122"/>
        <v>137.37164956450712</v>
      </c>
      <c r="N636" s="72">
        <f>N634+N633-N635</f>
        <v>226.13185855084393</v>
      </c>
      <c r="O636" s="65"/>
      <c r="P636" s="66" t="s">
        <v>257</v>
      </c>
    </row>
    <row r="637" spans="1:17">
      <c r="B637" s="335" t="s">
        <v>258</v>
      </c>
      <c r="C637" s="336"/>
      <c r="D637" s="336"/>
      <c r="E637" s="336"/>
      <c r="F637" s="336"/>
      <c r="G637" s="336"/>
      <c r="H637" s="336"/>
      <c r="I637" s="336"/>
      <c r="J637" s="336"/>
      <c r="K637" s="336"/>
      <c r="L637" s="336"/>
      <c r="M637" s="336"/>
      <c r="N637" s="337"/>
      <c r="O637" s="34"/>
      <c r="P637" s="230"/>
    </row>
    <row r="638" spans="1:17">
      <c r="B638" s="244"/>
      <c r="C638" s="245">
        <f t="shared" ref="C638:I638" si="123">+C626/C620/100</f>
        <v>6.6041549694454332E-2</v>
      </c>
      <c r="D638" s="244">
        <f t="shared" si="123"/>
        <v>-0.61270421424537913</v>
      </c>
      <c r="E638" s="245">
        <f t="shared" si="123"/>
        <v>0.43689925465574986</v>
      </c>
      <c r="F638" s="244">
        <f t="shared" si="123"/>
        <v>0.10366806897958238</v>
      </c>
      <c r="G638" s="245">
        <f t="shared" si="123"/>
        <v>19.223425107339967</v>
      </c>
      <c r="H638" s="244">
        <f t="shared" si="123"/>
        <v>1.7114420172895937</v>
      </c>
      <c r="I638" s="245">
        <f t="shared" si="123"/>
        <v>3.2378211643680266</v>
      </c>
      <c r="J638" s="244">
        <f>+J626/J620/100</f>
        <v>1.5250860182386103</v>
      </c>
      <c r="K638" s="245">
        <f>+K626/K620/100</f>
        <v>0.48759890720210064</v>
      </c>
      <c r="L638" s="244">
        <f>+L626/L620/100</f>
        <v>-1.8074189359665587</v>
      </c>
      <c r="M638" s="245">
        <f>+M626/M620/100</f>
        <v>5.1388618196824458</v>
      </c>
      <c r="N638" s="246">
        <f>+N626/N620/100</f>
        <v>-1.7394823996480333</v>
      </c>
      <c r="O638" s="34"/>
      <c r="P638" s="230" t="s">
        <v>259</v>
      </c>
    </row>
    <row r="639" spans="1:17">
      <c r="B639" s="247"/>
      <c r="D639" s="247"/>
      <c r="F639" s="247"/>
      <c r="H639" s="247"/>
      <c r="I639" s="248"/>
      <c r="J639" s="249"/>
      <c r="K639" s="248"/>
      <c r="L639" s="249"/>
      <c r="M639" s="248"/>
      <c r="N639" s="250">
        <v>63.5</v>
      </c>
      <c r="O639" s="37"/>
      <c r="P639" s="232" t="s">
        <v>260</v>
      </c>
    </row>
    <row r="640" spans="1:17">
      <c r="B640" s="79">
        <f t="shared" ref="B640:M643" si="124">($O625-B625)/$O625</f>
        <v>0.33646483531644195</v>
      </c>
      <c r="C640" s="80">
        <f t="shared" si="124"/>
        <v>0.48311764545205244</v>
      </c>
      <c r="D640" s="79">
        <f t="shared" si="124"/>
        <v>0.32757976181381177</v>
      </c>
      <c r="E640" s="80">
        <f t="shared" si="124"/>
        <v>0.13788585004211662</v>
      </c>
      <c r="F640" s="79">
        <f t="shared" si="124"/>
        <v>-0.18471039698234704</v>
      </c>
      <c r="G640" s="80">
        <f t="shared" si="124"/>
        <v>-0.30847390383717299</v>
      </c>
      <c r="H640" s="79">
        <f t="shared" si="124"/>
        <v>-0.14635915879632558</v>
      </c>
      <c r="I640" s="80">
        <f t="shared" si="124"/>
        <v>-1.6617432265135991E-2</v>
      </c>
      <c r="J640" s="79">
        <f t="shared" si="124"/>
        <v>-9.3379734019541916E-2</v>
      </c>
      <c r="K640" s="80">
        <f t="shared" si="124"/>
        <v>-0.16794588926904214</v>
      </c>
      <c r="L640" s="79">
        <f t="shared" si="124"/>
        <v>-0.24712086827690188</v>
      </c>
      <c r="M640" s="80">
        <f t="shared" si="124"/>
        <v>-2.8585034987841991E-2</v>
      </c>
      <c r="N640" s="81">
        <f>($O625-N625)/$O625</f>
        <v>8.2788067424765049E-2</v>
      </c>
      <c r="O640" s="42"/>
      <c r="P640" s="82" t="s">
        <v>261</v>
      </c>
    </row>
    <row r="641" spans="1:16">
      <c r="B641" s="79">
        <f t="shared" si="124"/>
        <v>0.29179694311863053</v>
      </c>
      <c r="C641" s="80">
        <f t="shared" si="124"/>
        <v>0.68635867845915288</v>
      </c>
      <c r="D641" s="79">
        <f t="shared" si="124"/>
        <v>-0.77456333673065514</v>
      </c>
      <c r="E641" s="80">
        <f t="shared" si="124"/>
        <v>-0.34548958047010192</v>
      </c>
      <c r="F641" s="79">
        <f t="shared" si="124"/>
        <v>0.21912561860835064</v>
      </c>
      <c r="G641" s="80">
        <f t="shared" si="124"/>
        <v>-0.21047341240457343</v>
      </c>
      <c r="H641" s="79">
        <f t="shared" si="124"/>
        <v>-3.5507814612099134E-2</v>
      </c>
      <c r="I641" s="80">
        <f t="shared" si="124"/>
        <v>4.6460124569781928E-2</v>
      </c>
      <c r="J641" s="79">
        <f t="shared" si="124"/>
        <v>9.6263180521787128E-3</v>
      </c>
      <c r="K641" s="80">
        <f t="shared" si="124"/>
        <v>0.14398818311211437</v>
      </c>
      <c r="L641" s="79">
        <f t="shared" si="124"/>
        <v>-0.17594532107466787</v>
      </c>
      <c r="M641" s="80">
        <f t="shared" si="124"/>
        <v>-1.1328330887971605E-2</v>
      </c>
      <c r="N641" s="81">
        <f>($O626-N626)/$O626</f>
        <v>6.7747271988358046E-2</v>
      </c>
      <c r="O641" s="42"/>
      <c r="P641" s="82" t="s">
        <v>262</v>
      </c>
    </row>
    <row r="642" spans="1:16">
      <c r="B642" s="79">
        <f t="shared" si="124"/>
        <v>0.23972458951845418</v>
      </c>
      <c r="C642" s="80">
        <f t="shared" si="124"/>
        <v>0.60700951467192588</v>
      </c>
      <c r="D642" s="79">
        <f t="shared" si="124"/>
        <v>9.8471769838983633E-2</v>
      </c>
      <c r="E642" s="80">
        <f t="shared" si="124"/>
        <v>-8.1826696374741992E-2</v>
      </c>
      <c r="F642" s="79">
        <f t="shared" si="124"/>
        <v>0.10769877619135308</v>
      </c>
      <c r="G642" s="80">
        <f t="shared" si="124"/>
        <v>-0.22142163247846683</v>
      </c>
      <c r="H642" s="79">
        <f t="shared" si="124"/>
        <v>-6.2727094431381955E-2</v>
      </c>
      <c r="I642" s="80">
        <f t="shared" si="124"/>
        <v>-9.7534257346050309E-3</v>
      </c>
      <c r="J642" s="79">
        <f t="shared" si="124"/>
        <v>-2.4509033306032359E-2</v>
      </c>
      <c r="K642" s="80">
        <f t="shared" si="124"/>
        <v>2.5949575639154596E-2</v>
      </c>
      <c r="L642" s="79">
        <f t="shared" si="124"/>
        <v>-0.27165982557610802</v>
      </c>
      <c r="M642" s="80">
        <f t="shared" si="124"/>
        <v>-5.4039208971148424E-2</v>
      </c>
      <c r="N642" s="81">
        <f>($O627-N627)/$O627</f>
        <v>-1.7567619891570702E-2</v>
      </c>
      <c r="O642" s="42"/>
      <c r="P642" s="82" t="s">
        <v>263</v>
      </c>
    </row>
    <row r="643" spans="1:16">
      <c r="B643" s="79">
        <f t="shared" si="124"/>
        <v>0.40803109544569188</v>
      </c>
      <c r="C643" s="80">
        <f t="shared" si="124"/>
        <v>0.53295971922039553</v>
      </c>
      <c r="D643" s="79">
        <f t="shared" si="124"/>
        <v>0.37353021833655198</v>
      </c>
      <c r="E643" s="80">
        <f t="shared" si="124"/>
        <v>0.23806117629184539</v>
      </c>
      <c r="F643" s="79">
        <f t="shared" si="124"/>
        <v>5.1967318362479087E-2</v>
      </c>
      <c r="G643" s="80">
        <f t="shared" si="124"/>
        <v>-0.25777438635702543</v>
      </c>
      <c r="H643" s="79">
        <f t="shared" si="124"/>
        <v>-0.11532318263121133</v>
      </c>
      <c r="I643" s="80">
        <f t="shared" si="124"/>
        <v>-1.7537330125378701E-2</v>
      </c>
      <c r="J643" s="79">
        <f t="shared" si="124"/>
        <v>-8.9364448517221542E-2</v>
      </c>
      <c r="K643" s="80">
        <f t="shared" si="124"/>
        <v>-0.32672416126635168</v>
      </c>
      <c r="L643" s="79">
        <f t="shared" si="124"/>
        <v>-0.27979533326157446</v>
      </c>
      <c r="M643" s="80">
        <f t="shared" si="124"/>
        <v>-6.9004791971720686E-2</v>
      </c>
      <c r="N643" s="81">
        <f>($O628-N628)/$O628</f>
        <v>-0.24279033557243737</v>
      </c>
      <c r="O643" s="42"/>
      <c r="P643" s="82" t="s">
        <v>264</v>
      </c>
    </row>
    <row r="644" spans="1:16">
      <c r="B644" s="247"/>
      <c r="D644" s="247"/>
      <c r="F644" s="247"/>
      <c r="H644" s="247"/>
      <c r="I644" s="238"/>
      <c r="J644" s="237"/>
      <c r="K644" s="238"/>
      <c r="L644" s="237"/>
      <c r="M644" s="238"/>
      <c r="N644" s="239">
        <f>N639/N631-1</f>
        <v>0.1339285714285714</v>
      </c>
      <c r="O644" s="34"/>
      <c r="P644" s="240" t="s">
        <v>265</v>
      </c>
    </row>
    <row r="645" spans="1:16">
      <c r="B645" s="251">
        <f t="shared" ref="B645:M645" si="125">AVERAGE(B640:B644)</f>
        <v>0.31900436584980463</v>
      </c>
      <c r="C645" s="252">
        <f t="shared" si="125"/>
        <v>0.57736138945088167</v>
      </c>
      <c r="D645" s="251">
        <f t="shared" si="125"/>
        <v>6.2546033146730629E-3</v>
      </c>
      <c r="E645" s="252">
        <f t="shared" si="125"/>
        <v>-1.2842312627720474E-2</v>
      </c>
      <c r="F645" s="251">
        <f t="shared" si="125"/>
        <v>4.852032904495894E-2</v>
      </c>
      <c r="G645" s="252">
        <f t="shared" si="125"/>
        <v>-0.24953583376930966</v>
      </c>
      <c r="H645" s="251">
        <f t="shared" si="125"/>
        <v>-8.9979312617754506E-2</v>
      </c>
      <c r="I645" s="252">
        <f t="shared" si="125"/>
        <v>6.3798411116555102E-4</v>
      </c>
      <c r="J645" s="85">
        <f t="shared" si="125"/>
        <v>-4.9406724447654274E-2</v>
      </c>
      <c r="K645" s="86">
        <f t="shared" si="125"/>
        <v>-8.1183072946031207E-2</v>
      </c>
      <c r="L645" s="85">
        <f t="shared" si="125"/>
        <v>-0.24363033704731304</v>
      </c>
      <c r="M645" s="86">
        <f t="shared" si="125"/>
        <v>-4.0739341704670674E-2</v>
      </c>
      <c r="N645" s="87">
        <f>AVERAGE(N640:N644)</f>
        <v>4.8211910755372785E-3</v>
      </c>
      <c r="O645" s="42"/>
      <c r="P645" s="82" t="s">
        <v>266</v>
      </c>
    </row>
    <row r="646" spans="1:16">
      <c r="B646" s="338" t="s">
        <v>267</v>
      </c>
      <c r="C646" s="339"/>
      <c r="D646" s="339"/>
      <c r="E646" s="339"/>
      <c r="F646" s="339"/>
      <c r="G646" s="339"/>
      <c r="H646" s="339"/>
      <c r="I646" s="339"/>
      <c r="J646" s="339"/>
      <c r="K646" s="339"/>
      <c r="L646" s="339"/>
      <c r="M646" s="339"/>
      <c r="N646" s="340"/>
      <c r="O646" s="34"/>
      <c r="P646" s="230"/>
    </row>
    <row r="647" spans="1:16" s="3" customFormat="1" ht="14.25">
      <c r="B647" s="88"/>
      <c r="C647" s="89">
        <f>+B$621+B647</f>
        <v>0.16500000000000001</v>
      </c>
      <c r="D647" s="89">
        <f t="shared" ref="D647:N647" si="126">+C$621+C647</f>
        <v>0.45499999999999996</v>
      </c>
      <c r="E647" s="89">
        <f t="shared" si="126"/>
        <v>0.57999999999999996</v>
      </c>
      <c r="F647" s="89">
        <f t="shared" si="126"/>
        <v>0.7649999999999999</v>
      </c>
      <c r="G647" s="89">
        <f t="shared" si="126"/>
        <v>1.2399999999999998</v>
      </c>
      <c r="H647" s="89">
        <f t="shared" si="126"/>
        <v>1.7899999999999998</v>
      </c>
      <c r="I647" s="89">
        <f t="shared" si="126"/>
        <v>2.44</v>
      </c>
      <c r="J647" s="89">
        <f t="shared" si="126"/>
        <v>3.1399999999999997</v>
      </c>
      <c r="K647" s="89">
        <f t="shared" si="126"/>
        <v>3.9699999999999998</v>
      </c>
      <c r="L647" s="89">
        <f t="shared" si="126"/>
        <v>5.3699999999999992</v>
      </c>
      <c r="M647" s="89">
        <f t="shared" si="126"/>
        <v>6.4699999999999989</v>
      </c>
      <c r="N647" s="90">
        <f t="shared" si="126"/>
        <v>7.2699999999999987</v>
      </c>
      <c r="O647" s="42"/>
      <c r="P647" s="52" t="s">
        <v>268</v>
      </c>
    </row>
    <row r="648" spans="1:16" s="3" customFormat="1" ht="14.25">
      <c r="B648" s="91">
        <f>+B$631+B647</f>
        <v>9.19</v>
      </c>
      <c r="C648" s="92">
        <f t="shared" ref="C648:N648" si="127">+C$631+C647</f>
        <v>9.3849999999999998</v>
      </c>
      <c r="D648" s="92">
        <f t="shared" si="127"/>
        <v>12.365</v>
      </c>
      <c r="E648" s="92">
        <f t="shared" si="127"/>
        <v>17.02</v>
      </c>
      <c r="F648" s="92">
        <f t="shared" si="127"/>
        <v>29.455000000000002</v>
      </c>
      <c r="G648" s="92">
        <f t="shared" si="127"/>
        <v>46.46</v>
      </c>
      <c r="H648" s="92">
        <f t="shared" si="127"/>
        <v>46.71</v>
      </c>
      <c r="I648" s="92">
        <f t="shared" si="127"/>
        <v>47.05</v>
      </c>
      <c r="J648" s="92">
        <f t="shared" si="127"/>
        <v>57.49</v>
      </c>
      <c r="K648" s="92">
        <f t="shared" si="127"/>
        <v>72.92</v>
      </c>
      <c r="L648" s="92">
        <f t="shared" si="127"/>
        <v>83.67</v>
      </c>
      <c r="M648" s="92">
        <f t="shared" si="127"/>
        <v>77.34</v>
      </c>
      <c r="N648" s="93">
        <f t="shared" si="127"/>
        <v>63.269999999999996</v>
      </c>
      <c r="O648" s="42"/>
      <c r="P648" s="52" t="s">
        <v>269</v>
      </c>
    </row>
    <row r="649" spans="1:16" s="3" customFormat="1" ht="14.25">
      <c r="B649" s="121"/>
      <c r="I649" s="94"/>
      <c r="J649" s="94"/>
      <c r="K649" s="94"/>
      <c r="L649" s="94"/>
      <c r="M649" s="94"/>
      <c r="N649" s="95">
        <f>+N648/B648-1</f>
        <v>5.8846572361262242</v>
      </c>
      <c r="O649" s="42"/>
      <c r="P649" s="96" t="s">
        <v>270</v>
      </c>
    </row>
    <row r="650" spans="1:16" s="103" customFormat="1" ht="14.25">
      <c r="A650" s="97"/>
      <c r="B650" s="98"/>
      <c r="C650" s="99">
        <f>RATE(C$324-$B$324,,-$B648,C648)</f>
        <v>2.1218715995647439E-2</v>
      </c>
      <c r="D650" s="99">
        <f t="shared" ref="D650:N650" si="128">RATE(D$324-$B$324,,-$B648,D648)</f>
        <v>0.15995009460831991</v>
      </c>
      <c r="E650" s="99">
        <f t="shared" si="128"/>
        <v>0.22804613175132651</v>
      </c>
      <c r="F650" s="99">
        <f t="shared" si="128"/>
        <v>0.33801468188159994</v>
      </c>
      <c r="G650" s="99">
        <f t="shared" si="128"/>
        <v>0.38277888360164558</v>
      </c>
      <c r="H650" s="99">
        <f t="shared" si="128"/>
        <v>0.31124061450090906</v>
      </c>
      <c r="I650" s="99">
        <f t="shared" si="128"/>
        <v>0.26275933592521622</v>
      </c>
      <c r="J650" s="99">
        <f t="shared" si="128"/>
        <v>0.25757703984879138</v>
      </c>
      <c r="K650" s="99">
        <f t="shared" si="128"/>
        <v>0.25877440991465073</v>
      </c>
      <c r="L650" s="99">
        <f t="shared" si="128"/>
        <v>0.24716933999753862</v>
      </c>
      <c r="M650" s="99">
        <f t="shared" si="128"/>
        <v>0.21366539386580596</v>
      </c>
      <c r="N650" s="100">
        <f t="shared" si="128"/>
        <v>0.17442023902590584</v>
      </c>
      <c r="O650" s="101"/>
      <c r="P650" s="102" t="s">
        <v>271</v>
      </c>
    </row>
    <row r="651" spans="1:16" s="3" customFormat="1" ht="14.25">
      <c r="B651" s="88"/>
      <c r="C651" s="89"/>
      <c r="D651" s="89">
        <f t="shared" ref="D651:N651" si="129">+C$621+C651</f>
        <v>0.28999999999999998</v>
      </c>
      <c r="E651" s="89">
        <f t="shared" si="129"/>
        <v>0.41499999999999998</v>
      </c>
      <c r="F651" s="89">
        <f t="shared" si="129"/>
        <v>0.6</v>
      </c>
      <c r="G651" s="89">
        <f t="shared" si="129"/>
        <v>1.075</v>
      </c>
      <c r="H651" s="89">
        <f t="shared" si="129"/>
        <v>1.625</v>
      </c>
      <c r="I651" s="89">
        <f t="shared" si="129"/>
        <v>2.2749999999999999</v>
      </c>
      <c r="J651" s="89">
        <f t="shared" si="129"/>
        <v>2.9749999999999996</v>
      </c>
      <c r="K651" s="89">
        <f t="shared" si="129"/>
        <v>3.8049999999999997</v>
      </c>
      <c r="L651" s="89">
        <f t="shared" si="129"/>
        <v>5.2050000000000001</v>
      </c>
      <c r="M651" s="89">
        <f t="shared" si="129"/>
        <v>6.3049999999999997</v>
      </c>
      <c r="N651" s="90">
        <f t="shared" si="129"/>
        <v>7.1049999999999995</v>
      </c>
      <c r="O651" s="42"/>
      <c r="P651" s="52" t="s">
        <v>268</v>
      </c>
    </row>
    <row r="652" spans="1:16" s="3" customFormat="1" ht="14.25">
      <c r="B652" s="91"/>
      <c r="C652" s="92">
        <f t="shared" ref="C652:N652" si="130">+C$631+C651</f>
        <v>9.2200000000000006</v>
      </c>
      <c r="D652" s="92">
        <f t="shared" si="130"/>
        <v>12.2</v>
      </c>
      <c r="E652" s="92">
        <f t="shared" si="130"/>
        <v>16.855</v>
      </c>
      <c r="F652" s="92">
        <f t="shared" si="130"/>
        <v>29.290000000000003</v>
      </c>
      <c r="G652" s="92">
        <f t="shared" si="130"/>
        <v>46.295000000000002</v>
      </c>
      <c r="H652" s="92">
        <f t="shared" si="130"/>
        <v>46.545000000000002</v>
      </c>
      <c r="I652" s="92">
        <f t="shared" si="130"/>
        <v>46.884999999999998</v>
      </c>
      <c r="J652" s="92">
        <f t="shared" si="130"/>
        <v>57.325000000000003</v>
      </c>
      <c r="K652" s="92">
        <f t="shared" si="130"/>
        <v>72.754999999999995</v>
      </c>
      <c r="L652" s="92">
        <f t="shared" si="130"/>
        <v>83.504999999999995</v>
      </c>
      <c r="M652" s="92">
        <f t="shared" si="130"/>
        <v>77.175000000000011</v>
      </c>
      <c r="N652" s="93">
        <f t="shared" si="130"/>
        <v>63.104999999999997</v>
      </c>
      <c r="O652" s="42"/>
      <c r="P652" s="52" t="s">
        <v>269</v>
      </c>
    </row>
    <row r="653" spans="1:16" s="3" customFormat="1" ht="14.25">
      <c r="B653" s="121"/>
      <c r="I653" s="94"/>
      <c r="J653" s="94"/>
      <c r="K653" s="94"/>
      <c r="L653" s="94"/>
      <c r="M653" s="94"/>
      <c r="N653" s="95">
        <f>+N652/C652-1</f>
        <v>5.8443600867678951</v>
      </c>
      <c r="O653" s="42"/>
      <c r="P653" s="96" t="s">
        <v>270</v>
      </c>
    </row>
    <row r="654" spans="1:16" s="103" customFormat="1" ht="14.25">
      <c r="A654" s="97"/>
      <c r="B654" s="98"/>
      <c r="C654" s="99"/>
      <c r="D654" s="99">
        <f>RATE(D$324-$C$324,,-$C652,D652)</f>
        <v>0.32321041214750534</v>
      </c>
      <c r="E654" s="99">
        <f t="shared" ref="E654:N654" si="131">RATE(E$324-$C$324,,-$C652,E652)</f>
        <v>0.35206919434235634</v>
      </c>
      <c r="F654" s="99">
        <f t="shared" si="131"/>
        <v>0.47004112181577107</v>
      </c>
      <c r="G654" s="99">
        <f t="shared" si="131"/>
        <v>0.49692758609112642</v>
      </c>
      <c r="H654" s="99">
        <f t="shared" si="131"/>
        <v>0.38238312201141544</v>
      </c>
      <c r="I654" s="99">
        <f t="shared" si="131"/>
        <v>0.3113456095561305</v>
      </c>
      <c r="J654" s="99">
        <f t="shared" si="131"/>
        <v>0.29829476535527016</v>
      </c>
      <c r="K654" s="99">
        <f t="shared" si="131"/>
        <v>0.29461755126709072</v>
      </c>
      <c r="L654" s="99">
        <f t="shared" si="131"/>
        <v>0.2774128611304702</v>
      </c>
      <c r="M654" s="99">
        <f t="shared" si="131"/>
        <v>0.23672907703370991</v>
      </c>
      <c r="N654" s="100">
        <f t="shared" si="131"/>
        <v>0.19107566057409384</v>
      </c>
      <c r="O654" s="101"/>
      <c r="P654" s="102" t="s">
        <v>271</v>
      </c>
    </row>
    <row r="655" spans="1:16" s="3" customFormat="1" ht="14.25">
      <c r="B655" s="88"/>
      <c r="C655" s="89"/>
      <c r="D655" s="89"/>
      <c r="E655" s="89">
        <f t="shared" ref="E655:N655" si="132">+D$621+D655</f>
        <v>0.125</v>
      </c>
      <c r="F655" s="89">
        <f t="shared" si="132"/>
        <v>0.31</v>
      </c>
      <c r="G655" s="89">
        <f t="shared" si="132"/>
        <v>0.78499999999999992</v>
      </c>
      <c r="H655" s="89">
        <f t="shared" si="132"/>
        <v>1.335</v>
      </c>
      <c r="I655" s="89">
        <f t="shared" si="132"/>
        <v>1.9849999999999999</v>
      </c>
      <c r="J655" s="89">
        <f t="shared" si="132"/>
        <v>2.6849999999999996</v>
      </c>
      <c r="K655" s="89">
        <f t="shared" si="132"/>
        <v>3.5149999999999997</v>
      </c>
      <c r="L655" s="89">
        <f t="shared" si="132"/>
        <v>4.9149999999999991</v>
      </c>
      <c r="M655" s="89">
        <f t="shared" si="132"/>
        <v>6.0149999999999988</v>
      </c>
      <c r="N655" s="90">
        <f t="shared" si="132"/>
        <v>6.8149999999999986</v>
      </c>
      <c r="O655" s="42"/>
      <c r="P655" s="52" t="s">
        <v>268</v>
      </c>
    </row>
    <row r="656" spans="1:16" s="3" customFormat="1" ht="14.25">
      <c r="B656" s="91"/>
      <c r="C656" s="92"/>
      <c r="D656" s="92">
        <f t="shared" ref="D656:N656" si="133">+D$631+D655</f>
        <v>11.91</v>
      </c>
      <c r="E656" s="92">
        <f t="shared" si="133"/>
        <v>16.565000000000001</v>
      </c>
      <c r="F656" s="92">
        <f t="shared" si="133"/>
        <v>29</v>
      </c>
      <c r="G656" s="92">
        <f t="shared" si="133"/>
        <v>46.004999999999995</v>
      </c>
      <c r="H656" s="92">
        <f t="shared" si="133"/>
        <v>46.255000000000003</v>
      </c>
      <c r="I656" s="92">
        <f t="shared" si="133"/>
        <v>46.594999999999999</v>
      </c>
      <c r="J656" s="92">
        <f t="shared" si="133"/>
        <v>57.035000000000004</v>
      </c>
      <c r="K656" s="92">
        <f t="shared" si="133"/>
        <v>72.465000000000003</v>
      </c>
      <c r="L656" s="92">
        <f t="shared" si="133"/>
        <v>83.215000000000003</v>
      </c>
      <c r="M656" s="92">
        <f t="shared" si="133"/>
        <v>76.885000000000005</v>
      </c>
      <c r="N656" s="93">
        <f t="shared" si="133"/>
        <v>62.814999999999998</v>
      </c>
      <c r="O656" s="42"/>
      <c r="P656" s="52" t="s">
        <v>269</v>
      </c>
    </row>
    <row r="657" spans="1:16" s="3" customFormat="1" ht="14.25">
      <c r="B657" s="121"/>
      <c r="I657" s="94"/>
      <c r="J657" s="94"/>
      <c r="K657" s="94"/>
      <c r="L657" s="94"/>
      <c r="M657" s="94"/>
      <c r="N657" s="95">
        <f>+N656/D656-1</f>
        <v>4.2741393786733832</v>
      </c>
      <c r="O657" s="42"/>
      <c r="P657" s="96" t="s">
        <v>270</v>
      </c>
    </row>
    <row r="658" spans="1:16" s="103" customFormat="1" ht="14.25">
      <c r="A658" s="97"/>
      <c r="B658" s="98"/>
      <c r="C658" s="99"/>
      <c r="D658" s="99"/>
      <c r="E658" s="99">
        <f>RATE(E$324-$D$324,,-$D656,E656)</f>
        <v>0.39084802686817793</v>
      </c>
      <c r="F658" s="99">
        <f t="shared" ref="F658:N658" si="134">RATE(F$324-$D$324,,-$D656,F656)</f>
        <v>0.56042578529136777</v>
      </c>
      <c r="G658" s="99">
        <f t="shared" si="134"/>
        <v>0.56902943556046115</v>
      </c>
      <c r="H658" s="99">
        <f t="shared" si="134"/>
        <v>0.40382098752818185</v>
      </c>
      <c r="I658" s="99">
        <f t="shared" si="134"/>
        <v>0.31366766719410771</v>
      </c>
      <c r="J658" s="99">
        <f t="shared" si="134"/>
        <v>0.29828970729413595</v>
      </c>
      <c r="K658" s="99">
        <f t="shared" si="134"/>
        <v>0.29428802667902121</v>
      </c>
      <c r="L658" s="99">
        <f t="shared" si="134"/>
        <v>0.27507647165946031</v>
      </c>
      <c r="M658" s="99">
        <f t="shared" si="134"/>
        <v>0.23024669319153307</v>
      </c>
      <c r="N658" s="100">
        <f t="shared" si="134"/>
        <v>0.18090554065859915</v>
      </c>
      <c r="O658" s="101"/>
      <c r="P658" s="102" t="s">
        <v>271</v>
      </c>
    </row>
    <row r="659" spans="1:16" s="3" customFormat="1" ht="14.25">
      <c r="B659" s="88"/>
      <c r="C659" s="89"/>
      <c r="D659" s="89"/>
      <c r="E659" s="89"/>
      <c r="F659" s="89">
        <f t="shared" ref="F659:N659" si="135">+E$621+E659</f>
        <v>0.185</v>
      </c>
      <c r="G659" s="89">
        <f t="shared" si="135"/>
        <v>0.65999999999999992</v>
      </c>
      <c r="H659" s="89">
        <f t="shared" si="135"/>
        <v>1.21</v>
      </c>
      <c r="I659" s="89">
        <f t="shared" si="135"/>
        <v>1.8599999999999999</v>
      </c>
      <c r="J659" s="89">
        <f t="shared" si="135"/>
        <v>2.5599999999999996</v>
      </c>
      <c r="K659" s="89">
        <f t="shared" si="135"/>
        <v>3.3899999999999997</v>
      </c>
      <c r="L659" s="89">
        <f t="shared" si="135"/>
        <v>4.7899999999999991</v>
      </c>
      <c r="M659" s="89">
        <f t="shared" si="135"/>
        <v>5.8899999999999988</v>
      </c>
      <c r="N659" s="90">
        <f t="shared" si="135"/>
        <v>6.6899999999999986</v>
      </c>
      <c r="O659" s="42"/>
      <c r="P659" s="52" t="s">
        <v>268</v>
      </c>
    </row>
    <row r="660" spans="1:16" s="3" customFormat="1" ht="14.25">
      <c r="B660" s="91"/>
      <c r="C660" s="92"/>
      <c r="D660" s="92"/>
      <c r="E660" s="92">
        <f t="shared" ref="E660:N660" si="136">+E$631+E659</f>
        <v>16.440000000000001</v>
      </c>
      <c r="F660" s="92">
        <f t="shared" si="136"/>
        <v>28.875</v>
      </c>
      <c r="G660" s="92">
        <f t="shared" si="136"/>
        <v>45.879999999999995</v>
      </c>
      <c r="H660" s="92">
        <f t="shared" si="136"/>
        <v>46.13</v>
      </c>
      <c r="I660" s="92">
        <f t="shared" si="136"/>
        <v>46.47</v>
      </c>
      <c r="J660" s="92">
        <f t="shared" si="136"/>
        <v>56.910000000000004</v>
      </c>
      <c r="K660" s="92">
        <f t="shared" si="136"/>
        <v>72.34</v>
      </c>
      <c r="L660" s="92">
        <f t="shared" si="136"/>
        <v>83.09</v>
      </c>
      <c r="M660" s="92">
        <f t="shared" si="136"/>
        <v>76.760000000000005</v>
      </c>
      <c r="N660" s="93">
        <f t="shared" si="136"/>
        <v>62.69</v>
      </c>
      <c r="O660" s="42"/>
      <c r="P660" s="52" t="s">
        <v>269</v>
      </c>
    </row>
    <row r="661" spans="1:16" s="3" customFormat="1" ht="14.25">
      <c r="B661" s="121"/>
      <c r="I661" s="94"/>
      <c r="J661" s="94"/>
      <c r="K661" s="94"/>
      <c r="L661" s="94"/>
      <c r="M661" s="94"/>
      <c r="N661" s="95">
        <f>+N660/E660-1</f>
        <v>2.8132603406326031</v>
      </c>
      <c r="O661" s="42"/>
      <c r="P661" s="96" t="s">
        <v>270</v>
      </c>
    </row>
    <row r="662" spans="1:16" s="103" customFormat="1" ht="14.25">
      <c r="A662" s="97"/>
      <c r="B662" s="98"/>
      <c r="C662" s="99"/>
      <c r="D662" s="99"/>
      <c r="E662" s="99"/>
      <c r="F662" s="99">
        <f>RATE(F$324-$E$324,,-$E660,F660)</f>
        <v>0.75638686131386845</v>
      </c>
      <c r="G662" s="99">
        <f t="shared" ref="G662:N662" si="137">RATE(G$324-$E$324,,-$E660,G660)</f>
        <v>0.67055507479026211</v>
      </c>
      <c r="H662" s="99">
        <f t="shared" si="137"/>
        <v>0.41045926232081814</v>
      </c>
      <c r="I662" s="99">
        <f t="shared" si="137"/>
        <v>0.29663492388325891</v>
      </c>
      <c r="J662" s="99">
        <f t="shared" si="137"/>
        <v>0.28190946591969923</v>
      </c>
      <c r="K662" s="99">
        <f t="shared" si="137"/>
        <v>0.28010653655217449</v>
      </c>
      <c r="L662" s="99">
        <f t="shared" si="137"/>
        <v>0.26043656144730543</v>
      </c>
      <c r="M662" s="99">
        <f t="shared" si="137"/>
        <v>0.21242293759732878</v>
      </c>
      <c r="N662" s="100">
        <f t="shared" si="137"/>
        <v>0.16034863361623389</v>
      </c>
      <c r="O662" s="101"/>
      <c r="P662" s="102" t="s">
        <v>271</v>
      </c>
    </row>
    <row r="663" spans="1:16" s="3" customFormat="1" ht="14.25">
      <c r="B663" s="88"/>
      <c r="C663" s="89"/>
      <c r="D663" s="89"/>
      <c r="E663" s="89"/>
      <c r="F663" s="89"/>
      <c r="G663" s="89">
        <f t="shared" ref="G663:N663" si="138">+F$621+F663</f>
        <v>0.47499999999999998</v>
      </c>
      <c r="H663" s="89">
        <f t="shared" si="138"/>
        <v>1.0249999999999999</v>
      </c>
      <c r="I663" s="89">
        <f t="shared" si="138"/>
        <v>1.6749999999999998</v>
      </c>
      <c r="J663" s="89">
        <f t="shared" si="138"/>
        <v>2.375</v>
      </c>
      <c r="K663" s="89">
        <f t="shared" si="138"/>
        <v>3.2050000000000001</v>
      </c>
      <c r="L663" s="89">
        <f t="shared" si="138"/>
        <v>4.6050000000000004</v>
      </c>
      <c r="M663" s="89">
        <f t="shared" si="138"/>
        <v>5.7050000000000001</v>
      </c>
      <c r="N663" s="90">
        <f t="shared" si="138"/>
        <v>6.5049999999999999</v>
      </c>
      <c r="O663" s="42"/>
      <c r="P663" s="52" t="s">
        <v>268</v>
      </c>
    </row>
    <row r="664" spans="1:16" s="3" customFormat="1" ht="14.25">
      <c r="B664" s="91"/>
      <c r="C664" s="92"/>
      <c r="D664" s="92"/>
      <c r="E664" s="92"/>
      <c r="F664" s="92">
        <f t="shared" ref="F664:N664" si="139">+F$631+F663</f>
        <v>28.69</v>
      </c>
      <c r="G664" s="92">
        <f t="shared" si="139"/>
        <v>45.695</v>
      </c>
      <c r="H664" s="92">
        <f t="shared" si="139"/>
        <v>45.945</v>
      </c>
      <c r="I664" s="92">
        <f t="shared" si="139"/>
        <v>46.284999999999997</v>
      </c>
      <c r="J664" s="92">
        <f t="shared" si="139"/>
        <v>56.725000000000001</v>
      </c>
      <c r="K664" s="92">
        <f t="shared" si="139"/>
        <v>72.155000000000001</v>
      </c>
      <c r="L664" s="92">
        <f t="shared" si="139"/>
        <v>82.905000000000001</v>
      </c>
      <c r="M664" s="92">
        <f t="shared" si="139"/>
        <v>76.575000000000003</v>
      </c>
      <c r="N664" s="93">
        <f t="shared" si="139"/>
        <v>62.505000000000003</v>
      </c>
      <c r="O664" s="42"/>
      <c r="P664" s="52" t="s">
        <v>269</v>
      </c>
    </row>
    <row r="665" spans="1:16" s="3" customFormat="1" ht="14.25">
      <c r="B665" s="121"/>
      <c r="I665" s="94"/>
      <c r="J665" s="94"/>
      <c r="K665" s="94"/>
      <c r="L665" s="94"/>
      <c r="M665" s="94"/>
      <c r="N665" s="95">
        <f>+N664/F664-1</f>
        <v>1.1786336702683862</v>
      </c>
      <c r="O665" s="42"/>
      <c r="P665" s="96" t="s">
        <v>270</v>
      </c>
    </row>
    <row r="666" spans="1:16" s="103" customFormat="1" ht="14.25">
      <c r="A666" s="97"/>
      <c r="B666" s="98"/>
      <c r="C666" s="99"/>
      <c r="D666" s="99"/>
      <c r="E666" s="99"/>
      <c r="F666" s="99"/>
      <c r="G666" s="99">
        <f>RATE(G$324-$F$324,,-$F664,G664)</f>
        <v>0.59271523178807917</v>
      </c>
      <c r="H666" s="99">
        <f t="shared" ref="H666:N666" si="140">RATE(H$324-$F$324,,-$F664,H664)</f>
        <v>0.26547582725318786</v>
      </c>
      <c r="I666" s="99">
        <f t="shared" si="140"/>
        <v>0.17283406958235911</v>
      </c>
      <c r="J666" s="99">
        <f t="shared" si="140"/>
        <v>0.18579875239268456</v>
      </c>
      <c r="K666" s="99">
        <f t="shared" si="140"/>
        <v>0.20256116982212896</v>
      </c>
      <c r="L666" s="99">
        <f t="shared" si="140"/>
        <v>0.19346135970631442</v>
      </c>
      <c r="M666" s="99">
        <f t="shared" si="140"/>
        <v>0.15055680475142766</v>
      </c>
      <c r="N666" s="100">
        <f t="shared" si="140"/>
        <v>0.10223202816720786</v>
      </c>
      <c r="O666" s="101"/>
      <c r="P666" s="102" t="s">
        <v>271</v>
      </c>
    </row>
    <row r="667" spans="1:16" s="3" customFormat="1" ht="14.25">
      <c r="B667" s="88"/>
      <c r="C667" s="89"/>
      <c r="D667" s="89"/>
      <c r="E667" s="89"/>
      <c r="F667" s="89"/>
      <c r="G667" s="89"/>
      <c r="H667" s="89">
        <f t="shared" ref="H667:N667" si="141">+G$621+G667</f>
        <v>0.55000000000000004</v>
      </c>
      <c r="I667" s="89">
        <f t="shared" si="141"/>
        <v>1.2000000000000002</v>
      </c>
      <c r="J667" s="89">
        <f t="shared" si="141"/>
        <v>1.9000000000000001</v>
      </c>
      <c r="K667" s="89">
        <f t="shared" si="141"/>
        <v>2.73</v>
      </c>
      <c r="L667" s="89">
        <f t="shared" si="141"/>
        <v>4.13</v>
      </c>
      <c r="M667" s="89">
        <f t="shared" si="141"/>
        <v>5.23</v>
      </c>
      <c r="N667" s="90">
        <f t="shared" si="141"/>
        <v>6.03</v>
      </c>
      <c r="O667" s="42"/>
      <c r="P667" s="52" t="s">
        <v>268</v>
      </c>
    </row>
    <row r="668" spans="1:16" s="3" customFormat="1" ht="14.25">
      <c r="B668" s="91"/>
      <c r="C668" s="92"/>
      <c r="D668" s="92"/>
      <c r="E668" s="92"/>
      <c r="F668" s="92"/>
      <c r="G668" s="92">
        <f t="shared" ref="G668:N668" si="142">+G$631+G667</f>
        <v>45.22</v>
      </c>
      <c r="H668" s="92">
        <f t="shared" si="142"/>
        <v>45.47</v>
      </c>
      <c r="I668" s="92">
        <f t="shared" si="142"/>
        <v>45.81</v>
      </c>
      <c r="J668" s="92">
        <f t="shared" si="142"/>
        <v>56.25</v>
      </c>
      <c r="K668" s="92">
        <f t="shared" si="142"/>
        <v>71.680000000000007</v>
      </c>
      <c r="L668" s="92">
        <f t="shared" si="142"/>
        <v>82.429999999999993</v>
      </c>
      <c r="M668" s="92">
        <f t="shared" si="142"/>
        <v>76.100000000000009</v>
      </c>
      <c r="N668" s="93">
        <f t="shared" si="142"/>
        <v>62.03</v>
      </c>
      <c r="O668" s="42"/>
      <c r="P668" s="52" t="s">
        <v>269</v>
      </c>
    </row>
    <row r="669" spans="1:16" s="3" customFormat="1" ht="14.25">
      <c r="B669" s="121"/>
      <c r="I669" s="94"/>
      <c r="J669" s="94"/>
      <c r="K669" s="94"/>
      <c r="L669" s="94"/>
      <c r="M669" s="94"/>
      <c r="N669" s="95">
        <f>+N668/G668-1</f>
        <v>0.37173816895179135</v>
      </c>
      <c r="O669" s="42"/>
      <c r="P669" s="96" t="s">
        <v>270</v>
      </c>
    </row>
    <row r="670" spans="1:16" s="103" customFormat="1" ht="14.25">
      <c r="A670" s="97"/>
      <c r="B670" s="98"/>
      <c r="C670" s="99"/>
      <c r="D670" s="99"/>
      <c r="E670" s="99"/>
      <c r="F670" s="99"/>
      <c r="G670" s="99"/>
      <c r="H670" s="99">
        <f>RATE(H$324-$G$324,,-$G668,H668)</f>
        <v>5.5285272003537762E-3</v>
      </c>
      <c r="I670" s="99">
        <f t="shared" ref="I670:N670" si="143">RATE(I$324-$G$324,,-$G668,I668)</f>
        <v>6.502520708634516E-3</v>
      </c>
      <c r="J670" s="99">
        <f t="shared" si="143"/>
        <v>7.5467579561952033E-2</v>
      </c>
      <c r="K670" s="99">
        <f t="shared" si="143"/>
        <v>0.12206201280712922</v>
      </c>
      <c r="L670" s="99">
        <f t="shared" si="143"/>
        <v>0.12758930593430531</v>
      </c>
      <c r="M670" s="99">
        <f t="shared" si="143"/>
        <v>9.0625588858779943E-2</v>
      </c>
      <c r="N670" s="100">
        <f t="shared" si="143"/>
        <v>4.6189061062456627E-2</v>
      </c>
      <c r="O670" s="101"/>
      <c r="P670" s="102" t="s">
        <v>271</v>
      </c>
    </row>
    <row r="671" spans="1:16" s="3" customFormat="1" ht="14.25">
      <c r="B671" s="88"/>
      <c r="C671" s="89"/>
      <c r="D671" s="89"/>
      <c r="E671" s="89"/>
      <c r="F671" s="89"/>
      <c r="G671" s="89"/>
      <c r="H671" s="89"/>
      <c r="I671" s="89">
        <f t="shared" ref="I671:N671" si="144">+H$621+H671</f>
        <v>0.65</v>
      </c>
      <c r="J671" s="89">
        <f t="shared" si="144"/>
        <v>1.35</v>
      </c>
      <c r="K671" s="89">
        <f t="shared" si="144"/>
        <v>2.1800000000000002</v>
      </c>
      <c r="L671" s="89">
        <f t="shared" si="144"/>
        <v>3.58</v>
      </c>
      <c r="M671" s="89">
        <f t="shared" si="144"/>
        <v>4.68</v>
      </c>
      <c r="N671" s="90">
        <f t="shared" si="144"/>
        <v>5.4799999999999995</v>
      </c>
      <c r="O671" s="42"/>
      <c r="P671" s="52" t="s">
        <v>268</v>
      </c>
    </row>
    <row r="672" spans="1:16" s="3" customFormat="1" ht="14.25">
      <c r="B672" s="91"/>
      <c r="C672" s="92"/>
      <c r="D672" s="92"/>
      <c r="E672" s="92"/>
      <c r="F672" s="92"/>
      <c r="G672" s="92"/>
      <c r="H672" s="92">
        <f t="shared" ref="H672:N672" si="145">+H$631+H671</f>
        <v>44.92</v>
      </c>
      <c r="I672" s="92">
        <f t="shared" si="145"/>
        <v>45.26</v>
      </c>
      <c r="J672" s="92">
        <f t="shared" si="145"/>
        <v>55.7</v>
      </c>
      <c r="K672" s="92">
        <f t="shared" si="145"/>
        <v>71.13000000000001</v>
      </c>
      <c r="L672" s="92">
        <f t="shared" si="145"/>
        <v>81.88</v>
      </c>
      <c r="M672" s="92">
        <f t="shared" si="145"/>
        <v>75.550000000000011</v>
      </c>
      <c r="N672" s="93">
        <f t="shared" si="145"/>
        <v>61.48</v>
      </c>
      <c r="O672" s="42"/>
      <c r="P672" s="52" t="s">
        <v>269</v>
      </c>
    </row>
    <row r="673" spans="1:16" s="3" customFormat="1" ht="14.25">
      <c r="B673" s="121"/>
      <c r="I673" s="94"/>
      <c r="J673" s="94"/>
      <c r="K673" s="94"/>
      <c r="L673" s="94"/>
      <c r="M673" s="94"/>
      <c r="N673" s="95">
        <f>+N672/H672-1</f>
        <v>0.36865538735529824</v>
      </c>
      <c r="O673" s="42"/>
      <c r="P673" s="96" t="s">
        <v>270</v>
      </c>
    </row>
    <row r="674" spans="1:16" s="103" customFormat="1" ht="14.25">
      <c r="A674" s="97"/>
      <c r="B674" s="98"/>
      <c r="C674" s="99"/>
      <c r="D674" s="99"/>
      <c r="E674" s="99"/>
      <c r="F674" s="99"/>
      <c r="G674" s="99"/>
      <c r="H674" s="99"/>
      <c r="I674" s="99">
        <f t="shared" ref="I674:N674" si="146">RATE(I$324-$H$324,,-$H672,I672)</f>
        <v>7.5690115761352754E-3</v>
      </c>
      <c r="J674" s="99">
        <f t="shared" si="146"/>
        <v>0.11354487586311372</v>
      </c>
      <c r="K674" s="99">
        <f t="shared" si="146"/>
        <v>0.16556819166794845</v>
      </c>
      <c r="L674" s="99">
        <f t="shared" si="146"/>
        <v>0.16194219112577199</v>
      </c>
      <c r="M674" s="99">
        <f t="shared" si="146"/>
        <v>0.10958082822078534</v>
      </c>
      <c r="N674" s="100">
        <f t="shared" si="146"/>
        <v>5.3696858408770733E-2</v>
      </c>
      <c r="O674" s="101"/>
      <c r="P674" s="102" t="s">
        <v>271</v>
      </c>
    </row>
    <row r="675" spans="1:16" s="3" customFormat="1" ht="14.25">
      <c r="B675" s="88"/>
      <c r="C675" s="89"/>
      <c r="D675" s="89"/>
      <c r="E675" s="89"/>
      <c r="F675" s="89"/>
      <c r="G675" s="89"/>
      <c r="H675" s="89"/>
      <c r="I675" s="89"/>
      <c r="J675" s="89">
        <f>+I$621+I675</f>
        <v>0.7</v>
      </c>
      <c r="K675" s="89">
        <f>+J$621+J675</f>
        <v>1.5299999999999998</v>
      </c>
      <c r="L675" s="89">
        <f>+K$621+K675</f>
        <v>2.9299999999999997</v>
      </c>
      <c r="M675" s="89">
        <f>+L$621+L675</f>
        <v>4.0299999999999994</v>
      </c>
      <c r="N675" s="90">
        <f>+M$621+M675</f>
        <v>4.8299999999999992</v>
      </c>
      <c r="O675" s="42"/>
      <c r="P675" s="52" t="s">
        <v>268</v>
      </c>
    </row>
    <row r="676" spans="1:16" s="3" customFormat="1" ht="14.25">
      <c r="B676" s="91"/>
      <c r="C676" s="92"/>
      <c r="D676" s="92"/>
      <c r="E676" s="92"/>
      <c r="F676" s="92"/>
      <c r="G676" s="92"/>
      <c r="H676" s="92"/>
      <c r="I676" s="92">
        <f t="shared" ref="I676:N676" si="147">+I$631+I675</f>
        <v>44.61</v>
      </c>
      <c r="J676" s="92">
        <f t="shared" si="147"/>
        <v>55.050000000000004</v>
      </c>
      <c r="K676" s="92">
        <f t="shared" si="147"/>
        <v>70.48</v>
      </c>
      <c r="L676" s="92">
        <f t="shared" si="147"/>
        <v>81.22999999999999</v>
      </c>
      <c r="M676" s="92">
        <f t="shared" si="147"/>
        <v>74.900000000000006</v>
      </c>
      <c r="N676" s="93">
        <f t="shared" si="147"/>
        <v>60.83</v>
      </c>
      <c r="O676" s="42"/>
      <c r="P676" s="52" t="s">
        <v>269</v>
      </c>
    </row>
    <row r="677" spans="1:16" s="3" customFormat="1" ht="14.25">
      <c r="B677" s="121"/>
      <c r="I677" s="94"/>
      <c r="J677" s="94"/>
      <c r="K677" s="94"/>
      <c r="L677" s="94"/>
      <c r="M677" s="94"/>
      <c r="N677" s="95">
        <f>+N676/I676-1</f>
        <v>0.36359560636628552</v>
      </c>
      <c r="O677" s="42"/>
      <c r="P677" s="96" t="s">
        <v>270</v>
      </c>
    </row>
    <row r="678" spans="1:16" s="103" customFormat="1" ht="14.25">
      <c r="A678" s="97"/>
      <c r="B678" s="98"/>
      <c r="C678" s="99"/>
      <c r="D678" s="99"/>
      <c r="E678" s="99"/>
      <c r="F678" s="99"/>
      <c r="G678" s="99"/>
      <c r="H678" s="99"/>
      <c r="I678" s="99"/>
      <c r="J678" s="99">
        <f>RATE(J$324-$I$324,,-$I676,J676)</f>
        <v>0.23402824478816411</v>
      </c>
      <c r="K678" s="99">
        <f>RATE(K$324-$I$324,,-$I676,K676)</f>
        <v>0.25694662468441098</v>
      </c>
      <c r="L678" s="99">
        <f>RATE(L$324-$I$324,,-$I676,L676)</f>
        <v>0.22112861980618459</v>
      </c>
      <c r="M678" s="99">
        <f>RATE(M$324-$I$324,,-$I676,M676)</f>
        <v>0.13831484238672678</v>
      </c>
      <c r="N678" s="100">
        <f>RATE(N$324-$I$324,,-$I676,N676)</f>
        <v>6.3988952459207868E-2</v>
      </c>
      <c r="O678" s="101"/>
      <c r="P678" s="102" t="s">
        <v>271</v>
      </c>
    </row>
    <row r="679" spans="1:16" s="3" customFormat="1" ht="14.25">
      <c r="B679" s="88"/>
      <c r="C679" s="89"/>
      <c r="D679" s="89"/>
      <c r="E679" s="89"/>
      <c r="F679" s="89"/>
      <c r="G679" s="89"/>
      <c r="H679" s="89"/>
      <c r="I679" s="89"/>
      <c r="J679" s="89"/>
      <c r="K679" s="89">
        <f>+J$621+J679</f>
        <v>0.83</v>
      </c>
      <c r="L679" s="89">
        <f>+K$621+K679</f>
        <v>2.23</v>
      </c>
      <c r="M679" s="89">
        <f>+L$621+L679</f>
        <v>3.33</v>
      </c>
      <c r="N679" s="90">
        <f>+M$621+M679</f>
        <v>4.13</v>
      </c>
      <c r="O679" s="42"/>
      <c r="P679" s="52" t="s">
        <v>268</v>
      </c>
    </row>
    <row r="680" spans="1:16" s="3" customFormat="1" ht="14.25">
      <c r="B680" s="91"/>
      <c r="C680" s="92"/>
      <c r="D680" s="92"/>
      <c r="E680" s="92"/>
      <c r="F680" s="92"/>
      <c r="G680" s="92"/>
      <c r="H680" s="92"/>
      <c r="I680" s="92"/>
      <c r="J680" s="92">
        <f>+J$631+J679</f>
        <v>54.35</v>
      </c>
      <c r="K680" s="92">
        <f>+K$631+K679</f>
        <v>69.78</v>
      </c>
      <c r="L680" s="92">
        <f>+L$631+L679</f>
        <v>80.53</v>
      </c>
      <c r="M680" s="92">
        <f>+M$631+M679</f>
        <v>74.2</v>
      </c>
      <c r="N680" s="93">
        <f>+N$631+N679</f>
        <v>60.13</v>
      </c>
      <c r="O680" s="42"/>
      <c r="P680" s="52" t="s">
        <v>269</v>
      </c>
    </row>
    <row r="681" spans="1:16" s="3" customFormat="1" ht="14.25">
      <c r="B681" s="121"/>
      <c r="I681" s="94"/>
      <c r="J681" s="94"/>
      <c r="K681" s="94"/>
      <c r="L681" s="94"/>
      <c r="M681" s="94"/>
      <c r="N681" s="95">
        <f>+N680/J680-1</f>
        <v>0.10634774609015651</v>
      </c>
      <c r="O681" s="42"/>
      <c r="P681" s="96" t="s">
        <v>270</v>
      </c>
    </row>
    <row r="682" spans="1:16" s="103" customFormat="1" ht="14.25">
      <c r="A682" s="97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>RATE(K$324-$J$324,,-$J680,K680)</f>
        <v>0.28390064397424114</v>
      </c>
      <c r="L682" s="99">
        <f>RATE(L$324-$J$324,,-$J680,L680)</f>
        <v>0.21724801593213056</v>
      </c>
      <c r="M682" s="99">
        <f>RATE(M$324-$J$324,,-$J680,M680)</f>
        <v>0.109348802626221</v>
      </c>
      <c r="N682" s="100">
        <f>RATE(N$324-$J$324,,-$J680,N680)</f>
        <v>2.5587960231150991E-2</v>
      </c>
      <c r="O682" s="101"/>
      <c r="P682" s="102" t="s">
        <v>271</v>
      </c>
    </row>
    <row r="683" spans="1:16" s="3" customFormat="1" ht="14.25">
      <c r="B683" s="122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>
        <f>+K$621+K683</f>
        <v>1.4</v>
      </c>
      <c r="M683" s="123">
        <f>+L$621+L683</f>
        <v>2.5</v>
      </c>
      <c r="N683" s="124">
        <f>+M$621+M683</f>
        <v>3.3</v>
      </c>
      <c r="O683" s="42"/>
      <c r="P683" s="52" t="s">
        <v>268</v>
      </c>
    </row>
    <row r="684" spans="1:16" s="3" customFormat="1" ht="14.25">
      <c r="B684" s="125"/>
      <c r="C684" s="126"/>
      <c r="D684" s="126"/>
      <c r="E684" s="126"/>
      <c r="F684" s="126"/>
      <c r="G684" s="126"/>
      <c r="H684" s="126"/>
      <c r="I684" s="126"/>
      <c r="J684" s="126"/>
      <c r="K684" s="126">
        <f>+K$631+K683</f>
        <v>68.95</v>
      </c>
      <c r="L684" s="126">
        <f>+L$631+L683</f>
        <v>79.7</v>
      </c>
      <c r="M684" s="126">
        <f>+M$631+M683</f>
        <v>73.37</v>
      </c>
      <c r="N684" s="127">
        <f>+N$631+N683</f>
        <v>59.3</v>
      </c>
      <c r="O684" s="42"/>
      <c r="P684" s="52" t="s">
        <v>269</v>
      </c>
    </row>
    <row r="685" spans="1:16" s="3" customFormat="1" ht="14.25">
      <c r="B685" s="121"/>
      <c r="I685" s="94"/>
      <c r="J685" s="94"/>
      <c r="K685" s="94"/>
      <c r="L685" s="94"/>
      <c r="M685" s="94"/>
      <c r="N685" s="95">
        <f>+N684/K684-1</f>
        <v>-0.13995649021029744</v>
      </c>
      <c r="O685" s="42"/>
      <c r="P685" s="96" t="s">
        <v>270</v>
      </c>
    </row>
    <row r="686" spans="1:16" s="103" customFormat="1" ht="14.25">
      <c r="A686" s="97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>RATE(L$324-$K$324,,-$K684,L684)</f>
        <v>0.15591007976794777</v>
      </c>
      <c r="M686" s="99">
        <f>RATE(M$324-$K$324,,-$K684,M684)</f>
        <v>3.1554372537118056E-2</v>
      </c>
      <c r="N686" s="100">
        <f>RATE(N$324-$K$324,,-$K684,N684)</f>
        <v>-4.9015421584308008E-2</v>
      </c>
      <c r="O686" s="101"/>
      <c r="P686" s="102" t="s">
        <v>271</v>
      </c>
    </row>
    <row r="687" spans="1:16" s="3" customFormat="1" ht="14.25">
      <c r="B687" s="122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>
        <f>+L$621+L687</f>
        <v>1.1000000000000001</v>
      </c>
      <c r="N687" s="124">
        <f>+M$621+M687</f>
        <v>1.9000000000000001</v>
      </c>
      <c r="O687" s="42"/>
      <c r="P687" s="52" t="s">
        <v>268</v>
      </c>
    </row>
    <row r="688" spans="1:16" s="3" customFormat="1" ht="14.25">
      <c r="B688" s="125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>
        <f>+L$631+L687</f>
        <v>78.3</v>
      </c>
      <c r="M688" s="126">
        <f>+M$631+M687</f>
        <v>71.97</v>
      </c>
      <c r="N688" s="127">
        <f>+N$631+N687</f>
        <v>57.9</v>
      </c>
      <c r="O688" s="42"/>
      <c r="P688" s="52" t="s">
        <v>269</v>
      </c>
    </row>
    <row r="689" spans="1:29" s="3" customFormat="1" ht="14.25">
      <c r="B689" s="121"/>
      <c r="I689" s="94"/>
      <c r="J689" s="94"/>
      <c r="K689" s="94"/>
      <c r="L689" s="94"/>
      <c r="M689" s="94"/>
      <c r="N689" s="95">
        <f>+N688/L688-1</f>
        <v>-0.26053639846743293</v>
      </c>
      <c r="O689" s="42"/>
      <c r="P689" s="96" t="s">
        <v>270</v>
      </c>
    </row>
    <row r="690" spans="1:29" s="103" customFormat="1" ht="14.25">
      <c r="A690" s="97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>RATE(M$324-$L$324,,-$L688,M688)</f>
        <v>-8.0842911877394605E-2</v>
      </c>
      <c r="N690" s="100">
        <f>RATE(N$324-$L$324,,-$L688,N688)</f>
        <v>-0.14007930508864677</v>
      </c>
      <c r="O690" s="101"/>
      <c r="P690" s="102" t="s">
        <v>271</v>
      </c>
    </row>
    <row r="691" spans="1:29" s="3" customFormat="1" ht="14.25">
      <c r="B691" s="122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4">
        <f>+M$621+M691</f>
        <v>0.8</v>
      </c>
      <c r="O691" s="42"/>
      <c r="P691" s="52" t="s">
        <v>268</v>
      </c>
    </row>
    <row r="692" spans="1:29" s="3" customFormat="1" ht="14.25">
      <c r="B692" s="125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>
        <f>+M$631+M691</f>
        <v>70.87</v>
      </c>
      <c r="N692" s="127">
        <f>+N$631+N691</f>
        <v>56.8</v>
      </c>
      <c r="O692" s="42"/>
      <c r="P692" s="52" t="s">
        <v>269</v>
      </c>
    </row>
    <row r="693" spans="1:29" s="3" customFormat="1" ht="14.25">
      <c r="B693" s="121"/>
      <c r="I693" s="94"/>
      <c r="J693" s="94"/>
      <c r="K693" s="94"/>
      <c r="L693" s="94"/>
      <c r="M693" s="94"/>
      <c r="N693" s="95">
        <f>+N692/M692-1</f>
        <v>-0.19853252434034152</v>
      </c>
      <c r="O693" s="42"/>
      <c r="P693" s="96" t="s">
        <v>270</v>
      </c>
    </row>
    <row r="694" spans="1:29" s="103" customFormat="1" ht="14.25">
      <c r="A694" s="97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-0.19853252434034149</v>
      </c>
      <c r="O694" s="101"/>
      <c r="P694" s="102" t="s">
        <v>271</v>
      </c>
    </row>
    <row r="698" spans="1:29">
      <c r="D698" s="165"/>
      <c r="E698" s="165"/>
      <c r="F698" s="165"/>
      <c r="G698" s="353" t="s">
        <v>1210</v>
      </c>
      <c r="H698" s="354"/>
      <c r="I698" s="354"/>
      <c r="J698" s="354"/>
      <c r="K698" s="354"/>
      <c r="L698" s="354"/>
      <c r="M698" s="354"/>
      <c r="N698" s="355"/>
      <c r="O698" s="253"/>
      <c r="P698" s="131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</row>
    <row r="699" spans="1:29">
      <c r="D699" s="165"/>
      <c r="E699" s="165"/>
      <c r="F699" s="165"/>
      <c r="G699" s="254">
        <v>17522</v>
      </c>
      <c r="H699" s="255">
        <v>19743</v>
      </c>
      <c r="I699" s="256">
        <v>21577</v>
      </c>
      <c r="J699" s="255">
        <v>24537</v>
      </c>
      <c r="K699" s="256">
        <v>25340</v>
      </c>
      <c r="L699" s="255">
        <v>28078</v>
      </c>
      <c r="M699" s="256">
        <v>30433</v>
      </c>
      <c r="N699" s="255"/>
      <c r="O699" s="130">
        <f>RATE(M$324-$G$324,,-G699,M699)</f>
        <v>9.637767003995E-2</v>
      </c>
      <c r="P699" s="167" t="s">
        <v>1211</v>
      </c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</row>
    <row r="700" spans="1:29">
      <c r="D700" s="165"/>
      <c r="E700" s="165"/>
      <c r="F700" s="165"/>
      <c r="G700" s="257">
        <v>579</v>
      </c>
      <c r="H700" s="258">
        <v>612</v>
      </c>
      <c r="I700" s="259">
        <v>638</v>
      </c>
      <c r="J700" s="258">
        <v>667</v>
      </c>
      <c r="K700" s="259">
        <v>690</v>
      </c>
      <c r="L700" s="258">
        <v>948</v>
      </c>
      <c r="M700" s="259">
        <v>1410</v>
      </c>
      <c r="N700" s="258"/>
      <c r="O700" s="130">
        <f t="shared" ref="O700:O707" si="148">RATE(M$324-$G$324,,-G700,M700)</f>
        <v>0.15990768218785276</v>
      </c>
      <c r="P700" s="165" t="s">
        <v>1212</v>
      </c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</row>
    <row r="701" spans="1:29">
      <c r="D701" s="165"/>
      <c r="E701" s="165"/>
      <c r="F701" s="165"/>
      <c r="G701" s="257">
        <v>903</v>
      </c>
      <c r="H701" s="258">
        <v>958</v>
      </c>
      <c r="I701" s="259">
        <v>983</v>
      </c>
      <c r="J701" s="258">
        <v>998</v>
      </c>
      <c r="K701" s="259">
        <v>1097</v>
      </c>
      <c r="L701" s="258">
        <v>1208</v>
      </c>
      <c r="M701" s="259">
        <v>1121</v>
      </c>
      <c r="N701" s="258"/>
      <c r="O701" s="130">
        <f t="shared" si="148"/>
        <v>3.6699710000373524E-2</v>
      </c>
      <c r="P701" s="167" t="s">
        <v>1213</v>
      </c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</row>
    <row r="702" spans="1:29">
      <c r="D702" s="165"/>
      <c r="E702" s="165"/>
      <c r="F702" s="165"/>
      <c r="G702" s="257">
        <v>19</v>
      </c>
      <c r="H702" s="258">
        <v>17</v>
      </c>
      <c r="I702" s="259">
        <v>10</v>
      </c>
      <c r="J702" s="258">
        <v>1</v>
      </c>
      <c r="K702" s="259">
        <v>1</v>
      </c>
      <c r="L702" s="258">
        <v>2762</v>
      </c>
      <c r="M702" s="259">
        <v>2904</v>
      </c>
      <c r="N702" s="258"/>
      <c r="O702" s="130">
        <f>RATE(M$324-$L$324,,-L702,M702)</f>
        <v>5.1412020275162902E-2</v>
      </c>
      <c r="P702" s="167" t="s">
        <v>1214</v>
      </c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</row>
    <row r="703" spans="1:29">
      <c r="D703" s="165"/>
      <c r="E703" s="165"/>
      <c r="F703" s="165"/>
      <c r="G703" s="257">
        <v>8</v>
      </c>
      <c r="H703" s="258">
        <v>3</v>
      </c>
      <c r="I703" s="259">
        <v>7</v>
      </c>
      <c r="J703" s="258">
        <v>42</v>
      </c>
      <c r="K703" s="259">
        <v>27</v>
      </c>
      <c r="L703" s="258">
        <v>37</v>
      </c>
      <c r="M703" s="259">
        <v>0</v>
      </c>
      <c r="N703" s="258"/>
      <c r="O703" s="130">
        <f t="shared" si="148"/>
        <v>-0.9999993377532328</v>
      </c>
      <c r="P703" s="167" t="s">
        <v>1215</v>
      </c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</row>
    <row r="704" spans="1:29">
      <c r="D704" s="165"/>
      <c r="E704" s="165"/>
      <c r="F704" s="165"/>
      <c r="G704" s="257">
        <v>882</v>
      </c>
      <c r="H704" s="258">
        <v>975</v>
      </c>
      <c r="I704" s="259">
        <v>1068</v>
      </c>
      <c r="J704" s="258">
        <v>1389</v>
      </c>
      <c r="K704" s="259">
        <v>1631</v>
      </c>
      <c r="L704" s="258">
        <v>733</v>
      </c>
      <c r="M704" s="259">
        <v>851</v>
      </c>
      <c r="N704" s="258"/>
      <c r="O704" s="130">
        <f>RATE(M$324-$L$324,,-L704,M704)</f>
        <v>0.16098226466575702</v>
      </c>
      <c r="P704" s="167" t="s">
        <v>1216</v>
      </c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</row>
    <row r="705" spans="4:29">
      <c r="D705" s="165"/>
      <c r="E705" s="165"/>
      <c r="F705" s="165"/>
      <c r="G705" s="257">
        <v>0</v>
      </c>
      <c r="H705" s="258">
        <v>0</v>
      </c>
      <c r="I705" s="259">
        <v>0</v>
      </c>
      <c r="J705" s="258">
        <v>0</v>
      </c>
      <c r="K705" s="259">
        <v>0</v>
      </c>
      <c r="L705" s="258">
        <v>519</v>
      </c>
      <c r="M705" s="259">
        <v>1984</v>
      </c>
      <c r="N705" s="258"/>
      <c r="O705" s="130">
        <f>RATE(M$324-$L$324,,-L705,M705)</f>
        <v>2.8227360308285161</v>
      </c>
      <c r="P705" s="167" t="s">
        <v>1217</v>
      </c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</row>
    <row r="706" spans="4:29">
      <c r="D706" s="212"/>
      <c r="E706" s="212"/>
      <c r="F706" s="212"/>
      <c r="G706" s="257">
        <v>686</v>
      </c>
      <c r="H706" s="258">
        <v>813</v>
      </c>
      <c r="I706" s="259">
        <v>749</v>
      </c>
      <c r="J706" s="258">
        <v>853</v>
      </c>
      <c r="K706" s="259">
        <v>839</v>
      </c>
      <c r="L706" s="258">
        <v>1055</v>
      </c>
      <c r="M706" s="259">
        <v>1232</v>
      </c>
      <c r="N706" s="258"/>
      <c r="O706" s="130">
        <f t="shared" si="148"/>
        <v>0.10250634790722005</v>
      </c>
      <c r="P706" s="167" t="s">
        <v>1218</v>
      </c>
      <c r="Q706" s="212"/>
      <c r="R706" s="212"/>
      <c r="S706" s="212"/>
      <c r="T706" s="212"/>
      <c r="U706" s="212"/>
      <c r="V706" s="212"/>
      <c r="W706" s="212"/>
      <c r="X706" s="212"/>
      <c r="Y706" s="212"/>
      <c r="Z706" s="212"/>
      <c r="AA706" s="212"/>
      <c r="AB706" s="212"/>
      <c r="AC706" s="212"/>
    </row>
    <row r="707" spans="4:29">
      <c r="D707" s="212"/>
      <c r="E707" s="212"/>
      <c r="F707" s="212"/>
      <c r="G707" s="260">
        <v>1321</v>
      </c>
      <c r="H707" s="261">
        <v>1518</v>
      </c>
      <c r="I707" s="262">
        <v>1431</v>
      </c>
      <c r="J707" s="261">
        <v>1600</v>
      </c>
      <c r="K707" s="262">
        <v>2309</v>
      </c>
      <c r="L707" s="261">
        <v>1203</v>
      </c>
      <c r="M707" s="262">
        <v>1134</v>
      </c>
      <c r="N707" s="261"/>
      <c r="O707" s="130">
        <f t="shared" si="148"/>
        <v>-2.5118775767419936E-2</v>
      </c>
      <c r="P707" s="167" t="s">
        <v>1063</v>
      </c>
      <c r="Q707" s="212"/>
      <c r="R707" s="212"/>
      <c r="S707" s="212"/>
      <c r="T707" s="212"/>
      <c r="U707" s="212"/>
      <c r="V707" s="212"/>
      <c r="W707" s="212"/>
      <c r="X707" s="212"/>
      <c r="Y707" s="212"/>
      <c r="Z707" s="212"/>
      <c r="AA707" s="212"/>
      <c r="AB707" s="212"/>
      <c r="AC707" s="212"/>
    </row>
    <row r="708" spans="4:29">
      <c r="D708" s="212"/>
      <c r="E708" s="212"/>
      <c r="F708" s="212"/>
      <c r="G708" s="165"/>
      <c r="H708" s="165"/>
      <c r="I708" s="167"/>
      <c r="J708" s="167"/>
      <c r="K708" s="167"/>
      <c r="L708" s="167"/>
      <c r="M708" s="167"/>
      <c r="N708" s="167"/>
      <c r="O708" s="128"/>
      <c r="P708" s="165"/>
      <c r="Q708" s="212"/>
      <c r="R708" s="212"/>
      <c r="S708" s="212"/>
      <c r="T708" s="212"/>
      <c r="U708" s="212"/>
      <c r="V708" s="212"/>
      <c r="W708" s="212"/>
      <c r="X708" s="212"/>
      <c r="Y708" s="212"/>
      <c r="Z708" s="212"/>
      <c r="AA708" s="212"/>
      <c r="AB708" s="212"/>
      <c r="AC708" s="212"/>
    </row>
    <row r="709" spans="4:29">
      <c r="D709" s="212"/>
      <c r="E709" s="212"/>
      <c r="F709" s="212"/>
      <c r="G709" s="165"/>
      <c r="H709" s="165"/>
      <c r="I709" s="353" t="s">
        <v>1219</v>
      </c>
      <c r="J709" s="354"/>
      <c r="K709" s="354"/>
      <c r="L709" s="354"/>
      <c r="M709" s="354"/>
      <c r="N709" s="355"/>
      <c r="O709" s="128"/>
      <c r="P709" s="212"/>
      <c r="Q709" s="212"/>
      <c r="R709" s="212"/>
      <c r="S709" s="212"/>
      <c r="T709" s="212"/>
      <c r="U709" s="212"/>
      <c r="V709" s="212"/>
      <c r="W709" s="212"/>
      <c r="X709" s="212"/>
      <c r="Y709" s="212"/>
      <c r="Z709" s="212"/>
      <c r="AA709" s="212"/>
      <c r="AB709" s="212"/>
      <c r="AC709" s="212"/>
    </row>
    <row r="710" spans="4:29">
      <c r="D710" s="212"/>
      <c r="E710" s="212"/>
      <c r="F710" s="212"/>
      <c r="G710" s="165"/>
      <c r="H710" s="165"/>
      <c r="I710" s="255">
        <v>11158</v>
      </c>
      <c r="J710" s="255">
        <v>12349</v>
      </c>
      <c r="K710" s="255">
        <v>12626</v>
      </c>
      <c r="L710" s="255">
        <v>13843</v>
      </c>
      <c r="M710" s="255">
        <v>15050</v>
      </c>
      <c r="N710" s="255"/>
      <c r="O710" s="130" t="e">
        <f>RATE($H$1-$M$1,,M710,-H710)</f>
        <v>#NUM!</v>
      </c>
      <c r="P710" s="167" t="s">
        <v>1211</v>
      </c>
      <c r="Q710" s="212"/>
      <c r="R710" s="212"/>
      <c r="S710" s="212"/>
      <c r="T710" s="212"/>
      <c r="U710" s="212"/>
      <c r="V710" s="212"/>
      <c r="W710" s="212"/>
      <c r="X710" s="212"/>
      <c r="Y710" s="212"/>
      <c r="Z710" s="212"/>
      <c r="AA710" s="212"/>
      <c r="AB710" s="212"/>
      <c r="AC710" s="212"/>
    </row>
    <row r="711" spans="4:29">
      <c r="D711" s="165"/>
      <c r="E711" s="165"/>
      <c r="F711" s="165"/>
      <c r="G711" s="165"/>
      <c r="H711" s="165"/>
      <c r="I711" s="258">
        <v>280</v>
      </c>
      <c r="J711" s="258">
        <v>279</v>
      </c>
      <c r="K711" s="258">
        <v>268</v>
      </c>
      <c r="L711" s="258">
        <v>300</v>
      </c>
      <c r="M711" s="258">
        <v>431</v>
      </c>
      <c r="N711" s="258"/>
      <c r="O711" s="130" t="e">
        <f>RATE($H$1-$M$1,,M711,-H711)</f>
        <v>#NUM!</v>
      </c>
      <c r="P711" s="165" t="s">
        <v>1212</v>
      </c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</row>
    <row r="712" spans="4:29">
      <c r="D712" s="167"/>
      <c r="E712" s="167"/>
      <c r="F712" s="167"/>
      <c r="G712" s="165"/>
      <c r="H712" s="165"/>
      <c r="I712" s="258">
        <v>332</v>
      </c>
      <c r="J712" s="258">
        <v>325</v>
      </c>
      <c r="K712" s="258">
        <v>343</v>
      </c>
      <c r="L712" s="258">
        <v>423</v>
      </c>
      <c r="M712" s="258">
        <v>379</v>
      </c>
      <c r="N712" s="258"/>
      <c r="O712" s="130" t="e">
        <f>RATE($H$1-$M$1,,M712,-H712)</f>
        <v>#NUM!</v>
      </c>
      <c r="P712" s="167" t="s">
        <v>1213</v>
      </c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</row>
    <row r="713" spans="4:29">
      <c r="D713" s="165"/>
      <c r="E713" s="165"/>
      <c r="F713" s="165"/>
      <c r="G713" s="165"/>
      <c r="H713" s="165"/>
      <c r="I713" s="258">
        <v>11.5</v>
      </c>
      <c r="J713" s="258">
        <v>1.1000000000000001</v>
      </c>
      <c r="K713" s="258">
        <v>1</v>
      </c>
      <c r="L713" s="258">
        <v>1566</v>
      </c>
      <c r="M713" s="258">
        <v>1833</v>
      </c>
      <c r="N713" s="258"/>
      <c r="O713" s="130" t="e">
        <f>RATE($H$1-$M$1,,M713,-H713)</f>
        <v>#NUM!</v>
      </c>
      <c r="P713" s="167" t="s">
        <v>1214</v>
      </c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</row>
    <row r="714" spans="4:29">
      <c r="D714" s="165"/>
      <c r="E714" s="165"/>
      <c r="F714" s="165"/>
      <c r="G714" s="165"/>
      <c r="H714" s="165"/>
      <c r="I714" s="261">
        <v>852</v>
      </c>
      <c r="J714" s="261">
        <v>1086</v>
      </c>
      <c r="K714" s="261">
        <v>1281</v>
      </c>
      <c r="L714" s="261">
        <v>332</v>
      </c>
      <c r="M714" s="261">
        <v>394</v>
      </c>
      <c r="N714" s="261"/>
      <c r="O714" s="130" t="e">
        <f>RATE($H$1-$M$1,,M714,-H714)</f>
        <v>#NUM!</v>
      </c>
      <c r="P714" s="167" t="s">
        <v>1216</v>
      </c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</row>
    <row r="715" spans="4:29">
      <c r="D715" s="165"/>
      <c r="E715" s="165"/>
      <c r="F715" s="165"/>
      <c r="G715" s="165"/>
      <c r="H715" s="165"/>
      <c r="I715" s="165"/>
      <c r="J715" s="165"/>
      <c r="K715" s="165"/>
      <c r="L715" s="165"/>
      <c r="M715" s="165"/>
      <c r="N715" s="165"/>
      <c r="O715" s="253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</row>
    <row r="716" spans="4:29">
      <c r="D716" s="212"/>
      <c r="E716" s="212"/>
      <c r="F716" s="212"/>
      <c r="G716" s="165"/>
      <c r="H716" s="165"/>
      <c r="I716" s="356" t="s">
        <v>1220</v>
      </c>
      <c r="J716" s="354"/>
      <c r="K716" s="357"/>
      <c r="L716" s="354"/>
      <c r="M716" s="357"/>
      <c r="N716" s="355"/>
      <c r="O716" s="253"/>
      <c r="P716" s="212"/>
      <c r="Q716" s="212"/>
      <c r="R716" s="212"/>
      <c r="S716" s="212"/>
      <c r="T716" s="212"/>
      <c r="U716" s="212"/>
      <c r="V716" s="212"/>
      <c r="W716" s="212"/>
      <c r="X716" s="212"/>
      <c r="Y716" s="212"/>
      <c r="Z716" s="212"/>
      <c r="AA716" s="212"/>
      <c r="AB716" s="212"/>
      <c r="AC716" s="212"/>
    </row>
    <row r="717" spans="4:29">
      <c r="D717" s="212"/>
      <c r="E717" s="212"/>
      <c r="F717" s="212"/>
      <c r="G717" s="165"/>
      <c r="H717" s="165"/>
      <c r="I717" s="174">
        <f t="shared" ref="I717:M720" si="149">+I699-I710</f>
        <v>10419</v>
      </c>
      <c r="J717" s="263">
        <f t="shared" si="149"/>
        <v>12188</v>
      </c>
      <c r="K717" s="167">
        <f t="shared" si="149"/>
        <v>12714</v>
      </c>
      <c r="L717" s="263">
        <f t="shared" si="149"/>
        <v>14235</v>
      </c>
      <c r="M717" s="167">
        <f t="shared" si="149"/>
        <v>15383</v>
      </c>
      <c r="N717" s="263"/>
      <c r="O717" s="130">
        <f>M717/M699</f>
        <v>0.50547103473203425</v>
      </c>
      <c r="P717" s="167" t="s">
        <v>1211</v>
      </c>
      <c r="Q717" s="212"/>
      <c r="R717" s="212"/>
      <c r="S717" s="212"/>
      <c r="T717" s="212"/>
      <c r="U717" s="212"/>
      <c r="V717" s="212"/>
      <c r="W717" s="212"/>
      <c r="X717" s="212"/>
      <c r="Y717" s="212"/>
      <c r="Z717" s="212"/>
      <c r="AA717" s="212"/>
      <c r="AB717" s="212"/>
      <c r="AC717" s="212"/>
    </row>
    <row r="718" spans="4:29">
      <c r="D718" s="212"/>
      <c r="E718" s="212"/>
      <c r="F718" s="212"/>
      <c r="G718" s="165"/>
      <c r="H718" s="165"/>
      <c r="I718" s="174">
        <f t="shared" si="149"/>
        <v>358</v>
      </c>
      <c r="J718" s="264">
        <f t="shared" si="149"/>
        <v>388</v>
      </c>
      <c r="K718" s="167">
        <f t="shared" si="149"/>
        <v>422</v>
      </c>
      <c r="L718" s="264">
        <f t="shared" si="149"/>
        <v>648</v>
      </c>
      <c r="M718" s="167">
        <f t="shared" si="149"/>
        <v>979</v>
      </c>
      <c r="N718" s="264"/>
      <c r="O718" s="130">
        <f>M718/M700</f>
        <v>0.69432624113475172</v>
      </c>
      <c r="P718" s="165" t="s">
        <v>1212</v>
      </c>
      <c r="Q718" s="212"/>
      <c r="R718" s="212"/>
      <c r="S718" s="212"/>
      <c r="T718" s="212"/>
      <c r="U718" s="212"/>
      <c r="V718" s="212"/>
      <c r="W718" s="212"/>
      <c r="X718" s="212"/>
      <c r="Y718" s="212"/>
      <c r="Z718" s="212"/>
      <c r="AA718" s="212"/>
      <c r="AB718" s="212"/>
      <c r="AC718" s="212"/>
    </row>
    <row r="719" spans="4:29">
      <c r="D719" s="212"/>
      <c r="E719" s="212"/>
      <c r="F719" s="212"/>
      <c r="G719" s="165"/>
      <c r="H719" s="165"/>
      <c r="I719" s="174">
        <f t="shared" si="149"/>
        <v>651</v>
      </c>
      <c r="J719" s="264">
        <f t="shared" si="149"/>
        <v>673</v>
      </c>
      <c r="K719" s="167">
        <f t="shared" si="149"/>
        <v>754</v>
      </c>
      <c r="L719" s="264">
        <f t="shared" si="149"/>
        <v>785</v>
      </c>
      <c r="M719" s="167">
        <f t="shared" si="149"/>
        <v>742</v>
      </c>
      <c r="N719" s="264"/>
      <c r="O719" s="130">
        <f>M719/M701</f>
        <v>0.66190900981266731</v>
      </c>
      <c r="P719" s="167" t="s">
        <v>1213</v>
      </c>
      <c r="Q719" s="212"/>
      <c r="R719" s="212"/>
      <c r="S719" s="212"/>
      <c r="T719" s="212"/>
      <c r="U719" s="212"/>
      <c r="V719" s="212"/>
      <c r="W719" s="212"/>
      <c r="X719" s="212"/>
      <c r="Y719" s="212"/>
      <c r="Z719" s="212"/>
      <c r="AA719" s="212"/>
      <c r="AB719" s="212"/>
      <c r="AC719" s="212"/>
    </row>
    <row r="720" spans="4:29">
      <c r="D720" s="212"/>
      <c r="E720" s="212"/>
      <c r="F720" s="212"/>
      <c r="G720" s="165"/>
      <c r="H720" s="165"/>
      <c r="I720" s="174">
        <f t="shared" si="149"/>
        <v>-1.5</v>
      </c>
      <c r="J720" s="264">
        <f t="shared" si="149"/>
        <v>-0.10000000000000009</v>
      </c>
      <c r="K720" s="167">
        <f t="shared" si="149"/>
        <v>0</v>
      </c>
      <c r="L720" s="264">
        <f t="shared" si="149"/>
        <v>1196</v>
      </c>
      <c r="M720" s="167">
        <f t="shared" si="149"/>
        <v>1071</v>
      </c>
      <c r="N720" s="264"/>
      <c r="O720" s="130">
        <f>M720/M702</f>
        <v>0.368801652892562</v>
      </c>
      <c r="P720" s="167" t="s">
        <v>1214</v>
      </c>
      <c r="Q720" s="212"/>
      <c r="R720" s="212"/>
      <c r="S720" s="212"/>
      <c r="T720" s="212"/>
      <c r="U720" s="212"/>
      <c r="V720" s="212"/>
      <c r="W720" s="212"/>
      <c r="X720" s="212"/>
      <c r="Y720" s="212"/>
      <c r="Z720" s="212"/>
      <c r="AA720" s="212"/>
      <c r="AB720" s="212"/>
      <c r="AC720" s="212"/>
    </row>
    <row r="721" spans="4:29">
      <c r="D721" s="212"/>
      <c r="E721" s="212"/>
      <c r="F721" s="212"/>
      <c r="G721" s="165"/>
      <c r="H721" s="165"/>
      <c r="I721" s="185">
        <f>+I704-I714</f>
        <v>216</v>
      </c>
      <c r="J721" s="265">
        <f>+J704-J714</f>
        <v>303</v>
      </c>
      <c r="K721" s="186">
        <f>+K704-K714</f>
        <v>350</v>
      </c>
      <c r="L721" s="265">
        <f>+L704-L714</f>
        <v>401</v>
      </c>
      <c r="M721" s="186">
        <f>+M704-M714</f>
        <v>457</v>
      </c>
      <c r="N721" s="265"/>
      <c r="O721" s="130">
        <f>M721/M704</f>
        <v>0.53701527614571087</v>
      </c>
      <c r="P721" s="167" t="s">
        <v>1216</v>
      </c>
      <c r="Q721" s="212"/>
      <c r="R721" s="212"/>
      <c r="S721" s="212"/>
      <c r="T721" s="212"/>
      <c r="U721" s="212"/>
      <c r="V721" s="212"/>
      <c r="W721" s="212"/>
      <c r="X721" s="212"/>
      <c r="Y721" s="212"/>
      <c r="Z721" s="212"/>
      <c r="AA721" s="212"/>
      <c r="AB721" s="212"/>
      <c r="AC721" s="212"/>
    </row>
    <row r="722" spans="4:29">
      <c r="D722" s="212"/>
      <c r="E722" s="212"/>
      <c r="F722" s="212"/>
      <c r="G722" s="165"/>
      <c r="H722" s="165"/>
      <c r="I722" s="167"/>
      <c r="J722" s="167"/>
      <c r="K722" s="167"/>
      <c r="L722" s="167"/>
      <c r="M722" s="167"/>
      <c r="N722" s="167"/>
      <c r="O722" s="130"/>
      <c r="P722" s="167"/>
      <c r="Q722" s="212"/>
      <c r="R722" s="212"/>
      <c r="S722" s="212"/>
      <c r="T722" s="212"/>
      <c r="U722" s="212"/>
      <c r="V722" s="212"/>
      <c r="W722" s="212"/>
      <c r="X722" s="212"/>
      <c r="Y722" s="212"/>
      <c r="Z722" s="212"/>
      <c r="AA722" s="212"/>
      <c r="AB722" s="212"/>
      <c r="AC722" s="212"/>
    </row>
    <row r="723" spans="4:29">
      <c r="D723" s="212"/>
      <c r="E723" s="212"/>
      <c r="F723" s="212"/>
      <c r="G723" s="165"/>
      <c r="H723" s="165"/>
      <c r="I723" s="356" t="s">
        <v>1220</v>
      </c>
      <c r="J723" s="357"/>
      <c r="K723" s="357"/>
      <c r="L723" s="357"/>
      <c r="M723" s="357"/>
      <c r="N723" s="358"/>
      <c r="O723" s="253"/>
      <c r="P723" s="212"/>
      <c r="Q723" s="212"/>
      <c r="R723" s="212"/>
      <c r="S723" s="212"/>
      <c r="T723" s="212"/>
      <c r="U723" s="212"/>
      <c r="V723" s="212"/>
      <c r="W723" s="212"/>
      <c r="X723" s="212"/>
      <c r="Y723" s="212"/>
      <c r="Z723" s="212"/>
      <c r="AA723" s="212"/>
      <c r="AB723" s="212"/>
      <c r="AC723" s="212"/>
    </row>
    <row r="724" spans="4:29">
      <c r="D724" s="212"/>
      <c r="E724" s="212"/>
      <c r="F724" s="212"/>
      <c r="G724" s="212"/>
      <c r="H724" s="212"/>
      <c r="I724" s="266">
        <f t="shared" ref="I724:M727" si="150">I717/I699</f>
        <v>0.48287528386708067</v>
      </c>
      <c r="J724" s="267">
        <f t="shared" si="150"/>
        <v>0.49671924033092879</v>
      </c>
      <c r="K724" s="212">
        <f t="shared" si="150"/>
        <v>0.50173638516179953</v>
      </c>
      <c r="L724" s="267">
        <f t="shared" si="150"/>
        <v>0.50698055417052501</v>
      </c>
      <c r="M724" s="267">
        <f t="shared" si="150"/>
        <v>0.50547103473203425</v>
      </c>
      <c r="N724" s="267"/>
      <c r="O724" s="268">
        <f>M724/M707</f>
        <v>4.4574165320285209E-4</v>
      </c>
      <c r="P724" s="212" t="s">
        <v>1211</v>
      </c>
      <c r="Q724" s="212"/>
      <c r="R724" s="212"/>
      <c r="S724" s="212"/>
      <c r="T724" s="212"/>
      <c r="U724" s="212"/>
      <c r="V724" s="212"/>
      <c r="W724" s="212"/>
      <c r="X724" s="212"/>
      <c r="Y724" s="212"/>
      <c r="Z724" s="212"/>
      <c r="AA724" s="212"/>
      <c r="AB724" s="212"/>
      <c r="AC724" s="212"/>
    </row>
    <row r="725" spans="4:29">
      <c r="D725" s="165"/>
      <c r="E725" s="165"/>
      <c r="F725" s="165"/>
      <c r="G725" s="212"/>
      <c r="H725" s="212"/>
      <c r="I725" s="269">
        <f t="shared" si="150"/>
        <v>0.56112852664576807</v>
      </c>
      <c r="J725" s="269">
        <f t="shared" si="150"/>
        <v>0.58170914542728636</v>
      </c>
      <c r="K725" s="269">
        <f t="shared" si="150"/>
        <v>0.61159420289855071</v>
      </c>
      <c r="L725" s="269">
        <f t="shared" si="150"/>
        <v>0.68354430379746833</v>
      </c>
      <c r="M725" s="269">
        <f t="shared" si="150"/>
        <v>0.69432624113475172</v>
      </c>
      <c r="N725" s="269"/>
      <c r="O725" s="268" t="e">
        <f>M725/M708</f>
        <v>#DIV/0!</v>
      </c>
      <c r="P725" s="212" t="s">
        <v>1212</v>
      </c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</row>
    <row r="726" spans="4:29">
      <c r="D726" s="165"/>
      <c r="E726" s="165"/>
      <c r="F726" s="165"/>
      <c r="G726" s="212"/>
      <c r="H726" s="212"/>
      <c r="I726" s="269">
        <f t="shared" si="150"/>
        <v>0.66225839267548325</v>
      </c>
      <c r="J726" s="269">
        <f t="shared" si="150"/>
        <v>0.67434869739478953</v>
      </c>
      <c r="K726" s="269">
        <f t="shared" si="150"/>
        <v>0.68732907930720144</v>
      </c>
      <c r="L726" s="269">
        <f t="shared" si="150"/>
        <v>0.64983443708609268</v>
      </c>
      <c r="M726" s="269">
        <f t="shared" si="150"/>
        <v>0.66190900981266731</v>
      </c>
      <c r="N726" s="269"/>
      <c r="O726" s="268" t="e">
        <f>M726/M709</f>
        <v>#DIV/0!</v>
      </c>
      <c r="P726" s="212" t="s">
        <v>1213</v>
      </c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</row>
    <row r="727" spans="4:29">
      <c r="D727" s="165"/>
      <c r="E727" s="165"/>
      <c r="F727" s="165"/>
      <c r="G727" s="212"/>
      <c r="H727" s="212"/>
      <c r="I727" s="269">
        <f t="shared" si="150"/>
        <v>-0.15</v>
      </c>
      <c r="J727" s="269">
        <f t="shared" si="150"/>
        <v>-0.10000000000000009</v>
      </c>
      <c r="K727" s="269">
        <f t="shared" si="150"/>
        <v>0</v>
      </c>
      <c r="L727" s="269">
        <f t="shared" si="150"/>
        <v>0.43301955104996381</v>
      </c>
      <c r="M727" s="269">
        <f t="shared" si="150"/>
        <v>0.368801652892562</v>
      </c>
      <c r="N727" s="269"/>
      <c r="O727" s="268">
        <f>M727/M710</f>
        <v>2.4505093215452626E-5</v>
      </c>
      <c r="P727" s="212" t="s">
        <v>1214</v>
      </c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</row>
    <row r="728" spans="4:29">
      <c r="D728" s="165"/>
      <c r="E728" s="165"/>
      <c r="F728" s="165"/>
      <c r="G728" s="212"/>
      <c r="H728" s="212"/>
      <c r="I728" s="269">
        <f>I721/I704</f>
        <v>0.20224719101123595</v>
      </c>
      <c r="J728" s="269">
        <f>J721/J704</f>
        <v>0.21814254859611232</v>
      </c>
      <c r="K728" s="269">
        <f>K721/K704</f>
        <v>0.21459227467811159</v>
      </c>
      <c r="L728" s="269">
        <f>L721/L704</f>
        <v>0.54706684856753074</v>
      </c>
      <c r="M728" s="269">
        <f>M721/M704</f>
        <v>0.53701527614571087</v>
      </c>
      <c r="N728" s="269"/>
      <c r="O728" s="268">
        <f>M728/M712</f>
        <v>1.4169268499886829E-3</v>
      </c>
      <c r="P728" s="212" t="s">
        <v>1216</v>
      </c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</row>
    <row r="729" spans="4:29">
      <c r="D729" s="165"/>
      <c r="E729" s="165"/>
      <c r="F729" s="165"/>
      <c r="G729" s="212"/>
      <c r="H729" s="212"/>
      <c r="I729" s="270">
        <f>SUM(I717:I721)/SUM(I699:I704)</f>
        <v>0.47945064448379526</v>
      </c>
      <c r="J729" s="270">
        <f>SUM(J717:J721)/SUM(J699:J704)</f>
        <v>0.49040674531374395</v>
      </c>
      <c r="K729" s="270">
        <f>SUM(K717:K721)/SUM(K699:K704)</f>
        <v>0.49468491627874661</v>
      </c>
      <c r="L729" s="270">
        <f>SUM(L717:L721)/SUM(L699:L704)</f>
        <v>0.51131315524492094</v>
      </c>
      <c r="M729" s="270">
        <f>SUM(M717:M721)/SUM(M699:M704)</f>
        <v>0.50742122606824802</v>
      </c>
      <c r="N729" s="271"/>
      <c r="O729" s="268"/>
      <c r="P729" s="272" t="s">
        <v>1065</v>
      </c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</row>
    <row r="730" spans="4:29">
      <c r="D730" s="165"/>
      <c r="E730" s="165"/>
      <c r="F730" s="165"/>
      <c r="G730" s="165"/>
      <c r="H730" s="165"/>
      <c r="I730" s="165"/>
      <c r="J730" s="165"/>
      <c r="K730" s="165"/>
      <c r="L730" s="212"/>
      <c r="M730" s="165"/>
      <c r="N730" s="165"/>
      <c r="O730" s="253"/>
      <c r="P730" s="273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</row>
    <row r="731" spans="4:29">
      <c r="D731" s="165"/>
      <c r="E731" s="165"/>
      <c r="F731" s="165"/>
      <c r="G731" s="165"/>
      <c r="H731" s="165"/>
      <c r="I731" s="356" t="s">
        <v>1221</v>
      </c>
      <c r="J731" s="359"/>
      <c r="K731" s="359"/>
      <c r="L731" s="360"/>
      <c r="M731" s="360"/>
      <c r="N731" s="361"/>
      <c r="O731" s="20"/>
      <c r="P731" s="131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</row>
    <row r="732" spans="4:29">
      <c r="D732" s="165"/>
      <c r="E732" s="165"/>
      <c r="F732" s="165"/>
      <c r="G732" s="212"/>
      <c r="H732" s="212"/>
      <c r="I732" s="274"/>
      <c r="J732" s="275"/>
      <c r="K732" s="275"/>
      <c r="L732" s="276">
        <v>0.2</v>
      </c>
      <c r="M732" s="276">
        <v>0.19800000000000001</v>
      </c>
      <c r="N732" s="277"/>
      <c r="O732" s="136"/>
      <c r="P732" s="272" t="s">
        <v>855</v>
      </c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</row>
    <row r="733" spans="4:29">
      <c r="D733" s="165"/>
      <c r="E733" s="165"/>
      <c r="F733" s="165"/>
      <c r="G733" s="212"/>
      <c r="H733" s="212"/>
      <c r="I733" s="274"/>
      <c r="J733" s="275"/>
      <c r="K733" s="275"/>
      <c r="L733" s="278">
        <v>0.05</v>
      </c>
      <c r="M733" s="278">
        <v>4.9000000000000002E-2</v>
      </c>
      <c r="N733" s="277"/>
      <c r="O733" s="136"/>
      <c r="P733" s="272" t="s">
        <v>1222</v>
      </c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</row>
    <row r="734" spans="4:29">
      <c r="D734" s="165"/>
      <c r="E734" s="165"/>
      <c r="F734" s="165"/>
      <c r="G734" s="212"/>
      <c r="H734" s="212"/>
      <c r="I734" s="274"/>
      <c r="J734" s="275"/>
      <c r="K734" s="275"/>
      <c r="L734" s="278">
        <v>0.04</v>
      </c>
      <c r="M734" s="278">
        <v>0.04</v>
      </c>
      <c r="N734" s="277"/>
      <c r="O734" s="136"/>
      <c r="P734" s="272" t="s">
        <v>1223</v>
      </c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</row>
    <row r="735" spans="4:29">
      <c r="D735" s="165"/>
      <c r="E735" s="165"/>
      <c r="F735" s="165"/>
      <c r="G735" s="212"/>
      <c r="H735" s="212"/>
      <c r="I735" s="274"/>
      <c r="J735" s="275"/>
      <c r="K735" s="275"/>
      <c r="L735" s="278">
        <v>0.03</v>
      </c>
      <c r="M735" s="278">
        <v>2.8000000000000001E-2</v>
      </c>
      <c r="N735" s="277"/>
      <c r="O735" s="136"/>
      <c r="P735" s="272" t="s">
        <v>500</v>
      </c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</row>
    <row r="736" spans="4:29">
      <c r="D736" s="165"/>
      <c r="E736" s="165"/>
      <c r="F736" s="165"/>
      <c r="G736" s="212"/>
      <c r="H736" s="212"/>
      <c r="I736" s="274"/>
      <c r="J736" s="275"/>
      <c r="K736" s="275"/>
      <c r="L736" s="278">
        <v>0.03</v>
      </c>
      <c r="M736" s="278">
        <v>2.9000000000000001E-2</v>
      </c>
      <c r="N736" s="277"/>
      <c r="O736" s="136"/>
      <c r="P736" s="272" t="s">
        <v>1224</v>
      </c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</row>
    <row r="737" spans="4:29">
      <c r="D737" s="165"/>
      <c r="E737" s="165"/>
      <c r="F737" s="165"/>
      <c r="G737" s="212"/>
      <c r="H737" s="212"/>
      <c r="I737" s="274"/>
      <c r="J737" s="275"/>
      <c r="K737" s="275"/>
      <c r="L737" s="278">
        <v>0.02</v>
      </c>
      <c r="M737" s="278">
        <v>1.7000000000000001E-2</v>
      </c>
      <c r="N737" s="277"/>
      <c r="O737" s="136"/>
      <c r="P737" s="272" t="s">
        <v>1225</v>
      </c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</row>
    <row r="738" spans="4:29">
      <c r="D738" s="165"/>
      <c r="E738" s="165"/>
      <c r="F738" s="165"/>
      <c r="G738" s="212"/>
      <c r="H738" s="212"/>
      <c r="I738" s="274"/>
      <c r="J738" s="275"/>
      <c r="K738" s="275"/>
      <c r="L738" s="278">
        <v>0.03</v>
      </c>
      <c r="M738" s="278">
        <v>2.9000000000000001E-2</v>
      </c>
      <c r="N738" s="277"/>
      <c r="O738" s="136"/>
      <c r="P738" s="272" t="s">
        <v>1226</v>
      </c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</row>
    <row r="739" spans="4:29">
      <c r="D739" s="165"/>
      <c r="E739" s="165"/>
      <c r="F739" s="165"/>
      <c r="G739" s="212"/>
      <c r="H739" s="212"/>
      <c r="I739" s="274"/>
      <c r="J739" s="275"/>
      <c r="K739" s="275"/>
      <c r="L739" s="278">
        <v>0.02</v>
      </c>
      <c r="M739" s="278">
        <v>1.7000000000000001E-2</v>
      </c>
      <c r="N739" s="277"/>
      <c r="O739" s="136"/>
      <c r="P739" s="272" t="s">
        <v>1227</v>
      </c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</row>
    <row r="740" spans="4:29">
      <c r="D740" s="165"/>
      <c r="E740" s="165"/>
      <c r="F740" s="165"/>
      <c r="G740" s="212"/>
      <c r="H740" s="212"/>
      <c r="I740" s="274"/>
      <c r="J740" s="275"/>
      <c r="K740" s="275"/>
      <c r="L740" s="278">
        <v>0.22</v>
      </c>
      <c r="M740" s="278">
        <v>0.22800000000000001</v>
      </c>
      <c r="N740" s="277"/>
      <c r="O740" s="136"/>
      <c r="P740" s="272" t="s">
        <v>1228</v>
      </c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</row>
    <row r="741" spans="4:29">
      <c r="D741" s="165"/>
      <c r="E741" s="165"/>
      <c r="F741" s="165"/>
      <c r="G741" s="212"/>
      <c r="H741" s="212"/>
      <c r="I741" s="279"/>
      <c r="J741" s="280"/>
      <c r="K741" s="280"/>
      <c r="L741" s="281">
        <v>0.36</v>
      </c>
      <c r="M741" s="281">
        <v>0.36399999999999999</v>
      </c>
      <c r="N741" s="282"/>
      <c r="O741" s="136"/>
      <c r="P741" s="272" t="s">
        <v>1063</v>
      </c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</row>
    <row r="742" spans="4:29">
      <c r="D742" s="165"/>
      <c r="E742" s="165"/>
      <c r="F742" s="165"/>
      <c r="G742" s="165"/>
      <c r="H742" s="165"/>
      <c r="I742" s="165"/>
      <c r="J742" s="165"/>
      <c r="K742" s="165"/>
      <c r="L742" s="165"/>
      <c r="M742" s="165"/>
      <c r="N742" s="165"/>
      <c r="O742" s="20"/>
      <c r="P742" s="131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</row>
    <row r="743" spans="4:29">
      <c r="D743" s="165"/>
      <c r="E743" s="165"/>
      <c r="F743" s="165"/>
      <c r="G743" s="167"/>
      <c r="H743" s="167"/>
      <c r="I743" s="167"/>
      <c r="J743" s="167"/>
      <c r="K743" s="167"/>
      <c r="L743" s="167">
        <v>32</v>
      </c>
      <c r="M743" s="167">
        <v>34</v>
      </c>
      <c r="N743" s="167"/>
      <c r="O743" s="128"/>
      <c r="P743" s="129" t="s">
        <v>1229</v>
      </c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</row>
    <row r="744" spans="4:29">
      <c r="D744" s="165"/>
      <c r="E744" s="165"/>
      <c r="F744" s="165"/>
      <c r="G744" s="165"/>
      <c r="H744" s="165"/>
      <c r="I744" s="165"/>
      <c r="J744" s="165"/>
      <c r="K744" s="165"/>
      <c r="L744" s="165">
        <v>14</v>
      </c>
      <c r="M744" s="165"/>
      <c r="N744" s="165"/>
      <c r="O744" s="20"/>
      <c r="P744" s="131" t="s">
        <v>1230</v>
      </c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</row>
    <row r="745" spans="4:29">
      <c r="D745" s="165"/>
      <c r="E745" s="165"/>
      <c r="F745" s="165"/>
      <c r="G745" s="165"/>
      <c r="H745" s="165"/>
      <c r="I745" s="165"/>
      <c r="J745" s="165"/>
      <c r="K745" s="165"/>
      <c r="L745" s="165">
        <v>18</v>
      </c>
      <c r="M745" s="165"/>
      <c r="N745" s="165"/>
      <c r="O745" s="20"/>
      <c r="P745" s="131" t="s">
        <v>1231</v>
      </c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</row>
    <row r="746" spans="4:29">
      <c r="D746" s="165"/>
      <c r="E746" s="165"/>
      <c r="F746" s="165"/>
      <c r="G746" s="165"/>
      <c r="H746" s="165"/>
      <c r="I746" s="165"/>
      <c r="J746" s="165"/>
      <c r="K746" s="165"/>
      <c r="L746" s="165"/>
      <c r="M746" s="165"/>
      <c r="N746" s="165"/>
      <c r="O746" s="20"/>
      <c r="P746" s="131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</row>
    <row r="747" spans="4:29">
      <c r="D747" s="165"/>
      <c r="E747" s="165"/>
      <c r="F747" s="165"/>
      <c r="G747" s="165"/>
      <c r="H747" s="165"/>
      <c r="I747" s="165"/>
      <c r="J747" s="165"/>
      <c r="K747" s="165"/>
      <c r="L747" s="165">
        <v>7</v>
      </c>
      <c r="M747" s="165">
        <v>7</v>
      </c>
      <c r="N747" s="165"/>
      <c r="O747" s="20"/>
      <c r="P747" s="131" t="s">
        <v>1212</v>
      </c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</row>
    <row r="748" spans="4:29">
      <c r="D748" s="165"/>
      <c r="E748" s="165"/>
      <c r="F748" s="165"/>
      <c r="G748" s="165"/>
      <c r="H748" s="165"/>
      <c r="I748" s="165"/>
      <c r="J748" s="165"/>
      <c r="K748" s="165"/>
      <c r="L748" s="165"/>
      <c r="M748" s="165"/>
      <c r="N748" s="165"/>
      <c r="O748" s="20"/>
      <c r="P748" s="131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</row>
    <row r="749" spans="4:29">
      <c r="D749" s="165"/>
      <c r="E749" s="165"/>
      <c r="F749" s="165"/>
      <c r="G749" s="165"/>
      <c r="H749" s="165"/>
      <c r="I749" s="165"/>
      <c r="J749" s="165"/>
      <c r="K749" s="165"/>
      <c r="L749" s="165">
        <v>2</v>
      </c>
      <c r="M749" s="165">
        <v>2</v>
      </c>
      <c r="N749" s="165"/>
      <c r="O749" s="20"/>
      <c r="P749" s="131" t="s">
        <v>1232</v>
      </c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</row>
    <row r="750" spans="4:29">
      <c r="D750" s="165"/>
      <c r="E750" s="165"/>
      <c r="F750" s="165"/>
      <c r="G750" s="165"/>
      <c r="H750" s="165"/>
      <c r="I750" s="165"/>
      <c r="J750" s="165"/>
      <c r="K750" s="165"/>
      <c r="L750" s="165">
        <f>259+302</f>
        <v>561</v>
      </c>
      <c r="M750" s="165">
        <v>561</v>
      </c>
      <c r="N750" s="165"/>
      <c r="O750" s="20"/>
      <c r="P750" s="131" t="s">
        <v>1233</v>
      </c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</row>
    <row r="751" spans="4:29">
      <c r="D751" s="165"/>
      <c r="E751" s="165"/>
      <c r="F751" s="165"/>
      <c r="G751" s="165"/>
      <c r="H751" s="165"/>
      <c r="I751" s="165"/>
      <c r="J751" s="165"/>
      <c r="K751" s="165"/>
      <c r="L751" s="165"/>
      <c r="M751" s="165"/>
      <c r="N751" s="165"/>
      <c r="O751" s="20"/>
      <c r="P751" s="131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</row>
    <row r="752" spans="4:29">
      <c r="D752" s="165"/>
      <c r="E752" s="165"/>
      <c r="F752" s="165"/>
      <c r="G752" s="165"/>
      <c r="H752" s="165"/>
      <c r="I752" s="165"/>
      <c r="J752" s="165"/>
      <c r="K752" s="165"/>
      <c r="L752" s="165">
        <v>7</v>
      </c>
      <c r="M752" s="165"/>
      <c r="N752" s="165"/>
      <c r="O752" s="20"/>
      <c r="P752" s="131" t="s">
        <v>1234</v>
      </c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</row>
    <row r="753" spans="4:29"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20"/>
      <c r="P753" s="131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</row>
    <row r="754" spans="4:29">
      <c r="D754" s="165"/>
      <c r="E754" s="165"/>
      <c r="F754" s="165"/>
      <c r="G754" s="165"/>
      <c r="H754" s="165"/>
      <c r="I754" s="165"/>
      <c r="J754" s="165"/>
      <c r="K754" s="165"/>
      <c r="L754" s="165"/>
      <c r="M754" s="165"/>
      <c r="N754" s="165"/>
      <c r="O754" s="20"/>
      <c r="P754" s="131" t="s">
        <v>1215</v>
      </c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</row>
    <row r="755" spans="4:29">
      <c r="D755" s="165"/>
      <c r="E755" s="165"/>
      <c r="F755" s="165"/>
      <c r="G755" s="165"/>
      <c r="H755" s="165"/>
      <c r="I755" s="165"/>
      <c r="J755" s="165"/>
      <c r="K755" s="165"/>
      <c r="L755" s="165">
        <v>1</v>
      </c>
      <c r="M755" s="165"/>
      <c r="N755" s="165"/>
      <c r="O755" s="20"/>
      <c r="P755" s="131" t="s">
        <v>1235</v>
      </c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</row>
    <row r="756" spans="4:29">
      <c r="D756" s="165"/>
      <c r="E756" s="165"/>
      <c r="F756" s="165"/>
      <c r="G756" s="165"/>
      <c r="H756" s="165"/>
      <c r="I756" s="165"/>
      <c r="J756" s="165"/>
      <c r="K756" s="165"/>
      <c r="L756" s="165">
        <v>1</v>
      </c>
      <c r="M756" s="165"/>
      <c r="N756" s="165"/>
      <c r="O756" s="20"/>
      <c r="P756" s="131" t="s">
        <v>1236</v>
      </c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</row>
    <row r="757" spans="4:29">
      <c r="D757" s="165"/>
      <c r="E757" s="165"/>
      <c r="F757" s="165"/>
      <c r="G757" s="165"/>
      <c r="H757" s="165"/>
      <c r="I757" s="165"/>
      <c r="J757" s="165"/>
      <c r="K757" s="165"/>
      <c r="L757" s="165">
        <v>1</v>
      </c>
      <c r="M757" s="165"/>
      <c r="N757" s="165"/>
      <c r="O757" s="20"/>
      <c r="P757" s="131" t="s">
        <v>1237</v>
      </c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</row>
  </sheetData>
  <mergeCells count="64">
    <mergeCell ref="I709:N709"/>
    <mergeCell ref="I716:N716"/>
    <mergeCell ref="I723:N723"/>
    <mergeCell ref="I731:N731"/>
    <mergeCell ref="B613:N613"/>
    <mergeCell ref="B616:N616"/>
    <mergeCell ref="B632:N632"/>
    <mergeCell ref="B637:N637"/>
    <mergeCell ref="B646:N646"/>
    <mergeCell ref="G698:N698"/>
    <mergeCell ref="B609:N609"/>
    <mergeCell ref="B561:N561"/>
    <mergeCell ref="B566:N566"/>
    <mergeCell ref="B572:N572"/>
    <mergeCell ref="B577:N577"/>
    <mergeCell ref="B578:N578"/>
    <mergeCell ref="B583:N583"/>
    <mergeCell ref="B588:N588"/>
    <mergeCell ref="B593:N593"/>
    <mergeCell ref="B598:N598"/>
    <mergeCell ref="B603:N603"/>
    <mergeCell ref="B608:N608"/>
    <mergeCell ref="B556:N556"/>
    <mergeCell ref="B481:N481"/>
    <mergeCell ref="B489:N489"/>
    <mergeCell ref="B497:N497"/>
    <mergeCell ref="B504:N504"/>
    <mergeCell ref="B512:N512"/>
    <mergeCell ref="B520:N520"/>
    <mergeCell ref="B527:N527"/>
    <mergeCell ref="B534:N534"/>
    <mergeCell ref="B541:N541"/>
    <mergeCell ref="B549:N549"/>
    <mergeCell ref="B550:N550"/>
    <mergeCell ref="B473:N473"/>
    <mergeCell ref="B422:N422"/>
    <mergeCell ref="B423:N423"/>
    <mergeCell ref="B429:N429"/>
    <mergeCell ref="B435:N435"/>
    <mergeCell ref="B436:N436"/>
    <mergeCell ref="B443:N443"/>
    <mergeCell ref="B449:N449"/>
    <mergeCell ref="B455:N455"/>
    <mergeCell ref="B456:N456"/>
    <mergeCell ref="B464:N464"/>
    <mergeCell ref="B472:N472"/>
    <mergeCell ref="B416:N416"/>
    <mergeCell ref="B356:N356"/>
    <mergeCell ref="B362:N362"/>
    <mergeCell ref="B368:N368"/>
    <mergeCell ref="B374:N374"/>
    <mergeCell ref="B379:N379"/>
    <mergeCell ref="B380:N380"/>
    <mergeCell ref="B386:N386"/>
    <mergeCell ref="B392:N392"/>
    <mergeCell ref="B398:N398"/>
    <mergeCell ref="B404:N404"/>
    <mergeCell ref="B410:N410"/>
    <mergeCell ref="B350:N350"/>
    <mergeCell ref="B325:N325"/>
    <mergeCell ref="B326:N326"/>
    <mergeCell ref="B332:N332"/>
    <mergeCell ref="B338:N338"/>
    <mergeCell ref="B344:N344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708:AC708 D715:AC715 G723:H730 D724:F730 D717:AC722 I724:AC730 D705:F707 O705:AC707 D710:H714 O710:AC714">
    <cfRule type="cellIs" dxfId="1983" priority="990" operator="lessThan">
      <formula>0</formula>
    </cfRule>
  </conditionalFormatting>
  <conditionalFormatting sqref="O541">
    <cfRule type="cellIs" dxfId="1982" priority="985" operator="lessThan">
      <formula>0</formula>
    </cfRule>
  </conditionalFormatting>
  <conditionalFormatting sqref="B324:N324">
    <cfRule type="cellIs" dxfId="1981" priority="984" operator="lessThan">
      <formula>0</formula>
    </cfRule>
  </conditionalFormatting>
  <conditionalFormatting sqref="O472:O473">
    <cfRule type="cellIs" dxfId="1980" priority="986" operator="lessThan">
      <formula>0</formula>
    </cfRule>
  </conditionalFormatting>
  <conditionalFormatting sqref="O481 P487 P497:P503">
    <cfRule type="cellIs" dxfId="1979" priority="987" operator="lessThan">
      <formula>0</formula>
    </cfRule>
  </conditionalFormatting>
  <conditionalFormatting sqref="O489">
    <cfRule type="cellIs" dxfId="1978" priority="988" operator="lessThan">
      <formula>0</formula>
    </cfRule>
  </conditionalFormatting>
  <conditionalFormatting sqref="O520">
    <cfRule type="cellIs" dxfId="1977" priority="989" operator="lessThan">
      <formula>0</formula>
    </cfRule>
  </conditionalFormatting>
  <conditionalFormatting sqref="B324:N324">
    <cfRule type="cellIs" dxfId="1976" priority="983" operator="lessThan">
      <formula>0</formula>
    </cfRule>
  </conditionalFormatting>
  <conditionalFormatting sqref="P546">
    <cfRule type="cellIs" dxfId="1975" priority="968" operator="lessThan">
      <formula>0</formula>
    </cfRule>
  </conditionalFormatting>
  <conditionalFormatting sqref="P457:P460">
    <cfRule type="cellIs" dxfId="1974" priority="982" operator="lessThan">
      <formula>0</formula>
    </cfRule>
  </conditionalFormatting>
  <conditionalFormatting sqref="P461">
    <cfRule type="cellIs" dxfId="1973" priority="981" operator="lessThan">
      <formula>0</formula>
    </cfRule>
  </conditionalFormatting>
  <conditionalFormatting sqref="P461">
    <cfRule type="cellIs" dxfId="1972" priority="980" operator="lessThan">
      <formula>0</formula>
    </cfRule>
  </conditionalFormatting>
  <conditionalFormatting sqref="B472">
    <cfRule type="cellIs" dxfId="1971" priority="978" operator="lessThan">
      <formula>0</formula>
    </cfRule>
  </conditionalFormatting>
  <conditionalFormatting sqref="B489">
    <cfRule type="cellIs" dxfId="1970" priority="977" operator="lessThan">
      <formula>0</formula>
    </cfRule>
  </conditionalFormatting>
  <conditionalFormatting sqref="P478">
    <cfRule type="cellIs" dxfId="1969" priority="976" operator="lessThan">
      <formula>0</formula>
    </cfRule>
  </conditionalFormatting>
  <conditionalFormatting sqref="P478">
    <cfRule type="cellIs" dxfId="1968" priority="975" operator="lessThan">
      <formula>0</formula>
    </cfRule>
  </conditionalFormatting>
  <conditionalFormatting sqref="P525">
    <cfRule type="cellIs" dxfId="1967" priority="970" operator="lessThan">
      <formula>0</formula>
    </cfRule>
  </conditionalFormatting>
  <conditionalFormatting sqref="B481 B473">
    <cfRule type="cellIs" dxfId="1966" priority="979" operator="lessThan">
      <formula>0</formula>
    </cfRule>
  </conditionalFormatting>
  <conditionalFormatting sqref="P486">
    <cfRule type="cellIs" dxfId="1965" priority="973" operator="lessThan">
      <formula>0</formula>
    </cfRule>
  </conditionalFormatting>
  <conditionalFormatting sqref="P494">
    <cfRule type="cellIs" dxfId="1964" priority="972" operator="lessThan">
      <formula>0</formula>
    </cfRule>
  </conditionalFormatting>
  <conditionalFormatting sqref="P494">
    <cfRule type="cellIs" dxfId="1963" priority="971" operator="lessThan">
      <formula>0</formula>
    </cfRule>
  </conditionalFormatting>
  <conditionalFormatting sqref="O497">
    <cfRule type="cellIs" dxfId="1962" priority="959" operator="lessThan">
      <formula>0</formula>
    </cfRule>
  </conditionalFormatting>
  <conditionalFormatting sqref="P486">
    <cfRule type="cellIs" dxfId="1961" priority="974" operator="lessThan">
      <formula>0</formula>
    </cfRule>
  </conditionalFormatting>
  <conditionalFormatting sqref="P525">
    <cfRule type="cellIs" dxfId="1960" priority="969" operator="lessThan">
      <formula>0</formula>
    </cfRule>
  </conditionalFormatting>
  <conditionalFormatting sqref="O542:O545">
    <cfRule type="cellIs" dxfId="1959" priority="961" operator="lessThan">
      <formula>0</formula>
    </cfRule>
  </conditionalFormatting>
  <conditionalFormatting sqref="O521:O524">
    <cfRule type="cellIs" dxfId="1958" priority="962" operator="lessThan">
      <formula>0</formula>
    </cfRule>
  </conditionalFormatting>
  <conditionalFormatting sqref="P342">
    <cfRule type="cellIs" dxfId="1957" priority="920" operator="lessThan">
      <formula>0</formula>
    </cfRule>
  </conditionalFormatting>
  <conditionalFormatting sqref="P546">
    <cfRule type="cellIs" dxfId="1956" priority="967" operator="lessThan">
      <formula>0</formula>
    </cfRule>
  </conditionalFormatting>
  <conditionalFormatting sqref="P502">
    <cfRule type="cellIs" dxfId="1955" priority="958" operator="lessThan">
      <formula>0</formula>
    </cfRule>
  </conditionalFormatting>
  <conditionalFormatting sqref="J329:N330 K327:N328">
    <cfRule type="cellIs" dxfId="1954" priority="947" operator="lessThan">
      <formula>0</formula>
    </cfRule>
  </conditionalFormatting>
  <conditionalFormatting sqref="O474:O477">
    <cfRule type="cellIs" dxfId="1953" priority="966" operator="lessThan">
      <formula>0</formula>
    </cfRule>
  </conditionalFormatting>
  <conditionalFormatting sqref="O482:O485">
    <cfRule type="cellIs" dxfId="1952" priority="965" operator="lessThan">
      <formula>0</formula>
    </cfRule>
  </conditionalFormatting>
  <conditionalFormatting sqref="O497:O501">
    <cfRule type="cellIs" dxfId="1951" priority="964" operator="lessThan">
      <formula>0</formula>
    </cfRule>
  </conditionalFormatting>
  <conditionalFormatting sqref="O490:O493">
    <cfRule type="cellIs" dxfId="1950" priority="963" operator="lessThan">
      <formula>0</formula>
    </cfRule>
  </conditionalFormatting>
  <conditionalFormatting sqref="P502">
    <cfRule type="cellIs" dxfId="1949" priority="957" operator="lessThan">
      <formula>0</formula>
    </cfRule>
  </conditionalFormatting>
  <conditionalFormatting sqref="P330">
    <cfRule type="cellIs" dxfId="1948" priority="940" operator="lessThan">
      <formula>0</formula>
    </cfRule>
  </conditionalFormatting>
  <conditionalFormatting sqref="P498:P501 B497">
    <cfRule type="cellIs" dxfId="1947" priority="960" operator="lessThan">
      <formula>0</formula>
    </cfRule>
  </conditionalFormatting>
  <conditionalFormatting sqref="O513:O516">
    <cfRule type="cellIs" dxfId="1946" priority="952" operator="lessThan">
      <formula>0</formula>
    </cfRule>
  </conditionalFormatting>
  <conditionalFormatting sqref="P513:P516 P518">
    <cfRule type="cellIs" dxfId="1945" priority="955" operator="lessThan">
      <formula>0</formula>
    </cfRule>
  </conditionalFormatting>
  <conditionalFormatting sqref="P517">
    <cfRule type="cellIs" dxfId="1944" priority="954" operator="lessThan">
      <formula>0</formula>
    </cfRule>
  </conditionalFormatting>
  <conditionalFormatting sqref="P444:P448">
    <cfRule type="cellIs" dxfId="1943" priority="951" operator="lessThan">
      <formula>0</formula>
    </cfRule>
  </conditionalFormatting>
  <conditionalFormatting sqref="P517">
    <cfRule type="cellIs" dxfId="1942" priority="953" operator="lessThan">
      <formula>0</formula>
    </cfRule>
  </conditionalFormatting>
  <conditionalFormatting sqref="J327">
    <cfRule type="cellIs" dxfId="1941" priority="946" operator="lessThan">
      <formula>0</formula>
    </cfRule>
  </conditionalFormatting>
  <conditionalFormatting sqref="O498:O501">
    <cfRule type="cellIs" dxfId="1940" priority="956" operator="lessThan">
      <formula>0</formula>
    </cfRule>
  </conditionalFormatting>
  <conditionalFormatting sqref="O325:P326 P327:P329">
    <cfRule type="cellIs" dxfId="1939" priority="950" operator="lessThan">
      <formula>0</formula>
    </cfRule>
  </conditionalFormatting>
  <conditionalFormatting sqref="P372">
    <cfRule type="cellIs" dxfId="1938" priority="873" operator="lessThan">
      <formula>0</formula>
    </cfRule>
  </conditionalFormatting>
  <conditionalFormatting sqref="B325">
    <cfRule type="cellIs" dxfId="1937" priority="945" operator="lessThan">
      <formula>0</formula>
    </cfRule>
  </conditionalFormatting>
  <conditionalFormatting sqref="O369:O371">
    <cfRule type="cellIs" dxfId="1936" priority="877" operator="lessThan">
      <formula>0</formula>
    </cfRule>
  </conditionalFormatting>
  <conditionalFormatting sqref="P373">
    <cfRule type="cellIs" dxfId="1935" priority="875" operator="lessThan">
      <formula>0</formula>
    </cfRule>
  </conditionalFormatting>
  <conditionalFormatting sqref="O325:O326">
    <cfRule type="cellIs" dxfId="1934" priority="949" operator="lessThan">
      <formula>0</formula>
    </cfRule>
  </conditionalFormatting>
  <conditionalFormatting sqref="O327:O330">
    <cfRule type="cellIs" dxfId="1933" priority="948" operator="lessThan">
      <formula>0</formula>
    </cfRule>
  </conditionalFormatting>
  <conditionalFormatting sqref="C373:M373">
    <cfRule type="cellIs" dxfId="1932" priority="872" operator="lessThan">
      <formula>0</formula>
    </cfRule>
  </conditionalFormatting>
  <conditionalFormatting sqref="P331">
    <cfRule type="cellIs" dxfId="1931" priority="943" operator="lessThan">
      <formula>0</formula>
    </cfRule>
  </conditionalFormatting>
  <conditionalFormatting sqref="O374:P374 P375:P377">
    <cfRule type="cellIs" dxfId="1930" priority="871" operator="lessThan">
      <formula>0</formula>
    </cfRule>
  </conditionalFormatting>
  <conditionalFormatting sqref="O375:O377">
    <cfRule type="cellIs" dxfId="1929" priority="869" operator="lessThan">
      <formula>0</formula>
    </cfRule>
  </conditionalFormatting>
  <conditionalFormatting sqref="C333:J333">
    <cfRule type="cellIs" dxfId="1928" priority="934" operator="lessThan">
      <formula>0</formula>
    </cfRule>
  </conditionalFormatting>
  <conditionalFormatting sqref="H361">
    <cfRule type="cellIs" dxfId="1927" priority="834" operator="lessThan">
      <formula>0</formula>
    </cfRule>
  </conditionalFormatting>
  <conditionalFormatting sqref="P378">
    <cfRule type="cellIs" dxfId="1926" priority="867" operator="lessThan">
      <formula>0</formula>
    </cfRule>
  </conditionalFormatting>
  <conditionalFormatting sqref="B326">
    <cfRule type="cellIs" dxfId="1925" priority="944" operator="lessThan">
      <formula>0</formula>
    </cfRule>
  </conditionalFormatting>
  <conditionalFormatting sqref="J328">
    <cfRule type="cellIs" dxfId="1924" priority="941" operator="lessThan">
      <formula>0</formula>
    </cfRule>
  </conditionalFormatting>
  <conditionalFormatting sqref="O331">
    <cfRule type="cellIs" dxfId="1923" priority="942" operator="lessThan">
      <formula>0</formula>
    </cfRule>
  </conditionalFormatting>
  <conditionalFormatting sqref="O416">
    <cfRule type="cellIs" dxfId="1922" priority="820" operator="lessThan">
      <formula>0</formula>
    </cfRule>
  </conditionalFormatting>
  <conditionalFormatting sqref="P330">
    <cfRule type="cellIs" dxfId="1921" priority="939" operator="lessThan">
      <formula>0</formula>
    </cfRule>
  </conditionalFormatting>
  <conditionalFormatting sqref="O332:P332 P333:P335">
    <cfRule type="cellIs" dxfId="1920" priority="938" operator="lessThan">
      <formula>0</formula>
    </cfRule>
  </conditionalFormatting>
  <conditionalFormatting sqref="O332">
    <cfRule type="cellIs" dxfId="1919" priority="937" operator="lessThan">
      <formula>0</formula>
    </cfRule>
  </conditionalFormatting>
  <conditionalFormatting sqref="O333:O336">
    <cfRule type="cellIs" dxfId="1918" priority="936" operator="lessThan">
      <formula>0</formula>
    </cfRule>
  </conditionalFormatting>
  <conditionalFormatting sqref="I334 K334:N334 C335:M336 K333:M333">
    <cfRule type="cellIs" dxfId="1917" priority="935" operator="lessThan">
      <formula>0</formula>
    </cfRule>
  </conditionalFormatting>
  <conditionalFormatting sqref="B332">
    <cfRule type="cellIs" dxfId="1916" priority="932" operator="lessThan">
      <formula>0</formula>
    </cfRule>
  </conditionalFormatting>
  <conditionalFormatting sqref="I333">
    <cfRule type="cellIs" dxfId="1915" priority="933" operator="lessThan">
      <formula>0</formula>
    </cfRule>
  </conditionalFormatting>
  <conditionalFormatting sqref="P337">
    <cfRule type="cellIs" dxfId="1914" priority="931" operator="lessThan">
      <formula>0</formula>
    </cfRule>
  </conditionalFormatting>
  <conditionalFormatting sqref="C334:J334">
    <cfRule type="cellIs" dxfId="1913" priority="930" operator="lessThan">
      <formula>0</formula>
    </cfRule>
  </conditionalFormatting>
  <conditionalFormatting sqref="P336">
    <cfRule type="cellIs" dxfId="1912" priority="929" operator="lessThan">
      <formula>0</formula>
    </cfRule>
  </conditionalFormatting>
  <conditionalFormatting sqref="P336">
    <cfRule type="cellIs" dxfId="1911" priority="928" operator="lessThan">
      <formula>0</formula>
    </cfRule>
  </conditionalFormatting>
  <conditionalFormatting sqref="O338:P338 P339:P341">
    <cfRule type="cellIs" dxfId="1910" priority="927" operator="lessThan">
      <formula>0</formula>
    </cfRule>
  </conditionalFormatting>
  <conditionalFormatting sqref="O338">
    <cfRule type="cellIs" dxfId="1909" priority="926" operator="lessThan">
      <formula>0</formula>
    </cfRule>
  </conditionalFormatting>
  <conditionalFormatting sqref="J339">
    <cfRule type="cellIs" dxfId="1908" priority="924" operator="lessThan">
      <formula>0</formula>
    </cfRule>
  </conditionalFormatting>
  <conditionalFormatting sqref="K339:N340 J341:M342">
    <cfRule type="cellIs" dxfId="1907" priority="925" operator="lessThan">
      <formula>0</formula>
    </cfRule>
  </conditionalFormatting>
  <conditionalFormatting sqref="O344">
    <cfRule type="cellIs" dxfId="1906" priority="917" operator="lessThan">
      <formula>0</formula>
    </cfRule>
  </conditionalFormatting>
  <conditionalFormatting sqref="P343">
    <cfRule type="cellIs" dxfId="1905" priority="922" operator="lessThan">
      <formula>0</formula>
    </cfRule>
  </conditionalFormatting>
  <conditionalFormatting sqref="B338">
    <cfRule type="cellIs" dxfId="1904" priority="923" operator="lessThan">
      <formula>0</formula>
    </cfRule>
  </conditionalFormatting>
  <conditionalFormatting sqref="O381:O383">
    <cfRule type="cellIs" dxfId="1903" priority="855" operator="lessThan">
      <formula>0</formula>
    </cfRule>
  </conditionalFormatting>
  <conditionalFormatting sqref="J340">
    <cfRule type="cellIs" dxfId="1902" priority="921" operator="lessThan">
      <formula>0</formula>
    </cfRule>
  </conditionalFormatting>
  <conditionalFormatting sqref="P342">
    <cfRule type="cellIs" dxfId="1901" priority="919" operator="lessThan">
      <formula>0</formula>
    </cfRule>
  </conditionalFormatting>
  <conditionalFormatting sqref="O344:P344 P345:P347">
    <cfRule type="cellIs" dxfId="1900" priority="918" operator="lessThan">
      <formula>0</formula>
    </cfRule>
  </conditionalFormatting>
  <conditionalFormatting sqref="P348">
    <cfRule type="cellIs" dxfId="1899" priority="909" operator="lessThan">
      <formula>0</formula>
    </cfRule>
  </conditionalFormatting>
  <conditionalFormatting sqref="I346 K345:N346 C347:M348">
    <cfRule type="cellIs" dxfId="1898" priority="916" operator="lessThan">
      <formula>0</formula>
    </cfRule>
  </conditionalFormatting>
  <conditionalFormatting sqref="I345">
    <cfRule type="cellIs" dxfId="1897" priority="914" operator="lessThan">
      <formula>0</formula>
    </cfRule>
  </conditionalFormatting>
  <conditionalFormatting sqref="C345:J345">
    <cfRule type="cellIs" dxfId="1896" priority="915" operator="lessThan">
      <formula>0</formula>
    </cfRule>
  </conditionalFormatting>
  <conditionalFormatting sqref="B344">
    <cfRule type="cellIs" dxfId="1895" priority="913" operator="lessThan">
      <formula>0</formula>
    </cfRule>
  </conditionalFormatting>
  <conditionalFormatting sqref="P349">
    <cfRule type="cellIs" dxfId="1894" priority="912" operator="lessThan">
      <formula>0</formula>
    </cfRule>
  </conditionalFormatting>
  <conditionalFormatting sqref="O387:O389">
    <cfRule type="cellIs" dxfId="1893" priority="848" operator="lessThan">
      <formula>0</formula>
    </cfRule>
  </conditionalFormatting>
  <conditionalFormatting sqref="C346:J346">
    <cfRule type="cellIs" dxfId="1892" priority="911" operator="lessThan">
      <formula>0</formula>
    </cfRule>
  </conditionalFormatting>
  <conditionalFormatting sqref="P348">
    <cfRule type="cellIs" dxfId="1891" priority="910" operator="lessThan">
      <formula>0</formula>
    </cfRule>
  </conditionalFormatting>
  <conditionalFormatting sqref="O350:P350 P351:P353">
    <cfRule type="cellIs" dxfId="1890" priority="908" operator="lessThan">
      <formula>0</formula>
    </cfRule>
  </conditionalFormatting>
  <conditionalFormatting sqref="O350">
    <cfRule type="cellIs" dxfId="1889" priority="907" operator="lessThan">
      <formula>0</formula>
    </cfRule>
  </conditionalFormatting>
  <conditionalFormatting sqref="O351:O353">
    <cfRule type="cellIs" dxfId="1888" priority="906" operator="lessThan">
      <formula>0</formula>
    </cfRule>
  </conditionalFormatting>
  <conditionalFormatting sqref="I352 K351:N352 C353:M354">
    <cfRule type="cellIs" dxfId="1887" priority="905" operator="lessThan">
      <formula>0</formula>
    </cfRule>
  </conditionalFormatting>
  <conditionalFormatting sqref="I351">
    <cfRule type="cellIs" dxfId="1886" priority="903" operator="lessThan">
      <formula>0</formula>
    </cfRule>
  </conditionalFormatting>
  <conditionalFormatting sqref="C351:J351">
    <cfRule type="cellIs" dxfId="1885" priority="904" operator="lessThan">
      <formula>0</formula>
    </cfRule>
  </conditionalFormatting>
  <conditionalFormatting sqref="B350">
    <cfRule type="cellIs" dxfId="1884" priority="902" operator="lessThan">
      <formula>0</formula>
    </cfRule>
  </conditionalFormatting>
  <conditionalFormatting sqref="P355">
    <cfRule type="cellIs" dxfId="1883" priority="901" operator="lessThan">
      <formula>0</formula>
    </cfRule>
  </conditionalFormatting>
  <conditionalFormatting sqref="C352:J352">
    <cfRule type="cellIs" dxfId="1882" priority="900" operator="lessThan">
      <formula>0</formula>
    </cfRule>
  </conditionalFormatting>
  <conditionalFormatting sqref="P354">
    <cfRule type="cellIs" dxfId="1881" priority="899" operator="lessThan">
      <formula>0</formula>
    </cfRule>
  </conditionalFormatting>
  <conditionalFormatting sqref="P354">
    <cfRule type="cellIs" dxfId="1880" priority="898" operator="lessThan">
      <formula>0</formula>
    </cfRule>
  </conditionalFormatting>
  <conditionalFormatting sqref="O356:P356 P357:P359">
    <cfRule type="cellIs" dxfId="1879" priority="897" operator="lessThan">
      <formula>0</formula>
    </cfRule>
  </conditionalFormatting>
  <conditionalFormatting sqref="O356">
    <cfRule type="cellIs" dxfId="1878" priority="896" operator="lessThan">
      <formula>0</formula>
    </cfRule>
  </conditionalFormatting>
  <conditionalFormatting sqref="O357:O359">
    <cfRule type="cellIs" dxfId="1877" priority="895" operator="lessThan">
      <formula>0</formula>
    </cfRule>
  </conditionalFormatting>
  <conditionalFormatting sqref="I358 K357:N358 C359:N359 C360:M360">
    <cfRule type="cellIs" dxfId="1876" priority="894" operator="lessThan">
      <formula>0</formula>
    </cfRule>
  </conditionalFormatting>
  <conditionalFormatting sqref="I357">
    <cfRule type="cellIs" dxfId="1875" priority="892" operator="lessThan">
      <formula>0</formula>
    </cfRule>
  </conditionalFormatting>
  <conditionalFormatting sqref="C357:J357">
    <cfRule type="cellIs" dxfId="1874" priority="893" operator="lessThan">
      <formula>0</formula>
    </cfRule>
  </conditionalFormatting>
  <conditionalFormatting sqref="B356">
    <cfRule type="cellIs" dxfId="1873" priority="891" operator="lessThan">
      <formula>0</formula>
    </cfRule>
  </conditionalFormatting>
  <conditionalFormatting sqref="P361">
    <cfRule type="cellIs" dxfId="1872" priority="890" operator="lessThan">
      <formula>0</formula>
    </cfRule>
  </conditionalFormatting>
  <conditionalFormatting sqref="C358:J358">
    <cfRule type="cellIs" dxfId="1871" priority="889" operator="lessThan">
      <formula>0</formula>
    </cfRule>
  </conditionalFormatting>
  <conditionalFormatting sqref="P360">
    <cfRule type="cellIs" dxfId="1870" priority="888" operator="lessThan">
      <formula>0</formula>
    </cfRule>
  </conditionalFormatting>
  <conditionalFormatting sqref="P360">
    <cfRule type="cellIs" dxfId="1869" priority="887" operator="lessThan">
      <formula>0</formula>
    </cfRule>
  </conditionalFormatting>
  <conditionalFormatting sqref="O362:P362 P363:P365">
    <cfRule type="cellIs" dxfId="1868" priority="886" operator="lessThan">
      <formula>0</formula>
    </cfRule>
  </conditionalFormatting>
  <conditionalFormatting sqref="O362">
    <cfRule type="cellIs" dxfId="1867" priority="885" operator="lessThan">
      <formula>0</formula>
    </cfRule>
  </conditionalFormatting>
  <conditionalFormatting sqref="O363:O365">
    <cfRule type="cellIs" dxfId="1866" priority="884" operator="lessThan">
      <formula>0</formula>
    </cfRule>
  </conditionalFormatting>
  <conditionalFormatting sqref="B362">
    <cfRule type="cellIs" dxfId="1865" priority="883" operator="lessThan">
      <formula>0</formula>
    </cfRule>
  </conditionalFormatting>
  <conditionalFormatting sqref="P367">
    <cfRule type="cellIs" dxfId="1864" priority="882" operator="lessThan">
      <formula>0</formula>
    </cfRule>
  </conditionalFormatting>
  <conditionalFormatting sqref="P366">
    <cfRule type="cellIs" dxfId="1863" priority="881" operator="lessThan">
      <formula>0</formula>
    </cfRule>
  </conditionalFormatting>
  <conditionalFormatting sqref="P366">
    <cfRule type="cellIs" dxfId="1862" priority="880" operator="lessThan">
      <formula>0</formula>
    </cfRule>
  </conditionalFormatting>
  <conditionalFormatting sqref="O368:P368 P369:P371">
    <cfRule type="cellIs" dxfId="1861" priority="879" operator="lessThan">
      <formula>0</formula>
    </cfRule>
  </conditionalFormatting>
  <conditionalFormatting sqref="O368">
    <cfRule type="cellIs" dxfId="1860" priority="878" operator="lessThan">
      <formula>0</formula>
    </cfRule>
  </conditionalFormatting>
  <conditionalFormatting sqref="H373">
    <cfRule type="cellIs" dxfId="1859" priority="837" operator="lessThan">
      <formula>0</formula>
    </cfRule>
  </conditionalFormatting>
  <conditionalFormatting sqref="B368">
    <cfRule type="cellIs" dxfId="1858" priority="876" operator="lessThan">
      <formula>0</formula>
    </cfRule>
  </conditionalFormatting>
  <conditionalFormatting sqref="H354">
    <cfRule type="cellIs" dxfId="1857" priority="833" operator="lessThan">
      <formula>0</formula>
    </cfRule>
  </conditionalFormatting>
  <conditionalFormatting sqref="P372">
    <cfRule type="cellIs" dxfId="1856" priority="874" operator="lessThan">
      <formula>0</formula>
    </cfRule>
  </conditionalFormatting>
  <conditionalFormatting sqref="H336">
    <cfRule type="cellIs" dxfId="1855" priority="831" operator="lessThan">
      <formula>0</formula>
    </cfRule>
  </conditionalFormatting>
  <conditionalFormatting sqref="H337">
    <cfRule type="cellIs" dxfId="1854" priority="830" operator="lessThan">
      <formula>0</formula>
    </cfRule>
  </conditionalFormatting>
  <conditionalFormatting sqref="O374">
    <cfRule type="cellIs" dxfId="1853" priority="870" operator="lessThan">
      <formula>0</formula>
    </cfRule>
  </conditionalFormatting>
  <conditionalFormatting sqref="P414">
    <cfRule type="cellIs" dxfId="1852" priority="823" operator="lessThan">
      <formula>0</formula>
    </cfRule>
  </conditionalFormatting>
  <conditionalFormatting sqref="H348">
    <cfRule type="cellIs" dxfId="1851" priority="829" operator="lessThan">
      <formula>0</formula>
    </cfRule>
  </conditionalFormatting>
  <conditionalFormatting sqref="P378">
    <cfRule type="cellIs" dxfId="1850" priority="868" operator="lessThan">
      <formula>0</formula>
    </cfRule>
  </conditionalFormatting>
  <conditionalFormatting sqref="O416:P416 P417:P419">
    <cfRule type="cellIs" dxfId="1849" priority="821" operator="lessThan">
      <formula>0</formula>
    </cfRule>
  </conditionalFormatting>
  <conditionalFormatting sqref="C367:M367">
    <cfRule type="cellIs" dxfId="1848" priority="866" operator="lessThan">
      <formula>0</formula>
    </cfRule>
  </conditionalFormatting>
  <conditionalFormatting sqref="C361:M361">
    <cfRule type="cellIs" dxfId="1847" priority="865" operator="lessThan">
      <formula>0</formula>
    </cfRule>
  </conditionalFormatting>
  <conditionalFormatting sqref="C355:M355">
    <cfRule type="cellIs" dxfId="1846" priority="864" operator="lessThan">
      <formula>0</formula>
    </cfRule>
  </conditionalFormatting>
  <conditionalFormatting sqref="C349:M349">
    <cfRule type="cellIs" dxfId="1845" priority="863" operator="lessThan">
      <formula>0</formula>
    </cfRule>
  </conditionalFormatting>
  <conditionalFormatting sqref="J343:M343">
    <cfRule type="cellIs" dxfId="1844" priority="862" operator="lessThan">
      <formula>0</formula>
    </cfRule>
  </conditionalFormatting>
  <conditionalFormatting sqref="C337:M337">
    <cfRule type="cellIs" dxfId="1843" priority="861" operator="lessThan">
      <formula>0</formula>
    </cfRule>
  </conditionalFormatting>
  <conditionalFormatting sqref="J331:N331">
    <cfRule type="cellIs" dxfId="1842" priority="860" operator="lessThan">
      <formula>0</formula>
    </cfRule>
  </conditionalFormatting>
  <conditionalFormatting sqref="B374">
    <cfRule type="cellIs" dxfId="1841" priority="859" operator="lessThan">
      <formula>0</formula>
    </cfRule>
  </conditionalFormatting>
  <conditionalFormatting sqref="B379">
    <cfRule type="cellIs" dxfId="1840" priority="858" operator="lessThan">
      <formula>0</formula>
    </cfRule>
  </conditionalFormatting>
  <conditionalFormatting sqref="P384">
    <cfRule type="cellIs" dxfId="1839" priority="852" operator="lessThan">
      <formula>0</formula>
    </cfRule>
  </conditionalFormatting>
  <conditionalFormatting sqref="P385">
    <cfRule type="cellIs" dxfId="1838" priority="854" operator="lessThan">
      <formula>0</formula>
    </cfRule>
  </conditionalFormatting>
  <conditionalFormatting sqref="O380:P380 P381:P383">
    <cfRule type="cellIs" dxfId="1837" priority="857" operator="lessThan">
      <formula>0</formula>
    </cfRule>
  </conditionalFormatting>
  <conditionalFormatting sqref="O380">
    <cfRule type="cellIs" dxfId="1836" priority="856" operator="lessThan">
      <formula>0</formula>
    </cfRule>
  </conditionalFormatting>
  <conditionalFormatting sqref="P384">
    <cfRule type="cellIs" dxfId="1835" priority="853" operator="lessThan">
      <formula>0</formula>
    </cfRule>
  </conditionalFormatting>
  <conditionalFormatting sqref="B380">
    <cfRule type="cellIs" dxfId="1834" priority="851" operator="lessThan">
      <formula>0</formula>
    </cfRule>
  </conditionalFormatting>
  <conditionalFormatting sqref="P390">
    <cfRule type="cellIs" dxfId="1833" priority="845" operator="lessThan">
      <formula>0</formula>
    </cfRule>
  </conditionalFormatting>
  <conditionalFormatting sqref="P391">
    <cfRule type="cellIs" dxfId="1832" priority="847" operator="lessThan">
      <formula>0</formula>
    </cfRule>
  </conditionalFormatting>
  <conditionalFormatting sqref="O386:P386 P387:P389">
    <cfRule type="cellIs" dxfId="1831" priority="850" operator="lessThan">
      <formula>0</formula>
    </cfRule>
  </conditionalFormatting>
  <conditionalFormatting sqref="O386">
    <cfRule type="cellIs" dxfId="1830" priority="849" operator="lessThan">
      <formula>0</formula>
    </cfRule>
  </conditionalFormatting>
  <conditionalFormatting sqref="P390">
    <cfRule type="cellIs" dxfId="1829" priority="846" operator="lessThan">
      <formula>0</formula>
    </cfRule>
  </conditionalFormatting>
  <conditionalFormatting sqref="B386">
    <cfRule type="cellIs" dxfId="1828" priority="844" operator="lessThan">
      <formula>0</formula>
    </cfRule>
  </conditionalFormatting>
  <conditionalFormatting sqref="P408">
    <cfRule type="cellIs" dxfId="1827" priority="838" operator="lessThan">
      <formula>0</formula>
    </cfRule>
  </conditionalFormatting>
  <conditionalFormatting sqref="O405:O407">
    <cfRule type="cellIs" dxfId="1826" priority="841" operator="lessThan">
      <formula>0</formula>
    </cfRule>
  </conditionalFormatting>
  <conditionalFormatting sqref="P409">
    <cfRule type="cellIs" dxfId="1825" priority="840" operator="lessThan">
      <formula>0</formula>
    </cfRule>
  </conditionalFormatting>
  <conditionalFormatting sqref="O404:P404 P405:P407">
    <cfRule type="cellIs" dxfId="1824" priority="843" operator="lessThan">
      <formula>0</formula>
    </cfRule>
  </conditionalFormatting>
  <conditionalFormatting sqref="O404">
    <cfRule type="cellIs" dxfId="1823" priority="842" operator="lessThan">
      <formula>0</formula>
    </cfRule>
  </conditionalFormatting>
  <conditionalFormatting sqref="P408">
    <cfRule type="cellIs" dxfId="1822" priority="839" operator="lessThan">
      <formula>0</formula>
    </cfRule>
  </conditionalFormatting>
  <conditionalFormatting sqref="H367">
    <cfRule type="cellIs" dxfId="1821" priority="836" operator="lessThan">
      <formula>0</formula>
    </cfRule>
  </conditionalFormatting>
  <conditionalFormatting sqref="O411:O413">
    <cfRule type="cellIs" dxfId="1820" priority="825" operator="lessThan">
      <formula>0</formula>
    </cfRule>
  </conditionalFormatting>
  <conditionalFormatting sqref="P420">
    <cfRule type="cellIs" dxfId="1819" priority="817" operator="lessThan">
      <formula>0</formula>
    </cfRule>
  </conditionalFormatting>
  <conditionalFormatting sqref="H360">
    <cfRule type="cellIs" dxfId="1818" priority="835" operator="lessThan">
      <formula>0</formula>
    </cfRule>
  </conditionalFormatting>
  <conditionalFormatting sqref="H355">
    <cfRule type="cellIs" dxfId="1817" priority="832" operator="lessThan">
      <formula>0</formula>
    </cfRule>
  </conditionalFormatting>
  <conditionalFormatting sqref="P414">
    <cfRule type="cellIs" dxfId="1816" priority="824" operator="lessThan">
      <formula>0</formula>
    </cfRule>
  </conditionalFormatting>
  <conditionalFormatting sqref="H349">
    <cfRule type="cellIs" dxfId="1815" priority="828" operator="lessThan">
      <formula>0</formula>
    </cfRule>
  </conditionalFormatting>
  <conditionalFormatting sqref="O417:O419">
    <cfRule type="cellIs" dxfId="1814" priority="819" operator="lessThan">
      <formula>0</formula>
    </cfRule>
  </conditionalFormatting>
  <conditionalFormatting sqref="O410:P410 P411:P413">
    <cfRule type="cellIs" dxfId="1813" priority="827" operator="lessThan">
      <formula>0</formula>
    </cfRule>
  </conditionalFormatting>
  <conditionalFormatting sqref="O410">
    <cfRule type="cellIs" dxfId="1812" priority="826" operator="lessThan">
      <formula>0</formula>
    </cfRule>
  </conditionalFormatting>
  <conditionalFormatting sqref="B410">
    <cfRule type="cellIs" dxfId="1811" priority="822" operator="lessThan">
      <formula>0</formula>
    </cfRule>
  </conditionalFormatting>
  <conditionalFormatting sqref="P421:P422">
    <cfRule type="cellIs" dxfId="1810" priority="813" operator="lessThan">
      <formula>0</formula>
    </cfRule>
  </conditionalFormatting>
  <conditionalFormatting sqref="P420">
    <cfRule type="cellIs" dxfId="1809" priority="816" operator="lessThan">
      <formula>0</formula>
    </cfRule>
  </conditionalFormatting>
  <conditionalFormatting sqref="B422">
    <cfRule type="cellIs" dxfId="1808" priority="812" operator="lessThan">
      <formula>0</formula>
    </cfRule>
  </conditionalFormatting>
  <conditionalFormatting sqref="B416">
    <cfRule type="cellIs" dxfId="1807" priority="815" operator="lessThan">
      <formula>0</formula>
    </cfRule>
  </conditionalFormatting>
  <conditionalFormatting sqref="O422">
    <cfRule type="cellIs" dxfId="1806" priority="818" operator="lessThan">
      <formula>0</formula>
    </cfRule>
  </conditionalFormatting>
  <conditionalFormatting sqref="B423">
    <cfRule type="cellIs" dxfId="1805" priority="811" operator="lessThan">
      <formula>0</formula>
    </cfRule>
  </conditionalFormatting>
  <conditionalFormatting sqref="P415">
    <cfRule type="cellIs" dxfId="1804" priority="814" operator="lessThan">
      <formula>0</formula>
    </cfRule>
  </conditionalFormatting>
  <conditionalFormatting sqref="P424:P426">
    <cfRule type="cellIs" dxfId="1803" priority="810" operator="lessThan">
      <formula>0</formula>
    </cfRule>
  </conditionalFormatting>
  <conditionalFormatting sqref="O424:O426">
    <cfRule type="cellIs" dxfId="1802" priority="809" operator="lessThan">
      <formula>0</formula>
    </cfRule>
  </conditionalFormatting>
  <conditionalFormatting sqref="P571">
    <cfRule type="cellIs" dxfId="1801" priority="784" operator="lessThan">
      <formula>0</formula>
    </cfRule>
  </conditionalFormatting>
  <conditionalFormatting sqref="B603">
    <cfRule type="cellIs" dxfId="1800" priority="748" operator="lessThan">
      <formula>0</formula>
    </cfRule>
  </conditionalFormatting>
  <conditionalFormatting sqref="O430:O432">
    <cfRule type="cellIs" dxfId="1799" priority="805" operator="lessThan">
      <formula>0</formula>
    </cfRule>
  </conditionalFormatting>
  <conditionalFormatting sqref="P433">
    <cfRule type="cellIs" dxfId="1798" priority="804" operator="lessThan">
      <formula>0</formula>
    </cfRule>
  </conditionalFormatting>
  <conditionalFormatting sqref="P555">
    <cfRule type="cellIs" dxfId="1797" priority="793" operator="lessThan">
      <formula>0</formula>
    </cfRule>
  </conditionalFormatting>
  <conditionalFormatting sqref="P427">
    <cfRule type="cellIs" dxfId="1796" priority="808" operator="lessThan">
      <formula>0</formula>
    </cfRule>
  </conditionalFormatting>
  <conditionalFormatting sqref="P427">
    <cfRule type="cellIs" dxfId="1795" priority="807" operator="lessThan">
      <formula>0</formula>
    </cfRule>
  </conditionalFormatting>
  <conditionalFormatting sqref="P433">
    <cfRule type="cellIs" dxfId="1794" priority="803" operator="lessThan">
      <formula>0</formula>
    </cfRule>
  </conditionalFormatting>
  <conditionalFormatting sqref="J551:N553 J554:M554">
    <cfRule type="cellIs" dxfId="1793" priority="797" operator="lessThan">
      <formula>0</formula>
    </cfRule>
  </conditionalFormatting>
  <conditionalFormatting sqref="B429">
    <cfRule type="cellIs" dxfId="1792" priority="801" operator="lessThan">
      <formula>0</formula>
    </cfRule>
  </conditionalFormatting>
  <conditionalFormatting sqref="O567:O570">
    <cfRule type="cellIs" dxfId="1791" priority="790" operator="lessThan">
      <formula>0</formula>
    </cfRule>
  </conditionalFormatting>
  <conditionalFormatting sqref="P430:P432">
    <cfRule type="cellIs" dxfId="1790" priority="806" operator="lessThan">
      <formula>0</formula>
    </cfRule>
  </conditionalFormatting>
  <conditionalFormatting sqref="P551:P553">
    <cfRule type="cellIs" dxfId="1789" priority="800" operator="lessThan">
      <formula>0</formula>
    </cfRule>
  </conditionalFormatting>
  <conditionalFormatting sqref="P554">
    <cfRule type="cellIs" dxfId="1788" priority="795" operator="lessThan">
      <formula>0</formula>
    </cfRule>
  </conditionalFormatting>
  <conditionalFormatting sqref="P428">
    <cfRule type="cellIs" dxfId="1787" priority="802" operator="lessThan">
      <formula>0</formula>
    </cfRule>
  </conditionalFormatting>
  <conditionalFormatting sqref="B550">
    <cfRule type="cellIs" dxfId="1786" priority="792" operator="lessThan">
      <formula>0</formula>
    </cfRule>
  </conditionalFormatting>
  <conditionalFormatting sqref="O551:O553">
    <cfRule type="cellIs" dxfId="1785" priority="799" operator="lessThan">
      <formula>0</formula>
    </cfRule>
  </conditionalFormatting>
  <conditionalFormatting sqref="J552">
    <cfRule type="cellIs" dxfId="1784" priority="796" operator="lessThan">
      <formula>0</formula>
    </cfRule>
  </conditionalFormatting>
  <conditionalFormatting sqref="P570">
    <cfRule type="cellIs" dxfId="1783" priority="785" operator="lessThan">
      <formula>0</formula>
    </cfRule>
  </conditionalFormatting>
  <conditionalFormatting sqref="J553:N553 K551:N552 J554:M554">
    <cfRule type="cellIs" dxfId="1782" priority="798" operator="lessThan">
      <formula>0</formula>
    </cfRule>
  </conditionalFormatting>
  <conditionalFormatting sqref="P554">
    <cfRule type="cellIs" dxfId="1781" priority="794" operator="lessThan">
      <formula>0</formula>
    </cfRule>
  </conditionalFormatting>
  <conditionalFormatting sqref="J567:N567 J569:N570 J568:M568">
    <cfRule type="cellIs" dxfId="1780" priority="788" operator="lessThan">
      <formula>0</formula>
    </cfRule>
  </conditionalFormatting>
  <conditionalFormatting sqref="O594:O597">
    <cfRule type="cellIs" dxfId="1779" priority="782" operator="lessThan">
      <formula>0</formula>
    </cfRule>
  </conditionalFormatting>
  <conditionalFormatting sqref="P570">
    <cfRule type="cellIs" dxfId="1778" priority="786" operator="lessThan">
      <formula>0</formula>
    </cfRule>
  </conditionalFormatting>
  <conditionalFormatting sqref="J568">
    <cfRule type="cellIs" dxfId="1777" priority="787" operator="lessThan">
      <formula>0</formula>
    </cfRule>
  </conditionalFormatting>
  <conditionalFormatting sqref="J569:N570 K567:N567 K568:M568">
    <cfRule type="cellIs" dxfId="1776" priority="789" operator="lessThan">
      <formula>0</formula>
    </cfRule>
  </conditionalFormatting>
  <conditionalFormatting sqref="P567:P569">
    <cfRule type="cellIs" dxfId="1775" priority="791" operator="lessThan">
      <formula>0</formula>
    </cfRule>
  </conditionalFormatting>
  <conditionalFormatting sqref="P607">
    <cfRule type="cellIs" dxfId="1774" priority="752" operator="lessThan">
      <formula>0</formula>
    </cfRule>
  </conditionalFormatting>
  <conditionalFormatting sqref="I604">
    <cfRule type="cellIs" dxfId="1773" priority="755" operator="lessThan">
      <formula>0</formula>
    </cfRule>
  </conditionalFormatting>
  <conditionalFormatting sqref="C594:N597">
    <cfRule type="cellIs" dxfId="1772" priority="780" operator="lessThan">
      <formula>0</formula>
    </cfRule>
  </conditionalFormatting>
  <conditionalFormatting sqref="P597">
    <cfRule type="cellIs" dxfId="1771" priority="776" operator="lessThan">
      <formula>0</formula>
    </cfRule>
  </conditionalFormatting>
  <conditionalFormatting sqref="I594">
    <cfRule type="cellIs" dxfId="1770" priority="779" operator="lessThan">
      <formula>0</formula>
    </cfRule>
  </conditionalFormatting>
  <conditionalFormatting sqref="H599:H602">
    <cfRule type="cellIs" dxfId="1769" priority="762" operator="lessThan">
      <formula>0</formula>
    </cfRule>
  </conditionalFormatting>
  <conditionalFormatting sqref="P597">
    <cfRule type="cellIs" dxfId="1768" priority="777" operator="lessThan">
      <formula>0</formula>
    </cfRule>
  </conditionalFormatting>
  <conditionalFormatting sqref="H594">
    <cfRule type="cellIs" dxfId="1767" priority="773" operator="lessThan">
      <formula>0</formula>
    </cfRule>
  </conditionalFormatting>
  <conditionalFormatting sqref="H594:H597">
    <cfRule type="cellIs" dxfId="1766" priority="774" operator="lessThan">
      <formula>0</formula>
    </cfRule>
  </conditionalFormatting>
  <conditionalFormatting sqref="C595:J595">
    <cfRule type="cellIs" dxfId="1765" priority="778" operator="lessThan">
      <formula>0</formula>
    </cfRule>
  </conditionalFormatting>
  <conditionalFormatting sqref="H595:H597">
    <cfRule type="cellIs" dxfId="1764" priority="775" operator="lessThan">
      <formula>0</formula>
    </cfRule>
  </conditionalFormatting>
  <conditionalFormatting sqref="I595 K594:N595 C596:N597">
    <cfRule type="cellIs" dxfId="1763" priority="781" operator="lessThan">
      <formula>0</formula>
    </cfRule>
  </conditionalFormatting>
  <conditionalFormatting sqref="P594:P596">
    <cfRule type="cellIs" dxfId="1762" priority="783" operator="lessThan">
      <formula>0</formula>
    </cfRule>
  </conditionalFormatting>
  <conditionalFormatting sqref="B593">
    <cfRule type="cellIs" dxfId="1761" priority="772" operator="lessThan">
      <formula>0</formula>
    </cfRule>
  </conditionalFormatting>
  <conditionalFormatting sqref="P602">
    <cfRule type="cellIs" dxfId="1760" priority="764" operator="lessThan">
      <formula>0</formula>
    </cfRule>
  </conditionalFormatting>
  <conditionalFormatting sqref="I599">
    <cfRule type="cellIs" dxfId="1759" priority="767" operator="lessThan">
      <formula>0</formula>
    </cfRule>
  </conditionalFormatting>
  <conditionalFormatting sqref="C599:N602">
    <cfRule type="cellIs" dxfId="1758" priority="768" operator="lessThan">
      <formula>0</formula>
    </cfRule>
  </conditionalFormatting>
  <conditionalFormatting sqref="P602">
    <cfRule type="cellIs" dxfId="1757" priority="765" operator="lessThan">
      <formula>0</formula>
    </cfRule>
  </conditionalFormatting>
  <conditionalFormatting sqref="H599">
    <cfRule type="cellIs" dxfId="1756" priority="761" operator="lessThan">
      <formula>0</formula>
    </cfRule>
  </conditionalFormatting>
  <conditionalFormatting sqref="O599:O602">
    <cfRule type="cellIs" dxfId="1755" priority="770" operator="lessThan">
      <formula>0</formula>
    </cfRule>
  </conditionalFormatting>
  <conditionalFormatting sqref="C600:J600">
    <cfRule type="cellIs" dxfId="1754" priority="766" operator="lessThan">
      <formula>0</formula>
    </cfRule>
  </conditionalFormatting>
  <conditionalFormatting sqref="H600:H602">
    <cfRule type="cellIs" dxfId="1753" priority="763" operator="lessThan">
      <formula>0</formula>
    </cfRule>
  </conditionalFormatting>
  <conditionalFormatting sqref="I600 K599:N600 C601:N602">
    <cfRule type="cellIs" dxfId="1752" priority="769" operator="lessThan">
      <formula>0</formula>
    </cfRule>
  </conditionalFormatting>
  <conditionalFormatting sqref="P599:P601">
    <cfRule type="cellIs" dxfId="1751" priority="771" operator="lessThan">
      <formula>0</formula>
    </cfRule>
  </conditionalFormatting>
  <conditionalFormatting sqref="B598">
    <cfRule type="cellIs" dxfId="1750" priority="760" operator="lessThan">
      <formula>0</formula>
    </cfRule>
  </conditionalFormatting>
  <conditionalFormatting sqref="C604:N607">
    <cfRule type="cellIs" dxfId="1749" priority="756" operator="lessThan">
      <formula>0</formula>
    </cfRule>
  </conditionalFormatting>
  <conditionalFormatting sqref="P607">
    <cfRule type="cellIs" dxfId="1748" priority="753" operator="lessThan">
      <formula>0</formula>
    </cfRule>
  </conditionalFormatting>
  <conditionalFormatting sqref="H604">
    <cfRule type="cellIs" dxfId="1747" priority="749" operator="lessThan">
      <formula>0</formula>
    </cfRule>
  </conditionalFormatting>
  <conditionalFormatting sqref="H604:H607">
    <cfRule type="cellIs" dxfId="1746" priority="750" operator="lessThan">
      <formula>0</formula>
    </cfRule>
  </conditionalFormatting>
  <conditionalFormatting sqref="O604:O607">
    <cfRule type="cellIs" dxfId="1745" priority="758" operator="lessThan">
      <formula>0</formula>
    </cfRule>
  </conditionalFormatting>
  <conditionalFormatting sqref="C605:J605">
    <cfRule type="cellIs" dxfId="1744" priority="754" operator="lessThan">
      <formula>0</formula>
    </cfRule>
  </conditionalFormatting>
  <conditionalFormatting sqref="H605:H607">
    <cfRule type="cellIs" dxfId="1743" priority="751" operator="lessThan">
      <formula>0</formula>
    </cfRule>
  </conditionalFormatting>
  <conditionalFormatting sqref="I605 K604:N605 C606:N607">
    <cfRule type="cellIs" dxfId="1742" priority="757" operator="lessThan">
      <formula>0</formula>
    </cfRule>
  </conditionalFormatting>
  <conditionalFormatting sqref="P604:P606">
    <cfRule type="cellIs" dxfId="1741" priority="759" operator="lessThan">
      <formula>0</formula>
    </cfRule>
  </conditionalFormatting>
  <conditionalFormatting sqref="C327:I327">
    <cfRule type="cellIs" dxfId="1740" priority="745" operator="lessThan">
      <formula>0</formula>
    </cfRule>
  </conditionalFormatting>
  <conditionalFormatting sqref="C329:I330">
    <cfRule type="cellIs" dxfId="1739" priority="746" operator="lessThan">
      <formula>0</formula>
    </cfRule>
  </conditionalFormatting>
  <conditionalFormatting sqref="O464:P464">
    <cfRule type="cellIs" dxfId="1738" priority="729" operator="lessThan">
      <formula>0</formula>
    </cfRule>
  </conditionalFormatting>
  <conditionalFormatting sqref="O457:O460">
    <cfRule type="cellIs" dxfId="1737" priority="730" operator="lessThan">
      <formula>0</formula>
    </cfRule>
  </conditionalFormatting>
  <conditionalFormatting sqref="P579:P581">
    <cfRule type="cellIs" dxfId="1736" priority="681" operator="lessThan">
      <formula>0</formula>
    </cfRule>
  </conditionalFormatting>
  <conditionalFormatting sqref="B456">
    <cfRule type="cellIs" dxfId="1735" priority="747" operator="lessThan">
      <formula>0</formula>
    </cfRule>
  </conditionalFormatting>
  <conditionalFormatting sqref="O584:O587">
    <cfRule type="cellIs" dxfId="1734" priority="691" operator="lessThan">
      <formula>0</formula>
    </cfRule>
  </conditionalFormatting>
  <conditionalFormatting sqref="C328:I328">
    <cfRule type="cellIs" dxfId="1733" priority="744" operator="lessThan">
      <formula>0</formula>
    </cfRule>
  </conditionalFormatting>
  <conditionalFormatting sqref="C331:I331">
    <cfRule type="cellIs" dxfId="1732" priority="743" operator="lessThan">
      <formula>0</formula>
    </cfRule>
  </conditionalFormatting>
  <conditionalFormatting sqref="C341:I342">
    <cfRule type="cellIs" dxfId="1731" priority="742" operator="lessThan">
      <formula>0</formula>
    </cfRule>
  </conditionalFormatting>
  <conditionalFormatting sqref="C339:I339">
    <cfRule type="cellIs" dxfId="1730" priority="741" operator="lessThan">
      <formula>0</formula>
    </cfRule>
  </conditionalFormatting>
  <conditionalFormatting sqref="C340:I340">
    <cfRule type="cellIs" dxfId="1729" priority="740" operator="lessThan">
      <formula>0</formula>
    </cfRule>
  </conditionalFormatting>
  <conditionalFormatting sqref="C343:I343">
    <cfRule type="cellIs" dxfId="1728" priority="739" operator="lessThan">
      <formula>0</formula>
    </cfRule>
  </conditionalFormatting>
  <conditionalFormatting sqref="C551:I554">
    <cfRule type="cellIs" dxfId="1727" priority="737" operator="lessThan">
      <formula>0</formula>
    </cfRule>
  </conditionalFormatting>
  <conditionalFormatting sqref="C552:I552">
    <cfRule type="cellIs" dxfId="1726" priority="736" operator="lessThan">
      <formula>0</formula>
    </cfRule>
  </conditionalFormatting>
  <conditionalFormatting sqref="C553:I554">
    <cfRule type="cellIs" dxfId="1725" priority="738" operator="lessThan">
      <formula>0</formula>
    </cfRule>
  </conditionalFormatting>
  <conditionalFormatting sqref="P509">
    <cfRule type="cellIs" dxfId="1724" priority="718" operator="lessThan">
      <formula>0</formula>
    </cfRule>
  </conditionalFormatting>
  <conditionalFormatting sqref="P509">
    <cfRule type="cellIs" dxfId="1723" priority="719" operator="lessThan">
      <formula>0</formula>
    </cfRule>
  </conditionalFormatting>
  <conditionalFormatting sqref="C567:I570">
    <cfRule type="cellIs" dxfId="1722" priority="734" operator="lessThan">
      <formula>0</formula>
    </cfRule>
  </conditionalFormatting>
  <conditionalFormatting sqref="C568:I568">
    <cfRule type="cellIs" dxfId="1721" priority="733" operator="lessThan">
      <formula>0</formula>
    </cfRule>
  </conditionalFormatting>
  <conditionalFormatting sqref="C569:I570">
    <cfRule type="cellIs" dxfId="1720" priority="735" operator="lessThan">
      <formula>0</formula>
    </cfRule>
  </conditionalFormatting>
  <conditionalFormatting sqref="C437:C440">
    <cfRule type="cellIs" dxfId="1719" priority="732" operator="lessThan">
      <formula>0</formula>
    </cfRule>
  </conditionalFormatting>
  <conditionalFormatting sqref="O444:O447">
    <cfRule type="cellIs" dxfId="1718" priority="731" operator="lessThan">
      <formula>0</formula>
    </cfRule>
  </conditionalFormatting>
  <conditionalFormatting sqref="P465:P468">
    <cfRule type="cellIs" dxfId="1717" priority="728" operator="lessThan">
      <formula>0</formula>
    </cfRule>
  </conditionalFormatting>
  <conditionalFormatting sqref="P469:P470">
    <cfRule type="cellIs" dxfId="1716" priority="727" operator="lessThan">
      <formula>0</formula>
    </cfRule>
  </conditionalFormatting>
  <conditionalFormatting sqref="P470">
    <cfRule type="cellIs" dxfId="1715" priority="726" operator="lessThan">
      <formula>0</formula>
    </cfRule>
  </conditionalFormatting>
  <conditionalFormatting sqref="P469">
    <cfRule type="cellIs" dxfId="1714" priority="725" operator="lessThan">
      <formula>0</formula>
    </cfRule>
  </conditionalFormatting>
  <conditionalFormatting sqref="O465:O468">
    <cfRule type="cellIs" dxfId="1713" priority="724" operator="lessThan">
      <formula>0</formula>
    </cfRule>
  </conditionalFormatting>
  <conditionalFormatting sqref="B464">
    <cfRule type="cellIs" dxfId="1712" priority="723" operator="lessThan">
      <formula>0</formula>
    </cfRule>
  </conditionalFormatting>
  <conditionalFormatting sqref="C579:N582">
    <cfRule type="cellIs" dxfId="1711" priority="678" operator="lessThan">
      <formula>0</formula>
    </cfRule>
  </conditionalFormatting>
  <conditionalFormatting sqref="P582">
    <cfRule type="cellIs" dxfId="1710" priority="675" operator="lessThan">
      <formula>0</formula>
    </cfRule>
  </conditionalFormatting>
  <conditionalFormatting sqref="O505:O508">
    <cfRule type="cellIs" dxfId="1709" priority="717" operator="lessThan">
      <formula>0</formula>
    </cfRule>
  </conditionalFormatting>
  <conditionalFormatting sqref="H579:H582">
    <cfRule type="cellIs" dxfId="1708" priority="672" operator="lessThan">
      <formula>0</formula>
    </cfRule>
  </conditionalFormatting>
  <conditionalFormatting sqref="P462">
    <cfRule type="cellIs" dxfId="1707" priority="722" operator="lessThan">
      <formula>0</formula>
    </cfRule>
  </conditionalFormatting>
  <conditionalFormatting sqref="P505:P508 P510 P512:P518">
    <cfRule type="cellIs" dxfId="1706" priority="721" operator="lessThan">
      <formula>0</formula>
    </cfRule>
  </conditionalFormatting>
  <conditionalFormatting sqref="O504">
    <cfRule type="cellIs" dxfId="1705" priority="720" operator="lessThan">
      <formula>0</formula>
    </cfRule>
  </conditionalFormatting>
  <conditionalFormatting sqref="O512:O516">
    <cfRule type="cellIs" dxfId="1704" priority="716" operator="lessThan">
      <formula>0</formula>
    </cfRule>
  </conditionalFormatting>
  <conditionalFormatting sqref="P528:P531 P533">
    <cfRule type="cellIs" dxfId="1703" priority="714" operator="lessThan">
      <formula>0</formula>
    </cfRule>
  </conditionalFormatting>
  <conditionalFormatting sqref="B504">
    <cfRule type="cellIs" dxfId="1702" priority="715" operator="lessThan">
      <formula>0</formula>
    </cfRule>
  </conditionalFormatting>
  <conditionalFormatting sqref="O527">
    <cfRule type="cellIs" dxfId="1701" priority="713" operator="lessThan">
      <formula>0</formula>
    </cfRule>
  </conditionalFormatting>
  <conditionalFormatting sqref="P532">
    <cfRule type="cellIs" dxfId="1700" priority="712" operator="lessThan">
      <formula>0</formula>
    </cfRule>
  </conditionalFormatting>
  <conditionalFormatting sqref="P532">
    <cfRule type="cellIs" dxfId="1699" priority="711" operator="lessThan">
      <formula>0</formula>
    </cfRule>
  </conditionalFormatting>
  <conditionalFormatting sqref="O528:O531">
    <cfRule type="cellIs" dxfId="1698" priority="710" operator="lessThan">
      <formula>0</formula>
    </cfRule>
  </conditionalFormatting>
  <conditionalFormatting sqref="P540 P535:P538">
    <cfRule type="cellIs" dxfId="1697" priority="708" operator="lessThan">
      <formula>0</formula>
    </cfRule>
  </conditionalFormatting>
  <conditionalFormatting sqref="P539">
    <cfRule type="cellIs" dxfId="1696" priority="706" operator="lessThan">
      <formula>0</formula>
    </cfRule>
  </conditionalFormatting>
  <conditionalFormatting sqref="B527">
    <cfRule type="cellIs" dxfId="1695" priority="709" operator="lessThan">
      <formula>0</formula>
    </cfRule>
  </conditionalFormatting>
  <conditionalFormatting sqref="O534">
    <cfRule type="cellIs" dxfId="1694" priority="707" operator="lessThan">
      <formula>0</formula>
    </cfRule>
  </conditionalFormatting>
  <conditionalFormatting sqref="O535:O538">
    <cfRule type="cellIs" dxfId="1693" priority="704" operator="lessThan">
      <formula>0</formula>
    </cfRule>
  </conditionalFormatting>
  <conditionalFormatting sqref="P539">
    <cfRule type="cellIs" dxfId="1692" priority="705" operator="lessThan">
      <formula>0</formula>
    </cfRule>
  </conditionalFormatting>
  <conditionalFormatting sqref="O573:O575 O577">
    <cfRule type="cellIs" dxfId="1691" priority="702" operator="lessThan">
      <formula>0</formula>
    </cfRule>
  </conditionalFormatting>
  <conditionalFormatting sqref="P573:P575">
    <cfRule type="cellIs" dxfId="1690" priority="703" operator="lessThan">
      <formula>0</formula>
    </cfRule>
  </conditionalFormatting>
  <conditionalFormatting sqref="C575:I575">
    <cfRule type="cellIs" dxfId="1689" priority="695" operator="lessThan">
      <formula>0</formula>
    </cfRule>
  </conditionalFormatting>
  <conditionalFormatting sqref="C573:I575">
    <cfRule type="cellIs" dxfId="1688" priority="694" operator="lessThan">
      <formula>0</formula>
    </cfRule>
  </conditionalFormatting>
  <conditionalFormatting sqref="B572">
    <cfRule type="cellIs" dxfId="1687" priority="696" operator="lessThan">
      <formula>0</formula>
    </cfRule>
  </conditionalFormatting>
  <conditionalFormatting sqref="J573:N575">
    <cfRule type="cellIs" dxfId="1686" priority="700" operator="lessThan">
      <formula>0</formula>
    </cfRule>
  </conditionalFormatting>
  <conditionalFormatting sqref="O579:O582">
    <cfRule type="cellIs" dxfId="1685" priority="680" operator="lessThan">
      <formula>0</formula>
    </cfRule>
  </conditionalFormatting>
  <conditionalFormatting sqref="P576:P577">
    <cfRule type="cellIs" dxfId="1684" priority="697" operator="lessThan">
      <formula>0</formula>
    </cfRule>
  </conditionalFormatting>
  <conditionalFormatting sqref="C584:N587">
    <cfRule type="cellIs" dxfId="1683" priority="689" operator="lessThan">
      <formula>0</formula>
    </cfRule>
  </conditionalFormatting>
  <conditionalFormatting sqref="P576:P577">
    <cfRule type="cellIs" dxfId="1682" priority="698" operator="lessThan">
      <formula>0</formula>
    </cfRule>
  </conditionalFormatting>
  <conditionalFormatting sqref="J574">
    <cfRule type="cellIs" dxfId="1681" priority="699" operator="lessThan">
      <formula>0</formula>
    </cfRule>
  </conditionalFormatting>
  <conditionalFormatting sqref="J575:N575 K573:N574">
    <cfRule type="cellIs" dxfId="1680" priority="701" operator="lessThan">
      <formula>0</formula>
    </cfRule>
  </conditionalFormatting>
  <conditionalFormatting sqref="I580 K579:N580 C581:N582">
    <cfRule type="cellIs" dxfId="1679" priority="679" operator="lessThan">
      <formula>0</formula>
    </cfRule>
  </conditionalFormatting>
  <conditionalFormatting sqref="P584:P586">
    <cfRule type="cellIs" dxfId="1678" priority="692" operator="lessThan">
      <formula>0</formula>
    </cfRule>
  </conditionalFormatting>
  <conditionalFormatting sqref="H585:H587">
    <cfRule type="cellIs" dxfId="1677" priority="684" operator="lessThan">
      <formula>0</formula>
    </cfRule>
  </conditionalFormatting>
  <conditionalFormatting sqref="C574:I574">
    <cfRule type="cellIs" dxfId="1676" priority="693" operator="lessThan">
      <formula>0</formula>
    </cfRule>
  </conditionalFormatting>
  <conditionalFormatting sqref="P587">
    <cfRule type="cellIs" dxfId="1675" priority="685" operator="lessThan">
      <formula>0</formula>
    </cfRule>
  </conditionalFormatting>
  <conditionalFormatting sqref="I584">
    <cfRule type="cellIs" dxfId="1674" priority="688" operator="lessThan">
      <formula>0</formula>
    </cfRule>
  </conditionalFormatting>
  <conditionalFormatting sqref="C585:J585">
    <cfRule type="cellIs" dxfId="1673" priority="687" operator="lessThan">
      <formula>0</formula>
    </cfRule>
  </conditionalFormatting>
  <conditionalFormatting sqref="P587">
    <cfRule type="cellIs" dxfId="1672" priority="686" operator="lessThan">
      <formula>0</formula>
    </cfRule>
  </conditionalFormatting>
  <conditionalFormatting sqref="H584">
    <cfRule type="cellIs" dxfId="1671" priority="682" operator="lessThan">
      <formula>0</formula>
    </cfRule>
  </conditionalFormatting>
  <conditionalFormatting sqref="H584:H587">
    <cfRule type="cellIs" dxfId="1670" priority="683" operator="lessThan">
      <formula>0</formula>
    </cfRule>
  </conditionalFormatting>
  <conditionalFormatting sqref="B583">
    <cfRule type="cellIs" dxfId="1669" priority="669" operator="lessThan">
      <formula>0</formula>
    </cfRule>
  </conditionalFormatting>
  <conditionalFormatting sqref="H579">
    <cfRule type="cellIs" dxfId="1668" priority="671" operator="lessThan">
      <formula>0</formula>
    </cfRule>
  </conditionalFormatting>
  <conditionalFormatting sqref="I585 K584:N585 C586:N587">
    <cfRule type="cellIs" dxfId="1667" priority="690" operator="lessThan">
      <formula>0</formula>
    </cfRule>
  </conditionalFormatting>
  <conditionalFormatting sqref="H580:H582">
    <cfRule type="cellIs" dxfId="1666" priority="673" operator="lessThan">
      <formula>0</formula>
    </cfRule>
  </conditionalFormatting>
  <conditionalFormatting sqref="P582">
    <cfRule type="cellIs" dxfId="1665" priority="674" operator="lessThan">
      <formula>0</formula>
    </cfRule>
  </conditionalFormatting>
  <conditionalFormatting sqref="I579">
    <cfRule type="cellIs" dxfId="1664" priority="677" operator="lessThan">
      <formula>0</formula>
    </cfRule>
  </conditionalFormatting>
  <conditionalFormatting sqref="H590:H592">
    <cfRule type="cellIs" dxfId="1663" priority="662" operator="lessThan">
      <formula>0</formula>
    </cfRule>
  </conditionalFormatting>
  <conditionalFormatting sqref="C580:J580">
    <cfRule type="cellIs" dxfId="1662" priority="676" operator="lessThan">
      <formula>0</formula>
    </cfRule>
  </conditionalFormatting>
  <conditionalFormatting sqref="B578">
    <cfRule type="cellIs" dxfId="1661" priority="670" operator="lessThan">
      <formula>0</formula>
    </cfRule>
  </conditionalFormatting>
  <conditionalFormatting sqref="P589:P591">
    <cfRule type="cellIs" dxfId="1660" priority="668" operator="lessThan">
      <formula>0</formula>
    </cfRule>
  </conditionalFormatting>
  <conditionalFormatting sqref="B588">
    <cfRule type="cellIs" dxfId="1659" priority="659" operator="lessThan">
      <formula>0</formula>
    </cfRule>
  </conditionalFormatting>
  <conditionalFormatting sqref="H589">
    <cfRule type="cellIs" dxfId="1658" priority="660" operator="lessThan">
      <formula>0</formula>
    </cfRule>
  </conditionalFormatting>
  <conditionalFormatting sqref="O589:O591">
    <cfRule type="cellIs" dxfId="1657" priority="667" operator="lessThan">
      <formula>0</formula>
    </cfRule>
  </conditionalFormatting>
  <conditionalFormatting sqref="P592">
    <cfRule type="cellIs" dxfId="1656" priority="663" operator="lessThan">
      <formula>0</formula>
    </cfRule>
  </conditionalFormatting>
  <conditionalFormatting sqref="I589">
    <cfRule type="cellIs" dxfId="1655" priority="666" operator="lessThan">
      <formula>0</formula>
    </cfRule>
  </conditionalFormatting>
  <conditionalFormatting sqref="P592">
    <cfRule type="cellIs" dxfId="1654" priority="664" operator="lessThan">
      <formula>0</formula>
    </cfRule>
  </conditionalFormatting>
  <conditionalFormatting sqref="B566">
    <cfRule type="cellIs" dxfId="1653" priority="658" operator="lessThan">
      <formula>0</formula>
    </cfRule>
  </conditionalFormatting>
  <conditionalFormatting sqref="H589:H592">
    <cfRule type="cellIs" dxfId="1652" priority="661" operator="lessThan">
      <formula>0</formula>
    </cfRule>
  </conditionalFormatting>
  <conditionalFormatting sqref="C590:J590">
    <cfRule type="cellIs" dxfId="1651" priority="665" operator="lessThan">
      <formula>0</formula>
    </cfRule>
  </conditionalFormatting>
  <conditionalFormatting sqref="B566">
    <cfRule type="cellIs" dxfId="1650" priority="657" operator="lessThan">
      <formula>0</formula>
    </cfRule>
  </conditionalFormatting>
  <conditionalFormatting sqref="B632">
    <cfRule type="cellIs" dxfId="1649" priority="645" operator="lessThan">
      <formula>0</formula>
    </cfRule>
  </conditionalFormatting>
  <conditionalFormatting sqref="B549">
    <cfRule type="cellIs" dxfId="1648" priority="655" operator="lessThan">
      <formula>0</formula>
    </cfRule>
  </conditionalFormatting>
  <conditionalFormatting sqref="B549">
    <cfRule type="cellIs" dxfId="1647" priority="656" operator="lessThan">
      <formula>0</formula>
    </cfRule>
  </conditionalFormatting>
  <conditionalFormatting sqref="B577">
    <cfRule type="cellIs" dxfId="1646" priority="653" operator="lessThan">
      <formula>0</formula>
    </cfRule>
  </conditionalFormatting>
  <conditionalFormatting sqref="B577">
    <cfRule type="cellIs" dxfId="1645" priority="654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1644" priority="652" operator="lessThan">
      <formula>0</formula>
    </cfRule>
  </conditionalFormatting>
  <conditionalFormatting sqref="B616">
    <cfRule type="cellIs" dxfId="1643" priority="649" operator="lessThan">
      <formula>0</formula>
    </cfRule>
  </conditionalFormatting>
  <conditionalFormatting sqref="B609">
    <cfRule type="cellIs" dxfId="1642" priority="651" operator="lessThan">
      <formula>0</formula>
    </cfRule>
  </conditionalFormatting>
  <conditionalFormatting sqref="B613">
    <cfRule type="cellIs" dxfId="1641" priority="650" operator="lessThan">
      <formula>0</formula>
    </cfRule>
  </conditionalFormatting>
  <conditionalFormatting sqref="B637">
    <cfRule type="cellIs" dxfId="1640" priority="648" operator="lessThan">
      <formula>0</formula>
    </cfRule>
  </conditionalFormatting>
  <conditionalFormatting sqref="B646">
    <cfRule type="cellIs" dxfId="1639" priority="647" operator="lessThan">
      <formula>0</formula>
    </cfRule>
  </conditionalFormatting>
  <conditionalFormatting sqref="I649:P649 O647:P648 O650:P650">
    <cfRule type="cellIs" dxfId="1638" priority="646" operator="lessThan">
      <formula>0</formula>
    </cfRule>
  </conditionalFormatting>
  <conditionalFormatting sqref="O632">
    <cfRule type="cellIs" dxfId="1637" priority="643" operator="lessThan">
      <formula>0</formula>
    </cfRule>
  </conditionalFormatting>
  <conditionalFormatting sqref="O632">
    <cfRule type="cellIs" dxfId="1636" priority="644" operator="lessThan">
      <formula>0</formula>
    </cfRule>
  </conditionalFormatting>
  <conditionalFormatting sqref="O398:P398 P399:P401">
    <cfRule type="cellIs" dxfId="1635" priority="630" operator="lessThan">
      <formula>0</formula>
    </cfRule>
  </conditionalFormatting>
  <conditionalFormatting sqref="B392">
    <cfRule type="cellIs" dxfId="1634" priority="631" operator="lessThan">
      <formula>0</formula>
    </cfRule>
  </conditionalFormatting>
  <conditionalFormatting sqref="O399:O401">
    <cfRule type="cellIs" dxfId="1633" priority="628" operator="lessThan">
      <formula>0</formula>
    </cfRule>
  </conditionalFormatting>
  <conditionalFormatting sqref="O398">
    <cfRule type="cellIs" dxfId="1632" priority="629" operator="lessThan">
      <formula>0</formula>
    </cfRule>
  </conditionalFormatting>
  <conditionalFormatting sqref="P402">
    <cfRule type="cellIs" dxfId="1631" priority="626" operator="lessThan">
      <formula>0</formula>
    </cfRule>
  </conditionalFormatting>
  <conditionalFormatting sqref="P403">
    <cfRule type="cellIs" dxfId="1630" priority="627" operator="lessThan">
      <formula>0</formula>
    </cfRule>
  </conditionalFormatting>
  <conditionalFormatting sqref="B398">
    <cfRule type="cellIs" dxfId="1629" priority="624" operator="lessThan">
      <formula>0</formula>
    </cfRule>
  </conditionalFormatting>
  <conditionalFormatting sqref="P402">
    <cfRule type="cellIs" dxfId="1628" priority="625" operator="lessThan">
      <formula>0</formula>
    </cfRule>
  </conditionalFormatting>
  <conditionalFormatting sqref="O557:O560">
    <cfRule type="cellIs" dxfId="1627" priority="622" operator="lessThan">
      <formula>0</formula>
    </cfRule>
  </conditionalFormatting>
  <conditionalFormatting sqref="P557:P559">
    <cfRule type="cellIs" dxfId="1626" priority="623" operator="lessThan">
      <formula>0</formula>
    </cfRule>
  </conditionalFormatting>
  <conditionalFormatting sqref="C622:I622">
    <cfRule type="cellIs" dxfId="1625" priority="642" operator="lessThan">
      <formula>0</formula>
    </cfRule>
  </conditionalFormatting>
  <conditionalFormatting sqref="C623:I623">
    <cfRule type="cellIs" dxfId="1624" priority="641" operator="lessThan">
      <formula>0</formula>
    </cfRule>
  </conditionalFormatting>
  <conditionalFormatting sqref="C628:M628">
    <cfRule type="cellIs" dxfId="1623" priority="640" operator="lessThan">
      <formula>0</formula>
    </cfRule>
  </conditionalFormatting>
  <conditionalFormatting sqref="C617:N617">
    <cfRule type="cellIs" dxfId="1622" priority="639" operator="lessThan">
      <formula>0</formula>
    </cfRule>
  </conditionalFormatting>
  <conditionalFormatting sqref="O620">
    <cfRule type="cellIs" dxfId="1621" priority="638" operator="lessThan">
      <formula>0</formula>
    </cfRule>
  </conditionalFormatting>
  <conditionalFormatting sqref="O393:O395">
    <cfRule type="cellIs" dxfId="1620" priority="635" operator="lessThan">
      <formula>0</formula>
    </cfRule>
  </conditionalFormatting>
  <conditionalFormatting sqref="P396">
    <cfRule type="cellIs" dxfId="1619" priority="632" operator="lessThan">
      <formula>0</formula>
    </cfRule>
  </conditionalFormatting>
  <conditionalFormatting sqref="P397">
    <cfRule type="cellIs" dxfId="1618" priority="634" operator="lessThan">
      <formula>0</formula>
    </cfRule>
  </conditionalFormatting>
  <conditionalFormatting sqref="O392:P392 P393:P395">
    <cfRule type="cellIs" dxfId="1617" priority="637" operator="lessThan">
      <formula>0</formula>
    </cfRule>
  </conditionalFormatting>
  <conditionalFormatting sqref="O392">
    <cfRule type="cellIs" dxfId="1616" priority="636" operator="lessThan">
      <formula>0</formula>
    </cfRule>
  </conditionalFormatting>
  <conditionalFormatting sqref="P396">
    <cfRule type="cellIs" dxfId="1615" priority="633" operator="lessThan">
      <formula>0</formula>
    </cfRule>
  </conditionalFormatting>
  <conditionalFormatting sqref="I558 K558:N558 C559:N560 K557:M557">
    <cfRule type="cellIs" dxfId="1614" priority="621" operator="lessThan">
      <formula>0</formula>
    </cfRule>
  </conditionalFormatting>
  <conditionalFormatting sqref="C558:N560 C557:M557">
    <cfRule type="cellIs" dxfId="1613" priority="620" operator="lessThan">
      <formula>0</formula>
    </cfRule>
  </conditionalFormatting>
  <conditionalFormatting sqref="I557">
    <cfRule type="cellIs" dxfId="1612" priority="619" operator="lessThan">
      <formula>0</formula>
    </cfRule>
  </conditionalFormatting>
  <conditionalFormatting sqref="P560">
    <cfRule type="cellIs" dxfId="1611" priority="617" operator="lessThan">
      <formula>0</formula>
    </cfRule>
  </conditionalFormatting>
  <conditionalFormatting sqref="C558:J558">
    <cfRule type="cellIs" dxfId="1610" priority="618" operator="lessThan">
      <formula>0</formula>
    </cfRule>
  </conditionalFormatting>
  <conditionalFormatting sqref="H558:H560">
    <cfRule type="cellIs" dxfId="1609" priority="615" operator="lessThan">
      <formula>0</formula>
    </cfRule>
  </conditionalFormatting>
  <conditionalFormatting sqref="P560">
    <cfRule type="cellIs" dxfId="1608" priority="616" operator="lessThan">
      <formula>0</formula>
    </cfRule>
  </conditionalFormatting>
  <conditionalFormatting sqref="H557:H560">
    <cfRule type="cellIs" dxfId="1607" priority="614" operator="lessThan">
      <formula>0</formula>
    </cfRule>
  </conditionalFormatting>
  <conditionalFormatting sqref="B556">
    <cfRule type="cellIs" dxfId="1606" priority="612" operator="lessThan">
      <formula>0</formula>
    </cfRule>
  </conditionalFormatting>
  <conditionalFormatting sqref="H557">
    <cfRule type="cellIs" dxfId="1605" priority="613" operator="lessThan">
      <formula>0</formula>
    </cfRule>
  </conditionalFormatting>
  <conditionalFormatting sqref="P562:P564">
    <cfRule type="cellIs" dxfId="1604" priority="611" operator="lessThan">
      <formula>0</formula>
    </cfRule>
  </conditionalFormatting>
  <conditionalFormatting sqref="O562:O565">
    <cfRule type="cellIs" dxfId="1603" priority="610" operator="lessThan">
      <formula>0</formula>
    </cfRule>
  </conditionalFormatting>
  <conditionalFormatting sqref="I563 C564:N565 K562:M563">
    <cfRule type="cellIs" dxfId="1602" priority="609" operator="lessThan">
      <formula>0</formula>
    </cfRule>
  </conditionalFormatting>
  <conditionalFormatting sqref="C564:N565 C562:M563">
    <cfRule type="cellIs" dxfId="1601" priority="608" operator="lessThan">
      <formula>0</formula>
    </cfRule>
  </conditionalFormatting>
  <conditionalFormatting sqref="I562">
    <cfRule type="cellIs" dxfId="1600" priority="607" operator="lessThan">
      <formula>0</formula>
    </cfRule>
  </conditionalFormatting>
  <conditionalFormatting sqref="C563:J563">
    <cfRule type="cellIs" dxfId="1599" priority="606" operator="lessThan">
      <formula>0</formula>
    </cfRule>
  </conditionalFormatting>
  <conditionalFormatting sqref="P565">
    <cfRule type="cellIs" dxfId="1598" priority="605" operator="lessThan">
      <formula>0</formula>
    </cfRule>
  </conditionalFormatting>
  <conditionalFormatting sqref="P565">
    <cfRule type="cellIs" dxfId="1597" priority="604" operator="lessThan">
      <formula>0</formula>
    </cfRule>
  </conditionalFormatting>
  <conditionalFormatting sqref="H562:H565">
    <cfRule type="cellIs" dxfId="1596" priority="602" operator="lessThan">
      <formula>0</formula>
    </cfRule>
  </conditionalFormatting>
  <conditionalFormatting sqref="H562">
    <cfRule type="cellIs" dxfId="1595" priority="601" operator="lessThan">
      <formula>0</formula>
    </cfRule>
  </conditionalFormatting>
  <conditionalFormatting sqref="H563:H565">
    <cfRule type="cellIs" dxfId="1594" priority="603" operator="lessThan">
      <formula>0</formula>
    </cfRule>
  </conditionalFormatting>
  <conditionalFormatting sqref="B561">
    <cfRule type="cellIs" dxfId="1593" priority="600" operator="lessThan">
      <formula>0</formula>
    </cfRule>
  </conditionalFormatting>
  <conditionalFormatting sqref="N341">
    <cfRule type="cellIs" dxfId="1592" priority="599" operator="lessThan">
      <formula>0</formula>
    </cfRule>
  </conditionalFormatting>
  <conditionalFormatting sqref="N347">
    <cfRule type="cellIs" dxfId="1591" priority="598" operator="lessThan">
      <formula>0</formula>
    </cfRule>
  </conditionalFormatting>
  <conditionalFormatting sqref="N353">
    <cfRule type="cellIs" dxfId="1590" priority="597" operator="lessThan">
      <formula>0</formula>
    </cfRule>
  </conditionalFormatting>
  <conditionalFormatting sqref="N335">
    <cfRule type="cellIs" dxfId="1589" priority="596" operator="lessThan">
      <formula>0</formula>
    </cfRule>
  </conditionalFormatting>
  <conditionalFormatting sqref="B352">
    <cfRule type="cellIs" dxfId="1588" priority="580" operator="lessThan">
      <formula>0</formula>
    </cfRule>
  </conditionalFormatting>
  <conditionalFormatting sqref="B546">
    <cfRule type="cellIs" dxfId="1587" priority="590" operator="lessThan">
      <formula>0</formula>
    </cfRule>
  </conditionalFormatting>
  <conditionalFormatting sqref="B347:B348">
    <cfRule type="cellIs" dxfId="1586" priority="585" operator="lessThan">
      <formula>0</formula>
    </cfRule>
  </conditionalFormatting>
  <conditionalFormatting sqref="B353:B354">
    <cfRule type="cellIs" dxfId="1585" priority="582" operator="lessThan">
      <formula>0</formula>
    </cfRule>
  </conditionalFormatting>
  <conditionalFormatting sqref="C327:M330">
    <cfRule type="cellIs" dxfId="1584" priority="595" operator="lessThan">
      <formula>0</formula>
    </cfRule>
  </conditionalFormatting>
  <conditionalFormatting sqref="B404">
    <cfRule type="cellIs" dxfId="1583" priority="594" operator="lessThan">
      <formula>0</formula>
    </cfRule>
  </conditionalFormatting>
  <conditionalFormatting sqref="B404">
    <cfRule type="cellIs" dxfId="1582" priority="593" operator="lessThan">
      <formula>0</formula>
    </cfRule>
  </conditionalFormatting>
  <conditionalFormatting sqref="B367 B373 B357:B361 B351:B355 B345:B349 B339:B343 B333:B337 B327:B331">
    <cfRule type="cellIs" dxfId="1581" priority="592" operator="lessThan">
      <formula>0</formula>
    </cfRule>
  </conditionalFormatting>
  <conditionalFormatting sqref="B335:B336">
    <cfRule type="cellIs" dxfId="1580" priority="588" operator="lessThan">
      <formula>0</formula>
    </cfRule>
  </conditionalFormatting>
  <conditionalFormatting sqref="B333">
    <cfRule type="cellIs" dxfId="1579" priority="587" operator="lessThan">
      <formula>0</formula>
    </cfRule>
  </conditionalFormatting>
  <conditionalFormatting sqref="B543:B545">
    <cfRule type="cellIs" dxfId="1578" priority="591" operator="lessThan">
      <formula>0</formula>
    </cfRule>
  </conditionalFormatting>
  <conditionalFormatting sqref="B542">
    <cfRule type="cellIs" dxfId="1577" priority="589" operator="lessThan">
      <formula>0</formula>
    </cfRule>
  </conditionalFormatting>
  <conditionalFormatting sqref="B373">
    <cfRule type="cellIs" dxfId="1576" priority="576" operator="lessThan">
      <formula>0</formula>
    </cfRule>
  </conditionalFormatting>
  <conditionalFormatting sqref="B334">
    <cfRule type="cellIs" dxfId="1575" priority="586" operator="lessThan">
      <formula>0</formula>
    </cfRule>
  </conditionalFormatting>
  <conditionalFormatting sqref="B345">
    <cfRule type="cellIs" dxfId="1574" priority="584" operator="lessThan">
      <formula>0</formula>
    </cfRule>
  </conditionalFormatting>
  <conditionalFormatting sqref="B346">
    <cfRule type="cellIs" dxfId="1573" priority="583" operator="lessThan">
      <formula>0</formula>
    </cfRule>
  </conditionalFormatting>
  <conditionalFormatting sqref="B351">
    <cfRule type="cellIs" dxfId="1572" priority="581" operator="lessThan">
      <formula>0</formula>
    </cfRule>
  </conditionalFormatting>
  <conditionalFormatting sqref="B359:B360">
    <cfRule type="cellIs" dxfId="1571" priority="579" operator="lessThan">
      <formula>0</formula>
    </cfRule>
  </conditionalFormatting>
  <conditionalFormatting sqref="B357">
    <cfRule type="cellIs" dxfId="1570" priority="578" operator="lessThan">
      <formula>0</formula>
    </cfRule>
  </conditionalFormatting>
  <conditionalFormatting sqref="B358">
    <cfRule type="cellIs" dxfId="1569" priority="577" operator="lessThan">
      <formula>0</formula>
    </cfRule>
  </conditionalFormatting>
  <conditionalFormatting sqref="B367">
    <cfRule type="cellIs" dxfId="1568" priority="575" operator="lessThan">
      <formula>0</formula>
    </cfRule>
  </conditionalFormatting>
  <conditionalFormatting sqref="B361">
    <cfRule type="cellIs" dxfId="1567" priority="574" operator="lessThan">
      <formula>0</formula>
    </cfRule>
  </conditionalFormatting>
  <conditionalFormatting sqref="B355">
    <cfRule type="cellIs" dxfId="1566" priority="573" operator="lessThan">
      <formula>0</formula>
    </cfRule>
  </conditionalFormatting>
  <conditionalFormatting sqref="B349">
    <cfRule type="cellIs" dxfId="1565" priority="572" operator="lessThan">
      <formula>0</formula>
    </cfRule>
  </conditionalFormatting>
  <conditionalFormatting sqref="B337">
    <cfRule type="cellIs" dxfId="1564" priority="571" operator="lessThan">
      <formula>0</formula>
    </cfRule>
  </conditionalFormatting>
  <conditionalFormatting sqref="B599:B602">
    <cfRule type="cellIs" dxfId="1563" priority="566" operator="lessThan">
      <formula>0</formula>
    </cfRule>
  </conditionalFormatting>
  <conditionalFormatting sqref="B594:B597">
    <cfRule type="cellIs" dxfId="1562" priority="569" operator="lessThan">
      <formula>0</formula>
    </cfRule>
  </conditionalFormatting>
  <conditionalFormatting sqref="B595">
    <cfRule type="cellIs" dxfId="1561" priority="568" operator="lessThan">
      <formula>0</formula>
    </cfRule>
  </conditionalFormatting>
  <conditionalFormatting sqref="B596:B597">
    <cfRule type="cellIs" dxfId="1560" priority="570" operator="lessThan">
      <formula>0</formula>
    </cfRule>
  </conditionalFormatting>
  <conditionalFormatting sqref="B606:B607">
    <cfRule type="cellIs" dxfId="1559" priority="564" operator="lessThan">
      <formula>0</formula>
    </cfRule>
  </conditionalFormatting>
  <conditionalFormatting sqref="B600">
    <cfRule type="cellIs" dxfId="1558" priority="565" operator="lessThan">
      <formula>0</formula>
    </cfRule>
  </conditionalFormatting>
  <conditionalFormatting sqref="B601:B602">
    <cfRule type="cellIs" dxfId="1557" priority="567" operator="lessThan">
      <formula>0</formula>
    </cfRule>
  </conditionalFormatting>
  <conditionalFormatting sqref="B604:B607">
    <cfRule type="cellIs" dxfId="1556" priority="563" operator="lessThan">
      <formula>0</formula>
    </cfRule>
  </conditionalFormatting>
  <conditionalFormatting sqref="B605">
    <cfRule type="cellIs" dxfId="1555" priority="562" operator="lessThan">
      <formula>0</formula>
    </cfRule>
  </conditionalFormatting>
  <conditionalFormatting sqref="B341:B342">
    <cfRule type="cellIs" dxfId="1554" priority="557" operator="lessThan">
      <formula>0</formula>
    </cfRule>
  </conditionalFormatting>
  <conditionalFormatting sqref="B331">
    <cfRule type="cellIs" dxfId="1553" priority="558" operator="lessThan">
      <formula>0</formula>
    </cfRule>
  </conditionalFormatting>
  <conditionalFormatting sqref="B369:N369">
    <cfRule type="cellIs" dxfId="1552" priority="500" operator="lessThan">
      <formula>0</formula>
    </cfRule>
  </conditionalFormatting>
  <conditionalFormatting sqref="B363:N363">
    <cfRule type="cellIs" dxfId="1551" priority="511" operator="lessThan">
      <formula>0</formula>
    </cfRule>
  </conditionalFormatting>
  <conditionalFormatting sqref="B363:N363">
    <cfRule type="cellIs" dxfId="1550" priority="510" operator="lessThan">
      <formula>0</formula>
    </cfRule>
  </conditionalFormatting>
  <conditionalFormatting sqref="B329:B330">
    <cfRule type="cellIs" dxfId="1549" priority="561" operator="lessThan">
      <formula>0</formula>
    </cfRule>
  </conditionalFormatting>
  <conditionalFormatting sqref="B327">
    <cfRule type="cellIs" dxfId="1548" priority="560" operator="lessThan">
      <formula>0</formula>
    </cfRule>
  </conditionalFormatting>
  <conditionalFormatting sqref="B328">
    <cfRule type="cellIs" dxfId="1547" priority="559" operator="lessThan">
      <formula>0</formula>
    </cfRule>
  </conditionalFormatting>
  <conditionalFormatting sqref="B339">
    <cfRule type="cellIs" dxfId="1546" priority="556" operator="lessThan">
      <formula>0</formula>
    </cfRule>
  </conditionalFormatting>
  <conditionalFormatting sqref="B340">
    <cfRule type="cellIs" dxfId="1545" priority="555" operator="lessThan">
      <formula>0</formula>
    </cfRule>
  </conditionalFormatting>
  <conditionalFormatting sqref="B343">
    <cfRule type="cellIs" dxfId="1544" priority="554" operator="lessThan">
      <formula>0</formula>
    </cfRule>
  </conditionalFormatting>
  <conditionalFormatting sqref="B551:B554">
    <cfRule type="cellIs" dxfId="1543" priority="552" operator="lessThan">
      <formula>0</formula>
    </cfRule>
  </conditionalFormatting>
  <conditionalFormatting sqref="B552">
    <cfRule type="cellIs" dxfId="1542" priority="551" operator="lessThan">
      <formula>0</formula>
    </cfRule>
  </conditionalFormatting>
  <conditionalFormatting sqref="B553:B554">
    <cfRule type="cellIs" dxfId="1541" priority="553" operator="lessThan">
      <formula>0</formula>
    </cfRule>
  </conditionalFormatting>
  <conditionalFormatting sqref="B571">
    <cfRule type="cellIs" dxfId="1540" priority="546" operator="lessThan">
      <formula>0</formula>
    </cfRule>
  </conditionalFormatting>
  <conditionalFormatting sqref="B571">
    <cfRule type="cellIs" dxfId="1539" priority="547" operator="lessThan">
      <formula>0</formula>
    </cfRule>
  </conditionalFormatting>
  <conditionalFormatting sqref="B567:B570">
    <cfRule type="cellIs" dxfId="1538" priority="549" operator="lessThan">
      <formula>0</formula>
    </cfRule>
  </conditionalFormatting>
  <conditionalFormatting sqref="B568">
    <cfRule type="cellIs" dxfId="1537" priority="548" operator="lessThan">
      <formula>0</formula>
    </cfRule>
  </conditionalFormatting>
  <conditionalFormatting sqref="B569:B570">
    <cfRule type="cellIs" dxfId="1536" priority="550" operator="lessThan">
      <formula>0</formula>
    </cfRule>
  </conditionalFormatting>
  <conditionalFormatting sqref="N366">
    <cfRule type="cellIs" dxfId="1535" priority="505" operator="lessThan">
      <formula>0</formula>
    </cfRule>
  </conditionalFormatting>
  <conditionalFormatting sqref="B369:N369">
    <cfRule type="cellIs" dxfId="1534" priority="503" operator="lessThan">
      <formula>0</formula>
    </cfRule>
  </conditionalFormatting>
  <conditionalFormatting sqref="B529:B531">
    <cfRule type="cellIs" dxfId="1533" priority="545" operator="lessThan">
      <formula>0</formula>
    </cfRule>
  </conditionalFormatting>
  <conditionalFormatting sqref="B532">
    <cfRule type="cellIs" dxfId="1532" priority="544" operator="lessThan">
      <formula>0</formula>
    </cfRule>
  </conditionalFormatting>
  <conditionalFormatting sqref="B528">
    <cfRule type="cellIs" dxfId="1531" priority="543" operator="lessThan">
      <formula>0</formula>
    </cfRule>
  </conditionalFormatting>
  <conditionalFormatting sqref="B575:B576">
    <cfRule type="cellIs" dxfId="1530" priority="542" operator="lessThan">
      <formula>0</formula>
    </cfRule>
  </conditionalFormatting>
  <conditionalFormatting sqref="B573:B576">
    <cfRule type="cellIs" dxfId="1529" priority="541" operator="lessThan">
      <formula>0</formula>
    </cfRule>
  </conditionalFormatting>
  <conditionalFormatting sqref="B584:B587">
    <cfRule type="cellIs" dxfId="1528" priority="538" operator="lessThan">
      <formula>0</formula>
    </cfRule>
  </conditionalFormatting>
  <conditionalFormatting sqref="B581:B582">
    <cfRule type="cellIs" dxfId="1527" priority="536" operator="lessThan">
      <formula>0</formula>
    </cfRule>
  </conditionalFormatting>
  <conditionalFormatting sqref="B574">
    <cfRule type="cellIs" dxfId="1526" priority="540" operator="lessThan">
      <formula>0</formula>
    </cfRule>
  </conditionalFormatting>
  <conditionalFormatting sqref="B579:B582">
    <cfRule type="cellIs" dxfId="1525" priority="535" operator="lessThan">
      <formula>0</formula>
    </cfRule>
  </conditionalFormatting>
  <conditionalFormatting sqref="B585">
    <cfRule type="cellIs" dxfId="1524" priority="537" operator="lessThan">
      <formula>0</formula>
    </cfRule>
  </conditionalFormatting>
  <conditionalFormatting sqref="B586:B587">
    <cfRule type="cellIs" dxfId="1523" priority="539" operator="lessThan">
      <formula>0</formula>
    </cfRule>
  </conditionalFormatting>
  <conditionalFormatting sqref="B580">
    <cfRule type="cellIs" dxfId="1522" priority="534" operator="lessThan">
      <formula>0</formula>
    </cfRule>
  </conditionalFormatting>
  <conditionalFormatting sqref="B589:B592">
    <cfRule type="cellIs" dxfId="1521" priority="532" operator="lessThan">
      <formula>0</formula>
    </cfRule>
  </conditionalFormatting>
  <conditionalFormatting sqref="B590">
    <cfRule type="cellIs" dxfId="1520" priority="531" operator="lessThan">
      <formula>0</formula>
    </cfRule>
  </conditionalFormatting>
  <conditionalFormatting sqref="B591:B592">
    <cfRule type="cellIs" dxfId="1519" priority="533" operator="lessThan">
      <formula>0</formula>
    </cfRule>
  </conditionalFormatting>
  <conditionalFormatting sqref="B620 B625:B627 B638 B640:B643 B633:B636 B645">
    <cfRule type="cellIs" dxfId="1518" priority="530" operator="lessThan">
      <formula>0</formula>
    </cfRule>
  </conditionalFormatting>
  <conditionalFormatting sqref="N354">
    <cfRule type="cellIs" dxfId="1517" priority="515" operator="lessThan">
      <formula>0</formula>
    </cfRule>
  </conditionalFormatting>
  <conditionalFormatting sqref="N348">
    <cfRule type="cellIs" dxfId="1516" priority="516" operator="lessThan">
      <formula>0</formula>
    </cfRule>
  </conditionalFormatting>
  <conditionalFormatting sqref="B363:N363">
    <cfRule type="cellIs" dxfId="1515" priority="513" operator="lessThan">
      <formula>0</formula>
    </cfRule>
  </conditionalFormatting>
  <conditionalFormatting sqref="N360">
    <cfRule type="cellIs" dxfId="1514" priority="514" operator="lessThan">
      <formula>0</formula>
    </cfRule>
  </conditionalFormatting>
  <conditionalFormatting sqref="B363:N363">
    <cfRule type="cellIs" dxfId="1513" priority="512" operator="lessThan">
      <formula>0</formula>
    </cfRule>
  </conditionalFormatting>
  <conditionalFormatting sqref="B363:N363">
    <cfRule type="cellIs" dxfId="1512" priority="509" operator="lessThan">
      <formula>0</formula>
    </cfRule>
  </conditionalFormatting>
  <conditionalFormatting sqref="B622">
    <cfRule type="cellIs" dxfId="1511" priority="529" operator="lessThan">
      <formula>0</formula>
    </cfRule>
  </conditionalFormatting>
  <conditionalFormatting sqref="B623">
    <cfRule type="cellIs" dxfId="1510" priority="528" operator="lessThan">
      <formula>0</formula>
    </cfRule>
  </conditionalFormatting>
  <conditionalFormatting sqref="B628">
    <cfRule type="cellIs" dxfId="1509" priority="527" operator="lessThan">
      <formula>0</formula>
    </cfRule>
  </conditionalFormatting>
  <conditionalFormatting sqref="B617">
    <cfRule type="cellIs" dxfId="1508" priority="526" operator="lessThan">
      <formula>0</formula>
    </cfRule>
  </conditionalFormatting>
  <conditionalFormatting sqref="B559:B560">
    <cfRule type="cellIs" dxfId="1507" priority="525" operator="lessThan">
      <formula>0</formula>
    </cfRule>
  </conditionalFormatting>
  <conditionalFormatting sqref="B557:B560">
    <cfRule type="cellIs" dxfId="1506" priority="524" operator="lessThan">
      <formula>0</formula>
    </cfRule>
  </conditionalFormatting>
  <conditionalFormatting sqref="B558">
    <cfRule type="cellIs" dxfId="1505" priority="523" operator="lessThan">
      <formula>0</formula>
    </cfRule>
  </conditionalFormatting>
  <conditionalFormatting sqref="B564:B565">
    <cfRule type="cellIs" dxfId="1504" priority="522" operator="lessThan">
      <formula>0</formula>
    </cfRule>
  </conditionalFormatting>
  <conditionalFormatting sqref="B562:B565">
    <cfRule type="cellIs" dxfId="1503" priority="521" operator="lessThan">
      <formula>0</formula>
    </cfRule>
  </conditionalFormatting>
  <conditionalFormatting sqref="B563">
    <cfRule type="cellIs" dxfId="1502" priority="520" operator="lessThan">
      <formula>0</formula>
    </cfRule>
  </conditionalFormatting>
  <conditionalFormatting sqref="B327:B330">
    <cfRule type="cellIs" dxfId="1501" priority="519" operator="lessThan">
      <formula>0</formula>
    </cfRule>
  </conditionalFormatting>
  <conditionalFormatting sqref="N336">
    <cfRule type="cellIs" dxfId="1500" priority="518" operator="lessThan">
      <formula>0</formula>
    </cfRule>
  </conditionalFormatting>
  <conditionalFormatting sqref="N342">
    <cfRule type="cellIs" dxfId="1499" priority="517" operator="lessThan">
      <formula>0</formula>
    </cfRule>
  </conditionalFormatting>
  <conditionalFormatting sqref="B363:N363">
    <cfRule type="cellIs" dxfId="1498" priority="508" operator="lessThan">
      <formula>0</formula>
    </cfRule>
  </conditionalFormatting>
  <conditionalFormatting sqref="B363:N363">
    <cfRule type="cellIs" dxfId="1497" priority="507" operator="lessThan">
      <formula>0</formula>
    </cfRule>
  </conditionalFormatting>
  <conditionalFormatting sqref="B363:N363">
    <cfRule type="cellIs" dxfId="1496" priority="506" operator="lessThan">
      <formula>0</formula>
    </cfRule>
  </conditionalFormatting>
  <conditionalFormatting sqref="B369:N369">
    <cfRule type="cellIs" dxfId="1495" priority="501" operator="lessThan">
      <formula>0</formula>
    </cfRule>
  </conditionalFormatting>
  <conditionalFormatting sqref="B369:N369">
    <cfRule type="cellIs" dxfId="1494" priority="504" operator="lessThan">
      <formula>0</formula>
    </cfRule>
  </conditionalFormatting>
  <conditionalFormatting sqref="B369:N369">
    <cfRule type="cellIs" dxfId="1493" priority="499" operator="lessThan">
      <formula>0</formula>
    </cfRule>
  </conditionalFormatting>
  <conditionalFormatting sqref="B369:N369">
    <cfRule type="cellIs" dxfId="1492" priority="502" operator="lessThan">
      <formula>0</formula>
    </cfRule>
  </conditionalFormatting>
  <conditionalFormatting sqref="B369:N369">
    <cfRule type="cellIs" dxfId="1491" priority="497" operator="lessThan">
      <formula>0</formula>
    </cfRule>
  </conditionalFormatting>
  <conditionalFormatting sqref="B369:N369">
    <cfRule type="cellIs" dxfId="1490" priority="498" operator="lessThan">
      <formula>0</formula>
    </cfRule>
  </conditionalFormatting>
  <conditionalFormatting sqref="B375:N375">
    <cfRule type="cellIs" dxfId="1489" priority="495" operator="lessThan">
      <formula>0</formula>
    </cfRule>
  </conditionalFormatting>
  <conditionalFormatting sqref="N372">
    <cfRule type="cellIs" dxfId="1488" priority="496" operator="lessThan">
      <formula>0</formula>
    </cfRule>
  </conditionalFormatting>
  <conditionalFormatting sqref="B375:N375">
    <cfRule type="cellIs" dxfId="1487" priority="494" operator="lessThan">
      <formula>0</formula>
    </cfRule>
  </conditionalFormatting>
  <conditionalFormatting sqref="B375:N375">
    <cfRule type="cellIs" dxfId="1486" priority="493" operator="lessThan">
      <formula>0</formula>
    </cfRule>
  </conditionalFormatting>
  <conditionalFormatting sqref="B375:N375">
    <cfRule type="cellIs" dxfId="1485" priority="492" operator="lessThan">
      <formula>0</formula>
    </cfRule>
  </conditionalFormatting>
  <conditionalFormatting sqref="B375:N375">
    <cfRule type="cellIs" dxfId="1484" priority="491" operator="lessThan">
      <formula>0</formula>
    </cfRule>
  </conditionalFormatting>
  <conditionalFormatting sqref="B375:N375">
    <cfRule type="cellIs" dxfId="1483" priority="490" operator="lessThan">
      <formula>0</formula>
    </cfRule>
  </conditionalFormatting>
  <conditionalFormatting sqref="B375:N375">
    <cfRule type="cellIs" dxfId="1482" priority="489" operator="lessThan">
      <formula>0</formula>
    </cfRule>
  </conditionalFormatting>
  <conditionalFormatting sqref="B375:N375">
    <cfRule type="cellIs" dxfId="1481" priority="488" operator="lessThan">
      <formula>0</formula>
    </cfRule>
  </conditionalFormatting>
  <conditionalFormatting sqref="N378">
    <cfRule type="cellIs" dxfId="1480" priority="487" operator="lessThan">
      <formula>0</formula>
    </cfRule>
  </conditionalFormatting>
  <conditionalFormatting sqref="N331">
    <cfRule type="cellIs" dxfId="1479" priority="486" operator="lessThan">
      <formula>0</formula>
    </cfRule>
  </conditionalFormatting>
  <conditionalFormatting sqref="N337">
    <cfRule type="cellIs" dxfId="1478" priority="485" operator="lessThan">
      <formula>0</formula>
    </cfRule>
  </conditionalFormatting>
  <conditionalFormatting sqref="N337">
    <cfRule type="cellIs" dxfId="1477" priority="484" operator="lessThan">
      <formula>0</formula>
    </cfRule>
  </conditionalFormatting>
  <conditionalFormatting sqref="N343">
    <cfRule type="cellIs" dxfId="1476" priority="483" operator="lessThan">
      <formula>0</formula>
    </cfRule>
  </conditionalFormatting>
  <conditionalFormatting sqref="N343">
    <cfRule type="cellIs" dxfId="1475" priority="482" operator="lessThan">
      <formula>0</formula>
    </cfRule>
  </conditionalFormatting>
  <conditionalFormatting sqref="N349">
    <cfRule type="cellIs" dxfId="1474" priority="481" operator="lessThan">
      <formula>0</formula>
    </cfRule>
  </conditionalFormatting>
  <conditionalFormatting sqref="N349">
    <cfRule type="cellIs" dxfId="1473" priority="480" operator="lessThan">
      <formula>0</formula>
    </cfRule>
  </conditionalFormatting>
  <conditionalFormatting sqref="N355">
    <cfRule type="cellIs" dxfId="1472" priority="479" operator="lessThan">
      <formula>0</formula>
    </cfRule>
  </conditionalFormatting>
  <conditionalFormatting sqref="N355">
    <cfRule type="cellIs" dxfId="1471" priority="478" operator="lessThan">
      <formula>0</formula>
    </cfRule>
  </conditionalFormatting>
  <conditionalFormatting sqref="N361">
    <cfRule type="cellIs" dxfId="1470" priority="477" operator="lessThan">
      <formula>0</formula>
    </cfRule>
  </conditionalFormatting>
  <conditionalFormatting sqref="N361">
    <cfRule type="cellIs" dxfId="1469" priority="476" operator="lessThan">
      <formula>0</formula>
    </cfRule>
  </conditionalFormatting>
  <conditionalFormatting sqref="N367">
    <cfRule type="cellIs" dxfId="1468" priority="475" operator="lessThan">
      <formula>0</formula>
    </cfRule>
  </conditionalFormatting>
  <conditionalFormatting sqref="N367">
    <cfRule type="cellIs" dxfId="1467" priority="474" operator="lessThan">
      <formula>0</formula>
    </cfRule>
  </conditionalFormatting>
  <conditionalFormatting sqref="N373">
    <cfRule type="cellIs" dxfId="1466" priority="473" operator="lessThan">
      <formula>0</formula>
    </cfRule>
  </conditionalFormatting>
  <conditionalFormatting sqref="N373">
    <cfRule type="cellIs" dxfId="1465" priority="472" operator="lessThan">
      <formula>0</formula>
    </cfRule>
  </conditionalFormatting>
  <conditionalFormatting sqref="C385:M385">
    <cfRule type="cellIs" dxfId="1464" priority="471" operator="lessThan">
      <formula>0</formula>
    </cfRule>
  </conditionalFormatting>
  <conditionalFormatting sqref="C385:M385">
    <cfRule type="cellIs" dxfId="1463" priority="470" operator="lessThan">
      <formula>0</formula>
    </cfRule>
  </conditionalFormatting>
  <conditionalFormatting sqref="H385">
    <cfRule type="cellIs" dxfId="1462" priority="469" operator="lessThan">
      <formula>0</formula>
    </cfRule>
  </conditionalFormatting>
  <conditionalFormatting sqref="B385">
    <cfRule type="cellIs" dxfId="1461" priority="468" operator="lessThan">
      <formula>0</formula>
    </cfRule>
  </conditionalFormatting>
  <conditionalFormatting sqref="B385">
    <cfRule type="cellIs" dxfId="1460" priority="467" operator="lessThan">
      <formula>0</formula>
    </cfRule>
  </conditionalFormatting>
  <conditionalFormatting sqref="B381:N381">
    <cfRule type="cellIs" dxfId="1459" priority="466" operator="lessThan">
      <formula>0</formula>
    </cfRule>
  </conditionalFormatting>
  <conditionalFormatting sqref="B381:N381">
    <cfRule type="cellIs" dxfId="1458" priority="465" operator="lessThan">
      <formula>0</formula>
    </cfRule>
  </conditionalFormatting>
  <conditionalFormatting sqref="B381:N381">
    <cfRule type="cellIs" dxfId="1457" priority="464" operator="lessThan">
      <formula>0</formula>
    </cfRule>
  </conditionalFormatting>
  <conditionalFormatting sqref="B381:N381">
    <cfRule type="cellIs" dxfId="1456" priority="463" operator="lessThan">
      <formula>0</formula>
    </cfRule>
  </conditionalFormatting>
  <conditionalFormatting sqref="B381:N381">
    <cfRule type="cellIs" dxfId="1455" priority="462" operator="lessThan">
      <formula>0</formula>
    </cfRule>
  </conditionalFormatting>
  <conditionalFormatting sqref="B381:N381">
    <cfRule type="cellIs" dxfId="1454" priority="461" operator="lessThan">
      <formula>0</formula>
    </cfRule>
  </conditionalFormatting>
  <conditionalFormatting sqref="B381:N381">
    <cfRule type="cellIs" dxfId="1453" priority="460" operator="lessThan">
      <formula>0</formula>
    </cfRule>
  </conditionalFormatting>
  <conditionalFormatting sqref="B381:N381">
    <cfRule type="cellIs" dxfId="1452" priority="459" operator="lessThan">
      <formula>0</formula>
    </cfRule>
  </conditionalFormatting>
  <conditionalFormatting sqref="N384">
    <cfRule type="cellIs" dxfId="1451" priority="458" operator="lessThan">
      <formula>0</formula>
    </cfRule>
  </conditionalFormatting>
  <conditionalFormatting sqref="N385">
    <cfRule type="cellIs" dxfId="1450" priority="457" operator="lessThan">
      <formula>0</formula>
    </cfRule>
  </conditionalFormatting>
  <conditionalFormatting sqref="N385">
    <cfRule type="cellIs" dxfId="1449" priority="456" operator="lessThan">
      <formula>0</formula>
    </cfRule>
  </conditionalFormatting>
  <conditionalFormatting sqref="C391:M391">
    <cfRule type="cellIs" dxfId="1448" priority="455" operator="lessThan">
      <formula>0</formula>
    </cfRule>
  </conditionalFormatting>
  <conditionalFormatting sqref="C391:M391">
    <cfRule type="cellIs" dxfId="1447" priority="454" operator="lessThan">
      <formula>0</formula>
    </cfRule>
  </conditionalFormatting>
  <conditionalFormatting sqref="H391">
    <cfRule type="cellIs" dxfId="1446" priority="453" operator="lessThan">
      <formula>0</formula>
    </cfRule>
  </conditionalFormatting>
  <conditionalFormatting sqref="B391">
    <cfRule type="cellIs" dxfId="1445" priority="452" operator="lessThan">
      <formula>0</formula>
    </cfRule>
  </conditionalFormatting>
  <conditionalFormatting sqref="B391">
    <cfRule type="cellIs" dxfId="1444" priority="451" operator="lessThan">
      <formula>0</formula>
    </cfRule>
  </conditionalFormatting>
  <conditionalFormatting sqref="B387:N387">
    <cfRule type="cellIs" dxfId="1443" priority="450" operator="lessThan">
      <formula>0</formula>
    </cfRule>
  </conditionalFormatting>
  <conditionalFormatting sqref="B387:N387">
    <cfRule type="cellIs" dxfId="1442" priority="449" operator="lessThan">
      <formula>0</formula>
    </cfRule>
  </conditionalFormatting>
  <conditionalFormatting sqref="B387:N387">
    <cfRule type="cellIs" dxfId="1441" priority="448" operator="lessThan">
      <formula>0</formula>
    </cfRule>
  </conditionalFormatting>
  <conditionalFormatting sqref="B387:N387">
    <cfRule type="cellIs" dxfId="1440" priority="447" operator="lessThan">
      <formula>0</formula>
    </cfRule>
  </conditionalFormatting>
  <conditionalFormatting sqref="B387:N387">
    <cfRule type="cellIs" dxfId="1439" priority="446" operator="lessThan">
      <formula>0</formula>
    </cfRule>
  </conditionalFormatting>
  <conditionalFormatting sqref="B387:N387">
    <cfRule type="cellIs" dxfId="1438" priority="445" operator="lessThan">
      <formula>0</formula>
    </cfRule>
  </conditionalFormatting>
  <conditionalFormatting sqref="B387:N387">
    <cfRule type="cellIs" dxfId="1437" priority="444" operator="lessThan">
      <formula>0</formula>
    </cfRule>
  </conditionalFormatting>
  <conditionalFormatting sqref="B387:N387">
    <cfRule type="cellIs" dxfId="1436" priority="443" operator="lessThan">
      <formula>0</formula>
    </cfRule>
  </conditionalFormatting>
  <conditionalFormatting sqref="N390">
    <cfRule type="cellIs" dxfId="1435" priority="442" operator="lessThan">
      <formula>0</formula>
    </cfRule>
  </conditionalFormatting>
  <conditionalFormatting sqref="N391">
    <cfRule type="cellIs" dxfId="1434" priority="441" operator="lessThan">
      <formula>0</formula>
    </cfRule>
  </conditionalFormatting>
  <conditionalFormatting sqref="N391">
    <cfRule type="cellIs" dxfId="1433" priority="440" operator="lessThan">
      <formula>0</formula>
    </cfRule>
  </conditionalFormatting>
  <conditionalFormatting sqref="C397:M397">
    <cfRule type="cellIs" dxfId="1432" priority="439" operator="lessThan">
      <formula>0</formula>
    </cfRule>
  </conditionalFormatting>
  <conditionalFormatting sqref="C397:M397">
    <cfRule type="cellIs" dxfId="1431" priority="438" operator="lessThan">
      <formula>0</formula>
    </cfRule>
  </conditionalFormatting>
  <conditionalFormatting sqref="H397">
    <cfRule type="cellIs" dxfId="1430" priority="437" operator="lessThan">
      <formula>0</formula>
    </cfRule>
  </conditionalFormatting>
  <conditionalFormatting sqref="B397">
    <cfRule type="cellIs" dxfId="1429" priority="436" operator="lessThan">
      <formula>0</formula>
    </cfRule>
  </conditionalFormatting>
  <conditionalFormatting sqref="B397">
    <cfRule type="cellIs" dxfId="1428" priority="435" operator="lessThan">
      <formula>0</formula>
    </cfRule>
  </conditionalFormatting>
  <conditionalFormatting sqref="B393:N393">
    <cfRule type="cellIs" dxfId="1427" priority="434" operator="lessThan">
      <formula>0</formula>
    </cfRule>
  </conditionalFormatting>
  <conditionalFormatting sqref="B393:N393">
    <cfRule type="cellIs" dxfId="1426" priority="433" operator="lessThan">
      <formula>0</formula>
    </cfRule>
  </conditionalFormatting>
  <conditionalFormatting sqref="B393:N393">
    <cfRule type="cellIs" dxfId="1425" priority="432" operator="lessThan">
      <formula>0</formula>
    </cfRule>
  </conditionalFormatting>
  <conditionalFormatting sqref="B393:N393">
    <cfRule type="cellIs" dxfId="1424" priority="431" operator="lessThan">
      <formula>0</formula>
    </cfRule>
  </conditionalFormatting>
  <conditionalFormatting sqref="B393:N393">
    <cfRule type="cellIs" dxfId="1423" priority="430" operator="lessThan">
      <formula>0</formula>
    </cfRule>
  </conditionalFormatting>
  <conditionalFormatting sqref="B393:N393">
    <cfRule type="cellIs" dxfId="1422" priority="429" operator="lessThan">
      <formula>0</formula>
    </cfRule>
  </conditionalFormatting>
  <conditionalFormatting sqref="B393:N393">
    <cfRule type="cellIs" dxfId="1421" priority="428" operator="lessThan">
      <formula>0</formula>
    </cfRule>
  </conditionalFormatting>
  <conditionalFormatting sqref="B393:N393">
    <cfRule type="cellIs" dxfId="1420" priority="427" operator="lessThan">
      <formula>0</formula>
    </cfRule>
  </conditionalFormatting>
  <conditionalFormatting sqref="N396">
    <cfRule type="cellIs" dxfId="1419" priority="426" operator="lessThan">
      <formula>0</formula>
    </cfRule>
  </conditionalFormatting>
  <conditionalFormatting sqref="N397">
    <cfRule type="cellIs" dxfId="1418" priority="425" operator="lessThan">
      <formula>0</formula>
    </cfRule>
  </conditionalFormatting>
  <conditionalFormatting sqref="N397">
    <cfRule type="cellIs" dxfId="1417" priority="424" operator="lessThan">
      <formula>0</formula>
    </cfRule>
  </conditionalFormatting>
  <conditionalFormatting sqref="C403:M403">
    <cfRule type="cellIs" dxfId="1416" priority="423" operator="lessThan">
      <formula>0</formula>
    </cfRule>
  </conditionalFormatting>
  <conditionalFormatting sqref="C403:M403">
    <cfRule type="cellIs" dxfId="1415" priority="422" operator="lessThan">
      <formula>0</formula>
    </cfRule>
  </conditionalFormatting>
  <conditionalFormatting sqref="H403">
    <cfRule type="cellIs" dxfId="1414" priority="421" operator="lessThan">
      <formula>0</formula>
    </cfRule>
  </conditionalFormatting>
  <conditionalFormatting sqref="B403">
    <cfRule type="cellIs" dxfId="1413" priority="420" operator="lessThan">
      <formula>0</formula>
    </cfRule>
  </conditionalFormatting>
  <conditionalFormatting sqref="B403">
    <cfRule type="cellIs" dxfId="1412" priority="419" operator="lessThan">
      <formula>0</formula>
    </cfRule>
  </conditionalFormatting>
  <conditionalFormatting sqref="B399:N399">
    <cfRule type="cellIs" dxfId="1411" priority="418" operator="lessThan">
      <formula>0</formula>
    </cfRule>
  </conditionalFormatting>
  <conditionalFormatting sqref="B399:N399">
    <cfRule type="cellIs" dxfId="1410" priority="417" operator="lessThan">
      <formula>0</formula>
    </cfRule>
  </conditionalFormatting>
  <conditionalFormatting sqref="B399:N399">
    <cfRule type="cellIs" dxfId="1409" priority="416" operator="lessThan">
      <formula>0</formula>
    </cfRule>
  </conditionalFormatting>
  <conditionalFormatting sqref="B399:N399">
    <cfRule type="cellIs" dxfId="1408" priority="415" operator="lessThan">
      <formula>0</formula>
    </cfRule>
  </conditionalFormatting>
  <conditionalFormatting sqref="B399:N399">
    <cfRule type="cellIs" dxfId="1407" priority="414" operator="lessThan">
      <formula>0</formula>
    </cfRule>
  </conditionalFormatting>
  <conditionalFormatting sqref="B399:N399">
    <cfRule type="cellIs" dxfId="1406" priority="413" operator="lessThan">
      <formula>0</formula>
    </cfRule>
  </conditionalFormatting>
  <conditionalFormatting sqref="B399:N399">
    <cfRule type="cellIs" dxfId="1405" priority="412" operator="lessThan">
      <formula>0</formula>
    </cfRule>
  </conditionalFormatting>
  <conditionalFormatting sqref="B399:N399">
    <cfRule type="cellIs" dxfId="1404" priority="411" operator="lessThan">
      <formula>0</formula>
    </cfRule>
  </conditionalFormatting>
  <conditionalFormatting sqref="N402">
    <cfRule type="cellIs" dxfId="1403" priority="410" operator="lessThan">
      <formula>0</formula>
    </cfRule>
  </conditionalFormatting>
  <conditionalFormatting sqref="N403">
    <cfRule type="cellIs" dxfId="1402" priority="409" operator="lessThan">
      <formula>0</formula>
    </cfRule>
  </conditionalFormatting>
  <conditionalFormatting sqref="N403">
    <cfRule type="cellIs" dxfId="1401" priority="408" operator="lessThan">
      <formula>0</formula>
    </cfRule>
  </conditionalFormatting>
  <conditionalFormatting sqref="C409:M409">
    <cfRule type="cellIs" dxfId="1400" priority="407" operator="lessThan">
      <formula>0</formula>
    </cfRule>
  </conditionalFormatting>
  <conditionalFormatting sqref="C409:M409">
    <cfRule type="cellIs" dxfId="1399" priority="406" operator="lessThan">
      <formula>0</formula>
    </cfRule>
  </conditionalFormatting>
  <conditionalFormatting sqref="H409">
    <cfRule type="cellIs" dxfId="1398" priority="405" operator="lessThan">
      <formula>0</formula>
    </cfRule>
  </conditionalFormatting>
  <conditionalFormatting sqref="B409">
    <cfRule type="cellIs" dxfId="1397" priority="404" operator="lessThan">
      <formula>0</formula>
    </cfRule>
  </conditionalFormatting>
  <conditionalFormatting sqref="B409">
    <cfRule type="cellIs" dxfId="1396" priority="403" operator="lessThan">
      <formula>0</formula>
    </cfRule>
  </conditionalFormatting>
  <conditionalFormatting sqref="B405:N405">
    <cfRule type="cellIs" dxfId="1395" priority="402" operator="lessThan">
      <formula>0</formula>
    </cfRule>
  </conditionalFormatting>
  <conditionalFormatting sqref="B405:N405">
    <cfRule type="cellIs" dxfId="1394" priority="401" operator="lessThan">
      <formula>0</formula>
    </cfRule>
  </conditionalFormatting>
  <conditionalFormatting sqref="B405:N405">
    <cfRule type="cellIs" dxfId="1393" priority="400" operator="lessThan">
      <formula>0</formula>
    </cfRule>
  </conditionalFormatting>
  <conditionalFormatting sqref="B405:N405">
    <cfRule type="cellIs" dxfId="1392" priority="399" operator="lessThan">
      <formula>0</formula>
    </cfRule>
  </conditionalFormatting>
  <conditionalFormatting sqref="B405:N405">
    <cfRule type="cellIs" dxfId="1391" priority="398" operator="lessThan">
      <formula>0</formula>
    </cfRule>
  </conditionalFormatting>
  <conditionalFormatting sqref="B405:N405">
    <cfRule type="cellIs" dxfId="1390" priority="397" operator="lessThan">
      <formula>0</formula>
    </cfRule>
  </conditionalFormatting>
  <conditionalFormatting sqref="B405:N405">
    <cfRule type="cellIs" dxfId="1389" priority="396" operator="lessThan">
      <formula>0</formula>
    </cfRule>
  </conditionalFormatting>
  <conditionalFormatting sqref="B405:N405">
    <cfRule type="cellIs" dxfId="1388" priority="395" operator="lessThan">
      <formula>0</formula>
    </cfRule>
  </conditionalFormatting>
  <conditionalFormatting sqref="N408">
    <cfRule type="cellIs" dxfId="1387" priority="394" operator="lessThan">
      <formula>0</formula>
    </cfRule>
  </conditionalFormatting>
  <conditionalFormatting sqref="C415:M415">
    <cfRule type="cellIs" dxfId="1386" priority="393" operator="lessThan">
      <formula>0</formula>
    </cfRule>
  </conditionalFormatting>
  <conditionalFormatting sqref="C415:M415">
    <cfRule type="cellIs" dxfId="1385" priority="392" operator="lessThan">
      <formula>0</formula>
    </cfRule>
  </conditionalFormatting>
  <conditionalFormatting sqref="H415">
    <cfRule type="cellIs" dxfId="1384" priority="391" operator="lessThan">
      <formula>0</formula>
    </cfRule>
  </conditionalFormatting>
  <conditionalFormatting sqref="B415">
    <cfRule type="cellIs" dxfId="1383" priority="390" operator="lessThan">
      <formula>0</formula>
    </cfRule>
  </conditionalFormatting>
  <conditionalFormatting sqref="B415">
    <cfRule type="cellIs" dxfId="1382" priority="389" operator="lessThan">
      <formula>0</formula>
    </cfRule>
  </conditionalFormatting>
  <conditionalFormatting sqref="B411:N411">
    <cfRule type="cellIs" dxfId="1381" priority="388" operator="lessThan">
      <formula>0</formula>
    </cfRule>
  </conditionalFormatting>
  <conditionalFormatting sqref="B411:N411">
    <cfRule type="cellIs" dxfId="1380" priority="387" operator="lessThan">
      <formula>0</formula>
    </cfRule>
  </conditionalFormatting>
  <conditionalFormatting sqref="B411:N411">
    <cfRule type="cellIs" dxfId="1379" priority="386" operator="lessThan">
      <formula>0</formula>
    </cfRule>
  </conditionalFormatting>
  <conditionalFormatting sqref="B411:N411">
    <cfRule type="cellIs" dxfId="1378" priority="385" operator="lessThan">
      <formula>0</formula>
    </cfRule>
  </conditionalFormatting>
  <conditionalFormatting sqref="B411:N411">
    <cfRule type="cellIs" dxfId="1377" priority="384" operator="lessThan">
      <formula>0</formula>
    </cfRule>
  </conditionalFormatting>
  <conditionalFormatting sqref="B411:N411">
    <cfRule type="cellIs" dxfId="1376" priority="383" operator="lessThan">
      <formula>0</formula>
    </cfRule>
  </conditionalFormatting>
  <conditionalFormatting sqref="B411:N411">
    <cfRule type="cellIs" dxfId="1375" priority="382" operator="lessThan">
      <formula>0</formula>
    </cfRule>
  </conditionalFormatting>
  <conditionalFormatting sqref="B411:N411">
    <cfRule type="cellIs" dxfId="1374" priority="381" operator="lessThan">
      <formula>0</formula>
    </cfRule>
  </conditionalFormatting>
  <conditionalFormatting sqref="N414">
    <cfRule type="cellIs" dxfId="1373" priority="380" operator="lessThan">
      <formula>0</formula>
    </cfRule>
  </conditionalFormatting>
  <conditionalFormatting sqref="N415">
    <cfRule type="cellIs" dxfId="1372" priority="379" operator="lessThan">
      <formula>0</formula>
    </cfRule>
  </conditionalFormatting>
  <conditionalFormatting sqref="N415">
    <cfRule type="cellIs" dxfId="1371" priority="378" operator="lessThan">
      <formula>0</formula>
    </cfRule>
  </conditionalFormatting>
  <conditionalFormatting sqref="C421:M421">
    <cfRule type="cellIs" dxfId="1370" priority="377" operator="lessThan">
      <formula>0</formula>
    </cfRule>
  </conditionalFormatting>
  <conditionalFormatting sqref="C421:M421">
    <cfRule type="cellIs" dxfId="1369" priority="376" operator="lessThan">
      <formula>0</formula>
    </cfRule>
  </conditionalFormatting>
  <conditionalFormatting sqref="H421">
    <cfRule type="cellIs" dxfId="1368" priority="375" operator="lessThan">
      <formula>0</formula>
    </cfRule>
  </conditionalFormatting>
  <conditionalFormatting sqref="B421">
    <cfRule type="cellIs" dxfId="1367" priority="374" operator="lessThan">
      <formula>0</formula>
    </cfRule>
  </conditionalFormatting>
  <conditionalFormatting sqref="B421">
    <cfRule type="cellIs" dxfId="1366" priority="373" operator="lessThan">
      <formula>0</formula>
    </cfRule>
  </conditionalFormatting>
  <conditionalFormatting sqref="B417:N417">
    <cfRule type="cellIs" dxfId="1365" priority="372" operator="lessThan">
      <formula>0</formula>
    </cfRule>
  </conditionalFormatting>
  <conditionalFormatting sqref="B417:N417">
    <cfRule type="cellIs" dxfId="1364" priority="371" operator="lessThan">
      <formula>0</formula>
    </cfRule>
  </conditionalFormatting>
  <conditionalFormatting sqref="B417:N417">
    <cfRule type="cellIs" dxfId="1363" priority="370" operator="lessThan">
      <formula>0</formula>
    </cfRule>
  </conditionalFormatting>
  <conditionalFormatting sqref="B417:N417">
    <cfRule type="cellIs" dxfId="1362" priority="369" operator="lessThan">
      <formula>0</formula>
    </cfRule>
  </conditionalFormatting>
  <conditionalFormatting sqref="B417:N417">
    <cfRule type="cellIs" dxfId="1361" priority="368" operator="lessThan">
      <formula>0</formula>
    </cfRule>
  </conditionalFormatting>
  <conditionalFormatting sqref="B417:N417">
    <cfRule type="cellIs" dxfId="1360" priority="367" operator="lessThan">
      <formula>0</formula>
    </cfRule>
  </conditionalFormatting>
  <conditionalFormatting sqref="B417:N417">
    <cfRule type="cellIs" dxfId="1359" priority="366" operator="lessThan">
      <formula>0</formula>
    </cfRule>
  </conditionalFormatting>
  <conditionalFormatting sqref="B417:N417">
    <cfRule type="cellIs" dxfId="1358" priority="365" operator="lessThan">
      <formula>0</formula>
    </cfRule>
  </conditionalFormatting>
  <conditionalFormatting sqref="N420">
    <cfRule type="cellIs" dxfId="1357" priority="364" operator="lessThan">
      <formula>0</formula>
    </cfRule>
  </conditionalFormatting>
  <conditionalFormatting sqref="N421">
    <cfRule type="cellIs" dxfId="1356" priority="363" operator="lessThan">
      <formula>0</formula>
    </cfRule>
  </conditionalFormatting>
  <conditionalFormatting sqref="N421">
    <cfRule type="cellIs" dxfId="1355" priority="362" operator="lessThan">
      <formula>0</formula>
    </cfRule>
  </conditionalFormatting>
  <conditionalFormatting sqref="C428:M428">
    <cfRule type="cellIs" dxfId="1354" priority="361" operator="lessThan">
      <formula>0</formula>
    </cfRule>
  </conditionalFormatting>
  <conditionalFormatting sqref="C428:M428">
    <cfRule type="cellIs" dxfId="1353" priority="360" operator="lessThan">
      <formula>0</formula>
    </cfRule>
  </conditionalFormatting>
  <conditionalFormatting sqref="H428">
    <cfRule type="cellIs" dxfId="1352" priority="359" operator="lessThan">
      <formula>0</formula>
    </cfRule>
  </conditionalFormatting>
  <conditionalFormatting sqref="B428">
    <cfRule type="cellIs" dxfId="1351" priority="358" operator="lessThan">
      <formula>0</formula>
    </cfRule>
  </conditionalFormatting>
  <conditionalFormatting sqref="B428">
    <cfRule type="cellIs" dxfId="1350" priority="357" operator="lessThan">
      <formula>0</formula>
    </cfRule>
  </conditionalFormatting>
  <conditionalFormatting sqref="B424:N424">
    <cfRule type="cellIs" dxfId="1349" priority="356" operator="lessThan">
      <formula>0</formula>
    </cfRule>
  </conditionalFormatting>
  <conditionalFormatting sqref="B424:N424">
    <cfRule type="cellIs" dxfId="1348" priority="355" operator="lessThan">
      <formula>0</formula>
    </cfRule>
  </conditionalFormatting>
  <conditionalFormatting sqref="B424:N424">
    <cfRule type="cellIs" dxfId="1347" priority="354" operator="lessThan">
      <formula>0</formula>
    </cfRule>
  </conditionalFormatting>
  <conditionalFormatting sqref="B424:N424">
    <cfRule type="cellIs" dxfId="1346" priority="353" operator="lessThan">
      <formula>0</formula>
    </cfRule>
  </conditionalFormatting>
  <conditionalFormatting sqref="B424:N424">
    <cfRule type="cellIs" dxfId="1345" priority="352" operator="lessThan">
      <formula>0</formula>
    </cfRule>
  </conditionalFormatting>
  <conditionalFormatting sqref="B424:N424">
    <cfRule type="cellIs" dxfId="1344" priority="351" operator="lessThan">
      <formula>0</formula>
    </cfRule>
  </conditionalFormatting>
  <conditionalFormatting sqref="B424:N424">
    <cfRule type="cellIs" dxfId="1343" priority="350" operator="lessThan">
      <formula>0</formula>
    </cfRule>
  </conditionalFormatting>
  <conditionalFormatting sqref="B424:N424">
    <cfRule type="cellIs" dxfId="1342" priority="349" operator="lessThan">
      <formula>0</formula>
    </cfRule>
  </conditionalFormatting>
  <conditionalFormatting sqref="N427">
    <cfRule type="cellIs" dxfId="1341" priority="348" operator="lessThan">
      <formula>0</formula>
    </cfRule>
  </conditionalFormatting>
  <conditionalFormatting sqref="N428">
    <cfRule type="cellIs" dxfId="1340" priority="347" operator="lessThan">
      <formula>0</formula>
    </cfRule>
  </conditionalFormatting>
  <conditionalFormatting sqref="N428">
    <cfRule type="cellIs" dxfId="1339" priority="346" operator="lessThan">
      <formula>0</formula>
    </cfRule>
  </conditionalFormatting>
  <conditionalFormatting sqref="C434:M434">
    <cfRule type="cellIs" dxfId="1338" priority="345" operator="lessThan">
      <formula>0</formula>
    </cfRule>
  </conditionalFormatting>
  <conditionalFormatting sqref="C434:M434">
    <cfRule type="cellIs" dxfId="1337" priority="344" operator="lessThan">
      <formula>0</formula>
    </cfRule>
  </conditionalFormatting>
  <conditionalFormatting sqref="H434">
    <cfRule type="cellIs" dxfId="1336" priority="343" operator="lessThan">
      <formula>0</formula>
    </cfRule>
  </conditionalFormatting>
  <conditionalFormatting sqref="B434">
    <cfRule type="cellIs" dxfId="1335" priority="342" operator="lessThan">
      <formula>0</formula>
    </cfRule>
  </conditionalFormatting>
  <conditionalFormatting sqref="B434">
    <cfRule type="cellIs" dxfId="1334" priority="341" operator="lessThan">
      <formula>0</formula>
    </cfRule>
  </conditionalFormatting>
  <conditionalFormatting sqref="B430:N430">
    <cfRule type="cellIs" dxfId="1333" priority="340" operator="lessThan">
      <formula>0</formula>
    </cfRule>
  </conditionalFormatting>
  <conditionalFormatting sqref="B430:N430">
    <cfRule type="cellIs" dxfId="1332" priority="339" operator="lessThan">
      <formula>0</formula>
    </cfRule>
  </conditionalFormatting>
  <conditionalFormatting sqref="B430:N430">
    <cfRule type="cellIs" dxfId="1331" priority="338" operator="lessThan">
      <formula>0</formula>
    </cfRule>
  </conditionalFormatting>
  <conditionalFormatting sqref="B430:N430">
    <cfRule type="cellIs" dxfId="1330" priority="337" operator="lessThan">
      <formula>0</formula>
    </cfRule>
  </conditionalFormatting>
  <conditionalFormatting sqref="B430:N430">
    <cfRule type="cellIs" dxfId="1329" priority="336" operator="lessThan">
      <formula>0</formula>
    </cfRule>
  </conditionalFormatting>
  <conditionalFormatting sqref="B430:N430">
    <cfRule type="cellIs" dxfId="1328" priority="335" operator="lessThan">
      <formula>0</formula>
    </cfRule>
  </conditionalFormatting>
  <conditionalFormatting sqref="B430:N430">
    <cfRule type="cellIs" dxfId="1327" priority="334" operator="lessThan">
      <formula>0</formula>
    </cfRule>
  </conditionalFormatting>
  <conditionalFormatting sqref="B430:N430">
    <cfRule type="cellIs" dxfId="1326" priority="333" operator="lessThan">
      <formula>0</formula>
    </cfRule>
  </conditionalFormatting>
  <conditionalFormatting sqref="N433">
    <cfRule type="cellIs" dxfId="1325" priority="332" operator="lessThan">
      <formula>0</formula>
    </cfRule>
  </conditionalFormatting>
  <conditionalFormatting sqref="N434">
    <cfRule type="cellIs" dxfId="1324" priority="331" operator="lessThan">
      <formula>0</formula>
    </cfRule>
  </conditionalFormatting>
  <conditionalFormatting sqref="N434">
    <cfRule type="cellIs" dxfId="1323" priority="330" operator="lessThan">
      <formula>0</formula>
    </cfRule>
  </conditionalFormatting>
  <conditionalFormatting sqref="C437:C440">
    <cfRule type="expression" dxfId="1322" priority="328">
      <formula>C437/B437&gt;1</formula>
    </cfRule>
    <cfRule type="expression" dxfId="1321" priority="329">
      <formula>C437/B437&lt;1</formula>
    </cfRule>
  </conditionalFormatting>
  <conditionalFormatting sqref="D437:N440">
    <cfRule type="cellIs" dxfId="1320" priority="327" operator="lessThan">
      <formula>0</formula>
    </cfRule>
  </conditionalFormatting>
  <conditionalFormatting sqref="D437:N440">
    <cfRule type="expression" dxfId="1319" priority="325">
      <formula>D437/C437&gt;1</formula>
    </cfRule>
    <cfRule type="expression" dxfId="1318" priority="326">
      <formula>D437/C437&lt;1</formula>
    </cfRule>
  </conditionalFormatting>
  <conditionalFormatting sqref="B437:B440">
    <cfRule type="cellIs" dxfId="1317" priority="324" operator="lessThan">
      <formula>0</formula>
    </cfRule>
  </conditionalFormatting>
  <conditionalFormatting sqref="B437:B440 B510:N510 B518:N518 B533:N533 B547:N547">
    <cfRule type="expression" dxfId="1316" priority="322">
      <formula>B437/#REF!&gt;1</formula>
    </cfRule>
    <cfRule type="expression" dxfId="1315" priority="323">
      <formula>B437/#REF!&lt;1</formula>
    </cfRule>
  </conditionalFormatting>
  <conditionalFormatting sqref="B470">
    <cfRule type="cellIs" dxfId="1314" priority="321" operator="lessThan">
      <formula>0</formula>
    </cfRule>
  </conditionalFormatting>
  <conditionalFormatting sqref="B470">
    <cfRule type="expression" dxfId="1313" priority="319">
      <formula>B470/#REF!&gt;1</formula>
    </cfRule>
    <cfRule type="expression" dxfId="1312" priority="320">
      <formula>B470/#REF!&lt;1</formula>
    </cfRule>
  </conditionalFormatting>
  <conditionalFormatting sqref="C470">
    <cfRule type="cellIs" dxfId="1311" priority="318" operator="lessThan">
      <formula>0</formula>
    </cfRule>
  </conditionalFormatting>
  <conditionalFormatting sqref="C470">
    <cfRule type="expression" dxfId="1310" priority="316">
      <formula>C470/B470&gt;1</formula>
    </cfRule>
    <cfRule type="expression" dxfId="1309" priority="317">
      <formula>C470/B470&lt;1</formula>
    </cfRule>
  </conditionalFormatting>
  <conditionalFormatting sqref="D470">
    <cfRule type="cellIs" dxfId="1308" priority="315" operator="lessThan">
      <formula>0</formula>
    </cfRule>
  </conditionalFormatting>
  <conditionalFormatting sqref="D470">
    <cfRule type="expression" dxfId="1307" priority="313">
      <formula>D470/C470&gt;1</formula>
    </cfRule>
    <cfRule type="expression" dxfId="1306" priority="314">
      <formula>D470/C470&lt;1</formula>
    </cfRule>
  </conditionalFormatting>
  <conditionalFormatting sqref="E470">
    <cfRule type="cellIs" dxfId="1305" priority="312" operator="lessThan">
      <formula>0</formula>
    </cfRule>
  </conditionalFormatting>
  <conditionalFormatting sqref="E470">
    <cfRule type="expression" dxfId="1304" priority="310">
      <formula>E470/D470&gt;1</formula>
    </cfRule>
    <cfRule type="expression" dxfId="1303" priority="311">
      <formula>E470/D470&lt;1</formula>
    </cfRule>
  </conditionalFormatting>
  <conditionalFormatting sqref="F470">
    <cfRule type="cellIs" dxfId="1302" priority="309" operator="lessThan">
      <formula>0</formula>
    </cfRule>
  </conditionalFormatting>
  <conditionalFormatting sqref="F470">
    <cfRule type="expression" dxfId="1301" priority="307">
      <formula>F470/E470&gt;1</formula>
    </cfRule>
    <cfRule type="expression" dxfId="1300" priority="308">
      <formula>F470/E470&lt;1</formula>
    </cfRule>
  </conditionalFormatting>
  <conditionalFormatting sqref="G470">
    <cfRule type="cellIs" dxfId="1299" priority="306" operator="lessThan">
      <formula>0</formula>
    </cfRule>
  </conditionalFormatting>
  <conditionalFormatting sqref="G470">
    <cfRule type="expression" dxfId="1298" priority="304">
      <formula>G470/F470&gt;1</formula>
    </cfRule>
    <cfRule type="expression" dxfId="1297" priority="305">
      <formula>G470/F470&lt;1</formula>
    </cfRule>
  </conditionalFormatting>
  <conditionalFormatting sqref="H470">
    <cfRule type="cellIs" dxfId="1296" priority="303" operator="lessThan">
      <formula>0</formula>
    </cfRule>
  </conditionalFormatting>
  <conditionalFormatting sqref="H470">
    <cfRule type="expression" dxfId="1295" priority="301">
      <formula>H470/G470&gt;1</formula>
    </cfRule>
    <cfRule type="expression" dxfId="1294" priority="302">
      <formula>H470/G470&lt;1</formula>
    </cfRule>
  </conditionalFormatting>
  <conditionalFormatting sqref="I470:N470">
    <cfRule type="cellIs" dxfId="1293" priority="300" operator="lessThan">
      <formula>0</formula>
    </cfRule>
  </conditionalFormatting>
  <conditionalFormatting sqref="I470:N470">
    <cfRule type="expression" dxfId="1292" priority="298">
      <formula>I470/H470&gt;1</formula>
    </cfRule>
    <cfRule type="expression" dxfId="1291" priority="299">
      <formula>I470/H470&lt;1</formula>
    </cfRule>
  </conditionalFormatting>
  <conditionalFormatting sqref="B510">
    <cfRule type="cellIs" dxfId="1290" priority="297" operator="lessThan">
      <formula>0</formula>
    </cfRule>
  </conditionalFormatting>
  <conditionalFormatting sqref="B510">
    <cfRule type="expression" dxfId="1289" priority="295">
      <formula>B510/#REF!&gt;1</formula>
    </cfRule>
    <cfRule type="expression" dxfId="1288" priority="296">
      <formula>B510/#REF!&lt;1</formula>
    </cfRule>
  </conditionalFormatting>
  <conditionalFormatting sqref="C510">
    <cfRule type="cellIs" dxfId="1287" priority="294" operator="lessThan">
      <formula>0</formula>
    </cfRule>
  </conditionalFormatting>
  <conditionalFormatting sqref="C510">
    <cfRule type="expression" dxfId="1286" priority="292">
      <formula>C510/B510&gt;1</formula>
    </cfRule>
    <cfRule type="expression" dxfId="1285" priority="293">
      <formula>C510/B510&lt;1</formula>
    </cfRule>
  </conditionalFormatting>
  <conditionalFormatting sqref="D510">
    <cfRule type="cellIs" dxfId="1284" priority="291" operator="lessThan">
      <formula>0</formula>
    </cfRule>
  </conditionalFormatting>
  <conditionalFormatting sqref="D510">
    <cfRule type="expression" dxfId="1283" priority="289">
      <formula>D510/C510&gt;1</formula>
    </cfRule>
    <cfRule type="expression" dxfId="1282" priority="290">
      <formula>D510/C510&lt;1</formula>
    </cfRule>
  </conditionalFormatting>
  <conditionalFormatting sqref="E510">
    <cfRule type="cellIs" dxfId="1281" priority="288" operator="lessThan">
      <formula>0</formula>
    </cfRule>
  </conditionalFormatting>
  <conditionalFormatting sqref="E510">
    <cfRule type="expression" dxfId="1280" priority="286">
      <formula>E510/D510&gt;1</formula>
    </cfRule>
    <cfRule type="expression" dxfId="1279" priority="287">
      <formula>E510/D510&lt;1</formula>
    </cfRule>
  </conditionalFormatting>
  <conditionalFormatting sqref="F510">
    <cfRule type="cellIs" dxfId="1278" priority="285" operator="lessThan">
      <formula>0</formula>
    </cfRule>
  </conditionalFormatting>
  <conditionalFormatting sqref="F510">
    <cfRule type="expression" dxfId="1277" priority="283">
      <formula>F510/E510&gt;1</formula>
    </cfRule>
    <cfRule type="expression" dxfId="1276" priority="284">
      <formula>F510/E510&lt;1</formula>
    </cfRule>
  </conditionalFormatting>
  <conditionalFormatting sqref="G510">
    <cfRule type="cellIs" dxfId="1275" priority="282" operator="lessThan">
      <formula>0</formula>
    </cfRule>
  </conditionalFormatting>
  <conditionalFormatting sqref="G510">
    <cfRule type="expression" dxfId="1274" priority="280">
      <formula>G510/F510&gt;1</formula>
    </cfRule>
    <cfRule type="expression" dxfId="1273" priority="281">
      <formula>G510/F510&lt;1</formula>
    </cfRule>
  </conditionalFormatting>
  <conditionalFormatting sqref="H510">
    <cfRule type="cellIs" dxfId="1272" priority="279" operator="lessThan">
      <formula>0</formula>
    </cfRule>
  </conditionalFormatting>
  <conditionalFormatting sqref="H510">
    <cfRule type="expression" dxfId="1271" priority="277">
      <formula>H510/G510&gt;1</formula>
    </cfRule>
    <cfRule type="expression" dxfId="1270" priority="278">
      <formula>H510/G510&lt;1</formula>
    </cfRule>
  </conditionalFormatting>
  <conditionalFormatting sqref="B518">
    <cfRule type="cellIs" dxfId="1269" priority="276" operator="lessThan">
      <formula>0</formula>
    </cfRule>
  </conditionalFormatting>
  <conditionalFormatting sqref="B518">
    <cfRule type="expression" dxfId="1268" priority="274">
      <formula>B518/#REF!&gt;1</formula>
    </cfRule>
    <cfRule type="expression" dxfId="1267" priority="275">
      <formula>B518/#REF!&lt;1</formula>
    </cfRule>
  </conditionalFormatting>
  <conditionalFormatting sqref="C518">
    <cfRule type="cellIs" dxfId="1266" priority="273" operator="lessThan">
      <formula>0</formula>
    </cfRule>
  </conditionalFormatting>
  <conditionalFormatting sqref="C518">
    <cfRule type="expression" dxfId="1265" priority="271">
      <formula>C518/B518&gt;1</formula>
    </cfRule>
    <cfRule type="expression" dxfId="1264" priority="272">
      <formula>C518/B518&lt;1</formula>
    </cfRule>
  </conditionalFormatting>
  <conditionalFormatting sqref="D518">
    <cfRule type="cellIs" dxfId="1263" priority="270" operator="lessThan">
      <formula>0</formula>
    </cfRule>
  </conditionalFormatting>
  <conditionalFormatting sqref="D518">
    <cfRule type="expression" dxfId="1262" priority="268">
      <formula>D518/C518&gt;1</formula>
    </cfRule>
    <cfRule type="expression" dxfId="1261" priority="269">
      <formula>D518/C518&lt;1</formula>
    </cfRule>
  </conditionalFormatting>
  <conditionalFormatting sqref="E518">
    <cfRule type="cellIs" dxfId="1260" priority="267" operator="lessThan">
      <formula>0</formula>
    </cfRule>
  </conditionalFormatting>
  <conditionalFormatting sqref="E518">
    <cfRule type="expression" dxfId="1259" priority="265">
      <formula>E518/D518&gt;1</formula>
    </cfRule>
    <cfRule type="expression" dxfId="1258" priority="266">
      <formula>E518/D518&lt;1</formula>
    </cfRule>
  </conditionalFormatting>
  <conditionalFormatting sqref="F518">
    <cfRule type="cellIs" dxfId="1257" priority="264" operator="lessThan">
      <formula>0</formula>
    </cfRule>
  </conditionalFormatting>
  <conditionalFormatting sqref="F518">
    <cfRule type="expression" dxfId="1256" priority="262">
      <formula>F518/E518&gt;1</formula>
    </cfRule>
    <cfRule type="expression" dxfId="1255" priority="263">
      <formula>F518/E518&lt;1</formula>
    </cfRule>
  </conditionalFormatting>
  <conditionalFormatting sqref="G518">
    <cfRule type="cellIs" dxfId="1254" priority="261" operator="lessThan">
      <formula>0</formula>
    </cfRule>
  </conditionalFormatting>
  <conditionalFormatting sqref="G518">
    <cfRule type="expression" dxfId="1253" priority="259">
      <formula>G518/F518&gt;1</formula>
    </cfRule>
    <cfRule type="expression" dxfId="1252" priority="260">
      <formula>G518/F518&lt;1</formula>
    </cfRule>
  </conditionalFormatting>
  <conditionalFormatting sqref="H518">
    <cfRule type="cellIs" dxfId="1251" priority="258" operator="lessThan">
      <formula>0</formula>
    </cfRule>
  </conditionalFormatting>
  <conditionalFormatting sqref="H518">
    <cfRule type="expression" dxfId="1250" priority="256">
      <formula>H518/G518&gt;1</formula>
    </cfRule>
    <cfRule type="expression" dxfId="1249" priority="257">
      <formula>H518/G518&lt;1</formula>
    </cfRule>
  </conditionalFormatting>
  <conditionalFormatting sqref="B547">
    <cfRule type="cellIs" dxfId="1248" priority="255" operator="lessThan">
      <formula>0</formula>
    </cfRule>
  </conditionalFormatting>
  <conditionalFormatting sqref="B547">
    <cfRule type="expression" dxfId="1247" priority="253">
      <formula>B547/#REF!&gt;1</formula>
    </cfRule>
    <cfRule type="expression" dxfId="1246" priority="254">
      <formula>B547/#REF!&lt;1</formula>
    </cfRule>
  </conditionalFormatting>
  <conditionalFormatting sqref="C547">
    <cfRule type="cellIs" dxfId="1245" priority="252" operator="lessThan">
      <formula>0</formula>
    </cfRule>
  </conditionalFormatting>
  <conditionalFormatting sqref="C547">
    <cfRule type="expression" dxfId="1244" priority="250">
      <formula>C547/B547&gt;1</formula>
    </cfRule>
    <cfRule type="expression" dxfId="1243" priority="251">
      <formula>C547/B547&lt;1</formula>
    </cfRule>
  </conditionalFormatting>
  <conditionalFormatting sqref="D547">
    <cfRule type="cellIs" dxfId="1242" priority="249" operator="lessThan">
      <formula>0</formula>
    </cfRule>
  </conditionalFormatting>
  <conditionalFormatting sqref="D547">
    <cfRule type="expression" dxfId="1241" priority="247">
      <formula>D547/C547&gt;1</formula>
    </cfRule>
    <cfRule type="expression" dxfId="1240" priority="248">
      <formula>D547/C547&lt;1</formula>
    </cfRule>
  </conditionalFormatting>
  <conditionalFormatting sqref="E547">
    <cfRule type="cellIs" dxfId="1239" priority="246" operator="lessThan">
      <formula>0</formula>
    </cfRule>
  </conditionalFormatting>
  <conditionalFormatting sqref="E547">
    <cfRule type="expression" dxfId="1238" priority="244">
      <formula>E547/D547&gt;1</formula>
    </cfRule>
    <cfRule type="expression" dxfId="1237" priority="245">
      <formula>E547/D547&lt;1</formula>
    </cfRule>
  </conditionalFormatting>
  <conditionalFormatting sqref="F547">
    <cfRule type="cellIs" dxfId="1236" priority="243" operator="lessThan">
      <formula>0</formula>
    </cfRule>
  </conditionalFormatting>
  <conditionalFormatting sqref="F547">
    <cfRule type="expression" dxfId="1235" priority="241">
      <formula>F547/E547&gt;1</formula>
    </cfRule>
    <cfRule type="expression" dxfId="1234" priority="242">
      <formula>F547/E547&lt;1</formula>
    </cfRule>
  </conditionalFormatting>
  <conditionalFormatting sqref="G547">
    <cfRule type="cellIs" dxfId="1233" priority="240" operator="lessThan">
      <formula>0</formula>
    </cfRule>
  </conditionalFormatting>
  <conditionalFormatting sqref="G547">
    <cfRule type="expression" dxfId="1232" priority="238">
      <formula>G547/F547&gt;1</formula>
    </cfRule>
    <cfRule type="expression" dxfId="1231" priority="239">
      <formula>G547/F547&lt;1</formula>
    </cfRule>
  </conditionalFormatting>
  <conditionalFormatting sqref="H547">
    <cfRule type="cellIs" dxfId="1230" priority="237" operator="lessThan">
      <formula>0</formula>
    </cfRule>
  </conditionalFormatting>
  <conditionalFormatting sqref="H547">
    <cfRule type="expression" dxfId="1229" priority="235">
      <formula>H547/G547&gt;1</formula>
    </cfRule>
    <cfRule type="expression" dxfId="1228" priority="236">
      <formula>H547/G547&lt;1</formula>
    </cfRule>
  </conditionalFormatting>
  <conditionalFormatting sqref="N554">
    <cfRule type="cellIs" dxfId="1227" priority="234" operator="lessThan">
      <formula>0</formula>
    </cfRule>
  </conditionalFormatting>
  <conditionalFormatting sqref="N562">
    <cfRule type="cellIs" dxfId="1226" priority="232" operator="lessThan">
      <formula>0</formula>
    </cfRule>
  </conditionalFormatting>
  <conditionalFormatting sqref="N562">
    <cfRule type="cellIs" dxfId="1225" priority="233" operator="lessThan">
      <formula>0</formula>
    </cfRule>
  </conditionalFormatting>
  <conditionalFormatting sqref="N563">
    <cfRule type="cellIs" dxfId="1224" priority="230" operator="lessThan">
      <formula>0</formula>
    </cfRule>
  </conditionalFormatting>
  <conditionalFormatting sqref="N563">
    <cfRule type="cellIs" dxfId="1223" priority="231" operator="lessThan">
      <formula>0</formula>
    </cfRule>
  </conditionalFormatting>
  <conditionalFormatting sqref="N568">
    <cfRule type="cellIs" dxfId="1222" priority="229" operator="lessThan">
      <formula>0</formula>
    </cfRule>
  </conditionalFormatting>
  <conditionalFormatting sqref="N568">
    <cfRule type="cellIs" dxfId="1221" priority="228" operator="lessThan">
      <formula>0</formula>
    </cfRule>
  </conditionalFormatting>
  <conditionalFormatting sqref="O339">
    <cfRule type="cellIs" dxfId="1220" priority="227" operator="lessThan">
      <formula>0</formula>
    </cfRule>
  </conditionalFormatting>
  <conditionalFormatting sqref="O340:O341">
    <cfRule type="cellIs" dxfId="1219" priority="226" operator="lessThan">
      <formula>0</formula>
    </cfRule>
  </conditionalFormatting>
  <conditionalFormatting sqref="O437:O440">
    <cfRule type="cellIs" dxfId="1218" priority="225" operator="lessThan">
      <formula>0</formula>
    </cfRule>
  </conditionalFormatting>
  <conditionalFormatting sqref="O337">
    <cfRule type="cellIs" dxfId="1217" priority="224" operator="lessThan">
      <formula>0</formula>
    </cfRule>
  </conditionalFormatting>
  <conditionalFormatting sqref="O342:O343">
    <cfRule type="cellIs" dxfId="1216" priority="223" operator="lessThan">
      <formula>0</formula>
    </cfRule>
  </conditionalFormatting>
  <conditionalFormatting sqref="O345:O349">
    <cfRule type="cellIs" dxfId="1215" priority="222" operator="lessThan">
      <formula>0</formula>
    </cfRule>
  </conditionalFormatting>
  <conditionalFormatting sqref="O354:O355">
    <cfRule type="cellIs" dxfId="1214" priority="221" operator="lessThan">
      <formula>0</formula>
    </cfRule>
  </conditionalFormatting>
  <conditionalFormatting sqref="O360:O361">
    <cfRule type="cellIs" dxfId="1213" priority="220" operator="lessThan">
      <formula>0</formula>
    </cfRule>
  </conditionalFormatting>
  <conditionalFormatting sqref="O366:O367">
    <cfRule type="cellIs" dxfId="1212" priority="219" operator="lessThan">
      <formula>0</formula>
    </cfRule>
  </conditionalFormatting>
  <conditionalFormatting sqref="O372:O373">
    <cfRule type="cellIs" dxfId="1211" priority="218" operator="lessThan">
      <formula>0</formula>
    </cfRule>
  </conditionalFormatting>
  <conditionalFormatting sqref="O378">
    <cfRule type="cellIs" dxfId="1210" priority="217" operator="lessThan">
      <formula>0</formula>
    </cfRule>
  </conditionalFormatting>
  <conditionalFormatting sqref="O384:O385">
    <cfRule type="cellIs" dxfId="1209" priority="216" operator="lessThan">
      <formula>0</formula>
    </cfRule>
  </conditionalFormatting>
  <conditionalFormatting sqref="O390:O391">
    <cfRule type="cellIs" dxfId="1208" priority="215" operator="lessThan">
      <formula>0</formula>
    </cfRule>
  </conditionalFormatting>
  <conditionalFormatting sqref="O396:O397">
    <cfRule type="cellIs" dxfId="1207" priority="214" operator="lessThan">
      <formula>0</formula>
    </cfRule>
  </conditionalFormatting>
  <conditionalFormatting sqref="O402:O403">
    <cfRule type="cellIs" dxfId="1206" priority="213" operator="lessThan">
      <formula>0</formula>
    </cfRule>
  </conditionalFormatting>
  <conditionalFormatting sqref="O408:O409">
    <cfRule type="cellIs" dxfId="1205" priority="212" operator="lessThan">
      <formula>0</formula>
    </cfRule>
  </conditionalFormatting>
  <conditionalFormatting sqref="O414:O415">
    <cfRule type="cellIs" dxfId="1204" priority="211" operator="lessThan">
      <formula>0</formula>
    </cfRule>
  </conditionalFormatting>
  <conditionalFormatting sqref="O420:O421">
    <cfRule type="cellIs" dxfId="1203" priority="210" operator="lessThan">
      <formula>0</formula>
    </cfRule>
  </conditionalFormatting>
  <conditionalFormatting sqref="O427:O428">
    <cfRule type="cellIs" dxfId="1202" priority="209" operator="lessThan">
      <formula>0</formula>
    </cfRule>
  </conditionalFormatting>
  <conditionalFormatting sqref="O433:O434">
    <cfRule type="cellIs" dxfId="1201" priority="208" operator="lessThan">
      <formula>0</formula>
    </cfRule>
  </conditionalFormatting>
  <conditionalFormatting sqref="O441">
    <cfRule type="cellIs" dxfId="1200" priority="207" operator="lessThan">
      <formula>0</formula>
    </cfRule>
  </conditionalFormatting>
  <conditionalFormatting sqref="O448">
    <cfRule type="cellIs" dxfId="1199" priority="206" operator="lessThan">
      <formula>0</formula>
    </cfRule>
  </conditionalFormatting>
  <conditionalFormatting sqref="O461:O462">
    <cfRule type="cellIs" dxfId="1198" priority="205" operator="lessThan">
      <formula>0</formula>
    </cfRule>
  </conditionalFormatting>
  <conditionalFormatting sqref="O469:O470">
    <cfRule type="cellIs" dxfId="1197" priority="204" operator="lessThan">
      <formula>0</formula>
    </cfRule>
  </conditionalFormatting>
  <conditionalFormatting sqref="O478:O479">
    <cfRule type="cellIs" dxfId="1196" priority="203" operator="lessThan">
      <formula>0</formula>
    </cfRule>
  </conditionalFormatting>
  <conditionalFormatting sqref="O486:O487">
    <cfRule type="cellIs" dxfId="1195" priority="202" operator="lessThan">
      <formula>0</formula>
    </cfRule>
  </conditionalFormatting>
  <conditionalFormatting sqref="O502:O503">
    <cfRule type="cellIs" dxfId="1194" priority="201" operator="lessThan">
      <formula>0</formula>
    </cfRule>
  </conditionalFormatting>
  <conditionalFormatting sqref="O494:O495">
    <cfRule type="cellIs" dxfId="1193" priority="200" operator="lessThan">
      <formula>0</formula>
    </cfRule>
  </conditionalFormatting>
  <conditionalFormatting sqref="O509:O510">
    <cfRule type="cellIs" dxfId="1192" priority="199" operator="lessThan">
      <formula>0</formula>
    </cfRule>
  </conditionalFormatting>
  <conditionalFormatting sqref="O517:O518">
    <cfRule type="cellIs" dxfId="1191" priority="198" operator="lessThan">
      <formula>0</formula>
    </cfRule>
  </conditionalFormatting>
  <conditionalFormatting sqref="O525:O526">
    <cfRule type="cellIs" dxfId="1190" priority="197" operator="lessThan">
      <formula>0</formula>
    </cfRule>
  </conditionalFormatting>
  <conditionalFormatting sqref="O532:O533">
    <cfRule type="cellIs" dxfId="1189" priority="196" operator="lessThan">
      <formula>0</formula>
    </cfRule>
  </conditionalFormatting>
  <conditionalFormatting sqref="O539:O540">
    <cfRule type="cellIs" dxfId="1188" priority="195" operator="lessThan">
      <formula>0</formula>
    </cfRule>
  </conditionalFormatting>
  <conditionalFormatting sqref="O546:O547">
    <cfRule type="cellIs" dxfId="1187" priority="194" operator="lessThan">
      <formula>0</formula>
    </cfRule>
  </conditionalFormatting>
  <conditionalFormatting sqref="O554:O555">
    <cfRule type="cellIs" dxfId="1186" priority="193" operator="lessThan">
      <formula>0</formula>
    </cfRule>
  </conditionalFormatting>
  <conditionalFormatting sqref="O571">
    <cfRule type="cellIs" dxfId="1185" priority="192" operator="lessThan">
      <formula>0</formula>
    </cfRule>
  </conditionalFormatting>
  <conditionalFormatting sqref="O576">
    <cfRule type="cellIs" dxfId="1184" priority="191" operator="lessThan">
      <formula>0</formula>
    </cfRule>
  </conditionalFormatting>
  <conditionalFormatting sqref="O592">
    <cfRule type="cellIs" dxfId="1183" priority="190" operator="lessThan">
      <formula>0</formula>
    </cfRule>
  </conditionalFormatting>
  <conditionalFormatting sqref="O610:O612">
    <cfRule type="cellIs" dxfId="1182" priority="189" operator="lessThan">
      <formula>0</formula>
    </cfRule>
  </conditionalFormatting>
  <conditionalFormatting sqref="I685:P685 O683:P684 O686:P686">
    <cfRule type="cellIs" dxfId="1181" priority="183" operator="lessThan">
      <formula>0</formula>
    </cfRule>
  </conditionalFormatting>
  <conditionalFormatting sqref="O614:O615">
    <cfRule type="cellIs" dxfId="1180" priority="188" operator="lessThan">
      <formula>0</formula>
    </cfRule>
  </conditionalFormatting>
  <conditionalFormatting sqref="O618">
    <cfRule type="cellIs" dxfId="1179" priority="187" operator="lessThan">
      <formula>0</formula>
    </cfRule>
  </conditionalFormatting>
  <conditionalFormatting sqref="O619">
    <cfRule type="cellIs" dxfId="1178" priority="186" operator="lessThan">
      <formula>0</formula>
    </cfRule>
  </conditionalFormatting>
  <conditionalFormatting sqref="O621">
    <cfRule type="cellIs" dxfId="1177" priority="185" operator="lessThan">
      <formula>0</formula>
    </cfRule>
  </conditionalFormatting>
  <conditionalFormatting sqref="O622">
    <cfRule type="cellIs" dxfId="1176" priority="184" operator="lessThan">
      <formula>0</formula>
    </cfRule>
  </conditionalFormatting>
  <conditionalFormatting sqref="D624:N624 D621:N621 D618:N619 D610:N612">
    <cfRule type="expression" dxfId="1175" priority="156">
      <formula>D610/C610&gt;1</formula>
    </cfRule>
    <cfRule type="expression" dxfId="1174" priority="157">
      <formula>D610/C610&lt;1</formula>
    </cfRule>
  </conditionalFormatting>
  <conditionalFormatting sqref="C465:C468">
    <cfRule type="cellIs" dxfId="1173" priority="182" operator="lessThan">
      <formula>0</formula>
    </cfRule>
  </conditionalFormatting>
  <conditionalFormatting sqref="C465:C468">
    <cfRule type="expression" dxfId="1172" priority="180">
      <formula>C465/B465&gt;1</formula>
    </cfRule>
    <cfRule type="expression" dxfId="1171" priority="181">
      <formula>C465/B465&lt;1</formula>
    </cfRule>
  </conditionalFormatting>
  <conditionalFormatting sqref="D465:N468">
    <cfRule type="cellIs" dxfId="1170" priority="179" operator="lessThan">
      <formula>0</formula>
    </cfRule>
  </conditionalFormatting>
  <conditionalFormatting sqref="D465:N468">
    <cfRule type="expression" dxfId="1169" priority="177">
      <formula>D465/C465&gt;1</formula>
    </cfRule>
    <cfRule type="expression" dxfId="1168" priority="178">
      <formula>D465/C465&lt;1</formula>
    </cfRule>
  </conditionalFormatting>
  <conditionalFormatting sqref="B465:B468">
    <cfRule type="cellIs" dxfId="1167" priority="176" operator="lessThan">
      <formula>0</formula>
    </cfRule>
  </conditionalFormatting>
  <conditionalFormatting sqref="B465:B468">
    <cfRule type="expression" dxfId="1166" priority="174">
      <formula>B465/#REF!&gt;1</formula>
    </cfRule>
    <cfRule type="expression" dxfId="1165" priority="175">
      <formula>B465/#REF!&lt;1</formula>
    </cfRule>
  </conditionalFormatting>
  <conditionalFormatting sqref="J546:N546 J532:N532 J517:N517 J509:N509">
    <cfRule type="cellIs" dxfId="1164" priority="173" operator="lessThan">
      <formula>0</formula>
    </cfRule>
  </conditionalFormatting>
  <conditionalFormatting sqref="C546:I546 C542:C545 C532:I532 C528:C531 C517:I517 C513:C516 C509:I509 C505:C508">
    <cfRule type="cellIs" dxfId="1163" priority="172" operator="lessThan">
      <formula>0</formula>
    </cfRule>
  </conditionalFormatting>
  <conditionalFormatting sqref="C546:M546 C532:M532 C517:M517 C509:M509">
    <cfRule type="cellIs" dxfId="1162" priority="171" operator="lessThan">
      <formula>0</formula>
    </cfRule>
  </conditionalFormatting>
  <conditionalFormatting sqref="C542:C545 C528:C531 C513:C516 C505:C508">
    <cfRule type="expression" dxfId="1161" priority="169">
      <formula>C505/B505&gt;1</formula>
    </cfRule>
    <cfRule type="expression" dxfId="1160" priority="170">
      <formula>C505/B505&lt;1</formula>
    </cfRule>
  </conditionalFormatting>
  <conditionalFormatting sqref="D542:N545 D528:N531 D513:N516 D505:N508">
    <cfRule type="cellIs" dxfId="1159" priority="168" operator="lessThan">
      <formula>0</formula>
    </cfRule>
  </conditionalFormatting>
  <conditionalFormatting sqref="D542:N545 D528:N531 D513:N516 D505:N508">
    <cfRule type="expression" dxfId="1158" priority="166">
      <formula>D505/C505&gt;1</formula>
    </cfRule>
    <cfRule type="expression" dxfId="1157" priority="167">
      <formula>D505/C505&lt;1</formula>
    </cfRule>
  </conditionalFormatting>
  <conditionalFormatting sqref="C546:N546 C532:N532 C517:N517 C509:N509">
    <cfRule type="cellIs" dxfId="1156" priority="165" operator="lessThan">
      <formula>0</formula>
    </cfRule>
  </conditionalFormatting>
  <conditionalFormatting sqref="C546:N546 C532:N532 C517:N517 C509:N509">
    <cfRule type="expression" dxfId="1155" priority="163">
      <formula>C509/B509&gt;1</formula>
    </cfRule>
    <cfRule type="expression" dxfId="1154" priority="164">
      <formula>C509/B509&lt;1</formula>
    </cfRule>
  </conditionalFormatting>
  <conditionalFormatting sqref="B624 B621 B618:B619 B614:B615 B610:B612">
    <cfRule type="cellIs" dxfId="1153" priority="162" operator="lessThan">
      <formula>0</formula>
    </cfRule>
  </conditionalFormatting>
  <conditionalFormatting sqref="C624 C621 C618:C619 C610:C612">
    <cfRule type="cellIs" dxfId="1152" priority="161" operator="lessThan">
      <formula>0</formula>
    </cfRule>
  </conditionalFormatting>
  <conditionalFormatting sqref="C624 C621 C618:C619 C610:C612">
    <cfRule type="expression" dxfId="1151" priority="159">
      <formula>C610/B610&gt;1</formula>
    </cfRule>
    <cfRule type="expression" dxfId="1150" priority="160">
      <formula>C610/B610&lt;1</formula>
    </cfRule>
  </conditionalFormatting>
  <conditionalFormatting sqref="D624:N624 D621:N621 D618:N619 D610:N612">
    <cfRule type="cellIs" dxfId="1149" priority="158" operator="lessThan">
      <formula>0</formula>
    </cfRule>
  </conditionalFormatting>
  <conditionalFormatting sqref="B462:N462 B495 B526 B555">
    <cfRule type="expression" dxfId="1148" priority="991">
      <formula>B462/#REF!&gt;1</formula>
    </cfRule>
    <cfRule type="expression" dxfId="1147" priority="992">
      <formula>B462/#REF!&lt;1</formula>
    </cfRule>
  </conditionalFormatting>
  <conditionalFormatting sqref="C441">
    <cfRule type="cellIs" dxfId="1146" priority="155" operator="lessThan">
      <formula>0</formula>
    </cfRule>
  </conditionalFormatting>
  <conditionalFormatting sqref="C441">
    <cfRule type="expression" dxfId="1145" priority="153">
      <formula>C441/B441&gt;1</formula>
    </cfRule>
    <cfRule type="expression" dxfId="1144" priority="154">
      <formula>C441/B441&lt;1</formula>
    </cfRule>
  </conditionalFormatting>
  <conditionalFormatting sqref="D441:N441">
    <cfRule type="cellIs" dxfId="1143" priority="152" operator="lessThan">
      <formula>0</formula>
    </cfRule>
  </conditionalFormatting>
  <conditionalFormatting sqref="D441:N441">
    <cfRule type="expression" dxfId="1142" priority="150">
      <formula>D441/C441&gt;1</formula>
    </cfRule>
    <cfRule type="expression" dxfId="1141" priority="151">
      <formula>D441/C441&lt;1</formula>
    </cfRule>
  </conditionalFormatting>
  <conditionalFormatting sqref="B441">
    <cfRule type="cellIs" dxfId="1140" priority="149" operator="lessThan">
      <formula>0</formula>
    </cfRule>
  </conditionalFormatting>
  <conditionalFormatting sqref="B441">
    <cfRule type="expression" dxfId="1139" priority="147">
      <formula>B441/#REF!&gt;1</formula>
    </cfRule>
    <cfRule type="expression" dxfId="1138" priority="148">
      <formula>B441/#REF!&lt;1</formula>
    </cfRule>
  </conditionalFormatting>
  <conditionalFormatting sqref="C469">
    <cfRule type="cellIs" dxfId="1137" priority="146" operator="lessThan">
      <formula>0</formula>
    </cfRule>
  </conditionalFormatting>
  <conditionalFormatting sqref="D469:N469">
    <cfRule type="cellIs" dxfId="1136" priority="143" operator="lessThan">
      <formula>0</formula>
    </cfRule>
  </conditionalFormatting>
  <conditionalFormatting sqref="C469">
    <cfRule type="expression" dxfId="1135" priority="144">
      <formula>C469/B469&gt;1</formula>
    </cfRule>
    <cfRule type="expression" dxfId="1134" priority="145">
      <formula>C469/B469&lt;1</formula>
    </cfRule>
  </conditionalFormatting>
  <conditionalFormatting sqref="D469:N469">
    <cfRule type="expression" dxfId="1133" priority="141">
      <formula>D469/C469&gt;1</formula>
    </cfRule>
    <cfRule type="expression" dxfId="1132" priority="142">
      <formula>D469/C469&lt;1</formula>
    </cfRule>
  </conditionalFormatting>
  <conditionalFormatting sqref="B469">
    <cfRule type="cellIs" dxfId="1131" priority="140" operator="lessThan">
      <formula>0</formula>
    </cfRule>
  </conditionalFormatting>
  <conditionalFormatting sqref="B469">
    <cfRule type="expression" dxfId="1130" priority="138">
      <formula>B469/#REF!&gt;1</formula>
    </cfRule>
    <cfRule type="expression" dxfId="1129" priority="139">
      <formula>B469/#REF!&lt;1</formula>
    </cfRule>
  </conditionalFormatting>
  <conditionalFormatting sqref="B487 B479">
    <cfRule type="cellIs" dxfId="1128" priority="137" operator="lessThan">
      <formula>0</formula>
    </cfRule>
  </conditionalFormatting>
  <conditionalFormatting sqref="B487 B479">
    <cfRule type="expression" dxfId="1127" priority="135">
      <formula>B479/#REF!&gt;1</formula>
    </cfRule>
    <cfRule type="expression" dxfId="1126" priority="136">
      <formula>B479/#REF!&lt;1</formula>
    </cfRule>
  </conditionalFormatting>
  <conditionalFormatting sqref="C479">
    <cfRule type="cellIs" dxfId="1125" priority="134" operator="lessThan">
      <formula>0</formula>
    </cfRule>
  </conditionalFormatting>
  <conditionalFormatting sqref="C479">
    <cfRule type="expression" dxfId="1124" priority="132">
      <formula>C479/B479&gt;1</formula>
    </cfRule>
    <cfRule type="expression" dxfId="1123" priority="133">
      <formula>C479/B479&lt;1</formula>
    </cfRule>
  </conditionalFormatting>
  <conditionalFormatting sqref="C526:N526">
    <cfRule type="cellIs" dxfId="1122" priority="122" operator="lessThan">
      <formula>0</formula>
    </cfRule>
  </conditionalFormatting>
  <conditionalFormatting sqref="C571:N571">
    <cfRule type="expression" dxfId="1121" priority="91">
      <formula>C571/B571&gt;1</formula>
    </cfRule>
    <cfRule type="expression" dxfId="1120" priority="92">
      <formula>C571/B571&lt;1</formula>
    </cfRule>
  </conditionalFormatting>
  <conditionalFormatting sqref="I510:N510">
    <cfRule type="cellIs" dxfId="1119" priority="119" operator="lessThan">
      <formula>0</formula>
    </cfRule>
  </conditionalFormatting>
  <conditionalFormatting sqref="I510:N510">
    <cfRule type="expression" dxfId="1118" priority="117">
      <formula>I510/H510&gt;1</formula>
    </cfRule>
    <cfRule type="expression" dxfId="1117" priority="118">
      <formula>I510/H510&lt;1</formula>
    </cfRule>
  </conditionalFormatting>
  <conditionalFormatting sqref="I518:N518">
    <cfRule type="cellIs" dxfId="1116" priority="116" operator="lessThan">
      <formula>0</formula>
    </cfRule>
  </conditionalFormatting>
  <conditionalFormatting sqref="I518:N518">
    <cfRule type="expression" dxfId="1115" priority="114">
      <formula>I518/H518&gt;1</formula>
    </cfRule>
    <cfRule type="expression" dxfId="1114" priority="115">
      <formula>I518/H518&lt;1</formula>
    </cfRule>
  </conditionalFormatting>
  <conditionalFormatting sqref="B533:N533">
    <cfRule type="cellIs" dxfId="1113" priority="113" operator="lessThan">
      <formula>0</formula>
    </cfRule>
  </conditionalFormatting>
  <conditionalFormatting sqref="B533:N533">
    <cfRule type="expression" dxfId="1112" priority="111">
      <formula>B533/A533&gt;1</formula>
    </cfRule>
    <cfRule type="expression" dxfId="1111" priority="112">
      <formula>B533/A533&lt;1</formula>
    </cfRule>
  </conditionalFormatting>
  <conditionalFormatting sqref="B547:N547">
    <cfRule type="cellIs" dxfId="1110" priority="110" operator="lessThan">
      <formula>0</formula>
    </cfRule>
  </conditionalFormatting>
  <conditionalFormatting sqref="B547:N547">
    <cfRule type="expression" dxfId="1109" priority="108">
      <formula>B547/A547&gt;1</formula>
    </cfRule>
    <cfRule type="expression" dxfId="1108" priority="109">
      <formula>B547/A547&lt;1</formula>
    </cfRule>
  </conditionalFormatting>
  <conditionalFormatting sqref="N576">
    <cfRule type="cellIs" dxfId="1107" priority="84" operator="lessThan">
      <formula>0</formula>
    </cfRule>
  </conditionalFormatting>
  <conditionalFormatting sqref="D479:N479">
    <cfRule type="cellIs" dxfId="1106" priority="131" operator="lessThan">
      <formula>0</formula>
    </cfRule>
  </conditionalFormatting>
  <conditionalFormatting sqref="D479:N479">
    <cfRule type="expression" dxfId="1105" priority="129">
      <formula>D479/C479&gt;1</formula>
    </cfRule>
    <cfRule type="expression" dxfId="1104" priority="130">
      <formula>D479/C479&lt;1</formula>
    </cfRule>
  </conditionalFormatting>
  <conditionalFormatting sqref="C487:N487">
    <cfRule type="cellIs" dxfId="1103" priority="128" operator="lessThan">
      <formula>0</formula>
    </cfRule>
  </conditionalFormatting>
  <conditionalFormatting sqref="C487:N487">
    <cfRule type="expression" dxfId="1102" priority="126">
      <formula>C487/B487&gt;1</formula>
    </cfRule>
    <cfRule type="expression" dxfId="1101" priority="127">
      <formula>C487/B487&lt;1</formula>
    </cfRule>
  </conditionalFormatting>
  <conditionalFormatting sqref="C540:N540">
    <cfRule type="expression" dxfId="1100" priority="102">
      <formula>C540/B540&gt;1</formula>
    </cfRule>
    <cfRule type="expression" dxfId="1099" priority="103">
      <formula>C540/B540&lt;1</formula>
    </cfRule>
  </conditionalFormatting>
  <conditionalFormatting sqref="C495:N495">
    <cfRule type="cellIs" dxfId="1098" priority="125" operator="lessThan">
      <formula>0</formula>
    </cfRule>
  </conditionalFormatting>
  <conditionalFormatting sqref="C495:N495">
    <cfRule type="expression" dxfId="1097" priority="123">
      <formula>C495/B495&gt;1</formula>
    </cfRule>
    <cfRule type="expression" dxfId="1096" priority="124">
      <formula>C495/B495&lt;1</formula>
    </cfRule>
  </conditionalFormatting>
  <conditionalFormatting sqref="C614:N615">
    <cfRule type="cellIs" dxfId="1095" priority="101" operator="lessThan">
      <formula>0</formula>
    </cfRule>
  </conditionalFormatting>
  <conditionalFormatting sqref="C526:N526">
    <cfRule type="expression" dxfId="1094" priority="120">
      <formula>C526/B526&gt;1</formula>
    </cfRule>
    <cfRule type="expression" dxfId="1093" priority="121">
      <formula>C526/B526&lt;1</formula>
    </cfRule>
  </conditionalFormatting>
  <conditionalFormatting sqref="C555:N555">
    <cfRule type="cellIs" dxfId="1092" priority="98" operator="lessThan">
      <formula>0</formula>
    </cfRule>
  </conditionalFormatting>
  <conditionalFormatting sqref="C576:M576">
    <cfRule type="expression" dxfId="1091" priority="86">
      <formula>C576/B576&gt;1</formula>
    </cfRule>
    <cfRule type="expression" dxfId="1090" priority="87">
      <formula>C576/B576&lt;1</formula>
    </cfRule>
  </conditionalFormatting>
  <conditionalFormatting sqref="C571:N571">
    <cfRule type="cellIs" dxfId="1089" priority="95" operator="lessThan">
      <formula>0</formula>
    </cfRule>
  </conditionalFormatting>
  <conditionalFormatting sqref="N576">
    <cfRule type="expression" dxfId="1088" priority="81">
      <formula>N576/M576&gt;1</formula>
    </cfRule>
    <cfRule type="expression" dxfId="1087" priority="82">
      <formula>N576/M576&lt;1</formula>
    </cfRule>
  </conditionalFormatting>
  <conditionalFormatting sqref="C576:M576">
    <cfRule type="cellIs" dxfId="1086" priority="90" operator="lessThan">
      <formula>0</formula>
    </cfRule>
  </conditionalFormatting>
  <conditionalFormatting sqref="C576:M576">
    <cfRule type="cellIs" dxfId="1085" priority="89" operator="lessThan">
      <formula>0</formula>
    </cfRule>
  </conditionalFormatting>
  <conditionalFormatting sqref="B540">
    <cfRule type="cellIs" dxfId="1084" priority="105" operator="lessThan">
      <formula>0</formula>
    </cfRule>
  </conditionalFormatting>
  <conditionalFormatting sqref="B540">
    <cfRule type="expression" dxfId="1083" priority="106">
      <formula>B540/#REF!&gt;1</formula>
    </cfRule>
    <cfRule type="expression" dxfId="1082" priority="107">
      <formula>B540/#REF!&lt;1</formula>
    </cfRule>
  </conditionalFormatting>
  <conditionalFormatting sqref="C540:N540">
    <cfRule type="cellIs" dxfId="1081" priority="104" operator="lessThan">
      <formula>0</formula>
    </cfRule>
  </conditionalFormatting>
  <conditionalFormatting sqref="C614:N615">
    <cfRule type="expression" dxfId="1080" priority="99">
      <formula>C614/B614&gt;1</formula>
    </cfRule>
    <cfRule type="expression" dxfId="1079" priority="100">
      <formula>C614/B614&lt;1</formula>
    </cfRule>
  </conditionalFormatting>
  <conditionalFormatting sqref="C571:N571">
    <cfRule type="cellIs" dxfId="1078" priority="93" operator="lessThan">
      <formula>0</formula>
    </cfRule>
  </conditionalFormatting>
  <conditionalFormatting sqref="C555:N555">
    <cfRule type="expression" dxfId="1077" priority="96">
      <formula>C555/B555&gt;1</formula>
    </cfRule>
    <cfRule type="expression" dxfId="1076" priority="97">
      <formula>C555/B555&lt;1</formula>
    </cfRule>
  </conditionalFormatting>
  <conditionalFormatting sqref="C571:N571">
    <cfRule type="cellIs" dxfId="1075" priority="94" operator="lessThan">
      <formula>0</formula>
    </cfRule>
  </conditionalFormatting>
  <conditionalFormatting sqref="N576">
    <cfRule type="cellIs" dxfId="1074" priority="85" operator="lessThan">
      <formula>0</formula>
    </cfRule>
  </conditionalFormatting>
  <conditionalFormatting sqref="C576:M576">
    <cfRule type="cellIs" dxfId="1073" priority="88" operator="lessThan">
      <formula>0</formula>
    </cfRule>
  </conditionalFormatting>
  <conditionalFormatting sqref="N576">
    <cfRule type="cellIs" dxfId="1072" priority="83" operator="lessThan">
      <formula>0</formula>
    </cfRule>
  </conditionalFormatting>
  <conditionalFormatting sqref="B651:N654">
    <cfRule type="cellIs" dxfId="1071" priority="80" operator="lessThan">
      <formula>0</formula>
    </cfRule>
  </conditionalFormatting>
  <conditionalFormatting sqref="I653:P653 O651:P652 O654:P654">
    <cfRule type="cellIs" dxfId="1070" priority="79" operator="lessThan">
      <formula>0</formula>
    </cfRule>
  </conditionalFormatting>
  <conditionalFormatting sqref="B655:N658">
    <cfRule type="cellIs" dxfId="1069" priority="78" operator="lessThan">
      <formula>0</formula>
    </cfRule>
  </conditionalFormatting>
  <conditionalFormatting sqref="I657:P657 O655:P656 O658:P658">
    <cfRule type="cellIs" dxfId="1068" priority="77" operator="lessThan">
      <formula>0</formula>
    </cfRule>
  </conditionalFormatting>
  <conditionalFormatting sqref="B659:N662">
    <cfRule type="cellIs" dxfId="1067" priority="76" operator="lessThan">
      <formula>0</formula>
    </cfRule>
  </conditionalFormatting>
  <conditionalFormatting sqref="I661:P661 O659:P660 O662:P662">
    <cfRule type="cellIs" dxfId="1066" priority="75" operator="lessThan">
      <formula>0</formula>
    </cfRule>
  </conditionalFormatting>
  <conditionalFormatting sqref="B663:N666">
    <cfRule type="cellIs" dxfId="1065" priority="74" operator="lessThan">
      <formula>0</formula>
    </cfRule>
  </conditionalFormatting>
  <conditionalFormatting sqref="I665:P665 O663:P664 O666:P666">
    <cfRule type="cellIs" dxfId="1064" priority="73" operator="lessThan">
      <formula>0</formula>
    </cfRule>
  </conditionalFormatting>
  <conditionalFormatting sqref="B667:N670">
    <cfRule type="cellIs" dxfId="1063" priority="72" operator="lessThan">
      <formula>0</formula>
    </cfRule>
  </conditionalFormatting>
  <conditionalFormatting sqref="I669:P669 O667:P668 O670:P670">
    <cfRule type="cellIs" dxfId="1062" priority="71" operator="lessThan">
      <formula>0</formula>
    </cfRule>
  </conditionalFormatting>
  <conditionalFormatting sqref="B671:N674">
    <cfRule type="cellIs" dxfId="1061" priority="70" operator="lessThan">
      <formula>0</formula>
    </cfRule>
  </conditionalFormatting>
  <conditionalFormatting sqref="I673:P673 O671:P672 O674:P674">
    <cfRule type="cellIs" dxfId="1060" priority="69" operator="lessThan">
      <formula>0</formula>
    </cfRule>
  </conditionalFormatting>
  <conditionalFormatting sqref="B675:N678">
    <cfRule type="cellIs" dxfId="1059" priority="68" operator="lessThan">
      <formula>0</formula>
    </cfRule>
  </conditionalFormatting>
  <conditionalFormatting sqref="I677:P677 O675:P676 O678:P678">
    <cfRule type="cellIs" dxfId="1058" priority="67" operator="lessThan">
      <formula>0</formula>
    </cfRule>
  </conditionalFormatting>
  <conditionalFormatting sqref="B679:N682">
    <cfRule type="cellIs" dxfId="1057" priority="66" operator="lessThan">
      <formula>0</formula>
    </cfRule>
  </conditionalFormatting>
  <conditionalFormatting sqref="I681:P681 O679:P680 O682:P682">
    <cfRule type="cellIs" dxfId="1056" priority="65" operator="lessThan">
      <formula>0</formula>
    </cfRule>
  </conditionalFormatting>
  <conditionalFormatting sqref="B687:N690">
    <cfRule type="cellIs" dxfId="1055" priority="64" operator="lessThan">
      <formula>0</formula>
    </cfRule>
  </conditionalFormatting>
  <conditionalFormatting sqref="I689:P689 O687:P688 O690:P690">
    <cfRule type="cellIs" dxfId="1054" priority="63" operator="lessThan">
      <formula>0</formula>
    </cfRule>
  </conditionalFormatting>
  <conditionalFormatting sqref="B691:N694">
    <cfRule type="cellIs" dxfId="1053" priority="62" operator="lessThan">
      <formula>0</formula>
    </cfRule>
  </conditionalFormatting>
  <conditionalFormatting sqref="I693:P693 O691:P692 O694:P694">
    <cfRule type="cellIs" dxfId="1052" priority="61" operator="lessThan">
      <formula>0</formula>
    </cfRule>
  </conditionalFormatting>
  <conditionalFormatting sqref="O624">
    <cfRule type="cellIs" dxfId="1051" priority="60" operator="lessThan">
      <formula>0</formula>
    </cfRule>
  </conditionalFormatting>
  <conditionalFormatting sqref="O519">
    <cfRule type="cellIs" dxfId="1050" priority="37" operator="lessThan">
      <formula>0</formula>
    </cfRule>
  </conditionalFormatting>
  <conditionalFormatting sqref="P442">
    <cfRule type="cellIs" dxfId="1049" priority="59" operator="lessThan">
      <formula>0</formula>
    </cfRule>
  </conditionalFormatting>
  <conditionalFormatting sqref="O442">
    <cfRule type="cellIs" dxfId="1048" priority="58" operator="lessThan">
      <formula>0</formula>
    </cfRule>
  </conditionalFormatting>
  <conditionalFormatting sqref="B442:N442">
    <cfRule type="cellIs" dxfId="1047" priority="57" operator="lessThan">
      <formula>0</formula>
    </cfRule>
  </conditionalFormatting>
  <conditionalFormatting sqref="P463">
    <cfRule type="cellIs" dxfId="1046" priority="56" operator="lessThan">
      <formula>0</formula>
    </cfRule>
  </conditionalFormatting>
  <conditionalFormatting sqref="O463">
    <cfRule type="cellIs" dxfId="1045" priority="55" operator="lessThan">
      <formula>0</formula>
    </cfRule>
  </conditionalFormatting>
  <conditionalFormatting sqref="B463:N463">
    <cfRule type="cellIs" dxfId="1044" priority="54" operator="lessThan">
      <formula>0</formula>
    </cfRule>
  </conditionalFormatting>
  <conditionalFormatting sqref="P471">
    <cfRule type="cellIs" dxfId="1043" priority="53" operator="lessThan">
      <formula>0</formula>
    </cfRule>
  </conditionalFormatting>
  <conditionalFormatting sqref="O471">
    <cfRule type="cellIs" dxfId="1042" priority="52" operator="lessThan">
      <formula>0</formula>
    </cfRule>
  </conditionalFormatting>
  <conditionalFormatting sqref="B471:N471">
    <cfRule type="cellIs" dxfId="1041" priority="51" operator="lessThan">
      <formula>0</formula>
    </cfRule>
  </conditionalFormatting>
  <conditionalFormatting sqref="P480">
    <cfRule type="cellIs" dxfId="1040" priority="50" operator="lessThan">
      <formula>0</formula>
    </cfRule>
  </conditionalFormatting>
  <conditionalFormatting sqref="O480">
    <cfRule type="cellIs" dxfId="1039" priority="49" operator="lessThan">
      <formula>0</formula>
    </cfRule>
  </conditionalFormatting>
  <conditionalFormatting sqref="B480:N480">
    <cfRule type="cellIs" dxfId="1038" priority="48" operator="lessThan">
      <formula>0</formula>
    </cfRule>
  </conditionalFormatting>
  <conditionalFormatting sqref="P488">
    <cfRule type="cellIs" dxfId="1037" priority="47" operator="lessThan">
      <formula>0</formula>
    </cfRule>
  </conditionalFormatting>
  <conditionalFormatting sqref="O488">
    <cfRule type="cellIs" dxfId="1036" priority="46" operator="lessThan">
      <formula>0</formula>
    </cfRule>
  </conditionalFormatting>
  <conditionalFormatting sqref="B488:N488">
    <cfRule type="cellIs" dxfId="1035" priority="45" operator="lessThan">
      <formula>0</formula>
    </cfRule>
  </conditionalFormatting>
  <conditionalFormatting sqref="P496">
    <cfRule type="cellIs" dxfId="1034" priority="44" operator="lessThan">
      <formula>0</formula>
    </cfRule>
  </conditionalFormatting>
  <conditionalFormatting sqref="O496">
    <cfRule type="cellIs" dxfId="1033" priority="43" operator="lessThan">
      <formula>0</formula>
    </cfRule>
  </conditionalFormatting>
  <conditionalFormatting sqref="B496:N496">
    <cfRule type="cellIs" dxfId="1032" priority="42" operator="lessThan">
      <formula>0</formula>
    </cfRule>
  </conditionalFormatting>
  <conditionalFormatting sqref="P511">
    <cfRule type="cellIs" dxfId="1031" priority="41" operator="lessThan">
      <formula>0</formula>
    </cfRule>
  </conditionalFormatting>
  <conditionalFormatting sqref="O511">
    <cfRule type="cellIs" dxfId="1030" priority="40" operator="lessThan">
      <formula>0</formula>
    </cfRule>
  </conditionalFormatting>
  <conditionalFormatting sqref="B511:N511">
    <cfRule type="cellIs" dxfId="1029" priority="39" operator="lessThan">
      <formula>0</formula>
    </cfRule>
  </conditionalFormatting>
  <conditionalFormatting sqref="P519">
    <cfRule type="cellIs" dxfId="1028" priority="38" operator="lessThan">
      <formula>0</formula>
    </cfRule>
  </conditionalFormatting>
  <conditionalFormatting sqref="B519:N519">
    <cfRule type="cellIs" dxfId="1027" priority="36" operator="lessThan">
      <formula>0</formula>
    </cfRule>
  </conditionalFormatting>
  <conditionalFormatting sqref="P548">
    <cfRule type="cellIs" dxfId="1026" priority="35" operator="lessThan">
      <formula>0</formula>
    </cfRule>
  </conditionalFormatting>
  <conditionalFormatting sqref="O548">
    <cfRule type="cellIs" dxfId="1025" priority="34" operator="lessThan">
      <formula>0</formula>
    </cfRule>
  </conditionalFormatting>
  <conditionalFormatting sqref="B548:N548">
    <cfRule type="cellIs" dxfId="1024" priority="33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1023" priority="24" operator="lessThan">
      <formula>0</formula>
    </cfRule>
  </conditionalFormatting>
  <conditionalFormatting sqref="O708:O709 O715:O716 O698">
    <cfRule type="cellIs" dxfId="1022" priority="25" operator="lessThan">
      <formula>0</formula>
    </cfRule>
  </conditionalFormatting>
  <conditionalFormatting sqref="P711">
    <cfRule type="cellIs" dxfId="1021" priority="26" operator="lessThan">
      <formula>0</formula>
    </cfRule>
  </conditionalFormatting>
  <conditionalFormatting sqref="P700">
    <cfRule type="cellIs" dxfId="1020" priority="27" operator="lessThan">
      <formula>0</formula>
    </cfRule>
  </conditionalFormatting>
  <conditionalFormatting sqref="P718">
    <cfRule type="cellIs" dxfId="1019" priority="28" operator="lessThan">
      <formula>0</formula>
    </cfRule>
  </conditionalFormatting>
  <conditionalFormatting sqref="O723">
    <cfRule type="cellIs" dxfId="1018" priority="29" operator="lessThan">
      <formula>0</formula>
    </cfRule>
  </conditionalFormatting>
  <conditionalFormatting sqref="P725">
    <cfRule type="cellIs" dxfId="1017" priority="30" operator="lessThan">
      <formula>0</formula>
    </cfRule>
  </conditionalFormatting>
  <conditionalFormatting sqref="D698:F698 D709:H709 D716:H716 D723:H723 D731:H731">
    <cfRule type="cellIs" dxfId="1016" priority="31" operator="lessThan">
      <formula>0</formula>
    </cfRule>
  </conditionalFormatting>
  <conditionalFormatting sqref="N744:N746">
    <cfRule type="cellIs" dxfId="1015" priority="32" operator="lessThan">
      <formula>0</formula>
    </cfRule>
  </conditionalFormatting>
  <conditionalFormatting sqref="M721">
    <cfRule type="cellIs" dxfId="1014" priority="23" operator="lessThan">
      <formula>0</formula>
    </cfRule>
  </conditionalFormatting>
  <conditionalFormatting sqref="M720">
    <cfRule type="cellIs" dxfId="1013" priority="22" operator="lessThan">
      <formula>0</formula>
    </cfRule>
  </conditionalFormatting>
  <conditionalFormatting sqref="M719">
    <cfRule type="cellIs" dxfId="1012" priority="21" operator="lessThan">
      <formula>0</formula>
    </cfRule>
  </conditionalFormatting>
  <conditionalFormatting sqref="M717">
    <cfRule type="cellIs" dxfId="1011" priority="20" operator="lessThan">
      <formula>0</formula>
    </cfRule>
  </conditionalFormatting>
  <conditionalFormatting sqref="G699:N707">
    <cfRule type="expression" dxfId="1010" priority="17">
      <formula>G699/F699&gt;1</formula>
    </cfRule>
    <cfRule type="expression" dxfId="1009" priority="18">
      <formula>G699/F699&lt;1</formula>
    </cfRule>
  </conditionalFormatting>
  <conditionalFormatting sqref="G699:N707">
    <cfRule type="cellIs" dxfId="1008" priority="19" operator="lessThan">
      <formula>0</formula>
    </cfRule>
  </conditionalFormatting>
  <conditionalFormatting sqref="I710:N714">
    <cfRule type="expression" dxfId="1007" priority="14">
      <formula>I710/H710&gt;1</formula>
    </cfRule>
    <cfRule type="expression" dxfId="1006" priority="15">
      <formula>I710/H710&lt;1</formula>
    </cfRule>
  </conditionalFormatting>
  <conditionalFormatting sqref="I710:N714">
    <cfRule type="cellIs" dxfId="1005" priority="16" operator="lessThan">
      <formula>0</formula>
    </cfRule>
  </conditionalFormatting>
  <conditionalFormatting sqref="O449:P449 B449">
    <cfRule type="cellIs" dxfId="1004" priority="13" operator="lessThan">
      <formula>0</formula>
    </cfRule>
  </conditionalFormatting>
  <conditionalFormatting sqref="P450:P454">
    <cfRule type="cellIs" dxfId="1003" priority="12" operator="lessThan">
      <formula>0</formula>
    </cfRule>
  </conditionalFormatting>
  <conditionalFormatting sqref="O450:O453">
    <cfRule type="cellIs" dxfId="1002" priority="11" operator="lessThan">
      <formula>0</formula>
    </cfRule>
  </conditionalFormatting>
  <conditionalFormatting sqref="G454:N454 M450:N453">
    <cfRule type="cellIs" dxfId="1001" priority="10" operator="lessThan">
      <formula>0</formula>
    </cfRule>
  </conditionalFormatting>
  <conditionalFormatting sqref="G454:N454 M450:N453">
    <cfRule type="expression" dxfId="1000" priority="8">
      <formula>G450/F450&gt;1</formula>
    </cfRule>
    <cfRule type="expression" dxfId="999" priority="9">
      <formula>G450/F450&lt;1</formula>
    </cfRule>
  </conditionalFormatting>
  <conditionalFormatting sqref="B450:L453">
    <cfRule type="cellIs" dxfId="998" priority="7" operator="lessThan">
      <formula>0</formula>
    </cfRule>
  </conditionalFormatting>
  <conditionalFormatting sqref="B450:L453">
    <cfRule type="expression" dxfId="997" priority="5">
      <formula>B450/A450&gt;1</formula>
    </cfRule>
    <cfRule type="expression" dxfId="996" priority="6">
      <formula>B450/A450&lt;1</formula>
    </cfRule>
  </conditionalFormatting>
  <conditionalFormatting sqref="B454:F454">
    <cfRule type="cellIs" dxfId="995" priority="4" operator="lessThan">
      <formula>0</formula>
    </cfRule>
  </conditionalFormatting>
  <conditionalFormatting sqref="B454:F454">
    <cfRule type="expression" dxfId="994" priority="2">
      <formula>B454/A454&gt;1</formula>
    </cfRule>
    <cfRule type="expression" dxfId="993" priority="3">
      <formula>B454/A454&lt;1</formula>
    </cfRule>
  </conditionalFormatting>
  <conditionalFormatting sqref="O454">
    <cfRule type="cellIs" dxfId="992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99CB-C066-4F38-8D3F-E7554AFDC667}">
  <sheetPr>
    <tabColor rgb="FFFF0000"/>
    <outlinePr summaryBelow="0" summaryRight="0"/>
  </sheetPr>
  <dimension ref="A1:XFD729"/>
  <sheetViews>
    <sheetView tabSelected="1" topLeftCell="I652" zoomScaleNormal="100" workbookViewId="0">
      <selection activeCell="O682" sqref="O682"/>
    </sheetView>
  </sheetViews>
  <sheetFormatPr defaultColWidth="12.625" defaultRowHeight="16.5"/>
  <cols>
    <col min="1" max="1" width="35.25" style="139" hidden="1" customWidth="1"/>
    <col min="2" max="4" width="14.75" style="139" hidden="1" customWidth="1"/>
    <col min="5" max="8" width="14.375" style="139" hidden="1" customWidth="1"/>
    <col min="9" max="9" width="14.375" style="139" bestFit="1" customWidth="1"/>
    <col min="10" max="11" width="17.375" style="139" bestFit="1" customWidth="1"/>
    <col min="12" max="13" width="14.375" style="139" bestFit="1" customWidth="1"/>
    <col min="14" max="14" width="15.375" style="139" customWidth="1"/>
    <col min="15" max="15" width="15.25" style="139" customWidth="1"/>
    <col min="16" max="16" width="15" style="139" customWidth="1"/>
    <col min="17" max="17" width="17" style="139" customWidth="1"/>
    <col min="18" max="18" width="14.625" style="139" customWidth="1"/>
    <col min="19" max="19" width="15.375" style="139" customWidth="1"/>
    <col min="20" max="20" width="14.75" style="139" customWidth="1"/>
    <col min="21" max="21" width="16.25" style="139" customWidth="1"/>
    <col min="22" max="22" width="14.75" style="139" customWidth="1"/>
    <col min="23" max="23" width="14.875" style="139" customWidth="1"/>
    <col min="24" max="24" width="15.875" style="139" customWidth="1"/>
    <col min="25" max="25" width="13.125" style="139" bestFit="1" customWidth="1"/>
    <col min="26" max="51" width="14.125" style="139" bestFit="1" customWidth="1"/>
    <col min="52" max="68" width="5" style="139" bestFit="1" customWidth="1"/>
    <col min="69" max="16384" width="12.625" style="139"/>
  </cols>
  <sheetData>
    <row r="1" spans="1:52" hidden="1">
      <c r="A1" s="1" t="s">
        <v>0</v>
      </c>
    </row>
    <row r="2" spans="1:52" s="3" customFormat="1" hidden="1">
      <c r="A2" s="283" t="s">
        <v>95</v>
      </c>
      <c r="B2" s="283" t="s">
        <v>6</v>
      </c>
      <c r="C2" s="283" t="s">
        <v>7</v>
      </c>
      <c r="D2" s="283" t="s">
        <v>8</v>
      </c>
      <c r="E2" s="283" t="s">
        <v>9</v>
      </c>
      <c r="F2" s="283" t="s">
        <v>10</v>
      </c>
      <c r="G2" s="283" t="s">
        <v>11</v>
      </c>
      <c r="H2" s="283" t="s">
        <v>12</v>
      </c>
      <c r="I2" s="283" t="s">
        <v>13</v>
      </c>
      <c r="J2" s="283" t="s">
        <v>14</v>
      </c>
      <c r="K2" s="283" t="s">
        <v>15</v>
      </c>
      <c r="L2" s="283" t="s">
        <v>16</v>
      </c>
      <c r="M2" s="283" t="s">
        <v>17</v>
      </c>
      <c r="N2" s="283" t="s">
        <v>18</v>
      </c>
      <c r="O2" s="283" t="s">
        <v>19</v>
      </c>
      <c r="P2" s="283" t="s">
        <v>20</v>
      </c>
      <c r="Q2" s="283" t="s">
        <v>21</v>
      </c>
      <c r="R2" s="283" t="s">
        <v>22</v>
      </c>
      <c r="S2" s="283" t="s">
        <v>23</v>
      </c>
      <c r="T2" s="283" t="s">
        <v>24</v>
      </c>
      <c r="U2" s="283" t="s">
        <v>25</v>
      </c>
      <c r="V2" s="283" t="s">
        <v>26</v>
      </c>
      <c r="W2" s="283" t="s">
        <v>27</v>
      </c>
      <c r="X2" s="283" t="s">
        <v>1238</v>
      </c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</row>
    <row r="3" spans="1:52" hidden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</row>
    <row r="4" spans="1:52" hidden="1">
      <c r="A4" s="283" t="s">
        <v>28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52" hidden="1">
      <c r="A5" s="283" t="s">
        <v>29</v>
      </c>
      <c r="B5" s="283">
        <v>224980290.97</v>
      </c>
      <c r="C5" s="283">
        <v>172664615.65400001</v>
      </c>
      <c r="D5" s="283">
        <v>169677928.56999999</v>
      </c>
      <c r="E5" s="283">
        <v>239977946.78999999</v>
      </c>
      <c r="F5" s="283">
        <v>249833132.94999999</v>
      </c>
      <c r="G5" s="283">
        <v>198786340.16999999</v>
      </c>
      <c r="H5" s="283">
        <v>185428884.097</v>
      </c>
      <c r="I5" s="283">
        <v>215566411.132</v>
      </c>
      <c r="J5" s="283">
        <v>197634630.75999999</v>
      </c>
      <c r="K5" s="283">
        <v>214472350.99000001</v>
      </c>
      <c r="L5" s="283">
        <v>195453112.74000001</v>
      </c>
      <c r="M5" s="283">
        <v>166189023.66</v>
      </c>
      <c r="N5" s="283">
        <v>264638972.18900001</v>
      </c>
      <c r="O5" s="283">
        <v>212305503.905</v>
      </c>
      <c r="P5" s="283">
        <v>277517911.16500002</v>
      </c>
      <c r="Q5" s="283">
        <v>292184322.37300003</v>
      </c>
      <c r="R5" s="283">
        <v>340162985.88200003</v>
      </c>
      <c r="S5" s="283">
        <v>282062165.139</v>
      </c>
      <c r="T5" s="283">
        <v>263408506.18099999</v>
      </c>
      <c r="U5" s="283">
        <v>292542457.95300001</v>
      </c>
      <c r="V5" s="283">
        <v>254345002.64399999</v>
      </c>
      <c r="W5" s="283">
        <v>257857879.01699999</v>
      </c>
      <c r="X5" s="283">
        <v>308160455.12099999</v>
      </c>
      <c r="AZ5" s="220"/>
    </row>
    <row r="6" spans="1:52" hidden="1">
      <c r="A6" s="283" t="s">
        <v>30</v>
      </c>
      <c r="B6" s="283">
        <v>126591652.03</v>
      </c>
      <c r="C6" s="283">
        <v>134574987.28799999</v>
      </c>
      <c r="D6" s="283">
        <v>143067233.87</v>
      </c>
      <c r="E6" s="283">
        <v>106747408.09</v>
      </c>
      <c r="F6" s="283">
        <v>136228418.25999999</v>
      </c>
      <c r="G6" s="283">
        <v>157246044.09</v>
      </c>
      <c r="H6" s="283">
        <v>159771940.102</v>
      </c>
      <c r="I6" s="283">
        <v>176813625.89899999</v>
      </c>
      <c r="J6" s="283">
        <v>207011846.38999999</v>
      </c>
      <c r="K6" s="283">
        <v>165995860.56999999</v>
      </c>
      <c r="L6" s="283">
        <v>181999010.65000001</v>
      </c>
      <c r="M6" s="283">
        <v>229651255.28</v>
      </c>
      <c r="N6" s="283">
        <v>160300024.74599999</v>
      </c>
      <c r="O6" s="283">
        <v>146414228.79499999</v>
      </c>
      <c r="P6" s="283">
        <v>126916582.83</v>
      </c>
      <c r="Q6" s="283">
        <v>142420735.56799999</v>
      </c>
      <c r="R6" s="283">
        <v>110604269.54099999</v>
      </c>
      <c r="S6" s="283">
        <v>70399100.369000003</v>
      </c>
      <c r="T6" s="283">
        <v>61568100.512000002</v>
      </c>
      <c r="U6" s="283">
        <v>38263305.589000002</v>
      </c>
      <c r="V6" s="283">
        <v>73586985.483999997</v>
      </c>
      <c r="W6" s="283">
        <v>97372912.660999998</v>
      </c>
      <c r="X6" s="283">
        <v>114039677.412</v>
      </c>
      <c r="AZ6" s="220"/>
    </row>
    <row r="7" spans="1:52" hidden="1">
      <c r="A7" s="283" t="s">
        <v>31</v>
      </c>
      <c r="B7" s="283">
        <v>161798937.63</v>
      </c>
      <c r="C7" s="283">
        <v>164798784.611</v>
      </c>
      <c r="D7" s="283">
        <v>148148974.94</v>
      </c>
      <c r="E7" s="283">
        <v>141978782.80000001</v>
      </c>
      <c r="F7" s="283">
        <v>112146054.09999999</v>
      </c>
      <c r="G7" s="283">
        <v>124632183.3</v>
      </c>
      <c r="H7" s="283">
        <v>117324003.69</v>
      </c>
      <c r="I7" s="283">
        <v>143191055.315</v>
      </c>
      <c r="J7" s="283">
        <v>150293048.88999999</v>
      </c>
      <c r="K7" s="283">
        <v>130653919.44</v>
      </c>
      <c r="L7" s="283">
        <v>151943392.31999999</v>
      </c>
      <c r="M7" s="283">
        <v>174916243.69</v>
      </c>
      <c r="N7" s="283">
        <v>155640371.896</v>
      </c>
      <c r="O7" s="283">
        <v>192192611.09099999</v>
      </c>
      <c r="P7" s="283">
        <v>194258322.07800001</v>
      </c>
      <c r="Q7" s="283">
        <v>174604696.553</v>
      </c>
      <c r="R7" s="283">
        <v>184859129.74200001</v>
      </c>
      <c r="S7" s="283">
        <v>172050366.567</v>
      </c>
      <c r="T7" s="283">
        <v>155819853.43700001</v>
      </c>
      <c r="U7" s="283">
        <v>167641021.24900001</v>
      </c>
      <c r="V7" s="283">
        <v>115765360.616</v>
      </c>
      <c r="W7" s="283">
        <v>102039320.461</v>
      </c>
      <c r="X7" s="283">
        <v>108460740.492</v>
      </c>
      <c r="AZ7" s="220"/>
    </row>
    <row r="8" spans="1:52" hidden="1">
      <c r="A8" s="283" t="s">
        <v>32</v>
      </c>
      <c r="B8" s="283">
        <v>0</v>
      </c>
      <c r="C8" s="283">
        <v>0</v>
      </c>
      <c r="D8" s="283">
        <v>0</v>
      </c>
      <c r="E8" s="283">
        <v>0</v>
      </c>
      <c r="F8" s="283">
        <v>0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>
        <v>0</v>
      </c>
      <c r="N8" s="283">
        <v>0</v>
      </c>
      <c r="O8" s="283">
        <v>0</v>
      </c>
      <c r="P8" s="283">
        <v>0</v>
      </c>
      <c r="Q8" s="283">
        <v>0</v>
      </c>
      <c r="R8" s="283">
        <v>0</v>
      </c>
      <c r="S8" s="283">
        <v>0</v>
      </c>
      <c r="T8" s="283">
        <v>155819853.43700001</v>
      </c>
      <c r="U8" s="283">
        <v>0</v>
      </c>
      <c r="V8" s="283">
        <v>115765360.616</v>
      </c>
      <c r="W8" s="283">
        <v>0</v>
      </c>
      <c r="X8" s="283">
        <v>108460740.492</v>
      </c>
      <c r="AZ8" s="220"/>
    </row>
    <row r="9" spans="1:52" hidden="1">
      <c r="A9" s="283" t="s">
        <v>33</v>
      </c>
      <c r="B9" s="283">
        <v>2040053.46</v>
      </c>
      <c r="C9" s="283">
        <v>913978.29599999997</v>
      </c>
      <c r="D9" s="283">
        <v>959892.22</v>
      </c>
      <c r="E9" s="283">
        <v>974975.6</v>
      </c>
      <c r="F9" s="283">
        <v>954289.82</v>
      </c>
      <c r="G9" s="283">
        <v>931027.37</v>
      </c>
      <c r="H9" s="283">
        <v>930550.39300000004</v>
      </c>
      <c r="I9" s="283">
        <v>530365.62899999996</v>
      </c>
      <c r="J9" s="283">
        <v>570626.18999999994</v>
      </c>
      <c r="K9" s="283">
        <v>622501.47</v>
      </c>
      <c r="L9" s="283">
        <v>1517566.56</v>
      </c>
      <c r="M9" s="283">
        <v>1231329.56</v>
      </c>
      <c r="N9" s="283">
        <v>1164281.7749999999</v>
      </c>
      <c r="O9" s="283">
        <v>1494261.456</v>
      </c>
      <c r="P9" s="283">
        <v>1187971.9669999999</v>
      </c>
      <c r="Q9" s="283">
        <v>1782916.135</v>
      </c>
      <c r="R9" s="283">
        <v>2075510.5870000001</v>
      </c>
      <c r="S9" s="283">
        <v>2039270.1170000001</v>
      </c>
      <c r="T9" s="283">
        <v>2039384.33</v>
      </c>
      <c r="U9" s="283">
        <v>2669222.0920000002</v>
      </c>
      <c r="V9" s="283">
        <v>2845380.8990000002</v>
      </c>
      <c r="W9" s="283">
        <v>2760004.0789999999</v>
      </c>
      <c r="X9" s="283">
        <v>2884099.432</v>
      </c>
      <c r="AZ9" s="220"/>
    </row>
    <row r="10" spans="1:52" hidden="1">
      <c r="A10" s="283" t="s">
        <v>32</v>
      </c>
      <c r="B10" s="283">
        <v>0</v>
      </c>
      <c r="C10" s="283">
        <v>0</v>
      </c>
      <c r="D10" s="283">
        <v>0</v>
      </c>
      <c r="E10" s="283">
        <v>0</v>
      </c>
      <c r="F10" s="283">
        <v>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v>2039384.33</v>
      </c>
      <c r="U10" s="283">
        <v>0</v>
      </c>
      <c r="V10" s="283">
        <v>2845380.8990000002</v>
      </c>
      <c r="W10" s="283">
        <v>0</v>
      </c>
      <c r="X10" s="283">
        <v>2884099.432</v>
      </c>
      <c r="AZ10" s="220"/>
    </row>
    <row r="11" spans="1:52" hidden="1">
      <c r="A11" s="283" t="s">
        <v>34</v>
      </c>
      <c r="B11" s="283">
        <v>0</v>
      </c>
      <c r="C11" s="283">
        <v>0</v>
      </c>
      <c r="D11" s="283">
        <v>0</v>
      </c>
      <c r="E11" s="283">
        <v>0</v>
      </c>
      <c r="F11" s="283"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1187971.9669999999</v>
      </c>
      <c r="Q11" s="283">
        <v>1782916.135</v>
      </c>
      <c r="R11" s="283">
        <v>2075510.5870000001</v>
      </c>
      <c r="S11" s="283">
        <v>2039270.1170000001</v>
      </c>
      <c r="T11" s="283">
        <v>0</v>
      </c>
      <c r="U11" s="283">
        <v>2669222.0920000002</v>
      </c>
      <c r="V11" s="283">
        <v>0</v>
      </c>
      <c r="W11" s="283">
        <v>2760004.0789999999</v>
      </c>
      <c r="X11" s="283">
        <v>0</v>
      </c>
      <c r="AZ11" s="220"/>
    </row>
    <row r="12" spans="1:52" hidden="1">
      <c r="A12" s="283" t="s">
        <v>35</v>
      </c>
      <c r="B12" s="283">
        <v>109692940.98999999</v>
      </c>
      <c r="C12" s="283">
        <v>123707295.094</v>
      </c>
      <c r="D12" s="283">
        <v>104749859.55</v>
      </c>
      <c r="E12" s="283">
        <v>84085258.829999998</v>
      </c>
      <c r="F12" s="283">
        <v>90108812.980000004</v>
      </c>
      <c r="G12" s="283">
        <v>99296858.390000001</v>
      </c>
      <c r="H12" s="283">
        <v>102658192.051</v>
      </c>
      <c r="I12" s="283">
        <v>116883543.40000001</v>
      </c>
      <c r="J12" s="283">
        <v>118154201.53</v>
      </c>
      <c r="K12" s="283">
        <v>106925499.84</v>
      </c>
      <c r="L12" s="283">
        <v>110669327.68000001</v>
      </c>
      <c r="M12" s="283">
        <v>121871798.70999999</v>
      </c>
      <c r="N12" s="283">
        <v>149786082.86000001</v>
      </c>
      <c r="O12" s="283">
        <v>142404266.678</v>
      </c>
      <c r="P12" s="283">
        <v>179123583.61899999</v>
      </c>
      <c r="Q12" s="283">
        <v>154151462.993</v>
      </c>
      <c r="R12" s="283">
        <v>166932967.87799999</v>
      </c>
      <c r="S12" s="283">
        <v>162716707.97400001</v>
      </c>
      <c r="T12" s="283">
        <v>124744283.081</v>
      </c>
      <c r="U12" s="283">
        <v>152126106.18200001</v>
      </c>
      <c r="V12" s="283">
        <v>88125157.428000003</v>
      </c>
      <c r="W12" s="283">
        <v>113497232.08</v>
      </c>
      <c r="X12" s="283">
        <v>96082575.878000006</v>
      </c>
      <c r="AZ12" s="220"/>
    </row>
    <row r="13" spans="1:52" hidden="1">
      <c r="A13" s="283" t="s">
        <v>1267</v>
      </c>
      <c r="B13" s="283">
        <v>0</v>
      </c>
      <c r="C13" s="283">
        <v>0</v>
      </c>
      <c r="D13" s="283">
        <v>0</v>
      </c>
      <c r="E13" s="283">
        <v>0</v>
      </c>
      <c r="F13" s="283"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121371858.11</v>
      </c>
      <c r="O13" s="283">
        <v>0</v>
      </c>
      <c r="P13" s="283">
        <v>150360013.97099999</v>
      </c>
      <c r="Q13" s="283">
        <v>125279815.84</v>
      </c>
      <c r="R13" s="283">
        <v>134047251.748</v>
      </c>
      <c r="S13" s="283">
        <v>129513442.81299999</v>
      </c>
      <c r="T13" s="283">
        <v>0</v>
      </c>
      <c r="U13" s="283">
        <v>117746964.31200001</v>
      </c>
      <c r="V13" s="283">
        <v>0</v>
      </c>
      <c r="W13" s="283">
        <v>78529305.302000001</v>
      </c>
      <c r="X13" s="283">
        <v>0</v>
      </c>
      <c r="AZ13" s="220"/>
    </row>
    <row r="14" spans="1:52" hidden="1">
      <c r="A14" s="283" t="s">
        <v>1268</v>
      </c>
      <c r="B14" s="283">
        <v>0</v>
      </c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28414224.75</v>
      </c>
      <c r="O14" s="283">
        <v>0</v>
      </c>
      <c r="P14" s="283">
        <v>28763569.647999998</v>
      </c>
      <c r="Q14" s="283">
        <v>28871647.153000001</v>
      </c>
      <c r="R14" s="283">
        <v>32885716.129999999</v>
      </c>
      <c r="S14" s="283">
        <v>33203265.160999998</v>
      </c>
      <c r="T14" s="283">
        <v>0</v>
      </c>
      <c r="U14" s="283">
        <v>34379141.869999997</v>
      </c>
      <c r="V14" s="283">
        <v>0</v>
      </c>
      <c r="W14" s="283">
        <v>34967926.777999997</v>
      </c>
      <c r="X14" s="283">
        <v>0</v>
      </c>
      <c r="AZ14" s="220"/>
    </row>
    <row r="15" spans="1:52" hidden="1">
      <c r="A15" s="283" t="s">
        <v>1240</v>
      </c>
      <c r="B15" s="283">
        <v>12131455.869999999</v>
      </c>
      <c r="C15" s="283">
        <v>3211646.969</v>
      </c>
      <c r="D15" s="283">
        <v>9776747.75</v>
      </c>
      <c r="E15" s="283">
        <v>9516121.1199999992</v>
      </c>
      <c r="F15" s="283">
        <v>9235723.3599999994</v>
      </c>
      <c r="G15" s="283">
        <v>7889936.4699999997</v>
      </c>
      <c r="H15" s="283">
        <v>6115884.2889999999</v>
      </c>
      <c r="I15" s="283">
        <v>2278953.5980000002</v>
      </c>
      <c r="J15" s="283">
        <v>3417440.25</v>
      </c>
      <c r="K15" s="283">
        <v>1906833.29</v>
      </c>
      <c r="L15" s="283">
        <v>1952449.73</v>
      </c>
      <c r="M15" s="283">
        <v>1997546.51</v>
      </c>
      <c r="N15" s="283">
        <v>2587309.8659999999</v>
      </c>
      <c r="O15" s="283">
        <v>2723898.0320000001</v>
      </c>
      <c r="P15" s="283">
        <v>2900650.13</v>
      </c>
      <c r="Q15" s="283">
        <v>5097686.415</v>
      </c>
      <c r="R15" s="283">
        <v>2129927.199</v>
      </c>
      <c r="S15" s="283">
        <v>3230302.8640000001</v>
      </c>
      <c r="T15" s="283">
        <v>4839218.6100000003</v>
      </c>
      <c r="U15" s="283">
        <v>3686309.1039999998</v>
      </c>
      <c r="V15" s="283">
        <v>17593525.824000001</v>
      </c>
      <c r="W15" s="283">
        <v>3922931.111</v>
      </c>
      <c r="X15" s="283">
        <v>4495395.2429999998</v>
      </c>
      <c r="AZ15" s="220"/>
    </row>
    <row r="16" spans="1:52" hidden="1">
      <c r="A16" s="283" t="s">
        <v>36</v>
      </c>
      <c r="B16" s="283">
        <v>0</v>
      </c>
      <c r="C16" s="283">
        <v>0</v>
      </c>
      <c r="D16" s="283">
        <v>0</v>
      </c>
      <c r="E16" s="283">
        <v>0</v>
      </c>
      <c r="F16" s="283">
        <v>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v>0</v>
      </c>
      <c r="U16" s="283">
        <v>0</v>
      </c>
      <c r="V16" s="283">
        <v>5762827.0820000004</v>
      </c>
      <c r="W16" s="283">
        <v>1220841.328</v>
      </c>
      <c r="X16" s="283">
        <v>1497535.777</v>
      </c>
      <c r="AZ16" s="220"/>
    </row>
    <row r="17" spans="1:52" hidden="1">
      <c r="A17" s="283" t="s">
        <v>37</v>
      </c>
      <c r="B17" s="283">
        <v>33957548.43</v>
      </c>
      <c r="C17" s="283">
        <v>50652475.218000002</v>
      </c>
      <c r="D17" s="283">
        <v>53829724.170000002</v>
      </c>
      <c r="E17" s="283">
        <v>53505267.770000003</v>
      </c>
      <c r="F17" s="283">
        <v>47457649.189999998</v>
      </c>
      <c r="G17" s="283">
        <v>40429793.409999996</v>
      </c>
      <c r="H17" s="283">
        <v>30841459.794</v>
      </c>
      <c r="I17" s="283">
        <v>43223950.726999998</v>
      </c>
      <c r="J17" s="283">
        <v>43636982.93</v>
      </c>
      <c r="K17" s="283">
        <v>51068786.759999998</v>
      </c>
      <c r="L17" s="283">
        <v>47973812.170000002</v>
      </c>
      <c r="M17" s="283">
        <v>50602704.859999999</v>
      </c>
      <c r="N17" s="283">
        <v>59414274.119999997</v>
      </c>
      <c r="O17" s="283">
        <v>58392458.013999999</v>
      </c>
      <c r="P17" s="283">
        <v>67435652.299999997</v>
      </c>
      <c r="Q17" s="283">
        <v>78827069.774000004</v>
      </c>
      <c r="R17" s="283">
        <v>75793180.550999999</v>
      </c>
      <c r="S17" s="283">
        <v>43523591.191</v>
      </c>
      <c r="T17" s="283">
        <v>47620677.508000001</v>
      </c>
      <c r="U17" s="283">
        <v>49611747.734999999</v>
      </c>
      <c r="V17" s="283">
        <v>49211972.776000001</v>
      </c>
      <c r="W17" s="283">
        <v>43382964.533</v>
      </c>
      <c r="X17" s="283">
        <v>44966902.678999998</v>
      </c>
      <c r="AZ17" s="220"/>
    </row>
    <row r="18" spans="1:52" hidden="1">
      <c r="A18" s="283" t="s">
        <v>32</v>
      </c>
      <c r="B18" s="283">
        <v>33957548.43</v>
      </c>
      <c r="C18" s="283">
        <v>50652475.218000002</v>
      </c>
      <c r="D18" s="283">
        <v>53829724.170000002</v>
      </c>
      <c r="E18" s="283">
        <v>53505267.770000003</v>
      </c>
      <c r="F18" s="283">
        <v>47457649.189999998</v>
      </c>
      <c r="G18" s="283">
        <v>40429793.409999996</v>
      </c>
      <c r="H18" s="283">
        <v>30841459.794</v>
      </c>
      <c r="I18" s="283">
        <v>43223950.726999998</v>
      </c>
      <c r="J18" s="283">
        <v>43636982.93</v>
      </c>
      <c r="K18" s="283">
        <v>0</v>
      </c>
      <c r="L18" s="283">
        <v>47973812.170000002</v>
      </c>
      <c r="M18" s="283">
        <v>50602704.859999999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47620677.508000001</v>
      </c>
      <c r="U18" s="283">
        <v>0</v>
      </c>
      <c r="V18" s="283">
        <v>49211972.776000001</v>
      </c>
      <c r="W18" s="283">
        <v>0</v>
      </c>
      <c r="X18" s="283">
        <v>44966902.678999998</v>
      </c>
      <c r="AZ18" s="220"/>
    </row>
    <row r="19" spans="1:52" hidden="1">
      <c r="A19" s="283" t="s">
        <v>1241</v>
      </c>
      <c r="B19" s="283">
        <v>1394442.1</v>
      </c>
      <c r="C19" s="283">
        <v>64178.317999999999</v>
      </c>
      <c r="D19" s="283">
        <v>0</v>
      </c>
      <c r="E19" s="283">
        <v>0</v>
      </c>
      <c r="F19" s="283">
        <v>0</v>
      </c>
      <c r="G19" s="283">
        <v>0</v>
      </c>
      <c r="H19" s="283">
        <v>684521.07799999998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465050.44900000002</v>
      </c>
      <c r="S19" s="283">
        <v>737444.696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AZ19" s="220"/>
    </row>
    <row r="20" spans="1:52" hidden="1">
      <c r="A20" s="283" t="s">
        <v>38</v>
      </c>
      <c r="B20" s="283">
        <v>28709797.219999999</v>
      </c>
      <c r="C20" s="283">
        <v>37675121.472999997</v>
      </c>
      <c r="D20" s="283">
        <v>41202259.5</v>
      </c>
      <c r="E20" s="283">
        <v>42916440.399999999</v>
      </c>
      <c r="F20" s="283">
        <v>39751427.93</v>
      </c>
      <c r="G20" s="283">
        <v>40126171.409999996</v>
      </c>
      <c r="H20" s="283">
        <v>42194329.917000003</v>
      </c>
      <c r="I20" s="283">
        <v>43002714.685999997</v>
      </c>
      <c r="J20" s="283">
        <v>36121789.780000001</v>
      </c>
      <c r="K20" s="283">
        <v>35439230.869999997</v>
      </c>
      <c r="L20" s="283">
        <v>35919200.829999998</v>
      </c>
      <c r="M20" s="283">
        <v>35710460.859999999</v>
      </c>
      <c r="N20" s="283">
        <v>5523072.7149999999</v>
      </c>
      <c r="O20" s="283">
        <v>37050139.376999997</v>
      </c>
      <c r="P20" s="283">
        <v>6736164.3020000001</v>
      </c>
      <c r="Q20" s="283">
        <v>7894466.9409999996</v>
      </c>
      <c r="R20" s="283">
        <v>7178512.9129999997</v>
      </c>
      <c r="S20" s="283">
        <v>6718904.176</v>
      </c>
      <c r="T20" s="283">
        <v>39462742.100000001</v>
      </c>
      <c r="U20" s="283">
        <v>10558543.395</v>
      </c>
      <c r="V20" s="283">
        <v>40131828.057999998</v>
      </c>
      <c r="W20" s="283">
        <v>4221890.2910000002</v>
      </c>
      <c r="X20" s="283">
        <v>39655277.873999998</v>
      </c>
      <c r="AZ20" s="220"/>
    </row>
    <row r="21" spans="1:52" hidden="1">
      <c r="A21" s="283" t="s">
        <v>39</v>
      </c>
      <c r="B21" s="283">
        <v>28709797.219999999</v>
      </c>
      <c r="C21" s="283">
        <v>37675121.472999997</v>
      </c>
      <c r="D21" s="283">
        <v>41202259.5</v>
      </c>
      <c r="E21" s="283">
        <v>42916440.399999999</v>
      </c>
      <c r="F21" s="283">
        <v>39751427.93</v>
      </c>
      <c r="G21" s="283">
        <v>40126171.409999996</v>
      </c>
      <c r="H21" s="283">
        <v>42194329.917000003</v>
      </c>
      <c r="I21" s="283">
        <v>43002714.685999997</v>
      </c>
      <c r="J21" s="283">
        <v>36121789.780000001</v>
      </c>
      <c r="K21" s="283">
        <v>35439230.869999997</v>
      </c>
      <c r="L21" s="283">
        <v>35919200.829999998</v>
      </c>
      <c r="M21" s="283">
        <v>35710460.859999999</v>
      </c>
      <c r="N21" s="283">
        <v>0</v>
      </c>
      <c r="O21" s="283">
        <v>37050139.376999997</v>
      </c>
      <c r="P21" s="283">
        <v>0</v>
      </c>
      <c r="Q21" s="283">
        <v>0</v>
      </c>
      <c r="R21" s="283">
        <v>0</v>
      </c>
      <c r="S21" s="283">
        <v>0</v>
      </c>
      <c r="T21" s="283">
        <v>39462742.100000001</v>
      </c>
      <c r="U21" s="283">
        <v>0</v>
      </c>
      <c r="V21" s="283">
        <v>40131828.057999998</v>
      </c>
      <c r="W21" s="283">
        <v>0</v>
      </c>
      <c r="X21" s="283">
        <v>39655277.873999998</v>
      </c>
      <c r="AZ21" s="220"/>
    </row>
    <row r="22" spans="1:52" hidden="1">
      <c r="A22" s="283" t="s">
        <v>40</v>
      </c>
      <c r="B22" s="283">
        <v>701297118.70000005</v>
      </c>
      <c r="C22" s="283">
        <v>688263082.921</v>
      </c>
      <c r="D22" s="283">
        <v>671412620.54999995</v>
      </c>
      <c r="E22" s="283">
        <v>679702201.41999996</v>
      </c>
      <c r="F22" s="283">
        <v>685715508.58000004</v>
      </c>
      <c r="G22" s="283">
        <v>669338354.62</v>
      </c>
      <c r="H22" s="283">
        <v>645949765.41100001</v>
      </c>
      <c r="I22" s="283">
        <v>741490620.38600004</v>
      </c>
      <c r="J22" s="283">
        <v>756840566.72000003</v>
      </c>
      <c r="K22" s="283">
        <v>707084983.22000003</v>
      </c>
      <c r="L22" s="283">
        <v>727427872.65999997</v>
      </c>
      <c r="M22" s="283">
        <v>782170363.11000001</v>
      </c>
      <c r="N22" s="283">
        <v>799054390.16700006</v>
      </c>
      <c r="O22" s="283">
        <v>792977367.34800005</v>
      </c>
      <c r="P22" s="283">
        <v>856076838.39100003</v>
      </c>
      <c r="Q22" s="283">
        <v>856963356.75199997</v>
      </c>
      <c r="R22" s="283">
        <v>890201534.74199998</v>
      </c>
      <c r="S22" s="283">
        <v>743477853.09300005</v>
      </c>
      <c r="T22" s="283">
        <v>699502765.75899994</v>
      </c>
      <c r="U22" s="283">
        <v>717098713.29900002</v>
      </c>
      <c r="V22" s="283">
        <v>647368040.81099999</v>
      </c>
      <c r="W22" s="283">
        <v>626275975.56099999</v>
      </c>
      <c r="X22" s="283">
        <v>720242659.90799999</v>
      </c>
      <c r="AZ22" s="220"/>
    </row>
    <row r="23" spans="1:52" hidden="1">
      <c r="A23" s="283" t="s">
        <v>41</v>
      </c>
      <c r="B23" s="283">
        <v>90674883.579999998</v>
      </c>
      <c r="C23" s="283">
        <v>83195955.115999997</v>
      </c>
      <c r="D23" s="283">
        <v>77025824.189999998</v>
      </c>
      <c r="E23" s="283">
        <v>62020069.789999999</v>
      </c>
      <c r="F23" s="283">
        <v>62904171.079999998</v>
      </c>
      <c r="G23" s="283">
        <v>61534293.119999997</v>
      </c>
      <c r="H23" s="283">
        <v>60673231.873999998</v>
      </c>
      <c r="I23" s="283">
        <v>56273389.300999999</v>
      </c>
      <c r="J23" s="283">
        <v>58862984.899999999</v>
      </c>
      <c r="K23" s="283">
        <v>59156590.270000003</v>
      </c>
      <c r="L23" s="283">
        <v>61070312.490000002</v>
      </c>
      <c r="M23" s="283">
        <v>59916767.539999999</v>
      </c>
      <c r="N23" s="283">
        <v>62397395.590999998</v>
      </c>
      <c r="O23" s="283">
        <v>62301007.524999999</v>
      </c>
      <c r="P23" s="283">
        <v>0</v>
      </c>
      <c r="Q23" s="283">
        <v>0</v>
      </c>
      <c r="R23" s="283">
        <v>0</v>
      </c>
      <c r="S23" s="283">
        <v>0</v>
      </c>
      <c r="T23" s="283">
        <v>70984372.358999997</v>
      </c>
      <c r="U23" s="283">
        <v>0</v>
      </c>
      <c r="V23" s="283">
        <v>74752992.063999996</v>
      </c>
      <c r="W23" s="283">
        <v>0</v>
      </c>
      <c r="X23" s="283">
        <v>75541018.011999995</v>
      </c>
      <c r="AZ23" s="220"/>
    </row>
    <row r="24" spans="1:52" hidden="1">
      <c r="A24" s="283" t="s">
        <v>42</v>
      </c>
      <c r="B24" s="283">
        <v>14934294.32</v>
      </c>
      <c r="C24" s="283">
        <v>15753881.495999999</v>
      </c>
      <c r="D24" s="283">
        <v>13369178.65</v>
      </c>
      <c r="E24" s="283">
        <v>15322123.77</v>
      </c>
      <c r="F24" s="283">
        <v>17151860.510000002</v>
      </c>
      <c r="G24" s="283">
        <v>17990182</v>
      </c>
      <c r="H24" s="283">
        <v>21123635.701000001</v>
      </c>
      <c r="I24" s="283">
        <v>26045420.096000001</v>
      </c>
      <c r="J24" s="283">
        <v>27018586.870000001</v>
      </c>
      <c r="K24" s="283">
        <v>29813733.690000001</v>
      </c>
      <c r="L24" s="283">
        <v>46365314.049999997</v>
      </c>
      <c r="M24" s="283">
        <v>45271063.479999997</v>
      </c>
      <c r="N24" s="283">
        <v>39174673.487999998</v>
      </c>
      <c r="O24" s="283">
        <v>41435951.166000001</v>
      </c>
      <c r="P24" s="283">
        <v>103908422.76899999</v>
      </c>
      <c r="Q24" s="283">
        <v>103532061.63600001</v>
      </c>
      <c r="R24" s="283">
        <v>101658104.43000001</v>
      </c>
      <c r="S24" s="283">
        <v>95732006.547999993</v>
      </c>
      <c r="T24" s="283">
        <v>25432564.802999999</v>
      </c>
      <c r="U24" s="283">
        <v>99802169.643999994</v>
      </c>
      <c r="V24" s="283">
        <v>22963885.662999999</v>
      </c>
      <c r="W24" s="283">
        <v>93732612.187999994</v>
      </c>
      <c r="X24" s="283">
        <v>22475649.982999999</v>
      </c>
      <c r="AZ24" s="220"/>
    </row>
    <row r="25" spans="1:52" hidden="1">
      <c r="A25" s="283" t="s">
        <v>1153</v>
      </c>
      <c r="B25" s="283">
        <v>0</v>
      </c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64358842.178000003</v>
      </c>
      <c r="Q25" s="283">
        <v>65685322.097999997</v>
      </c>
      <c r="R25" s="283">
        <v>67285768.416999996</v>
      </c>
      <c r="S25" s="283">
        <v>67951011.215000004</v>
      </c>
      <c r="T25" s="283">
        <v>0</v>
      </c>
      <c r="U25" s="283">
        <v>75182987.939999998</v>
      </c>
      <c r="V25" s="283">
        <v>0</v>
      </c>
      <c r="W25" s="283">
        <v>73929745.784999996</v>
      </c>
      <c r="X25" s="283">
        <v>0</v>
      </c>
      <c r="AZ25" s="220"/>
    </row>
    <row r="26" spans="1:52" hidden="1">
      <c r="A26" s="283" t="s">
        <v>1242</v>
      </c>
      <c r="B26" s="283">
        <v>12998841.66</v>
      </c>
      <c r="C26" s="283">
        <v>13802599.947000001</v>
      </c>
      <c r="D26" s="283">
        <v>11393477.140000001</v>
      </c>
      <c r="E26" s="283">
        <v>13352991.91</v>
      </c>
      <c r="F26" s="283">
        <v>15182728.65</v>
      </c>
      <c r="G26" s="283">
        <v>15784802.93</v>
      </c>
      <c r="H26" s="283">
        <v>18917756.625999998</v>
      </c>
      <c r="I26" s="283">
        <v>23839541.021000002</v>
      </c>
      <c r="J26" s="283">
        <v>22312707.800000001</v>
      </c>
      <c r="K26" s="283">
        <v>16972682.190000001</v>
      </c>
      <c r="L26" s="283">
        <v>18496133.09</v>
      </c>
      <c r="M26" s="283">
        <v>17602408.399999999</v>
      </c>
      <c r="N26" s="283">
        <v>16916914.311999999</v>
      </c>
      <c r="O26" s="283">
        <v>15221816.765000001</v>
      </c>
      <c r="P26" s="283">
        <v>13647593.833000001</v>
      </c>
      <c r="Q26" s="283">
        <v>10875929.780999999</v>
      </c>
      <c r="R26" s="283">
        <v>6845768.2549999999</v>
      </c>
      <c r="S26" s="283">
        <v>6909523.8289999999</v>
      </c>
      <c r="T26" s="283">
        <v>6700105.3430000003</v>
      </c>
      <c r="U26" s="283">
        <v>6687351.9929999998</v>
      </c>
      <c r="V26" s="283">
        <v>0</v>
      </c>
      <c r="W26" s="283">
        <v>0</v>
      </c>
      <c r="X26" s="283">
        <v>0</v>
      </c>
      <c r="AZ26" s="220"/>
    </row>
    <row r="27" spans="1:52" hidden="1">
      <c r="A27" s="283" t="s">
        <v>43</v>
      </c>
      <c r="B27" s="283">
        <v>1935452.67</v>
      </c>
      <c r="C27" s="283">
        <v>1951281.5490000001</v>
      </c>
      <c r="D27" s="283">
        <v>1975701.51</v>
      </c>
      <c r="E27" s="283">
        <v>1969131.86</v>
      </c>
      <c r="F27" s="283">
        <v>1969131.86</v>
      </c>
      <c r="G27" s="283">
        <v>2205379.08</v>
      </c>
      <c r="H27" s="283">
        <v>2205879.0750000002</v>
      </c>
      <c r="I27" s="283">
        <v>2205879.0750000002</v>
      </c>
      <c r="J27" s="283">
        <v>4705879.08</v>
      </c>
      <c r="K27" s="283">
        <v>12841051.5</v>
      </c>
      <c r="L27" s="283">
        <v>27869180.960000001</v>
      </c>
      <c r="M27" s="283">
        <v>27668655.079999998</v>
      </c>
      <c r="N27" s="283">
        <v>22257759.175999999</v>
      </c>
      <c r="O27" s="283">
        <v>26214134.401000001</v>
      </c>
      <c r="P27" s="283">
        <v>25901986.758000001</v>
      </c>
      <c r="Q27" s="283">
        <v>26970809.756999999</v>
      </c>
      <c r="R27" s="283">
        <v>27526567.758000001</v>
      </c>
      <c r="S27" s="283">
        <v>20871471.504000001</v>
      </c>
      <c r="T27" s="283">
        <v>18732459.460000001</v>
      </c>
      <c r="U27" s="283">
        <v>17931829.710999999</v>
      </c>
      <c r="V27" s="283">
        <v>22963885.662999999</v>
      </c>
      <c r="W27" s="283">
        <v>19802866.403000001</v>
      </c>
      <c r="X27" s="283">
        <v>22475649.982999999</v>
      </c>
      <c r="AZ27" s="220"/>
    </row>
    <row r="28" spans="1:52" hidden="1">
      <c r="A28" s="283" t="s">
        <v>1155</v>
      </c>
      <c r="B28" s="283">
        <v>6429048.8799999999</v>
      </c>
      <c r="C28" s="283">
        <v>6415286.7889999999</v>
      </c>
      <c r="D28" s="283">
        <v>6317325.4100000001</v>
      </c>
      <c r="E28" s="283">
        <v>6287622.5300000003</v>
      </c>
      <c r="F28" s="283">
        <v>6253501.1600000001</v>
      </c>
      <c r="G28" s="283">
        <v>6233217.1299999999</v>
      </c>
      <c r="H28" s="283">
        <v>6212627.0880000005</v>
      </c>
      <c r="I28" s="283">
        <v>6227549.199</v>
      </c>
      <c r="J28" s="283">
        <v>6272228.1200000001</v>
      </c>
      <c r="K28" s="283">
        <v>6250117.7000000002</v>
      </c>
      <c r="L28" s="283">
        <v>6225708.0999999996</v>
      </c>
      <c r="M28" s="283">
        <v>6233426.2800000003</v>
      </c>
      <c r="N28" s="283">
        <v>6116381.8650000002</v>
      </c>
      <c r="O28" s="283">
        <v>5801330.2209999999</v>
      </c>
      <c r="P28" s="283">
        <v>5852027.6330000004</v>
      </c>
      <c r="Q28" s="283">
        <v>5605699.6189999999</v>
      </c>
      <c r="R28" s="283">
        <v>5448807.5630000001</v>
      </c>
      <c r="S28" s="283">
        <v>5438750.8380000005</v>
      </c>
      <c r="T28" s="283">
        <v>6778363.7589999996</v>
      </c>
      <c r="U28" s="283">
        <v>7987227.0779999997</v>
      </c>
      <c r="V28" s="283">
        <v>8101739.2640000004</v>
      </c>
      <c r="W28" s="283">
        <v>8095075.3200000003</v>
      </c>
      <c r="X28" s="283">
        <v>8110197.5279999999</v>
      </c>
      <c r="AZ28" s="220"/>
    </row>
    <row r="29" spans="1:52" hidden="1">
      <c r="A29" s="283" t="s">
        <v>1156</v>
      </c>
      <c r="B29" s="283">
        <v>6429048.8799999999</v>
      </c>
      <c r="C29" s="283">
        <v>6415286.7889999999</v>
      </c>
      <c r="D29" s="283">
        <v>6317325.4100000001</v>
      </c>
      <c r="E29" s="283">
        <v>6287622.5300000003</v>
      </c>
      <c r="F29" s="283">
        <v>6253501.1600000001</v>
      </c>
      <c r="G29" s="283">
        <v>6233217.1299999999</v>
      </c>
      <c r="H29" s="283">
        <v>6212627.0880000005</v>
      </c>
      <c r="I29" s="283">
        <v>6227549.199</v>
      </c>
      <c r="J29" s="283">
        <v>6272228.1200000001</v>
      </c>
      <c r="K29" s="283">
        <v>6250117.7000000002</v>
      </c>
      <c r="L29" s="283">
        <v>6225708.0999999996</v>
      </c>
      <c r="M29" s="283">
        <v>6233426.2800000003</v>
      </c>
      <c r="N29" s="283">
        <v>0</v>
      </c>
      <c r="O29" s="283">
        <v>5801330.2209999999</v>
      </c>
      <c r="P29" s="283">
        <v>0</v>
      </c>
      <c r="Q29" s="283">
        <v>0</v>
      </c>
      <c r="R29" s="283">
        <v>0</v>
      </c>
      <c r="S29" s="283">
        <v>0</v>
      </c>
      <c r="T29" s="283">
        <v>6778363.7589999996</v>
      </c>
      <c r="U29" s="283">
        <v>0</v>
      </c>
      <c r="V29" s="283">
        <v>8101739.2640000004</v>
      </c>
      <c r="W29" s="283">
        <v>0</v>
      </c>
      <c r="X29" s="283">
        <v>8110197.5279999999</v>
      </c>
      <c r="AZ29" s="220"/>
    </row>
    <row r="30" spans="1:52" hidden="1">
      <c r="A30" s="283" t="s">
        <v>1157</v>
      </c>
      <c r="B30" s="283">
        <v>13676420.51</v>
      </c>
      <c r="C30" s="283">
        <v>12214382.163000001</v>
      </c>
      <c r="D30" s="283">
        <v>12405263.43</v>
      </c>
      <c r="E30" s="283">
        <v>10545706.449999999</v>
      </c>
      <c r="F30" s="283">
        <v>12098227.83</v>
      </c>
      <c r="G30" s="283">
        <v>12296797.09</v>
      </c>
      <c r="H30" s="283">
        <v>14570638.022</v>
      </c>
      <c r="I30" s="283">
        <v>15017824.346000001</v>
      </c>
      <c r="J30" s="283">
        <v>14628343.91</v>
      </c>
      <c r="K30" s="283">
        <v>17208820.600000001</v>
      </c>
      <c r="L30" s="283">
        <v>22278653.190000001</v>
      </c>
      <c r="M30" s="283">
        <v>19078604.449999999</v>
      </c>
      <c r="N30" s="283">
        <v>18465546.739</v>
      </c>
      <c r="O30" s="283">
        <v>17252945.954999998</v>
      </c>
      <c r="P30" s="283">
        <v>16850216.239</v>
      </c>
      <c r="Q30" s="283">
        <v>13862709.357000001</v>
      </c>
      <c r="R30" s="283">
        <v>16445970.447000001</v>
      </c>
      <c r="S30" s="283">
        <v>15339036.778000001</v>
      </c>
      <c r="T30" s="283">
        <v>15094196.478</v>
      </c>
      <c r="U30" s="283">
        <v>12474409.002</v>
      </c>
      <c r="V30" s="283">
        <v>12439084.882999999</v>
      </c>
      <c r="W30" s="283">
        <v>11261332.802999999</v>
      </c>
      <c r="X30" s="283">
        <v>11111114.231000001</v>
      </c>
      <c r="AZ30" s="220"/>
    </row>
    <row r="31" spans="1:52" hidden="1">
      <c r="A31" s="283" t="s">
        <v>32</v>
      </c>
      <c r="B31" s="283">
        <v>0</v>
      </c>
      <c r="C31" s="283">
        <v>0</v>
      </c>
      <c r="D31" s="283">
        <v>0</v>
      </c>
      <c r="E31" s="283">
        <v>0</v>
      </c>
      <c r="F31" s="283"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15094196.478</v>
      </c>
      <c r="U31" s="283">
        <v>0</v>
      </c>
      <c r="V31" s="283">
        <v>12439084.882999999</v>
      </c>
      <c r="W31" s="283">
        <v>0</v>
      </c>
      <c r="X31" s="283">
        <v>11111114.231000001</v>
      </c>
      <c r="AZ31" s="220"/>
    </row>
    <row r="32" spans="1:52" hidden="1">
      <c r="A32" s="283" t="s">
        <v>1158</v>
      </c>
      <c r="B32" s="283">
        <v>7184577.8399999999</v>
      </c>
      <c r="C32" s="283">
        <v>4789296.0559999999</v>
      </c>
      <c r="D32" s="283">
        <v>5018847.38</v>
      </c>
      <c r="E32" s="283">
        <v>186641.94</v>
      </c>
      <c r="F32" s="283">
        <v>209341.77</v>
      </c>
      <c r="G32" s="283">
        <v>245960.93</v>
      </c>
      <c r="H32" s="283">
        <v>283092.30900000001</v>
      </c>
      <c r="I32" s="283">
        <v>404434.63900000002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AZ32" s="220"/>
    </row>
    <row r="33" spans="1:52" hidden="1">
      <c r="A33" s="283" t="s">
        <v>32</v>
      </c>
      <c r="B33" s="283">
        <v>0</v>
      </c>
      <c r="C33" s="283">
        <v>4789296.0559999999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AZ33" s="220"/>
    </row>
    <row r="34" spans="1:52" hidden="1">
      <c r="A34" s="283" t="s">
        <v>34</v>
      </c>
      <c r="B34" s="283">
        <v>7184577.8399999999</v>
      </c>
      <c r="C34" s="283">
        <v>0</v>
      </c>
      <c r="D34" s="283">
        <v>5018847.38</v>
      </c>
      <c r="E34" s="283">
        <v>186641.94</v>
      </c>
      <c r="F34" s="283">
        <v>209341.77</v>
      </c>
      <c r="G34" s="283">
        <v>245960.93</v>
      </c>
      <c r="H34" s="283">
        <v>283092.30900000001</v>
      </c>
      <c r="I34" s="283">
        <v>404434.63900000002</v>
      </c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AZ34" s="220"/>
    </row>
    <row r="35" spans="1:52" hidden="1">
      <c r="A35" s="283" t="s">
        <v>44</v>
      </c>
      <c r="B35" s="283">
        <v>1104299166.0599999</v>
      </c>
      <c r="C35" s="283">
        <v>1121373381.3789999</v>
      </c>
      <c r="D35" s="283">
        <v>1130081689.4400001</v>
      </c>
      <c r="E35" s="283">
        <v>1118677236.0899999</v>
      </c>
      <c r="F35" s="283">
        <v>1112093622.47</v>
      </c>
      <c r="G35" s="283">
        <v>1106395689.26</v>
      </c>
      <c r="H35" s="283">
        <v>1096860463.0799999</v>
      </c>
      <c r="I35" s="283">
        <v>1098229959.6800001</v>
      </c>
      <c r="J35" s="283">
        <v>1101961697.8499999</v>
      </c>
      <c r="K35" s="283">
        <v>1095390858.0999999</v>
      </c>
      <c r="L35" s="283">
        <v>1091249335.4400001</v>
      </c>
      <c r="M35" s="283">
        <v>1076905903.24</v>
      </c>
      <c r="N35" s="283">
        <v>1064818275.196</v>
      </c>
      <c r="O35" s="283">
        <v>1123030925.266</v>
      </c>
      <c r="P35" s="283">
        <v>1102215406.6040001</v>
      </c>
      <c r="Q35" s="283">
        <v>1114174738.576</v>
      </c>
      <c r="R35" s="283">
        <v>1183061085.2820001</v>
      </c>
      <c r="S35" s="283">
        <v>1212417527.8469999</v>
      </c>
      <c r="T35" s="283">
        <v>1257102425.8399999</v>
      </c>
      <c r="U35" s="283">
        <v>1294979084.151</v>
      </c>
      <c r="V35" s="283">
        <v>1315738834.767</v>
      </c>
      <c r="W35" s="283">
        <v>1297230944.135</v>
      </c>
      <c r="X35" s="283">
        <v>1303189452.6099999</v>
      </c>
      <c r="AZ35" s="220"/>
    </row>
    <row r="36" spans="1:52" hidden="1">
      <c r="A36" s="283" t="s">
        <v>45</v>
      </c>
      <c r="B36" s="283">
        <v>1104299166.0599999</v>
      </c>
      <c r="C36" s="283">
        <v>1121373381.3789999</v>
      </c>
      <c r="D36" s="283">
        <v>1130081689.4400001</v>
      </c>
      <c r="E36" s="283">
        <v>1118677236.0899999</v>
      </c>
      <c r="F36" s="283">
        <v>1112093622.47</v>
      </c>
      <c r="G36" s="283">
        <v>1106395689.26</v>
      </c>
      <c r="H36" s="283">
        <v>1096860463.0799999</v>
      </c>
      <c r="I36" s="283">
        <v>1098229959.6800001</v>
      </c>
      <c r="J36" s="283">
        <v>1101961697.8499999</v>
      </c>
      <c r="K36" s="283">
        <v>1095390858.0999999</v>
      </c>
      <c r="L36" s="283">
        <v>1091249335.4400001</v>
      </c>
      <c r="M36" s="283">
        <v>1076905903.24</v>
      </c>
      <c r="N36" s="283">
        <v>0</v>
      </c>
      <c r="O36" s="283">
        <v>1123030925.266</v>
      </c>
      <c r="P36" s="283">
        <v>0</v>
      </c>
      <c r="Q36" s="283">
        <v>0</v>
      </c>
      <c r="R36" s="283">
        <v>0</v>
      </c>
      <c r="S36" s="283">
        <v>0</v>
      </c>
      <c r="T36" s="283">
        <v>1257102425.8399999</v>
      </c>
      <c r="U36" s="283">
        <v>0</v>
      </c>
      <c r="V36" s="283">
        <v>1315738834.767</v>
      </c>
      <c r="W36" s="283">
        <v>0</v>
      </c>
      <c r="X36" s="283">
        <v>1303189452.6099999</v>
      </c>
      <c r="AZ36" s="220"/>
    </row>
    <row r="37" spans="1:52" hidden="1">
      <c r="A37" s="283" t="s">
        <v>1269</v>
      </c>
      <c r="B37" s="283">
        <v>31793558.789999999</v>
      </c>
      <c r="C37" s="283">
        <v>32479635.671</v>
      </c>
      <c r="D37" s="283">
        <v>34725629.869999997</v>
      </c>
      <c r="E37" s="283">
        <v>19934947.5</v>
      </c>
      <c r="F37" s="283">
        <v>19262488.289999999</v>
      </c>
      <c r="G37" s="283">
        <v>19014363.57</v>
      </c>
      <c r="H37" s="283">
        <v>18498664.52</v>
      </c>
      <c r="I37" s="283">
        <v>18678910.381999999</v>
      </c>
      <c r="J37" s="283">
        <v>0</v>
      </c>
      <c r="K37" s="283">
        <v>0</v>
      </c>
      <c r="L37" s="283">
        <v>0</v>
      </c>
      <c r="M37" s="283">
        <v>0</v>
      </c>
      <c r="N37" s="283">
        <v>104239927.255</v>
      </c>
      <c r="O37" s="283">
        <v>0</v>
      </c>
      <c r="P37" s="283">
        <v>108551024.852</v>
      </c>
      <c r="Q37" s="283">
        <v>108162569.167</v>
      </c>
      <c r="R37" s="283">
        <v>102581583.087</v>
      </c>
      <c r="S37" s="283">
        <v>64818479.773999996</v>
      </c>
      <c r="T37" s="283">
        <v>0</v>
      </c>
      <c r="U37" s="283">
        <v>80268342.040000007</v>
      </c>
      <c r="V37" s="283">
        <v>0</v>
      </c>
      <c r="W37" s="283">
        <v>88342378.420000002</v>
      </c>
      <c r="X37" s="283">
        <v>0</v>
      </c>
      <c r="AZ37" s="220"/>
    </row>
    <row r="38" spans="1:52" hidden="1">
      <c r="A38" s="283" t="s">
        <v>46</v>
      </c>
      <c r="B38" s="283">
        <v>56441276.270000003</v>
      </c>
      <c r="C38" s="283">
        <v>58080011.538999997</v>
      </c>
      <c r="D38" s="283">
        <v>57392069.280000001</v>
      </c>
      <c r="E38" s="283">
        <v>51408131.649999999</v>
      </c>
      <c r="F38" s="283">
        <v>50503193.189999998</v>
      </c>
      <c r="G38" s="283">
        <v>50441826.880000003</v>
      </c>
      <c r="H38" s="283">
        <v>49935032.226999998</v>
      </c>
      <c r="I38" s="283">
        <v>50778166.384999998</v>
      </c>
      <c r="J38" s="283">
        <v>49321560.670000002</v>
      </c>
      <c r="K38" s="283">
        <v>48826960.149999999</v>
      </c>
      <c r="L38" s="283">
        <v>48179565.82</v>
      </c>
      <c r="M38" s="283">
        <v>46688256.109999999</v>
      </c>
      <c r="N38" s="283">
        <v>45192223.284000002</v>
      </c>
      <c r="O38" s="283">
        <v>50989075.761</v>
      </c>
      <c r="P38" s="283">
        <v>50107533.045999996</v>
      </c>
      <c r="Q38" s="283">
        <v>48924920.577</v>
      </c>
      <c r="R38" s="283">
        <v>110133964.325</v>
      </c>
      <c r="S38" s="283">
        <v>87832713.240999997</v>
      </c>
      <c r="T38" s="283">
        <v>102714937.823</v>
      </c>
      <c r="U38" s="283">
        <v>111933136.559</v>
      </c>
      <c r="V38" s="283">
        <v>117532094.347</v>
      </c>
      <c r="W38" s="283">
        <v>108993848.766</v>
      </c>
      <c r="X38" s="283">
        <v>110092731.332</v>
      </c>
      <c r="AZ38" s="220"/>
    </row>
    <row r="39" spans="1:52" hidden="1">
      <c r="A39" s="283" t="s">
        <v>47</v>
      </c>
      <c r="B39" s="283">
        <v>56441276.270000003</v>
      </c>
      <c r="C39" s="283">
        <v>58080011.538999997</v>
      </c>
      <c r="D39" s="283">
        <v>57392069.280000001</v>
      </c>
      <c r="E39" s="283">
        <v>51408131.649999999</v>
      </c>
      <c r="F39" s="283">
        <v>50503193.189999998</v>
      </c>
      <c r="G39" s="283">
        <v>50441826.880000003</v>
      </c>
      <c r="H39" s="283">
        <v>49935032.226999998</v>
      </c>
      <c r="I39" s="283">
        <v>50778166.384999998</v>
      </c>
      <c r="J39" s="283">
        <v>49321560.670000002</v>
      </c>
      <c r="K39" s="283">
        <v>48826960.149999999</v>
      </c>
      <c r="L39" s="283">
        <v>48179565.82</v>
      </c>
      <c r="M39" s="283">
        <v>46688256.109999999</v>
      </c>
      <c r="N39" s="283">
        <v>0</v>
      </c>
      <c r="O39" s="283">
        <v>50989075.761</v>
      </c>
      <c r="P39" s="283">
        <v>0</v>
      </c>
      <c r="Q39" s="283">
        <v>0</v>
      </c>
      <c r="R39" s="283">
        <v>0</v>
      </c>
      <c r="S39" s="283">
        <v>0</v>
      </c>
      <c r="T39" s="283">
        <v>102714937.823</v>
      </c>
      <c r="U39" s="283">
        <v>0</v>
      </c>
      <c r="V39" s="283">
        <v>117532094.347</v>
      </c>
      <c r="W39" s="283">
        <v>0</v>
      </c>
      <c r="X39" s="283">
        <v>110092731.332</v>
      </c>
      <c r="AZ39" s="220"/>
    </row>
    <row r="40" spans="1:52" hidden="1">
      <c r="A40" s="283" t="s">
        <v>1009</v>
      </c>
      <c r="B40" s="283">
        <v>0</v>
      </c>
      <c r="C40" s="283">
        <v>0</v>
      </c>
      <c r="D40" s="283">
        <v>0</v>
      </c>
      <c r="E40" s="283">
        <v>0</v>
      </c>
      <c r="F40" s="283">
        <v>0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69049957.525999993</v>
      </c>
      <c r="X40" s="283">
        <v>0</v>
      </c>
      <c r="AZ40" s="220"/>
    </row>
    <row r="41" spans="1:52" hidden="1">
      <c r="A41" s="283" t="s">
        <v>48</v>
      </c>
      <c r="B41" s="283">
        <v>174112186</v>
      </c>
      <c r="C41" s="283">
        <v>180930531.17899999</v>
      </c>
      <c r="D41" s="283">
        <v>166602158.74000001</v>
      </c>
      <c r="E41" s="283">
        <v>163154279.94</v>
      </c>
      <c r="F41" s="283">
        <v>160164167.55000001</v>
      </c>
      <c r="G41" s="283">
        <v>160539328.83000001</v>
      </c>
      <c r="H41" s="283">
        <v>157540960.009</v>
      </c>
      <c r="I41" s="283">
        <v>160744095.822</v>
      </c>
      <c r="J41" s="283">
        <v>32904171.329999998</v>
      </c>
      <c r="K41" s="283">
        <v>32403201.32</v>
      </c>
      <c r="L41" s="283">
        <v>31821428.550000001</v>
      </c>
      <c r="M41" s="283">
        <v>32107682.510000002</v>
      </c>
      <c r="N41" s="283">
        <v>31900921.248</v>
      </c>
      <c r="O41" s="283">
        <v>32066520.708999999</v>
      </c>
      <c r="P41" s="283">
        <v>32798209.221999999</v>
      </c>
      <c r="Q41" s="283">
        <v>34200400.854000002</v>
      </c>
      <c r="R41" s="283">
        <v>35612530.340000004</v>
      </c>
      <c r="S41" s="283">
        <v>79504552.649000004</v>
      </c>
      <c r="T41" s="283">
        <v>78886446.915000007</v>
      </c>
      <c r="U41" s="283">
        <v>79967673.324000001</v>
      </c>
      <c r="V41" s="283">
        <v>68750882.272</v>
      </c>
      <c r="W41" s="283">
        <v>67697477.034999996</v>
      </c>
      <c r="X41" s="283">
        <v>68201542.436000004</v>
      </c>
      <c r="AZ41" s="220"/>
    </row>
    <row r="42" spans="1:52" hidden="1">
      <c r="A42" s="283" t="s">
        <v>49</v>
      </c>
      <c r="B42" s="283">
        <v>0</v>
      </c>
      <c r="C42" s="283">
        <v>0</v>
      </c>
      <c r="D42" s="283">
        <v>0</v>
      </c>
      <c r="E42" s="283">
        <v>0</v>
      </c>
      <c r="F42" s="283">
        <v>0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v>78886446.915000007</v>
      </c>
      <c r="U42" s="283">
        <v>0</v>
      </c>
      <c r="V42" s="283">
        <v>68750882.272</v>
      </c>
      <c r="W42" s="283">
        <v>0</v>
      </c>
      <c r="X42" s="283">
        <v>68201542.436000004</v>
      </c>
      <c r="AZ42" s="220"/>
    </row>
    <row r="43" spans="1:52" hidden="1">
      <c r="A43" s="283" t="s">
        <v>1243</v>
      </c>
      <c r="B43" s="283">
        <v>6313318.2199999997</v>
      </c>
      <c r="C43" s="283">
        <v>4842579.335</v>
      </c>
      <c r="D43" s="283">
        <v>7408365.7199999997</v>
      </c>
      <c r="E43" s="283">
        <v>7204688.0999999996</v>
      </c>
      <c r="F43" s="283">
        <v>7722313.0800000001</v>
      </c>
      <c r="G43" s="283">
        <v>6505326.9199999999</v>
      </c>
      <c r="H43" s="283">
        <v>792600.23600000003</v>
      </c>
      <c r="I43" s="283">
        <v>246849.916</v>
      </c>
      <c r="J43" s="283">
        <v>247893.83</v>
      </c>
      <c r="K43" s="283">
        <v>469410.48</v>
      </c>
      <c r="L43" s="283">
        <v>873539.42</v>
      </c>
      <c r="M43" s="283">
        <v>3734359.34</v>
      </c>
      <c r="N43" s="283">
        <v>4192250.1809999999</v>
      </c>
      <c r="O43" s="283">
        <v>2136061.8190000001</v>
      </c>
      <c r="P43" s="283">
        <v>2934002.5729999999</v>
      </c>
      <c r="Q43" s="283">
        <v>2079494.926</v>
      </c>
      <c r="R43" s="283">
        <v>2626230.253</v>
      </c>
      <c r="S43" s="283">
        <v>2639360.27</v>
      </c>
      <c r="T43" s="283">
        <v>3027736.6159999999</v>
      </c>
      <c r="U43" s="283">
        <v>3810602.11</v>
      </c>
      <c r="V43" s="283">
        <v>1077119.2309999999</v>
      </c>
      <c r="W43" s="283">
        <v>1830220.0109999999</v>
      </c>
      <c r="X43" s="283">
        <v>1721677.7390000001</v>
      </c>
      <c r="AZ43" s="220"/>
    </row>
    <row r="44" spans="1:52" hidden="1">
      <c r="A44" s="283" t="s">
        <v>50</v>
      </c>
      <c r="B44" s="283">
        <v>0</v>
      </c>
      <c r="C44" s="283">
        <v>0</v>
      </c>
      <c r="D44" s="283">
        <v>0</v>
      </c>
      <c r="E44" s="283">
        <v>0</v>
      </c>
      <c r="F44" s="283">
        <v>0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v>0</v>
      </c>
      <c r="N44" s="283">
        <v>0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v>0</v>
      </c>
      <c r="U44" s="283">
        <v>0</v>
      </c>
      <c r="V44" s="283">
        <v>7071511.4550000001</v>
      </c>
      <c r="W44" s="283">
        <v>7531739.0980000002</v>
      </c>
      <c r="X44" s="283">
        <v>7772773.591</v>
      </c>
      <c r="AZ44" s="220"/>
    </row>
    <row r="45" spans="1:52" hidden="1">
      <c r="A45" s="283" t="s">
        <v>51</v>
      </c>
      <c r="B45" s="283">
        <v>15253587.5</v>
      </c>
      <c r="C45" s="283">
        <v>13721316.041999999</v>
      </c>
      <c r="D45" s="283">
        <v>14993751.82</v>
      </c>
      <c r="E45" s="283">
        <v>10436140.08</v>
      </c>
      <c r="F45" s="283">
        <v>11892086.390000001</v>
      </c>
      <c r="G45" s="283">
        <v>11719144.07</v>
      </c>
      <c r="H45" s="283">
        <v>12295533.448999999</v>
      </c>
      <c r="I45" s="283">
        <v>10581203.857999999</v>
      </c>
      <c r="J45" s="283">
        <v>12351246.09</v>
      </c>
      <c r="K45" s="283">
        <v>13597063.199999999</v>
      </c>
      <c r="L45" s="283">
        <v>14257655.4</v>
      </c>
      <c r="M45" s="283">
        <v>15101219.960000001</v>
      </c>
      <c r="N45" s="283">
        <v>18413936.351</v>
      </c>
      <c r="O45" s="283">
        <v>16160839.267999999</v>
      </c>
      <c r="P45" s="283">
        <v>25094561.677000001</v>
      </c>
      <c r="Q45" s="283">
        <v>28498932.833000001</v>
      </c>
      <c r="R45" s="283">
        <v>35337691.605999999</v>
      </c>
      <c r="S45" s="283">
        <v>37598971.148000002</v>
      </c>
      <c r="T45" s="283">
        <v>46061104.994000003</v>
      </c>
      <c r="U45" s="283">
        <v>47611099.702</v>
      </c>
      <c r="V45" s="283">
        <v>50612272.814999998</v>
      </c>
      <c r="W45" s="283">
        <v>55017573.972000003</v>
      </c>
      <c r="X45" s="283">
        <v>56049256.965000004</v>
      </c>
      <c r="AZ45" s="220"/>
    </row>
    <row r="46" spans="1:52" hidden="1">
      <c r="A46" s="283" t="s">
        <v>52</v>
      </c>
      <c r="B46" s="283">
        <v>22547905.870000001</v>
      </c>
      <c r="C46" s="283">
        <v>22327982.416000001</v>
      </c>
      <c r="D46" s="283">
        <v>29426932.23</v>
      </c>
      <c r="E46" s="283">
        <v>29116396.760000002</v>
      </c>
      <c r="F46" s="283">
        <v>30767533.379999999</v>
      </c>
      <c r="G46" s="283">
        <v>30217956.68</v>
      </c>
      <c r="H46" s="283">
        <v>29731555.515000001</v>
      </c>
      <c r="I46" s="283">
        <v>47612659.344999999</v>
      </c>
      <c r="J46" s="283">
        <v>169555046.06</v>
      </c>
      <c r="K46" s="283">
        <v>164259494.56999999</v>
      </c>
      <c r="L46" s="283">
        <v>141341592.80000001</v>
      </c>
      <c r="M46" s="283">
        <v>145106510.99000001</v>
      </c>
      <c r="N46" s="283">
        <v>38644017.358999997</v>
      </c>
      <c r="O46" s="283">
        <v>149053826.43599999</v>
      </c>
      <c r="P46" s="283">
        <v>41280863.675999999</v>
      </c>
      <c r="Q46" s="283">
        <v>39478987.822999999</v>
      </c>
      <c r="R46" s="283">
        <v>37993261.397</v>
      </c>
      <c r="S46" s="283">
        <v>36375507.995999999</v>
      </c>
      <c r="T46" s="283">
        <v>113559206.928</v>
      </c>
      <c r="U46" s="283">
        <v>28506223.083000001</v>
      </c>
      <c r="V46" s="283">
        <v>173257091.07100001</v>
      </c>
      <c r="W46" s="283">
        <v>14217451.68</v>
      </c>
      <c r="X46" s="283">
        <v>174861857.27200001</v>
      </c>
      <c r="AZ46" s="220"/>
    </row>
    <row r="47" spans="1:52" hidden="1">
      <c r="A47" s="283" t="s">
        <v>1159</v>
      </c>
      <c r="B47" s="283">
        <v>4019684.92</v>
      </c>
      <c r="C47" s="283">
        <v>3368234.1060000001</v>
      </c>
      <c r="D47" s="283">
        <v>2391498.7000000002</v>
      </c>
      <c r="E47" s="283">
        <v>2644245.75</v>
      </c>
      <c r="F47" s="283">
        <v>2494716.23</v>
      </c>
      <c r="G47" s="283">
        <v>2069453.07</v>
      </c>
      <c r="H47" s="283">
        <v>1916179.409</v>
      </c>
      <c r="I47" s="283">
        <v>1529678.02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AZ47" s="220"/>
    </row>
    <row r="48" spans="1:52" hidden="1">
      <c r="A48" s="283" t="s">
        <v>53</v>
      </c>
      <c r="B48" s="283">
        <v>18528220.960000001</v>
      </c>
      <c r="C48" s="283">
        <v>18959748.309999999</v>
      </c>
      <c r="D48" s="283">
        <v>27035433.539999999</v>
      </c>
      <c r="E48" s="283">
        <v>26472151.010000002</v>
      </c>
      <c r="F48" s="283">
        <v>28272817.149999999</v>
      </c>
      <c r="G48" s="283">
        <v>28148503.609999999</v>
      </c>
      <c r="H48" s="283">
        <v>27815376.105999999</v>
      </c>
      <c r="I48" s="283">
        <v>46082981.325000003</v>
      </c>
      <c r="J48" s="283">
        <v>169555046.06</v>
      </c>
      <c r="K48" s="283">
        <v>164259494.56999999</v>
      </c>
      <c r="L48" s="283">
        <v>141341592.80000001</v>
      </c>
      <c r="M48" s="283">
        <v>145106510.99000001</v>
      </c>
      <c r="N48" s="283">
        <v>38644017.358999997</v>
      </c>
      <c r="O48" s="283">
        <v>149053826.43599999</v>
      </c>
      <c r="P48" s="283">
        <v>41280863.675999999</v>
      </c>
      <c r="Q48" s="283">
        <v>39478987.822999999</v>
      </c>
      <c r="R48" s="283">
        <v>37993261.397</v>
      </c>
      <c r="S48" s="283">
        <v>36375507.995999999</v>
      </c>
      <c r="T48" s="283">
        <v>113559206.928</v>
      </c>
      <c r="U48" s="283">
        <v>28506223.083000001</v>
      </c>
      <c r="V48" s="283">
        <v>173257091.07100001</v>
      </c>
      <c r="W48" s="283">
        <v>14217451.68</v>
      </c>
      <c r="X48" s="283">
        <v>174861857.27200001</v>
      </c>
      <c r="AZ48" s="220"/>
    </row>
    <row r="49" spans="1:52" hidden="1">
      <c r="A49" s="283" t="s">
        <v>54</v>
      </c>
      <c r="B49" s="283">
        <v>1543660223.8399999</v>
      </c>
      <c r="C49" s="283">
        <v>1556124239.181</v>
      </c>
      <c r="D49" s="283">
        <v>1554767036.1700001</v>
      </c>
      <c r="E49" s="283">
        <v>1494293984.6099999</v>
      </c>
      <c r="F49" s="283">
        <v>1491022506.6900001</v>
      </c>
      <c r="G49" s="283">
        <v>1483134086.48</v>
      </c>
      <c r="H49" s="283">
        <v>1468518034.03</v>
      </c>
      <c r="I49" s="283">
        <v>1490840462.9690001</v>
      </c>
      <c r="J49" s="283">
        <v>1473123759.6300001</v>
      </c>
      <c r="K49" s="283">
        <v>1467376250.0799999</v>
      </c>
      <c r="L49" s="283">
        <v>1463663105.26</v>
      </c>
      <c r="M49" s="283">
        <v>1450143793.8900001</v>
      </c>
      <c r="N49" s="283">
        <v>1433555548.5569999</v>
      </c>
      <c r="O49" s="283">
        <v>1500228484.1259999</v>
      </c>
      <c r="P49" s="283">
        <v>1489592268.2909999</v>
      </c>
      <c r="Q49" s="283">
        <v>1498520515.368</v>
      </c>
      <c r="R49" s="283">
        <v>1630899228.73</v>
      </c>
      <c r="S49" s="283">
        <v>1637696907.089</v>
      </c>
      <c r="T49" s="283">
        <v>1719641356.5150001</v>
      </c>
      <c r="U49" s="283">
        <v>1767339966.6930001</v>
      </c>
      <c r="V49" s="283">
        <v>1852297507.832</v>
      </c>
      <c r="W49" s="283">
        <v>1823000610.954</v>
      </c>
      <c r="X49" s="283">
        <v>1839127271.6989999</v>
      </c>
      <c r="AZ49" s="220"/>
    </row>
    <row r="50" spans="1:52" hidden="1">
      <c r="A50" s="283" t="s">
        <v>55</v>
      </c>
      <c r="B50" s="283">
        <v>2244957342.54</v>
      </c>
      <c r="C50" s="283">
        <v>2244387322.1020002</v>
      </c>
      <c r="D50" s="283">
        <v>2226179656.7199998</v>
      </c>
      <c r="E50" s="283">
        <v>2173996186.0300002</v>
      </c>
      <c r="F50" s="283">
        <v>2176738015.2600002</v>
      </c>
      <c r="G50" s="283">
        <v>2152472441.0999999</v>
      </c>
      <c r="H50" s="283">
        <v>2114467799.441</v>
      </c>
      <c r="I50" s="283">
        <v>2232331083.355</v>
      </c>
      <c r="J50" s="283">
        <v>2229964326.3499999</v>
      </c>
      <c r="K50" s="283">
        <v>2174461233.3000002</v>
      </c>
      <c r="L50" s="283">
        <v>2191090977.9200001</v>
      </c>
      <c r="M50" s="283">
        <v>2232314157</v>
      </c>
      <c r="N50" s="283">
        <v>2232609938.724</v>
      </c>
      <c r="O50" s="283">
        <v>2293205851.474</v>
      </c>
      <c r="P50" s="283">
        <v>2345669106.6820002</v>
      </c>
      <c r="Q50" s="283">
        <v>2355483872.1199999</v>
      </c>
      <c r="R50" s="283">
        <v>2521100763.4720001</v>
      </c>
      <c r="S50" s="283">
        <v>2381174760.1820002</v>
      </c>
      <c r="T50" s="283">
        <v>2419144122.2740002</v>
      </c>
      <c r="U50" s="283">
        <v>2484438679.9920001</v>
      </c>
      <c r="V50" s="283">
        <v>2499665548.6430001</v>
      </c>
      <c r="W50" s="283">
        <v>2449276586.5149999</v>
      </c>
      <c r="X50" s="283">
        <v>2559369931.6069999</v>
      </c>
      <c r="AZ50" s="220"/>
    </row>
    <row r="51" spans="1:52" hidden="1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AZ51" s="220"/>
    </row>
    <row r="52" spans="1:52" hidden="1">
      <c r="A52" s="283" t="s">
        <v>56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AZ52" s="220"/>
    </row>
    <row r="53" spans="1:52" hidden="1">
      <c r="A53" s="283" t="s">
        <v>57</v>
      </c>
      <c r="B53" s="283">
        <v>17513576.789999999</v>
      </c>
      <c r="C53" s="283">
        <v>19740564.684</v>
      </c>
      <c r="D53" s="283">
        <v>27517095.129999999</v>
      </c>
      <c r="E53" s="283">
        <v>26475149.629999999</v>
      </c>
      <c r="F53" s="283">
        <v>22202953.25</v>
      </c>
      <c r="G53" s="283">
        <v>22517751.629999999</v>
      </c>
      <c r="H53" s="283">
        <v>26631473.978999998</v>
      </c>
      <c r="I53" s="283">
        <v>30526999.66</v>
      </c>
      <c r="J53" s="283">
        <v>32622070.210000001</v>
      </c>
      <c r="K53" s="283">
        <v>35734940.869999997</v>
      </c>
      <c r="L53" s="283">
        <v>29748277.239999998</v>
      </c>
      <c r="M53" s="283">
        <v>18126630.940000001</v>
      </c>
      <c r="N53" s="283">
        <v>24088128.375</v>
      </c>
      <c r="O53" s="283">
        <v>25479234.697000001</v>
      </c>
      <c r="P53" s="283">
        <v>36313312.266999997</v>
      </c>
      <c r="Q53" s="283">
        <v>25561803.923</v>
      </c>
      <c r="R53" s="283">
        <v>92163059.251000002</v>
      </c>
      <c r="S53" s="283">
        <v>119408154.65800001</v>
      </c>
      <c r="T53" s="283">
        <v>120053581.926</v>
      </c>
      <c r="U53" s="283">
        <v>44440533.236000001</v>
      </c>
      <c r="V53" s="283">
        <v>28484649.489</v>
      </c>
      <c r="W53" s="283">
        <v>22657950.802000001</v>
      </c>
      <c r="X53" s="283">
        <v>9417172.1119999997</v>
      </c>
      <c r="AZ53" s="220"/>
    </row>
    <row r="54" spans="1:52" hidden="1">
      <c r="A54" s="283" t="s">
        <v>58</v>
      </c>
      <c r="B54" s="283">
        <v>174308871.11000001</v>
      </c>
      <c r="C54" s="283">
        <v>174478195.836</v>
      </c>
      <c r="D54" s="283">
        <v>157132081.93000001</v>
      </c>
      <c r="E54" s="283">
        <v>149107653.59</v>
      </c>
      <c r="F54" s="283">
        <v>134586775.52000001</v>
      </c>
      <c r="G54" s="283">
        <v>132475827.2</v>
      </c>
      <c r="H54" s="283">
        <v>110193005.066</v>
      </c>
      <c r="I54" s="283">
        <v>159526622.93900001</v>
      </c>
      <c r="J54" s="283">
        <v>141621012.31999999</v>
      </c>
      <c r="K54" s="283">
        <v>123888529.67</v>
      </c>
      <c r="L54" s="283">
        <v>146222502.94999999</v>
      </c>
      <c r="M54" s="283">
        <v>160301286.19</v>
      </c>
      <c r="N54" s="283">
        <v>155725927.07499999</v>
      </c>
      <c r="O54" s="283">
        <v>173598117.34999999</v>
      </c>
      <c r="P54" s="283">
        <v>180568629.93000001</v>
      </c>
      <c r="Q54" s="283">
        <v>160323070.74599999</v>
      </c>
      <c r="R54" s="283">
        <v>169790643.20199999</v>
      </c>
      <c r="S54" s="283">
        <v>149814480.08199999</v>
      </c>
      <c r="T54" s="283">
        <v>129197312.84</v>
      </c>
      <c r="U54" s="283">
        <v>158301915.91600001</v>
      </c>
      <c r="V54" s="283">
        <v>104230678.839</v>
      </c>
      <c r="W54" s="283">
        <v>87636667.524000004</v>
      </c>
      <c r="X54" s="283">
        <v>101184000.162</v>
      </c>
      <c r="AZ54" s="220"/>
    </row>
    <row r="55" spans="1:52" hidden="1">
      <c r="A55" s="283" t="s">
        <v>32</v>
      </c>
      <c r="B55" s="283">
        <v>0</v>
      </c>
      <c r="C55" s="283">
        <v>0</v>
      </c>
      <c r="D55" s="283">
        <v>0</v>
      </c>
      <c r="E55" s="283">
        <v>0</v>
      </c>
      <c r="F55" s="283">
        <v>0</v>
      </c>
      <c r="G55" s="283">
        <v>0</v>
      </c>
      <c r="H55" s="283">
        <v>0</v>
      </c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>
        <v>0</v>
      </c>
      <c r="S55" s="283">
        <v>0</v>
      </c>
      <c r="T55" s="283">
        <v>129197312.84</v>
      </c>
      <c r="U55" s="283">
        <v>0</v>
      </c>
      <c r="V55" s="283">
        <v>104230678.839</v>
      </c>
      <c r="W55" s="283">
        <v>0</v>
      </c>
      <c r="X55" s="283">
        <v>101184000.162</v>
      </c>
      <c r="AZ55" s="220"/>
    </row>
    <row r="56" spans="1:52" hidden="1">
      <c r="A56" s="283" t="s">
        <v>59</v>
      </c>
      <c r="B56" s="283">
        <v>47797932.119999997</v>
      </c>
      <c r="C56" s="283">
        <v>44368170.303999998</v>
      </c>
      <c r="D56" s="283">
        <v>49819681.009999998</v>
      </c>
      <c r="E56" s="283">
        <v>45915064.119999997</v>
      </c>
      <c r="F56" s="283">
        <v>43217475.590000004</v>
      </c>
      <c r="G56" s="283">
        <v>40028793.630000003</v>
      </c>
      <c r="H56" s="283">
        <v>39121219.781999998</v>
      </c>
      <c r="I56" s="283">
        <v>47576605.723999999</v>
      </c>
      <c r="J56" s="283">
        <v>48886750.060000002</v>
      </c>
      <c r="K56" s="283">
        <v>43819808.299999997</v>
      </c>
      <c r="L56" s="283">
        <v>51346298.960000001</v>
      </c>
      <c r="M56" s="283">
        <v>71526778.849999994</v>
      </c>
      <c r="N56" s="283">
        <v>64756265.142999999</v>
      </c>
      <c r="O56" s="283">
        <v>90250252.863000005</v>
      </c>
      <c r="P56" s="283">
        <v>104076036.236</v>
      </c>
      <c r="Q56" s="283">
        <v>96961604.060000002</v>
      </c>
      <c r="R56" s="283">
        <v>88219775.921000004</v>
      </c>
      <c r="S56" s="283">
        <v>76453875.696999997</v>
      </c>
      <c r="T56" s="283">
        <v>98597910.713</v>
      </c>
      <c r="U56" s="283">
        <v>80763972.530000001</v>
      </c>
      <c r="V56" s="283">
        <v>101123213.802</v>
      </c>
      <c r="W56" s="283">
        <v>56807723.807999998</v>
      </c>
      <c r="X56" s="283">
        <v>65872740.211999997</v>
      </c>
      <c r="AZ56" s="220"/>
    </row>
    <row r="57" spans="1:52" hidden="1">
      <c r="A57" s="283" t="s">
        <v>32</v>
      </c>
      <c r="B57" s="283">
        <v>47797932.119999997</v>
      </c>
      <c r="C57" s="283">
        <v>44368170.303999998</v>
      </c>
      <c r="D57" s="283">
        <v>49819681.009999998</v>
      </c>
      <c r="E57" s="283">
        <v>45915064.119999997</v>
      </c>
      <c r="F57" s="283">
        <v>43217475.590000004</v>
      </c>
      <c r="G57" s="283">
        <v>40028793.630000003</v>
      </c>
      <c r="H57" s="283">
        <v>39121219.781999998</v>
      </c>
      <c r="I57" s="283">
        <v>47576605.723999999</v>
      </c>
      <c r="J57" s="283">
        <v>48886750.060000002</v>
      </c>
      <c r="K57" s="283">
        <v>43819808.299999997</v>
      </c>
      <c r="L57" s="283">
        <v>51346298.960000001</v>
      </c>
      <c r="M57" s="283">
        <v>71526778.849999994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98597910.713</v>
      </c>
      <c r="U57" s="283">
        <v>0</v>
      </c>
      <c r="V57" s="283">
        <v>101123213.802</v>
      </c>
      <c r="W57" s="283">
        <v>0</v>
      </c>
      <c r="X57" s="283">
        <v>65872740.211999997</v>
      </c>
      <c r="AZ57" s="220"/>
    </row>
    <row r="58" spans="1:52" hidden="1">
      <c r="A58" s="283" t="s">
        <v>33</v>
      </c>
      <c r="B58" s="283">
        <v>0</v>
      </c>
      <c r="C58" s="283">
        <v>0</v>
      </c>
      <c r="D58" s="283">
        <v>0</v>
      </c>
      <c r="E58" s="283">
        <v>0</v>
      </c>
      <c r="F58" s="283">
        <v>0</v>
      </c>
      <c r="G58" s="283">
        <v>0</v>
      </c>
      <c r="H58" s="283">
        <v>0</v>
      </c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701550.5</v>
      </c>
      <c r="S58" s="283">
        <v>472300.5</v>
      </c>
      <c r="T58" s="283">
        <v>472300.5</v>
      </c>
      <c r="U58" s="283">
        <v>0</v>
      </c>
      <c r="V58" s="283">
        <v>0</v>
      </c>
      <c r="W58" s="283">
        <v>0</v>
      </c>
      <c r="X58" s="283">
        <v>0</v>
      </c>
      <c r="AZ58" s="220"/>
    </row>
    <row r="59" spans="1:52" hidden="1">
      <c r="A59" s="283" t="s">
        <v>32</v>
      </c>
      <c r="B59" s="283">
        <v>0</v>
      </c>
      <c r="C59" s="283">
        <v>0</v>
      </c>
      <c r="D59" s="283">
        <v>0</v>
      </c>
      <c r="E59" s="283">
        <v>0</v>
      </c>
      <c r="F59" s="283">
        <v>0</v>
      </c>
      <c r="G59" s="283">
        <v>0</v>
      </c>
      <c r="H59" s="283">
        <v>0</v>
      </c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472300.5</v>
      </c>
      <c r="U59" s="283">
        <v>0</v>
      </c>
      <c r="V59" s="283">
        <v>0</v>
      </c>
      <c r="W59" s="283">
        <v>0</v>
      </c>
      <c r="X59" s="283">
        <v>0</v>
      </c>
      <c r="AZ59" s="220"/>
    </row>
    <row r="60" spans="1:52" hidden="1">
      <c r="A60" s="283" t="s">
        <v>34</v>
      </c>
      <c r="B60" s="283">
        <v>0</v>
      </c>
      <c r="C60" s="283">
        <v>0</v>
      </c>
      <c r="D60" s="283">
        <v>0</v>
      </c>
      <c r="E60" s="283">
        <v>0</v>
      </c>
      <c r="F60" s="283">
        <v>0</v>
      </c>
      <c r="G60" s="283">
        <v>0</v>
      </c>
      <c r="H60" s="283">
        <v>0</v>
      </c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701550.5</v>
      </c>
      <c r="S60" s="283">
        <v>472300.5</v>
      </c>
      <c r="T60" s="283">
        <v>0</v>
      </c>
      <c r="U60" s="283">
        <v>0</v>
      </c>
      <c r="V60" s="283">
        <v>0</v>
      </c>
      <c r="W60" s="283">
        <v>0</v>
      </c>
      <c r="X60" s="283">
        <v>0</v>
      </c>
      <c r="AZ60" s="220"/>
    </row>
    <row r="61" spans="1:52" hidden="1">
      <c r="A61" s="283" t="s">
        <v>60</v>
      </c>
      <c r="B61" s="283">
        <v>101476027.38</v>
      </c>
      <c r="C61" s="283">
        <v>75684415.397</v>
      </c>
      <c r="D61" s="283">
        <v>71592528.140000001</v>
      </c>
      <c r="E61" s="283">
        <v>54618350.780000001</v>
      </c>
      <c r="F61" s="283">
        <v>62305477.93</v>
      </c>
      <c r="G61" s="283">
        <v>79612653.340000004</v>
      </c>
      <c r="H61" s="283">
        <v>63411397.671999998</v>
      </c>
      <c r="I61" s="283">
        <v>64055692.421999998</v>
      </c>
      <c r="J61" s="283">
        <v>71460993.870000005</v>
      </c>
      <c r="K61" s="283">
        <v>48191844.090000004</v>
      </c>
      <c r="L61" s="283">
        <v>77214232</v>
      </c>
      <c r="M61" s="283">
        <v>66433929.170000002</v>
      </c>
      <c r="N61" s="283">
        <v>52925889.001999997</v>
      </c>
      <c r="O61" s="283">
        <v>98365765.519999996</v>
      </c>
      <c r="P61" s="283">
        <v>79837239.340000004</v>
      </c>
      <c r="Q61" s="283">
        <v>63108598.299999997</v>
      </c>
      <c r="R61" s="283">
        <v>67285343.366999999</v>
      </c>
      <c r="S61" s="283">
        <v>21422181.011</v>
      </c>
      <c r="T61" s="283">
        <v>26953011.897</v>
      </c>
      <c r="U61" s="283">
        <v>51782356.222000003</v>
      </c>
      <c r="V61" s="283">
        <v>62038471.770000003</v>
      </c>
      <c r="W61" s="283">
        <v>69963352.817000002</v>
      </c>
      <c r="X61" s="283">
        <v>92634701.103</v>
      </c>
      <c r="AZ61" s="220"/>
    </row>
    <row r="62" spans="1:52" hidden="1">
      <c r="A62" s="283" t="s">
        <v>1161</v>
      </c>
      <c r="B62" s="283">
        <v>101476027.38</v>
      </c>
      <c r="C62" s="283">
        <v>75684415.397</v>
      </c>
      <c r="D62" s="283">
        <v>71592528.140000001</v>
      </c>
      <c r="E62" s="283">
        <v>54618350.780000001</v>
      </c>
      <c r="F62" s="283">
        <v>62305477.93</v>
      </c>
      <c r="G62" s="283">
        <v>79612653.340000004</v>
      </c>
      <c r="H62" s="283">
        <v>63411397.671999998</v>
      </c>
      <c r="I62" s="283">
        <v>64055692.421999998</v>
      </c>
      <c r="J62" s="283">
        <v>71460993.870000005</v>
      </c>
      <c r="K62" s="283">
        <v>48191844.090000004</v>
      </c>
      <c r="L62" s="283">
        <v>77214232</v>
      </c>
      <c r="M62" s="283">
        <v>66433929.170000002</v>
      </c>
      <c r="N62" s="283">
        <v>0</v>
      </c>
      <c r="O62" s="283">
        <v>98365765.519999996</v>
      </c>
      <c r="P62" s="283">
        <v>0</v>
      </c>
      <c r="Q62" s="283">
        <v>0</v>
      </c>
      <c r="R62" s="283">
        <v>0</v>
      </c>
      <c r="S62" s="283">
        <v>0</v>
      </c>
      <c r="T62" s="283">
        <v>26953011.897</v>
      </c>
      <c r="U62" s="283">
        <v>0</v>
      </c>
      <c r="V62" s="283">
        <v>54606242.353</v>
      </c>
      <c r="W62" s="283">
        <v>0</v>
      </c>
      <c r="X62" s="283">
        <v>85142208.528999999</v>
      </c>
      <c r="AZ62" s="220"/>
    </row>
    <row r="63" spans="1:52" hidden="1">
      <c r="A63" s="283" t="s">
        <v>62</v>
      </c>
      <c r="B63" s="283">
        <v>0</v>
      </c>
      <c r="C63" s="283">
        <v>0</v>
      </c>
      <c r="D63" s="283">
        <v>0</v>
      </c>
      <c r="E63" s="283">
        <v>0</v>
      </c>
      <c r="F63" s="283">
        <v>0</v>
      </c>
      <c r="G63" s="283">
        <v>0</v>
      </c>
      <c r="H63" s="283">
        <v>0</v>
      </c>
      <c r="I63" s="283">
        <v>0</v>
      </c>
      <c r="J63" s="283">
        <v>0</v>
      </c>
      <c r="K63" s="283">
        <v>0</v>
      </c>
      <c r="L63" s="283">
        <v>0</v>
      </c>
      <c r="M63" s="283">
        <v>0</v>
      </c>
      <c r="N63" s="283">
        <v>0</v>
      </c>
      <c r="O63" s="283">
        <v>0</v>
      </c>
      <c r="P63" s="283">
        <v>0</v>
      </c>
      <c r="Q63" s="283">
        <v>0</v>
      </c>
      <c r="R63" s="283">
        <v>0</v>
      </c>
      <c r="S63" s="283">
        <v>0</v>
      </c>
      <c r="T63" s="283">
        <v>0</v>
      </c>
      <c r="U63" s="283">
        <v>0</v>
      </c>
      <c r="V63" s="283">
        <v>7432229.4170000004</v>
      </c>
      <c r="W63" s="283">
        <v>0</v>
      </c>
      <c r="X63" s="283">
        <v>7492492.574</v>
      </c>
      <c r="AZ63" s="220"/>
    </row>
    <row r="64" spans="1:52" hidden="1">
      <c r="A64" s="283" t="s">
        <v>1270</v>
      </c>
      <c r="B64" s="283">
        <v>10420109.99</v>
      </c>
      <c r="C64" s="283">
        <v>3439303.2310000001</v>
      </c>
      <c r="D64" s="283">
        <v>11566742.890000001</v>
      </c>
      <c r="E64" s="283">
        <v>10247586.67</v>
      </c>
      <c r="F64" s="283">
        <v>15074712.32</v>
      </c>
      <c r="G64" s="283">
        <v>13902443.35</v>
      </c>
      <c r="H64" s="283">
        <v>10447093.9</v>
      </c>
      <c r="I64" s="283">
        <v>7823994.4450000003</v>
      </c>
      <c r="J64" s="283">
        <v>5560110.7599999998</v>
      </c>
      <c r="K64" s="283">
        <v>5095337.2699999996</v>
      </c>
      <c r="L64" s="283">
        <v>5562867.0700000003</v>
      </c>
      <c r="M64" s="283">
        <v>4954839.0199999996</v>
      </c>
      <c r="N64" s="283">
        <v>3310879.9040000001</v>
      </c>
      <c r="O64" s="283">
        <v>4499617.017</v>
      </c>
      <c r="P64" s="283">
        <v>4845644.0080000004</v>
      </c>
      <c r="Q64" s="283">
        <v>2545871.892</v>
      </c>
      <c r="R64" s="283">
        <v>3061551.9739999999</v>
      </c>
      <c r="S64" s="283">
        <v>1894849.77</v>
      </c>
      <c r="T64" s="283">
        <v>1587626.0109999999</v>
      </c>
      <c r="U64" s="283">
        <v>2522074.0279999999</v>
      </c>
      <c r="V64" s="283">
        <v>4852187.6560000004</v>
      </c>
      <c r="W64" s="283">
        <v>2553706.7749999999</v>
      </c>
      <c r="X64" s="283">
        <v>2207493.1749999998</v>
      </c>
      <c r="AZ64" s="220"/>
    </row>
    <row r="65" spans="1:52" hidden="1">
      <c r="A65" s="283" t="s">
        <v>1271</v>
      </c>
      <c r="B65" s="283">
        <v>0</v>
      </c>
      <c r="C65" s="283">
        <v>0</v>
      </c>
      <c r="D65" s="283">
        <v>0</v>
      </c>
      <c r="E65" s="283">
        <v>0</v>
      </c>
      <c r="F65" s="283">
        <v>0</v>
      </c>
      <c r="G65" s="283">
        <v>0</v>
      </c>
      <c r="H65" s="283">
        <v>0</v>
      </c>
      <c r="I65" s="283">
        <v>0</v>
      </c>
      <c r="J65" s="283">
        <v>0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v>0</v>
      </c>
      <c r="U65" s="283">
        <v>0</v>
      </c>
      <c r="V65" s="283">
        <v>1550024.32</v>
      </c>
      <c r="W65" s="283">
        <v>1376193.1569999999</v>
      </c>
      <c r="X65" s="283">
        <v>1432185.88</v>
      </c>
      <c r="AZ65" s="220"/>
    </row>
    <row r="66" spans="1:52" hidden="1">
      <c r="A66" s="283" t="s">
        <v>1166</v>
      </c>
      <c r="B66" s="283">
        <v>0</v>
      </c>
      <c r="C66" s="283">
        <v>0</v>
      </c>
      <c r="D66" s="283">
        <v>0</v>
      </c>
      <c r="E66" s="283">
        <v>0</v>
      </c>
      <c r="F66" s="283">
        <v>0</v>
      </c>
      <c r="G66" s="283">
        <v>0</v>
      </c>
      <c r="H66" s="283">
        <v>0</v>
      </c>
      <c r="I66" s="283">
        <v>0</v>
      </c>
      <c r="J66" s="283">
        <v>0</v>
      </c>
      <c r="K66" s="283">
        <v>0</v>
      </c>
      <c r="L66" s="283">
        <v>0</v>
      </c>
      <c r="M66" s="283">
        <v>0</v>
      </c>
      <c r="N66" s="283">
        <v>0</v>
      </c>
      <c r="O66" s="283">
        <v>0</v>
      </c>
      <c r="P66" s="283">
        <v>0</v>
      </c>
      <c r="Q66" s="283">
        <v>1090300.3089999999</v>
      </c>
      <c r="R66" s="283">
        <v>1078811.6029999999</v>
      </c>
      <c r="S66" s="283">
        <v>1052231.9990000001</v>
      </c>
      <c r="T66" s="283">
        <v>1273993.5989999999</v>
      </c>
      <c r="U66" s="283">
        <v>1289373.1329999999</v>
      </c>
      <c r="V66" s="283">
        <v>1387977.7169999999</v>
      </c>
      <c r="W66" s="283">
        <v>839665.56900000002</v>
      </c>
      <c r="X66" s="283">
        <v>753967.14899999998</v>
      </c>
      <c r="AZ66" s="220"/>
    </row>
    <row r="67" spans="1:52" hidden="1">
      <c r="A67" s="283" t="s">
        <v>1272</v>
      </c>
      <c r="B67" s="283">
        <v>102762.97</v>
      </c>
      <c r="C67" s="283">
        <v>26744.368999999999</v>
      </c>
      <c r="D67" s="283">
        <v>0</v>
      </c>
      <c r="E67" s="283">
        <v>0</v>
      </c>
      <c r="F67" s="283">
        <v>0</v>
      </c>
      <c r="G67" s="283">
        <v>0</v>
      </c>
      <c r="H67" s="283">
        <v>643114.049</v>
      </c>
      <c r="I67" s="283">
        <v>0</v>
      </c>
      <c r="J67" s="283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0</v>
      </c>
      <c r="AZ67" s="220"/>
    </row>
    <row r="68" spans="1:52" hidden="1">
      <c r="A68" s="283" t="s">
        <v>63</v>
      </c>
      <c r="B68" s="283">
        <v>41632710.460000001</v>
      </c>
      <c r="C68" s="283">
        <v>21156353.445999999</v>
      </c>
      <c r="D68" s="283">
        <v>23258070.739999998</v>
      </c>
      <c r="E68" s="283">
        <v>29021259.670000002</v>
      </c>
      <c r="F68" s="283">
        <v>32693111.379999999</v>
      </c>
      <c r="G68" s="283">
        <v>19737092.09</v>
      </c>
      <c r="H68" s="283">
        <v>23390651.096000001</v>
      </c>
      <c r="I68" s="283">
        <v>30082297.807</v>
      </c>
      <c r="J68" s="283">
        <v>36857736.390000001</v>
      </c>
      <c r="K68" s="283">
        <v>21795674.25</v>
      </c>
      <c r="L68" s="283">
        <v>23376807.120000001</v>
      </c>
      <c r="M68" s="283">
        <v>33053240.370000001</v>
      </c>
      <c r="N68" s="283">
        <v>42861218.020999998</v>
      </c>
      <c r="O68" s="283">
        <v>33871747.011</v>
      </c>
      <c r="P68" s="283">
        <v>49077795.798</v>
      </c>
      <c r="Q68" s="283">
        <v>57289778.528999999</v>
      </c>
      <c r="R68" s="283">
        <v>68917638.197999999</v>
      </c>
      <c r="S68" s="283">
        <v>32839203.677999999</v>
      </c>
      <c r="T68" s="283">
        <v>32007142.155000001</v>
      </c>
      <c r="U68" s="283">
        <v>40685081.818000004</v>
      </c>
      <c r="V68" s="283">
        <v>47281703.869000003</v>
      </c>
      <c r="W68" s="283">
        <v>20566288.912999999</v>
      </c>
      <c r="X68" s="283">
        <v>22063888.528000001</v>
      </c>
      <c r="AZ68" s="220"/>
    </row>
    <row r="69" spans="1:52" hidden="1">
      <c r="A69" s="283" t="s">
        <v>64</v>
      </c>
      <c r="B69" s="283">
        <v>34627768.840000004</v>
      </c>
      <c r="C69" s="283">
        <v>13027748.66</v>
      </c>
      <c r="D69" s="283">
        <v>14630794.26</v>
      </c>
      <c r="E69" s="283">
        <v>21373829.649999999</v>
      </c>
      <c r="F69" s="283">
        <v>25479890.739999998</v>
      </c>
      <c r="G69" s="283">
        <v>12450329.4</v>
      </c>
      <c r="H69" s="283">
        <v>14499768.614</v>
      </c>
      <c r="I69" s="283">
        <v>21105884.506000001</v>
      </c>
      <c r="J69" s="283">
        <v>28956848.16</v>
      </c>
      <c r="K69" s="283">
        <v>14299088.16</v>
      </c>
      <c r="L69" s="283">
        <v>15177336.83</v>
      </c>
      <c r="M69" s="283">
        <v>24094727.079999998</v>
      </c>
      <c r="N69" s="283">
        <v>35195256.082000002</v>
      </c>
      <c r="O69" s="283">
        <v>23915757.004000001</v>
      </c>
      <c r="P69" s="283">
        <v>39280798.434</v>
      </c>
      <c r="Q69" s="283">
        <v>46487811.196000002</v>
      </c>
      <c r="R69" s="283">
        <v>57748092.678999998</v>
      </c>
      <c r="S69" s="283">
        <v>21798180.745999999</v>
      </c>
      <c r="T69" s="283">
        <v>21611906.934</v>
      </c>
      <c r="U69" s="283">
        <v>30136899.331999999</v>
      </c>
      <c r="V69" s="283">
        <v>39057377.093999997</v>
      </c>
      <c r="W69" s="283">
        <v>12539478.077</v>
      </c>
      <c r="X69" s="283">
        <v>14266608.513</v>
      </c>
      <c r="AZ69" s="220"/>
    </row>
    <row r="70" spans="1:52" hidden="1">
      <c r="A70" s="283" t="s">
        <v>1168</v>
      </c>
      <c r="B70" s="283">
        <v>7004941.6299999999</v>
      </c>
      <c r="C70" s="283">
        <v>8128604.7860000003</v>
      </c>
      <c r="D70" s="283">
        <v>8627276.4800000004</v>
      </c>
      <c r="E70" s="283">
        <v>7647430.0199999996</v>
      </c>
      <c r="F70" s="283">
        <v>7213220.6399999997</v>
      </c>
      <c r="G70" s="283">
        <v>7286762.7000000002</v>
      </c>
      <c r="H70" s="283">
        <v>8890882.4820000008</v>
      </c>
      <c r="I70" s="283">
        <v>8976413.3010000009</v>
      </c>
      <c r="J70" s="283">
        <v>7900888.2400000002</v>
      </c>
      <c r="K70" s="283">
        <v>7496586.0899999999</v>
      </c>
      <c r="L70" s="283">
        <v>8199470.29</v>
      </c>
      <c r="M70" s="283">
        <v>8958513.2899999991</v>
      </c>
      <c r="N70" s="283">
        <v>7665961.9390000002</v>
      </c>
      <c r="O70" s="283">
        <v>9955990.0069999993</v>
      </c>
      <c r="P70" s="283">
        <v>9796997.3640000001</v>
      </c>
      <c r="Q70" s="283">
        <v>10801967.333000001</v>
      </c>
      <c r="R70" s="283">
        <v>11169545.518999999</v>
      </c>
      <c r="S70" s="283">
        <v>11041022.932</v>
      </c>
      <c r="T70" s="283">
        <v>10395235.221000001</v>
      </c>
      <c r="U70" s="283">
        <v>10548182.486</v>
      </c>
      <c r="V70" s="283">
        <v>8224326.7750000004</v>
      </c>
      <c r="W70" s="283">
        <v>8026810.8360000001</v>
      </c>
      <c r="X70" s="283">
        <v>7797280.0149999997</v>
      </c>
      <c r="AZ70" s="220"/>
    </row>
    <row r="71" spans="1:52" hidden="1">
      <c r="A71" s="283" t="s">
        <v>65</v>
      </c>
      <c r="B71" s="283">
        <v>393251990.81999999</v>
      </c>
      <c r="C71" s="283">
        <v>338893747.26700002</v>
      </c>
      <c r="D71" s="283">
        <v>340886199.82999998</v>
      </c>
      <c r="E71" s="283">
        <v>315385064.44999999</v>
      </c>
      <c r="F71" s="283">
        <v>310080505.99000001</v>
      </c>
      <c r="G71" s="283">
        <v>308274561.24000001</v>
      </c>
      <c r="H71" s="283">
        <v>273837955.54400003</v>
      </c>
      <c r="I71" s="283">
        <v>339592212.99699998</v>
      </c>
      <c r="J71" s="283">
        <v>337008673.62</v>
      </c>
      <c r="K71" s="283">
        <v>278526134.44999999</v>
      </c>
      <c r="L71" s="283">
        <v>333470985.33999997</v>
      </c>
      <c r="M71" s="283">
        <v>354396704.54000002</v>
      </c>
      <c r="N71" s="283">
        <v>343668307.51999998</v>
      </c>
      <c r="O71" s="283">
        <v>426064734.458</v>
      </c>
      <c r="P71" s="283">
        <v>454718657.579</v>
      </c>
      <c r="Q71" s="283">
        <v>406881027.759</v>
      </c>
      <c r="R71" s="283">
        <v>491218374.01599997</v>
      </c>
      <c r="S71" s="283">
        <v>403357277.39499998</v>
      </c>
      <c r="T71" s="283">
        <v>410142879.64099997</v>
      </c>
      <c r="U71" s="283">
        <v>379785306.88300002</v>
      </c>
      <c r="V71" s="283">
        <v>350948907.46200001</v>
      </c>
      <c r="W71" s="283">
        <v>262401549.36500001</v>
      </c>
      <c r="X71" s="283">
        <v>295566148.32099998</v>
      </c>
      <c r="AZ71" s="220"/>
    </row>
    <row r="72" spans="1:52" hidden="1">
      <c r="A72" s="283" t="s">
        <v>66</v>
      </c>
      <c r="B72" s="283">
        <v>586613576.74000001</v>
      </c>
      <c r="C72" s="283">
        <v>594261685.33299994</v>
      </c>
      <c r="D72" s="283">
        <v>592186704.09000003</v>
      </c>
      <c r="E72" s="283">
        <v>578215365.30999994</v>
      </c>
      <c r="F72" s="283">
        <v>569169476.23000002</v>
      </c>
      <c r="G72" s="283">
        <v>532854730.08999997</v>
      </c>
      <c r="H72" s="283">
        <v>522509715.63300002</v>
      </c>
      <c r="I72" s="283">
        <v>519266904.102</v>
      </c>
      <c r="J72" s="283">
        <v>487803306.55000001</v>
      </c>
      <c r="K72" s="283">
        <v>499074092.64999998</v>
      </c>
      <c r="L72" s="283">
        <v>470506552.61000001</v>
      </c>
      <c r="M72" s="283">
        <v>444919659.68000001</v>
      </c>
      <c r="N72" s="283">
        <v>439977532.84600002</v>
      </c>
      <c r="O72" s="283">
        <v>386738532.986</v>
      </c>
      <c r="P72" s="283">
        <v>415932713.82999998</v>
      </c>
      <c r="Q72" s="283">
        <v>454964315.36400002</v>
      </c>
      <c r="R72" s="283">
        <v>478227296.06900001</v>
      </c>
      <c r="S72" s="283">
        <v>480181775.23799998</v>
      </c>
      <c r="T72" s="283">
        <v>502994712.551</v>
      </c>
      <c r="U72" s="283">
        <v>562745766.48000002</v>
      </c>
      <c r="V72" s="283">
        <v>614908183.61399996</v>
      </c>
      <c r="W72" s="283">
        <v>669340074.52100003</v>
      </c>
      <c r="X72" s="283">
        <v>721672509.62199998</v>
      </c>
      <c r="AZ72" s="220"/>
    </row>
    <row r="73" spans="1:52" hidden="1">
      <c r="A73" s="283" t="s">
        <v>1161</v>
      </c>
      <c r="B73" s="283">
        <v>586613576.74000001</v>
      </c>
      <c r="C73" s="283">
        <v>594261685.33299994</v>
      </c>
      <c r="D73" s="283">
        <v>592186704.09000003</v>
      </c>
      <c r="E73" s="283">
        <v>578215365.30999994</v>
      </c>
      <c r="F73" s="283">
        <v>569169476.23000002</v>
      </c>
      <c r="G73" s="283">
        <v>532854730.08999997</v>
      </c>
      <c r="H73" s="283">
        <v>522509715.63300002</v>
      </c>
      <c r="I73" s="283">
        <v>519266904.102</v>
      </c>
      <c r="J73" s="283">
        <v>487803306.55000001</v>
      </c>
      <c r="K73" s="283">
        <v>499074092.64999998</v>
      </c>
      <c r="L73" s="283">
        <v>470506552.61000001</v>
      </c>
      <c r="M73" s="283">
        <v>444919659.68000001</v>
      </c>
      <c r="N73" s="283">
        <v>0</v>
      </c>
      <c r="O73" s="283">
        <v>386738532.986</v>
      </c>
      <c r="P73" s="283">
        <v>0</v>
      </c>
      <c r="Q73" s="283">
        <v>0</v>
      </c>
      <c r="R73" s="283">
        <v>0</v>
      </c>
      <c r="S73" s="283">
        <v>0</v>
      </c>
      <c r="T73" s="283">
        <v>502994712.551</v>
      </c>
      <c r="U73" s="283">
        <v>0</v>
      </c>
      <c r="V73" s="283">
        <v>570530316.96300006</v>
      </c>
      <c r="W73" s="283">
        <v>0</v>
      </c>
      <c r="X73" s="283">
        <v>677832012.42200005</v>
      </c>
      <c r="AZ73" s="220"/>
    </row>
    <row r="74" spans="1:52" hidden="1">
      <c r="A74" s="283" t="s">
        <v>62</v>
      </c>
      <c r="B74" s="283">
        <v>0</v>
      </c>
      <c r="C74" s="283">
        <v>0</v>
      </c>
      <c r="D74" s="283">
        <v>0</v>
      </c>
      <c r="E74" s="283">
        <v>0</v>
      </c>
      <c r="F74" s="283">
        <v>0</v>
      </c>
      <c r="G74" s="283">
        <v>0</v>
      </c>
      <c r="H74" s="283">
        <v>0</v>
      </c>
      <c r="I74" s="283">
        <v>0</v>
      </c>
      <c r="J74" s="283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83">
        <v>0</v>
      </c>
      <c r="Q74" s="283">
        <v>0</v>
      </c>
      <c r="R74" s="283">
        <v>0</v>
      </c>
      <c r="S74" s="283">
        <v>0</v>
      </c>
      <c r="T74" s="283">
        <v>0</v>
      </c>
      <c r="U74" s="283">
        <v>0</v>
      </c>
      <c r="V74" s="283">
        <v>44377866.651000001</v>
      </c>
      <c r="W74" s="283">
        <v>0</v>
      </c>
      <c r="X74" s="283">
        <v>43840497.200000003</v>
      </c>
      <c r="AZ74" s="220"/>
    </row>
    <row r="75" spans="1:52" hidden="1">
      <c r="A75" s="283" t="s">
        <v>1170</v>
      </c>
      <c r="B75" s="283">
        <v>1275506.45</v>
      </c>
      <c r="C75" s="283">
        <v>1267376.1159999999</v>
      </c>
      <c r="D75" s="283">
        <v>1259245.79</v>
      </c>
      <c r="E75" s="283">
        <v>537562.67000000004</v>
      </c>
      <c r="F75" s="283">
        <v>529432.34</v>
      </c>
      <c r="G75" s="283">
        <v>521302.01</v>
      </c>
      <c r="H75" s="283">
        <v>518316.43800000002</v>
      </c>
      <c r="I75" s="283">
        <v>505041.348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3">
        <v>0</v>
      </c>
      <c r="V75" s="283">
        <v>0</v>
      </c>
      <c r="W75" s="283">
        <v>0</v>
      </c>
      <c r="X75" s="283">
        <v>0</v>
      </c>
      <c r="AZ75" s="220"/>
    </row>
    <row r="76" spans="1:52" hidden="1">
      <c r="A76" s="283" t="s">
        <v>32</v>
      </c>
      <c r="B76" s="283">
        <v>0</v>
      </c>
      <c r="C76" s="283">
        <v>1267376.1159999999</v>
      </c>
      <c r="D76" s="283">
        <v>0</v>
      </c>
      <c r="E76" s="283">
        <v>0</v>
      </c>
      <c r="F76" s="283">
        <v>0</v>
      </c>
      <c r="G76" s="283">
        <v>0</v>
      </c>
      <c r="H76" s="283">
        <v>0</v>
      </c>
      <c r="I76" s="283">
        <v>0</v>
      </c>
      <c r="J76" s="283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v>0</v>
      </c>
      <c r="U76" s="283">
        <v>0</v>
      </c>
      <c r="V76" s="283">
        <v>0</v>
      </c>
      <c r="W76" s="283">
        <v>0</v>
      </c>
      <c r="X76" s="283">
        <v>0</v>
      </c>
      <c r="AZ76" s="220"/>
    </row>
    <row r="77" spans="1:52" hidden="1">
      <c r="A77" s="283" t="s">
        <v>34</v>
      </c>
      <c r="B77" s="283">
        <v>1275506.45</v>
      </c>
      <c r="C77" s="283">
        <v>0</v>
      </c>
      <c r="D77" s="283">
        <v>1259245.79</v>
      </c>
      <c r="E77" s="283">
        <v>537562.67000000004</v>
      </c>
      <c r="F77" s="283">
        <v>529432.34</v>
      </c>
      <c r="G77" s="283">
        <v>521302.01</v>
      </c>
      <c r="H77" s="283">
        <v>518316.43800000002</v>
      </c>
      <c r="I77" s="283">
        <v>505041.348</v>
      </c>
      <c r="J77" s="283">
        <v>0</v>
      </c>
      <c r="K77" s="283">
        <v>0</v>
      </c>
      <c r="L77" s="283">
        <v>0</v>
      </c>
      <c r="M77" s="283">
        <v>0</v>
      </c>
      <c r="N77" s="283">
        <v>0</v>
      </c>
      <c r="O77" s="283">
        <v>0</v>
      </c>
      <c r="P77" s="283">
        <v>0</v>
      </c>
      <c r="Q77" s="283">
        <v>0</v>
      </c>
      <c r="R77" s="283">
        <v>0</v>
      </c>
      <c r="S77" s="283">
        <v>0</v>
      </c>
      <c r="T77" s="283">
        <v>0</v>
      </c>
      <c r="U77" s="283">
        <v>0</v>
      </c>
      <c r="V77" s="283">
        <v>0</v>
      </c>
      <c r="W77" s="283">
        <v>0</v>
      </c>
      <c r="X77" s="283">
        <v>0</v>
      </c>
      <c r="AZ77" s="220"/>
    </row>
    <row r="78" spans="1:52" hidden="1">
      <c r="A78" s="283" t="s">
        <v>1244</v>
      </c>
      <c r="B78" s="283">
        <v>3179267.26</v>
      </c>
      <c r="C78" s="283">
        <v>3209723.1310000001</v>
      </c>
      <c r="D78" s="283">
        <v>9170748.7400000002</v>
      </c>
      <c r="E78" s="283">
        <v>7459843.7800000003</v>
      </c>
      <c r="F78" s="283">
        <v>4968454.1100000003</v>
      </c>
      <c r="G78" s="283">
        <v>5637304.4800000004</v>
      </c>
      <c r="H78" s="283">
        <v>4664869.2699999996</v>
      </c>
      <c r="I78" s="283">
        <v>4856896.977</v>
      </c>
      <c r="J78" s="283">
        <v>2753555.86</v>
      </c>
      <c r="K78" s="283">
        <v>2160530.2799999998</v>
      </c>
      <c r="L78" s="283">
        <v>1002014</v>
      </c>
      <c r="M78" s="283">
        <v>2104348.79</v>
      </c>
      <c r="N78" s="283">
        <v>1280667.6680000001</v>
      </c>
      <c r="O78" s="283">
        <v>962932.56</v>
      </c>
      <c r="P78" s="283">
        <v>1273766.861</v>
      </c>
      <c r="Q78" s="283">
        <v>668918.44700000004</v>
      </c>
      <c r="R78" s="283">
        <v>812307.46499999997</v>
      </c>
      <c r="S78" s="283">
        <v>2420194.642</v>
      </c>
      <c r="T78" s="283">
        <v>2455404.9700000002</v>
      </c>
      <c r="U78" s="283">
        <v>2702433.432</v>
      </c>
      <c r="V78" s="283">
        <v>5551759.9270000001</v>
      </c>
      <c r="W78" s="283">
        <v>5389233.818</v>
      </c>
      <c r="X78" s="283">
        <v>5087050.3119999999</v>
      </c>
      <c r="AZ78" s="220"/>
    </row>
    <row r="79" spans="1:52" hidden="1">
      <c r="A79" s="283" t="s">
        <v>1273</v>
      </c>
      <c r="B79" s="283">
        <v>0</v>
      </c>
      <c r="C79" s="283">
        <v>0</v>
      </c>
      <c r="D79" s="283">
        <v>0</v>
      </c>
      <c r="E79" s="283">
        <v>0</v>
      </c>
      <c r="F79" s="283">
        <v>0</v>
      </c>
      <c r="G79" s="283">
        <v>0</v>
      </c>
      <c r="H79" s="283">
        <v>0</v>
      </c>
      <c r="I79" s="283">
        <v>0</v>
      </c>
      <c r="J79" s="283">
        <v>0</v>
      </c>
      <c r="K79" s="283">
        <v>0</v>
      </c>
      <c r="L79" s="283">
        <v>0</v>
      </c>
      <c r="M79" s="283">
        <v>0</v>
      </c>
      <c r="N79" s="283">
        <v>0</v>
      </c>
      <c r="O79" s="283">
        <v>0</v>
      </c>
      <c r="P79" s="283">
        <v>0</v>
      </c>
      <c r="Q79" s="283">
        <v>0</v>
      </c>
      <c r="R79" s="283">
        <v>0</v>
      </c>
      <c r="S79" s="283">
        <v>0</v>
      </c>
      <c r="T79" s="283">
        <v>0</v>
      </c>
      <c r="U79" s="283">
        <v>0</v>
      </c>
      <c r="V79" s="283">
        <v>21016073.721999999</v>
      </c>
      <c r="W79" s="283">
        <v>20908329.508000001</v>
      </c>
      <c r="X79" s="283">
        <v>21257876.763999999</v>
      </c>
      <c r="AZ79" s="220"/>
    </row>
    <row r="80" spans="1:52" hidden="1">
      <c r="A80" s="283" t="s">
        <v>1173</v>
      </c>
      <c r="B80" s="283">
        <v>71657523.5</v>
      </c>
      <c r="C80" s="283">
        <v>74453941.784999996</v>
      </c>
      <c r="D80" s="283">
        <v>80758803.5</v>
      </c>
      <c r="E80" s="283">
        <v>75746670.939999998</v>
      </c>
      <c r="F80" s="283">
        <v>75401235.379999995</v>
      </c>
      <c r="G80" s="283">
        <v>76258662.239999995</v>
      </c>
      <c r="H80" s="283">
        <v>75603852.694000006</v>
      </c>
      <c r="I80" s="283">
        <v>72751557.263999999</v>
      </c>
      <c r="J80" s="283">
        <v>70632517.280000001</v>
      </c>
      <c r="K80" s="283">
        <v>70331432.049999997</v>
      </c>
      <c r="L80" s="283">
        <v>69712213.099999994</v>
      </c>
      <c r="M80" s="283">
        <v>74865436.239999995</v>
      </c>
      <c r="N80" s="283">
        <v>72052902.787</v>
      </c>
      <c r="O80" s="283">
        <v>85154102.696999997</v>
      </c>
      <c r="P80" s="283">
        <v>78178744.900000006</v>
      </c>
      <c r="Q80" s="283">
        <v>73632219.096000001</v>
      </c>
      <c r="R80" s="283">
        <v>72954691.856999993</v>
      </c>
      <c r="S80" s="283">
        <v>71261709.774000004</v>
      </c>
      <c r="T80" s="283">
        <v>80116984.571999997</v>
      </c>
      <c r="U80" s="283">
        <v>90599917.383000001</v>
      </c>
      <c r="V80" s="283">
        <v>99710152.164000005</v>
      </c>
      <c r="W80" s="283">
        <v>95165246.300999999</v>
      </c>
      <c r="X80" s="283">
        <v>98201522.702999994</v>
      </c>
      <c r="AZ80" s="220"/>
    </row>
    <row r="81" spans="1:52" hidden="1">
      <c r="A81" s="283" t="s">
        <v>67</v>
      </c>
      <c r="B81" s="283">
        <v>17502780.25</v>
      </c>
      <c r="C81" s="283">
        <v>17954252.627</v>
      </c>
      <c r="D81" s="283">
        <v>18420036.190000001</v>
      </c>
      <c r="E81" s="283">
        <v>18787507.370000001</v>
      </c>
      <c r="F81" s="283">
        <v>19040196.350000001</v>
      </c>
      <c r="G81" s="283">
        <v>19370494.34</v>
      </c>
      <c r="H81" s="283">
        <v>19720302.941</v>
      </c>
      <c r="I81" s="283">
        <v>21072327.427999999</v>
      </c>
      <c r="J81" s="283">
        <v>21181640.100000001</v>
      </c>
      <c r="K81" s="283">
        <v>21534243.149999999</v>
      </c>
      <c r="L81" s="283">
        <v>21961442.43</v>
      </c>
      <c r="M81" s="283">
        <v>23313066</v>
      </c>
      <c r="N81" s="283">
        <v>23662838.011</v>
      </c>
      <c r="O81" s="283">
        <v>24259772.423999999</v>
      </c>
      <c r="P81" s="283">
        <v>24702178.008000001</v>
      </c>
      <c r="Q81" s="283">
        <v>23921033.706999999</v>
      </c>
      <c r="R81" s="283">
        <v>24357385.109000001</v>
      </c>
      <c r="S81" s="283">
        <v>28087758.973000001</v>
      </c>
      <c r="T81" s="283">
        <v>29761929.243999999</v>
      </c>
      <c r="U81" s="283">
        <v>32590214.664999999</v>
      </c>
      <c r="V81" s="283">
        <v>33232076.363000002</v>
      </c>
      <c r="W81" s="283">
        <v>33898950.149999999</v>
      </c>
      <c r="X81" s="283">
        <v>34489255.630000003</v>
      </c>
      <c r="AZ81" s="220"/>
    </row>
    <row r="82" spans="1:52" hidden="1">
      <c r="A82" s="283" t="s">
        <v>68</v>
      </c>
      <c r="B82" s="283">
        <v>55801363.299999997</v>
      </c>
      <c r="C82" s="283">
        <v>54887557.751999997</v>
      </c>
      <c r="D82" s="283">
        <v>58651984.5</v>
      </c>
      <c r="E82" s="283">
        <v>50781763.600000001</v>
      </c>
      <c r="F82" s="283">
        <v>48332463.659999996</v>
      </c>
      <c r="G82" s="283">
        <v>46897831.350000001</v>
      </c>
      <c r="H82" s="283">
        <v>44294199.112999998</v>
      </c>
      <c r="I82" s="283">
        <v>44020389.148000002</v>
      </c>
      <c r="J82" s="283">
        <v>41239288.869999997</v>
      </c>
      <c r="K82" s="283">
        <v>39838170.460000001</v>
      </c>
      <c r="L82" s="283">
        <v>38366907.729999997</v>
      </c>
      <c r="M82" s="283">
        <v>35795720.700000003</v>
      </c>
      <c r="N82" s="283">
        <v>32915227.605999999</v>
      </c>
      <c r="O82" s="283">
        <v>33258808.166999999</v>
      </c>
      <c r="P82" s="283">
        <v>29840060.431000002</v>
      </c>
      <c r="Q82" s="283">
        <v>32868290.151999999</v>
      </c>
      <c r="R82" s="283">
        <v>33290352.691</v>
      </c>
      <c r="S82" s="283">
        <v>39320991.887999997</v>
      </c>
      <c r="T82" s="283">
        <v>46622843.461000003</v>
      </c>
      <c r="U82" s="283">
        <v>56673547.420999996</v>
      </c>
      <c r="V82" s="283">
        <v>58599832.122000001</v>
      </c>
      <c r="W82" s="283">
        <v>58160493.799999997</v>
      </c>
      <c r="X82" s="283">
        <v>59468888.857000001</v>
      </c>
      <c r="AZ82" s="220"/>
    </row>
    <row r="83" spans="1:52" hidden="1">
      <c r="A83" s="283" t="s">
        <v>69</v>
      </c>
      <c r="B83" s="283">
        <v>37345476.509999998</v>
      </c>
      <c r="C83" s="283">
        <v>36830861.597999997</v>
      </c>
      <c r="D83" s="283">
        <v>37073236.5</v>
      </c>
      <c r="E83" s="283">
        <v>39395034.130000003</v>
      </c>
      <c r="F83" s="283">
        <v>38871488.219999999</v>
      </c>
      <c r="G83" s="283">
        <v>38907126</v>
      </c>
      <c r="H83" s="283">
        <v>41275223.659000002</v>
      </c>
      <c r="I83" s="283">
        <v>58668744.733999997</v>
      </c>
      <c r="J83" s="283">
        <v>55976667.469999999</v>
      </c>
      <c r="K83" s="283">
        <v>52671468.890000001</v>
      </c>
      <c r="L83" s="283">
        <v>49521341.359999999</v>
      </c>
      <c r="M83" s="283">
        <v>48363480.420000002</v>
      </c>
      <c r="N83" s="283">
        <v>46895168.935999997</v>
      </c>
      <c r="O83" s="283">
        <v>48730544.549999997</v>
      </c>
      <c r="P83" s="283">
        <v>46968588.553999998</v>
      </c>
      <c r="Q83" s="283">
        <v>44053717.270999998</v>
      </c>
      <c r="R83" s="283">
        <v>56101595.008000001</v>
      </c>
      <c r="S83" s="283">
        <v>57435026.972000003</v>
      </c>
      <c r="T83" s="283">
        <v>57947536.299999997</v>
      </c>
      <c r="U83" s="283">
        <v>58301876.153999999</v>
      </c>
      <c r="V83" s="283">
        <v>38735214.280000001</v>
      </c>
      <c r="W83" s="283">
        <v>37521371.266000003</v>
      </c>
      <c r="X83" s="283">
        <v>36948244.769000001</v>
      </c>
      <c r="AZ83" s="220"/>
    </row>
    <row r="84" spans="1:52" hidden="1">
      <c r="A84" s="283" t="s">
        <v>1174</v>
      </c>
      <c r="B84" s="283">
        <v>8899089.0299999993</v>
      </c>
      <c r="C84" s="283">
        <v>9030171.1679999996</v>
      </c>
      <c r="D84" s="283">
        <v>9167596.4499999993</v>
      </c>
      <c r="E84" s="283">
        <v>9311080</v>
      </c>
      <c r="F84" s="283">
        <v>9425591.6500000004</v>
      </c>
      <c r="G84" s="283">
        <v>9601503.0199999996</v>
      </c>
      <c r="H84" s="283">
        <v>9782003.4879999999</v>
      </c>
      <c r="I84" s="283">
        <v>9898534.0480000004</v>
      </c>
      <c r="J84" s="283">
        <v>10029770.27</v>
      </c>
      <c r="K84" s="283">
        <v>10178332.699999999</v>
      </c>
      <c r="L84" s="283">
        <v>10340369.43</v>
      </c>
      <c r="M84" s="283">
        <v>10519247.34</v>
      </c>
      <c r="N84" s="283">
        <v>10574616.308</v>
      </c>
      <c r="O84" s="283">
        <v>10697185.538000001</v>
      </c>
      <c r="P84" s="283">
        <v>10860419.677999999</v>
      </c>
      <c r="Q84" s="283">
        <v>11082662.039999999</v>
      </c>
      <c r="R84" s="283">
        <v>11236969.92</v>
      </c>
      <c r="S84" s="283">
        <v>11383621.640000001</v>
      </c>
      <c r="T84" s="283">
        <v>11540057.84</v>
      </c>
      <c r="U84" s="283">
        <v>11656784.199999999</v>
      </c>
      <c r="V84" s="283">
        <v>11759042.279999999</v>
      </c>
      <c r="W84" s="283">
        <v>11790252.154999999</v>
      </c>
      <c r="X84" s="283">
        <v>11795165.475</v>
      </c>
      <c r="AZ84" s="220"/>
    </row>
    <row r="85" spans="1:52" hidden="1">
      <c r="A85" s="283" t="s">
        <v>70</v>
      </c>
      <c r="B85" s="283">
        <v>28446387.48</v>
      </c>
      <c r="C85" s="283">
        <v>27800690.43</v>
      </c>
      <c r="D85" s="283">
        <v>27905640.059999999</v>
      </c>
      <c r="E85" s="283">
        <v>30083954.129999999</v>
      </c>
      <c r="F85" s="283">
        <v>29445896.579999998</v>
      </c>
      <c r="G85" s="283">
        <v>29305622.98</v>
      </c>
      <c r="H85" s="283">
        <v>31493220.171</v>
      </c>
      <c r="I85" s="283">
        <v>48770210.685999997</v>
      </c>
      <c r="J85" s="283">
        <v>45946897.210000001</v>
      </c>
      <c r="K85" s="283">
        <v>42493136.189999998</v>
      </c>
      <c r="L85" s="283">
        <v>39180971.93</v>
      </c>
      <c r="M85" s="283">
        <v>37844233.079999998</v>
      </c>
      <c r="N85" s="283">
        <v>36320552.627999999</v>
      </c>
      <c r="O85" s="283">
        <v>38033359.012000002</v>
      </c>
      <c r="P85" s="283">
        <v>36108168.876000002</v>
      </c>
      <c r="Q85" s="283">
        <v>32971055.230999999</v>
      </c>
      <c r="R85" s="283">
        <v>44864625.088</v>
      </c>
      <c r="S85" s="283">
        <v>46051405.332000002</v>
      </c>
      <c r="T85" s="283">
        <v>46407478.460000001</v>
      </c>
      <c r="U85" s="283">
        <v>46645091.954000004</v>
      </c>
      <c r="V85" s="283">
        <v>26976172</v>
      </c>
      <c r="W85" s="283">
        <v>25731119.111000001</v>
      </c>
      <c r="X85" s="283">
        <v>25153079.294</v>
      </c>
      <c r="AZ85" s="220"/>
    </row>
    <row r="86" spans="1:52" hidden="1">
      <c r="A86" s="283" t="s">
        <v>71</v>
      </c>
      <c r="B86" s="283">
        <v>773375494</v>
      </c>
      <c r="C86" s="283">
        <v>782865398.34200001</v>
      </c>
      <c r="D86" s="283">
        <v>797520759.29999995</v>
      </c>
      <c r="E86" s="283">
        <v>770923747.78999996</v>
      </c>
      <c r="F86" s="283">
        <v>756312746.27999997</v>
      </c>
      <c r="G86" s="283">
        <v>720447450.50999999</v>
      </c>
      <c r="H86" s="283">
        <v>708586479.74800003</v>
      </c>
      <c r="I86" s="283">
        <v>721141861.00100005</v>
      </c>
      <c r="J86" s="283">
        <v>679586976.13</v>
      </c>
      <c r="K86" s="283">
        <v>685609937.48000002</v>
      </c>
      <c r="L86" s="283">
        <v>651070471.23000002</v>
      </c>
      <c r="M86" s="283">
        <v>629361711.83000004</v>
      </c>
      <c r="N86" s="283">
        <v>616784337.85399997</v>
      </c>
      <c r="O86" s="283">
        <v>579104693.38399994</v>
      </c>
      <c r="P86" s="283">
        <v>596896052.58399999</v>
      </c>
      <c r="Q86" s="283">
        <v>630108494.03699994</v>
      </c>
      <c r="R86" s="283">
        <v>665743628.199</v>
      </c>
      <c r="S86" s="283">
        <v>678707457.48699999</v>
      </c>
      <c r="T86" s="283">
        <v>719899411.09800005</v>
      </c>
      <c r="U86" s="283">
        <v>803613755.53499997</v>
      </c>
      <c r="V86" s="283">
        <v>871753292.19200003</v>
      </c>
      <c r="W86" s="283">
        <v>920383699.36399996</v>
      </c>
      <c r="X86" s="283">
        <v>977125348.65699995</v>
      </c>
      <c r="AZ86" s="220"/>
    </row>
    <row r="87" spans="1:52" hidden="1">
      <c r="A87" s="283" t="s">
        <v>72</v>
      </c>
      <c r="B87" s="283">
        <v>1166627484.8199999</v>
      </c>
      <c r="C87" s="283">
        <v>1121759145.609</v>
      </c>
      <c r="D87" s="283">
        <v>1138406959.1300001</v>
      </c>
      <c r="E87" s="283">
        <v>1086308812.24</v>
      </c>
      <c r="F87" s="283">
        <v>1066393252.27</v>
      </c>
      <c r="G87" s="283">
        <v>1028722011.75</v>
      </c>
      <c r="H87" s="283">
        <v>982424435.29200006</v>
      </c>
      <c r="I87" s="283">
        <v>1060734073.998</v>
      </c>
      <c r="J87" s="283">
        <v>1016595649.75</v>
      </c>
      <c r="K87" s="283">
        <v>964136071.92999995</v>
      </c>
      <c r="L87" s="283">
        <v>984541456.57000005</v>
      </c>
      <c r="M87" s="283">
        <v>983758416.37</v>
      </c>
      <c r="N87" s="283">
        <v>960452645.37399995</v>
      </c>
      <c r="O87" s="283">
        <v>1005169427.842</v>
      </c>
      <c r="P87" s="283">
        <v>1051614710.163</v>
      </c>
      <c r="Q87" s="283">
        <v>1036989521.796</v>
      </c>
      <c r="R87" s="283">
        <v>1156962002.2149999</v>
      </c>
      <c r="S87" s="283">
        <v>1082064734.882</v>
      </c>
      <c r="T87" s="283">
        <v>1130042290.7390001</v>
      </c>
      <c r="U87" s="283">
        <v>1183399062.418</v>
      </c>
      <c r="V87" s="283">
        <v>1222702199.654</v>
      </c>
      <c r="W87" s="283">
        <v>1182785248.7290001</v>
      </c>
      <c r="X87" s="283">
        <v>1272691496.9779999</v>
      </c>
      <c r="AZ87" s="220"/>
    </row>
    <row r="88" spans="1:52" hidden="1">
      <c r="A88" s="283"/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AZ88" s="220"/>
    </row>
    <row r="89" spans="1:52" hidden="1">
      <c r="A89" s="283" t="s">
        <v>73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AZ89" s="220"/>
    </row>
    <row r="90" spans="1:52" hidden="1">
      <c r="A90" s="283" t="s">
        <v>74</v>
      </c>
      <c r="B90" s="283">
        <v>28572457.25</v>
      </c>
      <c r="C90" s="283">
        <v>28572457.25</v>
      </c>
      <c r="D90" s="283">
        <v>28572457.25</v>
      </c>
      <c r="E90" s="283">
        <v>28572457.25</v>
      </c>
      <c r="F90" s="283">
        <v>28572457.25</v>
      </c>
      <c r="G90" s="283">
        <v>28572457.25</v>
      </c>
      <c r="H90" s="283">
        <v>28572457.25</v>
      </c>
      <c r="I90" s="283">
        <v>28572457.25</v>
      </c>
      <c r="J90" s="283">
        <v>28572457.25</v>
      </c>
      <c r="K90" s="283">
        <v>28572457.25</v>
      </c>
      <c r="L90" s="283">
        <v>28572457.25</v>
      </c>
      <c r="M90" s="283">
        <v>28572457.25</v>
      </c>
      <c r="N90" s="283">
        <v>28572457.25</v>
      </c>
      <c r="O90" s="283">
        <v>28562996.25</v>
      </c>
      <c r="P90" s="283">
        <v>28562996.25</v>
      </c>
      <c r="Q90" s="283">
        <v>28562996.25</v>
      </c>
      <c r="R90" s="283">
        <v>28562996.25</v>
      </c>
      <c r="S90" s="283">
        <v>28562996.25</v>
      </c>
      <c r="T90" s="283">
        <v>28562996.25</v>
      </c>
      <c r="U90" s="283">
        <v>28562996.25</v>
      </c>
      <c r="V90" s="283">
        <v>28562996.25</v>
      </c>
      <c r="W90" s="283">
        <v>28562996.25</v>
      </c>
      <c r="X90" s="283">
        <v>28562996.25</v>
      </c>
      <c r="AZ90" s="220"/>
    </row>
    <row r="91" spans="1:52" hidden="1">
      <c r="A91" s="283" t="s">
        <v>75</v>
      </c>
      <c r="B91" s="283">
        <v>28572457.25</v>
      </c>
      <c r="C91" s="283">
        <v>28572457.25</v>
      </c>
      <c r="D91" s="283">
        <v>28572457.25</v>
      </c>
      <c r="E91" s="283">
        <v>28572457.25</v>
      </c>
      <c r="F91" s="283">
        <v>28572457.25</v>
      </c>
      <c r="G91" s="283">
        <v>28572457.25</v>
      </c>
      <c r="H91" s="283">
        <v>28572457.25</v>
      </c>
      <c r="I91" s="283">
        <v>28572457.25</v>
      </c>
      <c r="J91" s="283">
        <v>28572457.25</v>
      </c>
      <c r="K91" s="283">
        <v>28572457.25</v>
      </c>
      <c r="L91" s="283">
        <v>28572457.25</v>
      </c>
      <c r="M91" s="283">
        <v>28572457.25</v>
      </c>
      <c r="N91" s="283">
        <v>28572457.25</v>
      </c>
      <c r="O91" s="283">
        <v>28562996.25</v>
      </c>
      <c r="P91" s="283">
        <v>28562996.25</v>
      </c>
      <c r="Q91" s="283">
        <v>28562996.25</v>
      </c>
      <c r="R91" s="283">
        <v>28562996.25</v>
      </c>
      <c r="S91" s="283">
        <v>28562996.25</v>
      </c>
      <c r="T91" s="283">
        <v>28562996.25</v>
      </c>
      <c r="U91" s="283">
        <v>28562996.25</v>
      </c>
      <c r="V91" s="283">
        <v>28562996.25</v>
      </c>
      <c r="W91" s="283">
        <v>28562996.25</v>
      </c>
      <c r="X91" s="283">
        <v>28562996.25</v>
      </c>
      <c r="AZ91" s="220"/>
    </row>
    <row r="92" spans="1:52" hidden="1">
      <c r="A92" s="283" t="s">
        <v>76</v>
      </c>
      <c r="B92" s="283">
        <v>28562996.25</v>
      </c>
      <c r="C92" s="283">
        <v>28562996.25</v>
      </c>
      <c r="D92" s="283">
        <v>28562996.25</v>
      </c>
      <c r="E92" s="283">
        <v>28562996.25</v>
      </c>
      <c r="F92" s="283">
        <v>28562996.25</v>
      </c>
      <c r="G92" s="283">
        <v>28562996.25</v>
      </c>
      <c r="H92" s="283">
        <v>28562996.25</v>
      </c>
      <c r="I92" s="283">
        <v>28562996.25</v>
      </c>
      <c r="J92" s="283">
        <v>28562996.25</v>
      </c>
      <c r="K92" s="283">
        <v>28562996.25</v>
      </c>
      <c r="L92" s="283">
        <v>28562996.25</v>
      </c>
      <c r="M92" s="283">
        <v>28562996.25</v>
      </c>
      <c r="N92" s="283">
        <v>28562996.25</v>
      </c>
      <c r="O92" s="283">
        <v>28562996.25</v>
      </c>
      <c r="P92" s="283">
        <v>28562996.25</v>
      </c>
      <c r="Q92" s="283">
        <v>28562996.25</v>
      </c>
      <c r="R92" s="283">
        <v>28562996.25</v>
      </c>
      <c r="S92" s="283">
        <v>28562996.25</v>
      </c>
      <c r="T92" s="283">
        <v>28562996.25</v>
      </c>
      <c r="U92" s="283">
        <v>28562996.25</v>
      </c>
      <c r="V92" s="283">
        <v>28562996.25</v>
      </c>
      <c r="W92" s="283">
        <v>28562996.25</v>
      </c>
      <c r="X92" s="283">
        <v>28562996.25</v>
      </c>
      <c r="AZ92" s="220"/>
    </row>
    <row r="93" spans="1:52" hidden="1">
      <c r="A93" s="283" t="s">
        <v>75</v>
      </c>
      <c r="B93" s="283">
        <v>28562996.25</v>
      </c>
      <c r="C93" s="283">
        <v>28562996.25</v>
      </c>
      <c r="D93" s="283">
        <v>28562996.25</v>
      </c>
      <c r="E93" s="283">
        <v>28562996.25</v>
      </c>
      <c r="F93" s="283">
        <v>28562996.25</v>
      </c>
      <c r="G93" s="283">
        <v>28562996.25</v>
      </c>
      <c r="H93" s="283">
        <v>28562996.25</v>
      </c>
      <c r="I93" s="283">
        <v>28562996.25</v>
      </c>
      <c r="J93" s="283">
        <v>28562996.25</v>
      </c>
      <c r="K93" s="283">
        <v>28562996.25</v>
      </c>
      <c r="L93" s="283">
        <v>28562996.25</v>
      </c>
      <c r="M93" s="283">
        <v>28562996.25</v>
      </c>
      <c r="N93" s="283">
        <v>28562996.25</v>
      </c>
      <c r="O93" s="283">
        <v>28562996.25</v>
      </c>
      <c r="P93" s="283">
        <v>28562996.25</v>
      </c>
      <c r="Q93" s="283">
        <v>28562996.25</v>
      </c>
      <c r="R93" s="283">
        <v>28562996.25</v>
      </c>
      <c r="S93" s="283">
        <v>28562996.25</v>
      </c>
      <c r="T93" s="283">
        <v>28562996.25</v>
      </c>
      <c r="U93" s="283">
        <v>28562996.25</v>
      </c>
      <c r="V93" s="283">
        <v>28562996.25</v>
      </c>
      <c r="W93" s="283">
        <v>28562996.25</v>
      </c>
      <c r="X93" s="283">
        <v>28562996.25</v>
      </c>
      <c r="AZ93" s="220"/>
    </row>
    <row r="94" spans="1:52" hidden="1">
      <c r="A94" s="283" t="s">
        <v>77</v>
      </c>
      <c r="B94" s="283">
        <v>29211131.969999999</v>
      </c>
      <c r="C94" s="283">
        <v>29211131.965999998</v>
      </c>
      <c r="D94" s="283">
        <v>29211131.969999999</v>
      </c>
      <c r="E94" s="283">
        <v>29211131.969999999</v>
      </c>
      <c r="F94" s="283">
        <v>29211131.969999999</v>
      </c>
      <c r="G94" s="283">
        <v>29211131.969999999</v>
      </c>
      <c r="H94" s="283">
        <v>29211131.965999998</v>
      </c>
      <c r="I94" s="283">
        <v>29211131.965999998</v>
      </c>
      <c r="J94" s="283">
        <v>29211131.969999999</v>
      </c>
      <c r="K94" s="283">
        <v>29211131.969999999</v>
      </c>
      <c r="L94" s="283">
        <v>29211131.969999999</v>
      </c>
      <c r="M94" s="283">
        <v>29211131.969999999</v>
      </c>
      <c r="N94" s="283">
        <v>29211131.965999998</v>
      </c>
      <c r="O94" s="283">
        <v>29211131.965999998</v>
      </c>
      <c r="P94" s="283">
        <v>29211131.965999998</v>
      </c>
      <c r="Q94" s="283">
        <v>29211131.965999998</v>
      </c>
      <c r="R94" s="283">
        <v>29211131.965999998</v>
      </c>
      <c r="S94" s="283">
        <v>29211131.965999998</v>
      </c>
      <c r="T94" s="283">
        <v>29211131.965999998</v>
      </c>
      <c r="U94" s="283">
        <v>29211131.965999998</v>
      </c>
      <c r="V94" s="283">
        <v>29211131.965999998</v>
      </c>
      <c r="W94" s="283">
        <v>29211131.965999998</v>
      </c>
      <c r="X94" s="283">
        <v>29211131.965999998</v>
      </c>
      <c r="AZ94" s="220"/>
    </row>
    <row r="95" spans="1:52" hidden="1">
      <c r="A95" s="283" t="s">
        <v>75</v>
      </c>
      <c r="B95" s="283">
        <v>29211131.969999999</v>
      </c>
      <c r="C95" s="283">
        <v>29211131.965999998</v>
      </c>
      <c r="D95" s="283">
        <v>29211131.969999999</v>
      </c>
      <c r="E95" s="283">
        <v>29211131.969999999</v>
      </c>
      <c r="F95" s="283">
        <v>29211131.969999999</v>
      </c>
      <c r="G95" s="283">
        <v>29211131.969999999</v>
      </c>
      <c r="H95" s="283">
        <v>29211131.965999998</v>
      </c>
      <c r="I95" s="283">
        <v>29211131.965999998</v>
      </c>
      <c r="J95" s="283">
        <v>29211131.969999999</v>
      </c>
      <c r="K95" s="283">
        <v>29211131.969999999</v>
      </c>
      <c r="L95" s="283">
        <v>29211131.969999999</v>
      </c>
      <c r="M95" s="283">
        <v>29211131.969999999</v>
      </c>
      <c r="N95" s="283">
        <v>29211131.965999998</v>
      </c>
      <c r="O95" s="283">
        <v>29211131.965999998</v>
      </c>
      <c r="P95" s="283">
        <v>29211131.965999998</v>
      </c>
      <c r="Q95" s="283">
        <v>29211131.965999998</v>
      </c>
      <c r="R95" s="283">
        <v>29211131.965999998</v>
      </c>
      <c r="S95" s="283">
        <v>29211131.965999998</v>
      </c>
      <c r="T95" s="283">
        <v>29211131.965999998</v>
      </c>
      <c r="U95" s="283">
        <v>29211131.965999998</v>
      </c>
      <c r="V95" s="283">
        <v>29211131.965999998</v>
      </c>
      <c r="W95" s="283">
        <v>29211131.965999998</v>
      </c>
      <c r="X95" s="283">
        <v>29211131.965999998</v>
      </c>
      <c r="AZ95" s="220"/>
    </row>
    <row r="96" spans="1:52" hidden="1">
      <c r="A96" s="283" t="s">
        <v>78</v>
      </c>
      <c r="B96" s="283">
        <v>669332220.83000004</v>
      </c>
      <c r="C96" s="283">
        <v>678451779.29700005</v>
      </c>
      <c r="D96" s="283">
        <v>635199030.29999995</v>
      </c>
      <c r="E96" s="283">
        <v>634386090.97000003</v>
      </c>
      <c r="F96" s="283">
        <v>657890385.88</v>
      </c>
      <c r="G96" s="283">
        <v>670759386.23000002</v>
      </c>
      <c r="H96" s="283">
        <v>680490853.31799996</v>
      </c>
      <c r="I96" s="283">
        <v>698394200.06200004</v>
      </c>
      <c r="J96" s="283">
        <v>744341354.36000001</v>
      </c>
      <c r="K96" s="283">
        <v>746497238.21000004</v>
      </c>
      <c r="L96" s="283">
        <v>745380474.07000005</v>
      </c>
      <c r="M96" s="283">
        <v>780016513.97000003</v>
      </c>
      <c r="N96" s="283">
        <v>819476303.58299994</v>
      </c>
      <c r="O96" s="283">
        <v>815042913.852</v>
      </c>
      <c r="P96" s="283">
        <v>822211745.85099995</v>
      </c>
      <c r="Q96" s="283">
        <v>842288774.78999996</v>
      </c>
      <c r="R96" s="283">
        <v>871312047.37800002</v>
      </c>
      <c r="S96" s="283">
        <v>862291128.66400003</v>
      </c>
      <c r="T96" s="283">
        <v>856555100.75800002</v>
      </c>
      <c r="U96" s="283">
        <v>873116989.51699996</v>
      </c>
      <c r="V96" s="283">
        <v>839494419.08500004</v>
      </c>
      <c r="W96" s="283">
        <v>851546874.32099998</v>
      </c>
      <c r="X96" s="283">
        <v>860481992.95899999</v>
      </c>
      <c r="AZ96" s="220"/>
    </row>
    <row r="97" spans="1:52" hidden="1">
      <c r="A97" s="283" t="s">
        <v>79</v>
      </c>
      <c r="B97" s="283">
        <v>3955989.78</v>
      </c>
      <c r="C97" s="283">
        <v>3955989.7790000001</v>
      </c>
      <c r="D97" s="283">
        <v>3955989.78</v>
      </c>
      <c r="E97" s="283">
        <v>4002350.96</v>
      </c>
      <c r="F97" s="283">
        <v>4002350.96</v>
      </c>
      <c r="G97" s="283">
        <v>4002350.96</v>
      </c>
      <c r="H97" s="283">
        <v>4002350.96</v>
      </c>
      <c r="I97" s="283">
        <v>4031635.4989999998</v>
      </c>
      <c r="J97" s="283">
        <v>4031635.5</v>
      </c>
      <c r="K97" s="283">
        <v>4031635.5</v>
      </c>
      <c r="L97" s="283">
        <v>4031635.5</v>
      </c>
      <c r="M97" s="283">
        <v>4057237.29</v>
      </c>
      <c r="N97" s="283">
        <v>4057237.2880000002</v>
      </c>
      <c r="O97" s="283">
        <v>4057237.2880000002</v>
      </c>
      <c r="P97" s="283">
        <v>4057237.2880000002</v>
      </c>
      <c r="Q97" s="283">
        <v>4079921.3429999999</v>
      </c>
      <c r="R97" s="283">
        <v>4078698.6340000001</v>
      </c>
      <c r="S97" s="283">
        <v>4078698.6340000001</v>
      </c>
      <c r="T97" s="283">
        <v>4078698.6340000001</v>
      </c>
      <c r="U97" s="283">
        <v>4100902.0440000002</v>
      </c>
      <c r="V97" s="283">
        <v>4100902.0440000002</v>
      </c>
      <c r="W97" s="283">
        <v>4100902.0440000002</v>
      </c>
      <c r="X97" s="283">
        <v>4100902.0440000002</v>
      </c>
      <c r="AZ97" s="220"/>
    </row>
    <row r="98" spans="1:52" hidden="1">
      <c r="A98" s="283" t="s">
        <v>80</v>
      </c>
      <c r="B98" s="283">
        <v>2857245.73</v>
      </c>
      <c r="C98" s="283">
        <v>2857245.7250000001</v>
      </c>
      <c r="D98" s="283">
        <v>2857245.73</v>
      </c>
      <c r="E98" s="283">
        <v>2857245.73</v>
      </c>
      <c r="F98" s="283">
        <v>2857245.73</v>
      </c>
      <c r="G98" s="283">
        <v>2857245.73</v>
      </c>
      <c r="H98" s="283">
        <v>2857245.7250000001</v>
      </c>
      <c r="I98" s="283">
        <v>2857245.7250000001</v>
      </c>
      <c r="J98" s="283">
        <v>2857245.73</v>
      </c>
      <c r="K98" s="283">
        <v>2857245.73</v>
      </c>
      <c r="L98" s="283">
        <v>2857245.73</v>
      </c>
      <c r="M98" s="283">
        <v>2857245.73</v>
      </c>
      <c r="N98" s="283">
        <v>2857245.7250000001</v>
      </c>
      <c r="O98" s="283">
        <v>2857245.7250000001</v>
      </c>
      <c r="P98" s="283">
        <v>2857245.7250000001</v>
      </c>
      <c r="Q98" s="283">
        <v>2857245.7250000001</v>
      </c>
      <c r="R98" s="283">
        <v>2857245.7250000001</v>
      </c>
      <c r="S98" s="283">
        <v>2857245.7250000001</v>
      </c>
      <c r="T98" s="283">
        <v>2857245.7250000001</v>
      </c>
      <c r="U98" s="283">
        <v>2857245.7250000001</v>
      </c>
      <c r="V98" s="283">
        <v>2857245.7250000001</v>
      </c>
      <c r="W98" s="283">
        <v>2857245.7250000001</v>
      </c>
      <c r="X98" s="283">
        <v>2857245.7250000001</v>
      </c>
      <c r="AZ98" s="220"/>
    </row>
    <row r="99" spans="1:52" hidden="1">
      <c r="A99" s="283" t="s">
        <v>1274</v>
      </c>
      <c r="B99" s="283">
        <v>0</v>
      </c>
      <c r="C99" s="283">
        <v>0</v>
      </c>
      <c r="D99" s="283">
        <v>0</v>
      </c>
      <c r="E99" s="283">
        <v>0</v>
      </c>
      <c r="F99" s="283">
        <v>0</v>
      </c>
      <c r="G99" s="283">
        <v>0</v>
      </c>
      <c r="H99" s="283">
        <v>0</v>
      </c>
      <c r="I99" s="283">
        <v>0</v>
      </c>
      <c r="J99" s="283">
        <v>0</v>
      </c>
      <c r="K99" s="283">
        <v>0</v>
      </c>
      <c r="L99" s="283">
        <v>0</v>
      </c>
      <c r="M99" s="283">
        <v>0</v>
      </c>
      <c r="N99" s="283">
        <v>1199991.5630000001</v>
      </c>
      <c r="O99" s="283">
        <v>0</v>
      </c>
      <c r="P99" s="283">
        <v>1199991.5630000001</v>
      </c>
      <c r="Q99" s="283">
        <v>1222675.618</v>
      </c>
      <c r="R99" s="283">
        <v>1221452.909</v>
      </c>
      <c r="S99" s="283">
        <v>1221452.909</v>
      </c>
      <c r="T99" s="283">
        <v>0</v>
      </c>
      <c r="U99" s="283">
        <v>1243656.3189999999</v>
      </c>
      <c r="V99" s="283">
        <v>0</v>
      </c>
      <c r="W99" s="283">
        <v>1243656.3189999999</v>
      </c>
      <c r="X99" s="283">
        <v>0</v>
      </c>
      <c r="AZ99" s="220"/>
    </row>
    <row r="100" spans="1:52" hidden="1">
      <c r="A100" s="283" t="s">
        <v>1275</v>
      </c>
      <c r="B100" s="283">
        <v>1098744.05</v>
      </c>
      <c r="C100" s="283">
        <v>1098744.054</v>
      </c>
      <c r="D100" s="283">
        <v>1098744.05</v>
      </c>
      <c r="E100" s="283">
        <v>1145105.24</v>
      </c>
      <c r="F100" s="283">
        <v>1145105.24</v>
      </c>
      <c r="G100" s="283">
        <v>1145105.24</v>
      </c>
      <c r="H100" s="283">
        <v>1145105.2350000001</v>
      </c>
      <c r="I100" s="283">
        <v>1174389.774</v>
      </c>
      <c r="J100" s="283">
        <v>1174389.77</v>
      </c>
      <c r="K100" s="283">
        <v>1174389.77</v>
      </c>
      <c r="L100" s="283">
        <v>1174389.77</v>
      </c>
      <c r="M100" s="283">
        <v>1199991.56</v>
      </c>
      <c r="N100" s="283">
        <v>0</v>
      </c>
      <c r="O100" s="283">
        <v>1199991.5630000001</v>
      </c>
      <c r="P100" s="283">
        <v>0</v>
      </c>
      <c r="Q100" s="283">
        <v>0</v>
      </c>
      <c r="R100" s="283">
        <v>0</v>
      </c>
      <c r="S100" s="283">
        <v>0</v>
      </c>
      <c r="T100" s="283">
        <v>1221452.909</v>
      </c>
      <c r="U100" s="283">
        <v>0</v>
      </c>
      <c r="V100" s="283">
        <v>1243656.3189999999</v>
      </c>
      <c r="W100" s="283">
        <v>0</v>
      </c>
      <c r="X100" s="283">
        <v>1243656.3189999999</v>
      </c>
      <c r="AZ100" s="220"/>
    </row>
    <row r="101" spans="1:52" hidden="1">
      <c r="A101" s="283" t="s">
        <v>81</v>
      </c>
      <c r="B101" s="283">
        <v>665376231.04999995</v>
      </c>
      <c r="C101" s="283">
        <v>674495789.51800001</v>
      </c>
      <c r="D101" s="283">
        <v>631243040.52999997</v>
      </c>
      <c r="E101" s="283">
        <v>630383740.00999999</v>
      </c>
      <c r="F101" s="283">
        <v>653888034.91999996</v>
      </c>
      <c r="G101" s="283">
        <v>666757035.26999998</v>
      </c>
      <c r="H101" s="283">
        <v>676488502.35800004</v>
      </c>
      <c r="I101" s="283">
        <v>694362564.56299996</v>
      </c>
      <c r="J101" s="283">
        <v>740309718.86000001</v>
      </c>
      <c r="K101" s="283">
        <v>742465602.71000004</v>
      </c>
      <c r="L101" s="283">
        <v>741348838.57000005</v>
      </c>
      <c r="M101" s="283">
        <v>775959276.67999995</v>
      </c>
      <c r="N101" s="283">
        <v>815419066.29499996</v>
      </c>
      <c r="O101" s="283">
        <v>810985676.56400001</v>
      </c>
      <c r="P101" s="283">
        <v>818154508.56299996</v>
      </c>
      <c r="Q101" s="283">
        <v>838208853.44700003</v>
      </c>
      <c r="R101" s="283">
        <v>867233348.74399996</v>
      </c>
      <c r="S101" s="283">
        <v>858212430.02999997</v>
      </c>
      <c r="T101" s="283">
        <v>852476402.12399995</v>
      </c>
      <c r="U101" s="283">
        <v>869016087.47300005</v>
      </c>
      <c r="V101" s="283">
        <v>835393517.04100001</v>
      </c>
      <c r="W101" s="283">
        <v>847445972.27699995</v>
      </c>
      <c r="X101" s="283">
        <v>856381090.91499996</v>
      </c>
      <c r="AZ101" s="220"/>
    </row>
    <row r="102" spans="1:52" hidden="1">
      <c r="A102" s="283" t="s">
        <v>82</v>
      </c>
      <c r="B102" s="283">
        <v>-26000403.899999999</v>
      </c>
      <c r="C102" s="283">
        <v>-12343689.414999999</v>
      </c>
      <c r="D102" s="283">
        <v>6317925.1900000004</v>
      </c>
      <c r="E102" s="283">
        <v>4986806.04</v>
      </c>
      <c r="F102" s="283">
        <v>1779382.17</v>
      </c>
      <c r="G102" s="283">
        <v>1429415.92</v>
      </c>
      <c r="H102" s="283">
        <v>-736162.57400000002</v>
      </c>
      <c r="I102" s="283">
        <v>6779320.9119999995</v>
      </c>
      <c r="J102" s="283">
        <v>-5236905.71</v>
      </c>
      <c r="K102" s="283">
        <v>-8915696.3399999999</v>
      </c>
      <c r="L102" s="283">
        <v>-12329362.699999999</v>
      </c>
      <c r="M102" s="283">
        <v>-19118891.059999999</v>
      </c>
      <c r="N102" s="283">
        <v>-36310729.577</v>
      </c>
      <c r="O102" s="283">
        <v>-18204651.471000001</v>
      </c>
      <c r="P102" s="283">
        <v>-24911458.322999999</v>
      </c>
      <c r="Q102" s="283">
        <v>-24979076.577</v>
      </c>
      <c r="R102" s="283">
        <v>-31120664.234999999</v>
      </c>
      <c r="S102" s="283">
        <v>-47139626.509000003</v>
      </c>
      <c r="T102" s="283">
        <v>-48577721.538000003</v>
      </c>
      <c r="U102" s="283">
        <v>-52287008.276000001</v>
      </c>
      <c r="V102" s="283">
        <v>-30499678.759</v>
      </c>
      <c r="W102" s="283">
        <v>-46570207.265000001</v>
      </c>
      <c r="X102" s="283">
        <v>-40631136.493000001</v>
      </c>
      <c r="AZ102" s="220"/>
    </row>
    <row r="103" spans="1:52" hidden="1">
      <c r="A103" s="283" t="s">
        <v>83</v>
      </c>
      <c r="B103" s="283">
        <v>0</v>
      </c>
      <c r="C103" s="283">
        <v>0</v>
      </c>
      <c r="D103" s="283">
        <v>0</v>
      </c>
      <c r="E103" s="283">
        <v>0</v>
      </c>
      <c r="F103" s="283">
        <v>0</v>
      </c>
      <c r="G103" s="283">
        <v>0</v>
      </c>
      <c r="H103" s="283">
        <v>0</v>
      </c>
      <c r="I103" s="283">
        <v>0</v>
      </c>
      <c r="J103" s="283">
        <v>-24327311.399999999</v>
      </c>
      <c r="K103" s="283">
        <v>-24601085.699999999</v>
      </c>
      <c r="L103" s="283">
        <v>-24356859.73</v>
      </c>
      <c r="M103" s="283">
        <v>-24311625.09</v>
      </c>
      <c r="N103" s="283">
        <v>-26425622.649</v>
      </c>
      <c r="O103" s="283">
        <v>-28022074.892999999</v>
      </c>
      <c r="P103" s="283">
        <v>-25135450.607999999</v>
      </c>
      <c r="Q103" s="283">
        <v>-25513446.986000001</v>
      </c>
      <c r="R103" s="283">
        <v>-25848950.577</v>
      </c>
      <c r="S103" s="283">
        <v>-32814303.653000001</v>
      </c>
      <c r="T103" s="283">
        <v>-35048620.002999999</v>
      </c>
      <c r="U103" s="283">
        <v>-33887914.843999997</v>
      </c>
      <c r="V103" s="283">
        <v>-36250864.803000003</v>
      </c>
      <c r="W103" s="283">
        <v>-34309030.189999998</v>
      </c>
      <c r="X103" s="283">
        <v>-36250864.803000003</v>
      </c>
      <c r="AZ103" s="220"/>
    </row>
    <row r="104" spans="1:52" hidden="1">
      <c r="A104" s="283" t="s">
        <v>1178</v>
      </c>
      <c r="B104" s="283">
        <v>0</v>
      </c>
      <c r="C104" s="283">
        <v>0</v>
      </c>
      <c r="D104" s="283">
        <v>0</v>
      </c>
      <c r="E104" s="283">
        <v>0</v>
      </c>
      <c r="F104" s="283">
        <v>0</v>
      </c>
      <c r="G104" s="283">
        <v>0</v>
      </c>
      <c r="H104" s="283">
        <v>0</v>
      </c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  <c r="N104" s="283">
        <v>2192438.3390000002</v>
      </c>
      <c r="O104" s="283">
        <v>0</v>
      </c>
      <c r="P104" s="283">
        <v>3118312.9939999999</v>
      </c>
      <c r="Q104" s="283">
        <v>2849434.838</v>
      </c>
      <c r="R104" s="283">
        <v>2960703.895</v>
      </c>
      <c r="S104" s="283">
        <v>3059608.4270000001</v>
      </c>
      <c r="T104" s="283">
        <v>0</v>
      </c>
      <c r="U104" s="283">
        <v>2858740.3739999998</v>
      </c>
      <c r="V104" s="283">
        <v>0</v>
      </c>
      <c r="W104" s="283">
        <v>3428827.5120000001</v>
      </c>
      <c r="X104" s="283">
        <v>0</v>
      </c>
      <c r="AZ104" s="220"/>
    </row>
    <row r="105" spans="1:52" hidden="1">
      <c r="A105" s="283" t="s">
        <v>1276</v>
      </c>
      <c r="B105" s="283">
        <v>0</v>
      </c>
      <c r="C105" s="283">
        <v>0</v>
      </c>
      <c r="D105" s="283">
        <v>0</v>
      </c>
      <c r="E105" s="283">
        <v>0</v>
      </c>
      <c r="F105" s="283">
        <v>0</v>
      </c>
      <c r="G105" s="283">
        <v>0</v>
      </c>
      <c r="H105" s="283">
        <v>0</v>
      </c>
      <c r="I105" s="283">
        <v>0</v>
      </c>
      <c r="J105" s="283">
        <v>-24327311.399999999</v>
      </c>
      <c r="K105" s="283">
        <v>-24601085.699999999</v>
      </c>
      <c r="L105" s="283">
        <v>-24356859.73</v>
      </c>
      <c r="M105" s="283">
        <v>-24311625.09</v>
      </c>
      <c r="N105" s="283">
        <v>-28261283.307999998</v>
      </c>
      <c r="O105" s="283">
        <v>-28022074.892999999</v>
      </c>
      <c r="P105" s="283">
        <v>-28431670.487</v>
      </c>
      <c r="Q105" s="283">
        <v>-28483967.693</v>
      </c>
      <c r="R105" s="283">
        <v>-28538198.155999999</v>
      </c>
      <c r="S105" s="283">
        <v>-35051200.963</v>
      </c>
      <c r="T105" s="283">
        <v>-35048620.002999999</v>
      </c>
      <c r="U105" s="283">
        <v>-36250864.803000003</v>
      </c>
      <c r="V105" s="283">
        <v>-36250864.803000003</v>
      </c>
      <c r="W105" s="283">
        <v>-36250864.803000003</v>
      </c>
      <c r="X105" s="283">
        <v>-36250864.803000003</v>
      </c>
      <c r="AZ105" s="220"/>
    </row>
    <row r="106" spans="1:52" hidden="1">
      <c r="A106" s="283" t="s">
        <v>1277</v>
      </c>
      <c r="B106" s="283">
        <v>0</v>
      </c>
      <c r="C106" s="283">
        <v>0</v>
      </c>
      <c r="D106" s="283">
        <v>0</v>
      </c>
      <c r="E106" s="283">
        <v>0</v>
      </c>
      <c r="F106" s="283">
        <v>0</v>
      </c>
      <c r="G106" s="283">
        <v>0</v>
      </c>
      <c r="H106" s="283">
        <v>0</v>
      </c>
      <c r="I106" s="283">
        <v>0</v>
      </c>
      <c r="J106" s="283">
        <v>0</v>
      </c>
      <c r="K106" s="283">
        <v>0</v>
      </c>
      <c r="L106" s="283">
        <v>0</v>
      </c>
      <c r="M106" s="283">
        <v>0</v>
      </c>
      <c r="N106" s="283">
        <v>-103834.514</v>
      </c>
      <c r="O106" s="283">
        <v>0</v>
      </c>
      <c r="P106" s="283">
        <v>499759.01500000001</v>
      </c>
      <c r="Q106" s="283">
        <v>407298.511</v>
      </c>
      <c r="R106" s="283">
        <v>266725.88400000002</v>
      </c>
      <c r="S106" s="283">
        <v>-601321.5</v>
      </c>
      <c r="T106" s="283">
        <v>0</v>
      </c>
      <c r="U106" s="283">
        <v>19840.974999999999</v>
      </c>
      <c r="V106" s="283">
        <v>0</v>
      </c>
      <c r="W106" s="283">
        <v>-931985.04299999995</v>
      </c>
      <c r="X106" s="283">
        <v>0</v>
      </c>
      <c r="AZ106" s="220"/>
    </row>
    <row r="107" spans="1:52" hidden="1">
      <c r="A107" s="283" t="s">
        <v>1245</v>
      </c>
      <c r="B107" s="283">
        <v>0</v>
      </c>
      <c r="C107" s="283">
        <v>0</v>
      </c>
      <c r="D107" s="283">
        <v>0</v>
      </c>
      <c r="E107" s="283">
        <v>0</v>
      </c>
      <c r="F107" s="283">
        <v>0</v>
      </c>
      <c r="G107" s="283">
        <v>0</v>
      </c>
      <c r="H107" s="283">
        <v>0</v>
      </c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3">
        <v>-252943.166</v>
      </c>
      <c r="O107" s="283">
        <v>0</v>
      </c>
      <c r="P107" s="283">
        <v>-321852.13</v>
      </c>
      <c r="Q107" s="283">
        <v>-286212.64199999999</v>
      </c>
      <c r="R107" s="283">
        <v>-538182.19999999995</v>
      </c>
      <c r="S107" s="283">
        <v>-221389.617</v>
      </c>
      <c r="T107" s="283">
        <v>0</v>
      </c>
      <c r="U107" s="283">
        <v>-515631.39</v>
      </c>
      <c r="V107" s="283">
        <v>0</v>
      </c>
      <c r="W107" s="283">
        <v>-555007.85600000003</v>
      </c>
      <c r="X107" s="283">
        <v>0</v>
      </c>
      <c r="AZ107" s="220"/>
    </row>
    <row r="108" spans="1:52" hidden="1">
      <c r="A108" s="283" t="s">
        <v>86</v>
      </c>
      <c r="B108" s="283">
        <v>0</v>
      </c>
      <c r="C108" s="283">
        <v>0</v>
      </c>
      <c r="D108" s="283">
        <v>0</v>
      </c>
      <c r="E108" s="283">
        <v>0</v>
      </c>
      <c r="F108" s="283">
        <v>0</v>
      </c>
      <c r="G108" s="283">
        <v>0</v>
      </c>
      <c r="H108" s="283">
        <v>0</v>
      </c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-9885106.9279999994</v>
      </c>
      <c r="O108" s="283">
        <v>0</v>
      </c>
      <c r="P108" s="283">
        <v>223992.285</v>
      </c>
      <c r="Q108" s="283">
        <v>534370.40899999999</v>
      </c>
      <c r="R108" s="283">
        <v>-5271713.6579999998</v>
      </c>
      <c r="S108" s="283">
        <v>-14325322.856000001</v>
      </c>
      <c r="T108" s="283">
        <v>0</v>
      </c>
      <c r="U108" s="283">
        <v>-18399093.432</v>
      </c>
      <c r="V108" s="283">
        <v>0</v>
      </c>
      <c r="W108" s="283">
        <v>-11638464.728</v>
      </c>
      <c r="X108" s="283">
        <v>0</v>
      </c>
      <c r="AZ108" s="220"/>
    </row>
    <row r="109" spans="1:52" hidden="1">
      <c r="A109" s="283" t="s">
        <v>87</v>
      </c>
      <c r="B109" s="283">
        <v>0</v>
      </c>
      <c r="C109" s="283">
        <v>0</v>
      </c>
      <c r="D109" s="283">
        <v>0</v>
      </c>
      <c r="E109" s="283">
        <v>0</v>
      </c>
      <c r="F109" s="283">
        <v>0</v>
      </c>
      <c r="G109" s="283">
        <v>0</v>
      </c>
      <c r="H109" s="283">
        <v>0</v>
      </c>
      <c r="I109" s="283">
        <v>0</v>
      </c>
      <c r="J109" s="283">
        <v>19090405.690000001</v>
      </c>
      <c r="K109" s="283">
        <v>15685389.359999999</v>
      </c>
      <c r="L109" s="283">
        <v>12027497.029999999</v>
      </c>
      <c r="M109" s="283">
        <v>5192734.03</v>
      </c>
      <c r="N109" s="283">
        <v>0</v>
      </c>
      <c r="O109" s="283">
        <v>9817423.4220000003</v>
      </c>
      <c r="P109" s="283">
        <v>0</v>
      </c>
      <c r="Q109" s="283">
        <v>0</v>
      </c>
      <c r="R109" s="283">
        <v>0</v>
      </c>
      <c r="S109" s="283">
        <v>0</v>
      </c>
      <c r="T109" s="283">
        <v>-13529101.535</v>
      </c>
      <c r="U109" s="283">
        <v>0</v>
      </c>
      <c r="V109" s="283">
        <v>5751186.0439999998</v>
      </c>
      <c r="W109" s="283">
        <v>-622712.34699999995</v>
      </c>
      <c r="X109" s="283">
        <v>-4380271.6900000004</v>
      </c>
      <c r="AZ109" s="220"/>
    </row>
    <row r="110" spans="1:52" hidden="1">
      <c r="A110" s="283" t="s">
        <v>88</v>
      </c>
      <c r="B110" s="283">
        <v>701105945.14999998</v>
      </c>
      <c r="C110" s="283">
        <v>723882218.09800005</v>
      </c>
      <c r="D110" s="283">
        <v>699291083.71000004</v>
      </c>
      <c r="E110" s="283">
        <v>697147025.23000002</v>
      </c>
      <c r="F110" s="283">
        <v>717443896.25999999</v>
      </c>
      <c r="G110" s="283">
        <v>729962930.37</v>
      </c>
      <c r="H110" s="283">
        <v>737528818.96000004</v>
      </c>
      <c r="I110" s="283">
        <v>762947649.19000006</v>
      </c>
      <c r="J110" s="283">
        <v>796878576.87</v>
      </c>
      <c r="K110" s="283">
        <v>795355670.08000004</v>
      </c>
      <c r="L110" s="283">
        <v>790825239.59000003</v>
      </c>
      <c r="M110" s="283">
        <v>818671751.12</v>
      </c>
      <c r="N110" s="283">
        <v>840939702.222</v>
      </c>
      <c r="O110" s="283">
        <v>854612390.597</v>
      </c>
      <c r="P110" s="283">
        <v>855074415.74399996</v>
      </c>
      <c r="Q110" s="283">
        <v>875083826.42900002</v>
      </c>
      <c r="R110" s="283">
        <v>897965511.35899997</v>
      </c>
      <c r="S110" s="283">
        <v>872925630.37100005</v>
      </c>
      <c r="T110" s="283">
        <v>865751507.43599999</v>
      </c>
      <c r="U110" s="283">
        <v>878604109.45700002</v>
      </c>
      <c r="V110" s="283">
        <v>866768868.54200006</v>
      </c>
      <c r="W110" s="283">
        <v>862750795.27199996</v>
      </c>
      <c r="X110" s="283">
        <v>877624984.68200004</v>
      </c>
      <c r="AZ110" s="220"/>
    </row>
    <row r="111" spans="1:52" hidden="1">
      <c r="A111" s="283" t="s">
        <v>89</v>
      </c>
      <c r="B111" s="283">
        <v>377223912.56999999</v>
      </c>
      <c r="C111" s="283">
        <v>398745958.39499998</v>
      </c>
      <c r="D111" s="283">
        <v>388481613.88</v>
      </c>
      <c r="E111" s="283">
        <v>390540348.56999999</v>
      </c>
      <c r="F111" s="283">
        <v>392900866.73000002</v>
      </c>
      <c r="G111" s="283">
        <v>393787498.99000001</v>
      </c>
      <c r="H111" s="283">
        <v>394514545.18900001</v>
      </c>
      <c r="I111" s="283">
        <v>408649360.167</v>
      </c>
      <c r="J111" s="283">
        <v>416490099.74000001</v>
      </c>
      <c r="K111" s="283">
        <v>414969491.27999997</v>
      </c>
      <c r="L111" s="283">
        <v>415724281.76999998</v>
      </c>
      <c r="M111" s="283">
        <v>429883989.50999999</v>
      </c>
      <c r="N111" s="283">
        <v>431217591.12800002</v>
      </c>
      <c r="O111" s="283">
        <v>433424033.03500003</v>
      </c>
      <c r="P111" s="283">
        <v>438979980.77499998</v>
      </c>
      <c r="Q111" s="283">
        <v>443410523.89499998</v>
      </c>
      <c r="R111" s="283">
        <v>466173249.898</v>
      </c>
      <c r="S111" s="283">
        <v>426184394.92900002</v>
      </c>
      <c r="T111" s="283">
        <v>423350324.09899998</v>
      </c>
      <c r="U111" s="283">
        <v>422435508.11699998</v>
      </c>
      <c r="V111" s="283">
        <v>410194480.44700003</v>
      </c>
      <c r="W111" s="283">
        <v>403740542.514</v>
      </c>
      <c r="X111" s="283">
        <v>409053449.94700003</v>
      </c>
      <c r="AZ111" s="220"/>
    </row>
    <row r="112" spans="1:52" hidden="1">
      <c r="A112" s="283" t="s">
        <v>90</v>
      </c>
      <c r="B112" s="283">
        <v>1078329857.72</v>
      </c>
      <c r="C112" s="283">
        <v>1122628176.493</v>
      </c>
      <c r="D112" s="283">
        <v>1087772697.5899999</v>
      </c>
      <c r="E112" s="283">
        <v>1087687373.8</v>
      </c>
      <c r="F112" s="283">
        <v>1110344763</v>
      </c>
      <c r="G112" s="283">
        <v>1123750429.3599999</v>
      </c>
      <c r="H112" s="283">
        <v>1132043364.1489999</v>
      </c>
      <c r="I112" s="283">
        <v>1171597009.3570001</v>
      </c>
      <c r="J112" s="283">
        <v>1213368676.6099999</v>
      </c>
      <c r="K112" s="283">
        <v>1210325161.3699999</v>
      </c>
      <c r="L112" s="283">
        <v>1206549521.3499999</v>
      </c>
      <c r="M112" s="283">
        <v>1248555740.6300001</v>
      </c>
      <c r="N112" s="283">
        <v>1272157293.3499999</v>
      </c>
      <c r="O112" s="283">
        <v>1288036423.632</v>
      </c>
      <c r="P112" s="283">
        <v>1294054396.5190001</v>
      </c>
      <c r="Q112" s="283">
        <v>1318494350.3239999</v>
      </c>
      <c r="R112" s="283">
        <v>1364138761.257</v>
      </c>
      <c r="S112" s="283">
        <v>1299110025.3</v>
      </c>
      <c r="T112" s="283">
        <v>1289101831.5350001</v>
      </c>
      <c r="U112" s="283">
        <v>1301039617.5739999</v>
      </c>
      <c r="V112" s="283">
        <v>1276963348.9890001</v>
      </c>
      <c r="W112" s="283">
        <v>1266491337.786</v>
      </c>
      <c r="X112" s="283">
        <v>1286678434.6289999</v>
      </c>
      <c r="AZ112" s="220"/>
    </row>
    <row r="113" spans="1:16384" hidden="1">
      <c r="A113" s="139" t="s">
        <v>90</v>
      </c>
      <c r="B113" s="139">
        <v>14351086</v>
      </c>
      <c r="C113" s="139">
        <v>14142033</v>
      </c>
      <c r="D113" s="139">
        <v>14702319</v>
      </c>
      <c r="E113" s="139">
        <v>15173323</v>
      </c>
      <c r="F113" s="139">
        <v>15774030</v>
      </c>
      <c r="G113" s="139">
        <v>15030553</v>
      </c>
      <c r="H113" s="139">
        <v>15576284</v>
      </c>
      <c r="I113" s="139">
        <v>19008102</v>
      </c>
      <c r="J113" s="139">
        <v>19962311</v>
      </c>
      <c r="K113" s="139">
        <v>18963313</v>
      </c>
      <c r="L113" s="139">
        <v>19136698</v>
      </c>
      <c r="M113" s="139">
        <v>18984959</v>
      </c>
      <c r="N113" s="139">
        <v>19527452</v>
      </c>
      <c r="O113" s="139">
        <v>19346343</v>
      </c>
      <c r="P113" s="139">
        <v>19749218</v>
      </c>
      <c r="Q113" s="139">
        <v>20448177.300000001</v>
      </c>
      <c r="R113" s="139">
        <v>21522476</v>
      </c>
      <c r="S113" s="139">
        <v>21904523</v>
      </c>
      <c r="T113" s="139">
        <v>24764793</v>
      </c>
      <c r="U113" s="139">
        <v>25899974.243999999</v>
      </c>
      <c r="V113" s="139">
        <v>27568390</v>
      </c>
      <c r="W113" s="139">
        <v>33566019</v>
      </c>
      <c r="X113" s="139">
        <v>35049564</v>
      </c>
      <c r="AZ113" s="220"/>
    </row>
    <row r="114" spans="1:16384" hidden="1"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</row>
    <row r="115" spans="1:16384" hidden="1"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</row>
    <row r="116" spans="1:16384" hidden="1"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</row>
    <row r="117" spans="1:16384" hidden="1"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</row>
    <row r="118" spans="1:16384" hidden="1"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</row>
    <row r="119" spans="1:16384" hidden="1"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</row>
    <row r="120" spans="1:16384" hidden="1"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</row>
    <row r="121" spans="1:16384" hidden="1"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</row>
    <row r="122" spans="1:16384" hidden="1"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</row>
    <row r="123" spans="1:16384" hidden="1">
      <c r="A123" s="221" t="s">
        <v>91</v>
      </c>
      <c r="B123" s="220">
        <f>+B53+B61</f>
        <v>118989604.16999999</v>
      </c>
      <c r="C123" s="220">
        <f>+C53+C61</f>
        <v>95424980.081</v>
      </c>
      <c r="D123" s="220">
        <f>+D53+D61</f>
        <v>99109623.269999996</v>
      </c>
      <c r="E123" s="220">
        <f t="shared" ref="E123:X123" si="0">+E53+E61</f>
        <v>81093500.409999996</v>
      </c>
      <c r="F123" s="220">
        <f t="shared" si="0"/>
        <v>84508431.180000007</v>
      </c>
      <c r="G123" s="220">
        <f t="shared" si="0"/>
        <v>102130404.97</v>
      </c>
      <c r="H123" s="220">
        <f t="shared" si="0"/>
        <v>90042871.650999993</v>
      </c>
      <c r="I123" s="220">
        <f t="shared" si="0"/>
        <v>94582692.082000002</v>
      </c>
      <c r="J123" s="220">
        <f t="shared" si="0"/>
        <v>104083064.08000001</v>
      </c>
      <c r="K123" s="220">
        <f t="shared" si="0"/>
        <v>83926784.960000008</v>
      </c>
      <c r="L123" s="220">
        <f t="shared" si="0"/>
        <v>106962509.23999999</v>
      </c>
      <c r="M123" s="220">
        <f t="shared" si="0"/>
        <v>84560560.109999999</v>
      </c>
      <c r="N123" s="220">
        <f t="shared" si="0"/>
        <v>77014017.377000004</v>
      </c>
      <c r="O123" s="220">
        <f t="shared" si="0"/>
        <v>123845000.21699999</v>
      </c>
      <c r="P123" s="220">
        <f t="shared" si="0"/>
        <v>116150551.60699999</v>
      </c>
      <c r="Q123" s="220">
        <f t="shared" si="0"/>
        <v>88670402.22299999</v>
      </c>
      <c r="R123" s="220">
        <f t="shared" si="0"/>
        <v>159448402.618</v>
      </c>
      <c r="S123" s="220">
        <f t="shared" si="0"/>
        <v>140830335.669</v>
      </c>
      <c r="T123" s="220">
        <f t="shared" si="0"/>
        <v>147006593.82300001</v>
      </c>
      <c r="U123" s="220">
        <f t="shared" si="0"/>
        <v>96222889.458000004</v>
      </c>
      <c r="V123" s="220">
        <f t="shared" si="0"/>
        <v>90523121.259000003</v>
      </c>
      <c r="W123" s="220">
        <f t="shared" si="0"/>
        <v>92621303.619000003</v>
      </c>
      <c r="X123" s="220">
        <f t="shared" si="0"/>
        <v>102051873.215</v>
      </c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  <c r="BZ123" s="220"/>
      <c r="CA123" s="220"/>
      <c r="CB123" s="220"/>
      <c r="CC123" s="220"/>
      <c r="CD123" s="220"/>
      <c r="CE123" s="220"/>
      <c r="CF123" s="220"/>
      <c r="CG123" s="220"/>
      <c r="CH123" s="220"/>
      <c r="CI123" s="220"/>
      <c r="CJ123" s="220"/>
      <c r="CK123" s="220"/>
      <c r="CL123" s="220"/>
      <c r="CM123" s="220"/>
      <c r="CN123" s="220"/>
      <c r="CO123" s="220"/>
      <c r="CP123" s="220"/>
      <c r="CQ123" s="220"/>
      <c r="CR123" s="220"/>
      <c r="CS123" s="220"/>
      <c r="CT123" s="220"/>
      <c r="CU123" s="220"/>
      <c r="CV123" s="220"/>
      <c r="CW123" s="220"/>
      <c r="CX123" s="220"/>
      <c r="CY123" s="220"/>
      <c r="CZ123" s="220"/>
      <c r="DA123" s="220"/>
      <c r="DB123" s="220"/>
      <c r="DC123" s="220"/>
      <c r="DD123" s="220"/>
      <c r="DE123" s="220"/>
      <c r="DF123" s="220"/>
      <c r="DG123" s="220"/>
      <c r="DH123" s="220"/>
      <c r="DI123" s="220"/>
      <c r="DJ123" s="220"/>
      <c r="DK123" s="220"/>
      <c r="DL123" s="220"/>
      <c r="DM123" s="220"/>
      <c r="DN123" s="220"/>
      <c r="DO123" s="220"/>
      <c r="DP123" s="220"/>
      <c r="DQ123" s="220"/>
      <c r="DR123" s="220"/>
      <c r="DS123" s="220"/>
      <c r="DT123" s="220"/>
      <c r="DU123" s="220"/>
      <c r="DV123" s="220"/>
      <c r="DW123" s="220"/>
      <c r="DX123" s="220"/>
      <c r="DY123" s="220"/>
      <c r="DZ123" s="220"/>
      <c r="EA123" s="220"/>
      <c r="EB123" s="220"/>
      <c r="EC123" s="220"/>
      <c r="ED123" s="220"/>
      <c r="EE123" s="220"/>
      <c r="EF123" s="220"/>
      <c r="EG123" s="220"/>
      <c r="EH123" s="220"/>
      <c r="EI123" s="220"/>
      <c r="EJ123" s="220"/>
      <c r="EK123" s="220"/>
      <c r="EL123" s="220"/>
      <c r="EM123" s="220"/>
      <c r="EN123" s="220"/>
      <c r="EO123" s="220"/>
      <c r="EP123" s="220"/>
      <c r="EQ123" s="220"/>
      <c r="ER123" s="220"/>
      <c r="ES123" s="220"/>
      <c r="ET123" s="220"/>
      <c r="EU123" s="220"/>
      <c r="EV123" s="220"/>
      <c r="EW123" s="220"/>
      <c r="EX123" s="220"/>
      <c r="EY123" s="220"/>
      <c r="EZ123" s="220"/>
      <c r="FA123" s="220"/>
      <c r="FB123" s="220"/>
      <c r="FC123" s="220"/>
      <c r="FD123" s="220"/>
      <c r="FE123" s="220"/>
      <c r="FF123" s="220"/>
      <c r="FG123" s="220"/>
      <c r="FH123" s="220"/>
      <c r="FI123" s="220"/>
      <c r="FJ123" s="220"/>
      <c r="FK123" s="220"/>
      <c r="FL123" s="220"/>
      <c r="FM123" s="220"/>
      <c r="FN123" s="220"/>
      <c r="FO123" s="220"/>
      <c r="FP123" s="220"/>
      <c r="FQ123" s="220"/>
      <c r="FR123" s="220"/>
      <c r="FS123" s="220"/>
      <c r="FT123" s="220"/>
      <c r="FU123" s="220"/>
      <c r="FV123" s="220"/>
      <c r="FW123" s="220"/>
      <c r="FX123" s="220"/>
      <c r="FY123" s="220"/>
      <c r="FZ123" s="220"/>
      <c r="GA123" s="220"/>
      <c r="GB123" s="220"/>
      <c r="GC123" s="220"/>
      <c r="GD123" s="220"/>
      <c r="GE123" s="220"/>
      <c r="GF123" s="220"/>
      <c r="GG123" s="220"/>
      <c r="GH123" s="220"/>
      <c r="GI123" s="220"/>
      <c r="GJ123" s="220"/>
      <c r="GK123" s="220"/>
      <c r="GL123" s="220"/>
      <c r="GM123" s="220"/>
      <c r="GN123" s="220"/>
      <c r="GO123" s="220"/>
      <c r="GP123" s="220"/>
      <c r="GQ123" s="220"/>
      <c r="GR123" s="220"/>
      <c r="GS123" s="220"/>
      <c r="GT123" s="220"/>
      <c r="GU123" s="220"/>
      <c r="GV123" s="220"/>
      <c r="GW123" s="220"/>
      <c r="GX123" s="220"/>
      <c r="GY123" s="220"/>
      <c r="GZ123" s="220"/>
      <c r="HA123" s="220"/>
      <c r="HB123" s="220"/>
      <c r="HC123" s="220"/>
      <c r="HD123" s="220"/>
      <c r="HE123" s="220"/>
      <c r="HF123" s="220"/>
      <c r="HG123" s="220"/>
      <c r="HH123" s="220"/>
      <c r="HI123" s="220"/>
      <c r="HJ123" s="220"/>
      <c r="HK123" s="220"/>
      <c r="HL123" s="220"/>
      <c r="HM123" s="220"/>
      <c r="HN123" s="220"/>
      <c r="HO123" s="220"/>
      <c r="HP123" s="220"/>
      <c r="HQ123" s="220"/>
      <c r="HR123" s="220"/>
      <c r="HS123" s="220"/>
      <c r="HT123" s="220"/>
      <c r="HU123" s="220"/>
      <c r="HV123" s="220"/>
      <c r="HW123" s="220"/>
      <c r="HX123" s="220"/>
      <c r="HY123" s="220"/>
      <c r="HZ123" s="220"/>
      <c r="IA123" s="220"/>
      <c r="IB123" s="220"/>
      <c r="IC123" s="220"/>
      <c r="ID123" s="220"/>
      <c r="IE123" s="220"/>
      <c r="IF123" s="220"/>
      <c r="IG123" s="220"/>
      <c r="IH123" s="220"/>
      <c r="II123" s="220"/>
      <c r="IJ123" s="220"/>
      <c r="IK123" s="220"/>
      <c r="IL123" s="220"/>
      <c r="IM123" s="220"/>
      <c r="IN123" s="220"/>
      <c r="IO123" s="220"/>
      <c r="IP123" s="220"/>
      <c r="IQ123" s="220"/>
      <c r="IR123" s="220"/>
      <c r="IS123" s="220"/>
      <c r="IT123" s="220"/>
      <c r="IU123" s="220"/>
      <c r="IV123" s="220"/>
      <c r="IW123" s="220"/>
      <c r="IX123" s="220"/>
      <c r="IY123" s="220"/>
      <c r="IZ123" s="220"/>
      <c r="JA123" s="220"/>
      <c r="JB123" s="220"/>
      <c r="JC123" s="220"/>
      <c r="JD123" s="220"/>
      <c r="JE123" s="220"/>
      <c r="JF123" s="220"/>
      <c r="JG123" s="220"/>
      <c r="JH123" s="220"/>
      <c r="JI123" s="220"/>
      <c r="JJ123" s="220"/>
      <c r="JK123" s="220"/>
      <c r="JL123" s="220"/>
      <c r="JM123" s="220"/>
      <c r="JN123" s="220"/>
      <c r="JO123" s="220"/>
      <c r="JP123" s="220"/>
      <c r="JQ123" s="220"/>
      <c r="JR123" s="220"/>
      <c r="JS123" s="220"/>
      <c r="JT123" s="220"/>
      <c r="JU123" s="220"/>
      <c r="JV123" s="220"/>
      <c r="JW123" s="220"/>
      <c r="JX123" s="220"/>
      <c r="JY123" s="220"/>
      <c r="JZ123" s="220"/>
      <c r="KA123" s="220"/>
      <c r="KB123" s="220"/>
      <c r="KC123" s="220"/>
      <c r="KD123" s="220"/>
      <c r="KE123" s="220"/>
      <c r="KF123" s="220"/>
      <c r="KG123" s="220"/>
      <c r="KH123" s="220"/>
      <c r="KI123" s="220"/>
      <c r="KJ123" s="220"/>
      <c r="KK123" s="220"/>
      <c r="KL123" s="220"/>
      <c r="KM123" s="220"/>
      <c r="KN123" s="220"/>
      <c r="KO123" s="220"/>
      <c r="KP123" s="220"/>
      <c r="KQ123" s="220"/>
      <c r="KR123" s="220"/>
      <c r="KS123" s="220"/>
      <c r="KT123" s="220"/>
      <c r="KU123" s="220"/>
      <c r="KV123" s="220"/>
      <c r="KW123" s="220"/>
      <c r="KX123" s="220"/>
      <c r="KY123" s="220"/>
      <c r="KZ123" s="220"/>
      <c r="LA123" s="220"/>
      <c r="LB123" s="220"/>
      <c r="LC123" s="220"/>
      <c r="LD123" s="220"/>
      <c r="LE123" s="220"/>
      <c r="LF123" s="220"/>
      <c r="LG123" s="220"/>
      <c r="LH123" s="220"/>
      <c r="LI123" s="220"/>
      <c r="LJ123" s="220"/>
      <c r="LK123" s="220"/>
      <c r="LL123" s="220"/>
      <c r="LM123" s="220"/>
      <c r="LN123" s="220"/>
      <c r="LO123" s="220"/>
      <c r="LP123" s="220"/>
      <c r="LQ123" s="220"/>
      <c r="LR123" s="220"/>
      <c r="LS123" s="220"/>
      <c r="LT123" s="220"/>
      <c r="LU123" s="220"/>
      <c r="LV123" s="220"/>
      <c r="LW123" s="220"/>
      <c r="LX123" s="220"/>
      <c r="LY123" s="220"/>
      <c r="LZ123" s="220"/>
      <c r="MA123" s="220"/>
      <c r="MB123" s="220"/>
      <c r="MC123" s="220"/>
      <c r="MD123" s="220"/>
      <c r="ME123" s="220"/>
      <c r="MF123" s="220"/>
      <c r="MG123" s="220"/>
      <c r="MH123" s="220"/>
      <c r="MI123" s="220"/>
      <c r="MJ123" s="220"/>
      <c r="MK123" s="220"/>
      <c r="ML123" s="220"/>
      <c r="MM123" s="220"/>
      <c r="MN123" s="220"/>
      <c r="MO123" s="220"/>
      <c r="MP123" s="220"/>
      <c r="MQ123" s="220"/>
      <c r="MR123" s="220"/>
      <c r="MS123" s="220"/>
      <c r="MT123" s="220"/>
      <c r="MU123" s="220"/>
      <c r="MV123" s="220"/>
      <c r="MW123" s="220"/>
      <c r="MX123" s="220"/>
      <c r="MY123" s="220"/>
      <c r="MZ123" s="220"/>
      <c r="NA123" s="220"/>
      <c r="NB123" s="220"/>
      <c r="NC123" s="220"/>
      <c r="ND123" s="220"/>
      <c r="NE123" s="220"/>
      <c r="NF123" s="220"/>
      <c r="NG123" s="220"/>
      <c r="NH123" s="220"/>
      <c r="NI123" s="220"/>
      <c r="NJ123" s="220"/>
      <c r="NK123" s="220"/>
      <c r="NL123" s="220"/>
      <c r="NM123" s="220"/>
      <c r="NN123" s="220"/>
      <c r="NO123" s="220"/>
      <c r="NP123" s="220"/>
      <c r="NQ123" s="220"/>
      <c r="NR123" s="220"/>
      <c r="NS123" s="220"/>
      <c r="NT123" s="220"/>
      <c r="NU123" s="220"/>
      <c r="NV123" s="220"/>
      <c r="NW123" s="220"/>
      <c r="NX123" s="220"/>
      <c r="NY123" s="220"/>
      <c r="NZ123" s="220"/>
      <c r="OA123" s="220"/>
      <c r="OB123" s="220"/>
      <c r="OC123" s="220"/>
      <c r="OD123" s="220"/>
      <c r="OE123" s="220"/>
      <c r="OF123" s="220"/>
      <c r="OG123" s="220"/>
      <c r="OH123" s="220"/>
      <c r="OI123" s="220"/>
      <c r="OJ123" s="220"/>
      <c r="OK123" s="220"/>
      <c r="OL123" s="220"/>
      <c r="OM123" s="220"/>
      <c r="ON123" s="220"/>
      <c r="OO123" s="220"/>
      <c r="OP123" s="220"/>
      <c r="OQ123" s="220"/>
      <c r="OR123" s="220"/>
      <c r="OS123" s="220"/>
      <c r="OT123" s="220"/>
      <c r="OU123" s="220"/>
      <c r="OV123" s="220"/>
      <c r="OW123" s="220"/>
      <c r="OX123" s="220"/>
      <c r="OY123" s="220"/>
      <c r="OZ123" s="220"/>
      <c r="PA123" s="220"/>
      <c r="PB123" s="220"/>
      <c r="PC123" s="220"/>
      <c r="PD123" s="220"/>
      <c r="PE123" s="220"/>
      <c r="PF123" s="220"/>
      <c r="PG123" s="220"/>
      <c r="PH123" s="220"/>
      <c r="PI123" s="220"/>
      <c r="PJ123" s="220"/>
      <c r="PK123" s="220"/>
      <c r="PL123" s="220"/>
      <c r="PM123" s="220"/>
      <c r="PN123" s="220"/>
      <c r="PO123" s="220"/>
      <c r="PP123" s="220"/>
      <c r="PQ123" s="220"/>
      <c r="PR123" s="220"/>
      <c r="PS123" s="220"/>
      <c r="PT123" s="220"/>
      <c r="PU123" s="220"/>
      <c r="PV123" s="220"/>
      <c r="PW123" s="220"/>
      <c r="PX123" s="220"/>
      <c r="PY123" s="220"/>
      <c r="PZ123" s="220"/>
      <c r="QA123" s="220"/>
      <c r="QB123" s="220"/>
      <c r="QC123" s="220"/>
      <c r="QD123" s="220"/>
      <c r="QE123" s="220"/>
      <c r="QF123" s="220"/>
      <c r="QG123" s="220"/>
      <c r="QH123" s="220"/>
      <c r="QI123" s="220"/>
      <c r="QJ123" s="220"/>
      <c r="QK123" s="220"/>
      <c r="QL123" s="220"/>
      <c r="QM123" s="220"/>
      <c r="QN123" s="220"/>
      <c r="QO123" s="220"/>
      <c r="QP123" s="220"/>
      <c r="QQ123" s="220"/>
      <c r="QR123" s="220"/>
      <c r="QS123" s="220"/>
      <c r="QT123" s="220"/>
      <c r="QU123" s="220"/>
      <c r="QV123" s="220"/>
      <c r="QW123" s="220"/>
      <c r="QX123" s="220"/>
      <c r="QY123" s="220"/>
      <c r="QZ123" s="220"/>
      <c r="RA123" s="220"/>
      <c r="RB123" s="220"/>
      <c r="RC123" s="220"/>
      <c r="RD123" s="220"/>
      <c r="RE123" s="220"/>
      <c r="RF123" s="220"/>
      <c r="RG123" s="220"/>
      <c r="RH123" s="220"/>
      <c r="RI123" s="220"/>
      <c r="RJ123" s="220"/>
      <c r="RK123" s="220"/>
      <c r="RL123" s="220"/>
      <c r="RM123" s="220"/>
      <c r="RN123" s="220"/>
      <c r="RO123" s="220"/>
      <c r="RP123" s="220"/>
      <c r="RQ123" s="220"/>
      <c r="RR123" s="220"/>
      <c r="RS123" s="220"/>
      <c r="RT123" s="220"/>
      <c r="RU123" s="220"/>
      <c r="RV123" s="220"/>
      <c r="RW123" s="220"/>
      <c r="RX123" s="220"/>
      <c r="RY123" s="220"/>
      <c r="RZ123" s="220"/>
      <c r="SA123" s="220"/>
      <c r="SB123" s="220"/>
      <c r="SC123" s="220"/>
      <c r="SD123" s="220"/>
      <c r="SE123" s="220"/>
      <c r="SF123" s="220"/>
      <c r="SG123" s="220"/>
      <c r="SH123" s="220"/>
      <c r="SI123" s="220"/>
      <c r="SJ123" s="220"/>
      <c r="SK123" s="220"/>
      <c r="SL123" s="220"/>
      <c r="SM123" s="220"/>
      <c r="SN123" s="220"/>
      <c r="SO123" s="220"/>
      <c r="SP123" s="220"/>
      <c r="SQ123" s="220"/>
      <c r="SR123" s="220"/>
      <c r="SS123" s="220"/>
      <c r="ST123" s="220"/>
      <c r="SU123" s="220"/>
      <c r="SV123" s="220"/>
      <c r="SW123" s="220"/>
      <c r="SX123" s="220"/>
      <c r="SY123" s="220"/>
      <c r="SZ123" s="220"/>
      <c r="TA123" s="220"/>
      <c r="TB123" s="220"/>
      <c r="TC123" s="220"/>
      <c r="TD123" s="220"/>
      <c r="TE123" s="220"/>
      <c r="TF123" s="220"/>
      <c r="TG123" s="220"/>
      <c r="TH123" s="220"/>
      <c r="TI123" s="220"/>
      <c r="TJ123" s="220"/>
      <c r="TK123" s="220"/>
      <c r="TL123" s="220"/>
      <c r="TM123" s="220"/>
      <c r="TN123" s="220"/>
      <c r="TO123" s="220"/>
      <c r="TP123" s="220"/>
      <c r="TQ123" s="220"/>
      <c r="TR123" s="220"/>
      <c r="TS123" s="220"/>
      <c r="TT123" s="220"/>
      <c r="TU123" s="220"/>
      <c r="TV123" s="220"/>
      <c r="TW123" s="220"/>
      <c r="TX123" s="220"/>
      <c r="TY123" s="220"/>
      <c r="TZ123" s="220"/>
      <c r="UA123" s="220"/>
      <c r="UB123" s="220"/>
      <c r="UC123" s="220"/>
      <c r="UD123" s="220"/>
      <c r="UE123" s="220"/>
      <c r="UF123" s="220"/>
      <c r="UG123" s="220"/>
      <c r="UH123" s="220"/>
      <c r="UI123" s="220"/>
      <c r="UJ123" s="220"/>
      <c r="UK123" s="220"/>
      <c r="UL123" s="220"/>
      <c r="UM123" s="220"/>
      <c r="UN123" s="220"/>
      <c r="UO123" s="220"/>
      <c r="UP123" s="220"/>
      <c r="UQ123" s="220"/>
      <c r="UR123" s="220"/>
      <c r="US123" s="220"/>
      <c r="UT123" s="220"/>
      <c r="UU123" s="220"/>
      <c r="UV123" s="220"/>
      <c r="UW123" s="220"/>
      <c r="UX123" s="220"/>
      <c r="UY123" s="220"/>
      <c r="UZ123" s="220"/>
      <c r="VA123" s="220"/>
      <c r="VB123" s="220"/>
      <c r="VC123" s="220"/>
      <c r="VD123" s="220"/>
      <c r="VE123" s="220"/>
      <c r="VF123" s="220"/>
      <c r="VG123" s="220"/>
      <c r="VH123" s="220"/>
      <c r="VI123" s="220"/>
      <c r="VJ123" s="220"/>
      <c r="VK123" s="220"/>
      <c r="VL123" s="220"/>
      <c r="VM123" s="220"/>
      <c r="VN123" s="220"/>
      <c r="VO123" s="220"/>
      <c r="VP123" s="220"/>
      <c r="VQ123" s="220"/>
      <c r="VR123" s="220"/>
      <c r="VS123" s="220"/>
      <c r="VT123" s="220"/>
      <c r="VU123" s="220"/>
      <c r="VV123" s="220"/>
      <c r="VW123" s="220"/>
      <c r="VX123" s="220"/>
      <c r="VY123" s="220"/>
      <c r="VZ123" s="220"/>
      <c r="WA123" s="220"/>
      <c r="WB123" s="220"/>
      <c r="WC123" s="220"/>
      <c r="WD123" s="220"/>
      <c r="WE123" s="220"/>
      <c r="WF123" s="220"/>
      <c r="WG123" s="220"/>
      <c r="WH123" s="220"/>
      <c r="WI123" s="220"/>
      <c r="WJ123" s="220"/>
      <c r="WK123" s="220"/>
      <c r="WL123" s="220"/>
      <c r="WM123" s="220"/>
      <c r="WN123" s="220"/>
      <c r="WO123" s="220"/>
      <c r="WP123" s="220"/>
      <c r="WQ123" s="220"/>
      <c r="WR123" s="220"/>
      <c r="WS123" s="220"/>
      <c r="WT123" s="220"/>
      <c r="WU123" s="220"/>
      <c r="WV123" s="220"/>
      <c r="WW123" s="220"/>
      <c r="WX123" s="220"/>
      <c r="WY123" s="220"/>
      <c r="WZ123" s="220"/>
      <c r="XA123" s="220"/>
      <c r="XB123" s="220"/>
      <c r="XC123" s="220"/>
      <c r="XD123" s="220"/>
      <c r="XE123" s="220"/>
      <c r="XF123" s="220"/>
      <c r="XG123" s="220"/>
      <c r="XH123" s="220"/>
      <c r="XI123" s="220"/>
      <c r="XJ123" s="220"/>
      <c r="XK123" s="220"/>
      <c r="XL123" s="220"/>
      <c r="XM123" s="220"/>
      <c r="XN123" s="220"/>
      <c r="XO123" s="220"/>
      <c r="XP123" s="220"/>
      <c r="XQ123" s="220"/>
      <c r="XR123" s="220"/>
      <c r="XS123" s="220"/>
      <c r="XT123" s="220"/>
      <c r="XU123" s="220"/>
      <c r="XV123" s="220"/>
      <c r="XW123" s="220"/>
      <c r="XX123" s="220"/>
      <c r="XY123" s="220"/>
      <c r="XZ123" s="220"/>
      <c r="YA123" s="220"/>
      <c r="YB123" s="220"/>
      <c r="YC123" s="220"/>
      <c r="YD123" s="220"/>
      <c r="YE123" s="220"/>
      <c r="YF123" s="220"/>
      <c r="YG123" s="220"/>
      <c r="YH123" s="220"/>
      <c r="YI123" s="220"/>
      <c r="YJ123" s="220"/>
      <c r="YK123" s="220"/>
      <c r="YL123" s="220"/>
      <c r="YM123" s="220"/>
      <c r="YN123" s="220"/>
      <c r="YO123" s="220"/>
      <c r="YP123" s="220"/>
      <c r="YQ123" s="220"/>
      <c r="YR123" s="220"/>
      <c r="YS123" s="220"/>
      <c r="YT123" s="220"/>
      <c r="YU123" s="220"/>
      <c r="YV123" s="220"/>
      <c r="YW123" s="220"/>
      <c r="YX123" s="220"/>
      <c r="YY123" s="220"/>
      <c r="YZ123" s="220"/>
      <c r="ZA123" s="220"/>
      <c r="ZB123" s="220"/>
      <c r="ZC123" s="220"/>
      <c r="ZD123" s="220"/>
      <c r="ZE123" s="220"/>
      <c r="ZF123" s="220"/>
      <c r="ZG123" s="220"/>
      <c r="ZH123" s="220"/>
      <c r="ZI123" s="220"/>
      <c r="ZJ123" s="220"/>
      <c r="ZK123" s="220"/>
      <c r="ZL123" s="220"/>
      <c r="ZM123" s="220"/>
      <c r="ZN123" s="220"/>
      <c r="ZO123" s="220"/>
      <c r="ZP123" s="220"/>
      <c r="ZQ123" s="220"/>
      <c r="ZR123" s="220"/>
      <c r="ZS123" s="220"/>
      <c r="ZT123" s="220"/>
      <c r="ZU123" s="220"/>
      <c r="ZV123" s="220"/>
      <c r="ZW123" s="220"/>
      <c r="ZX123" s="220"/>
      <c r="ZY123" s="220"/>
      <c r="ZZ123" s="220"/>
      <c r="AAA123" s="220"/>
      <c r="AAB123" s="220"/>
      <c r="AAC123" s="220"/>
      <c r="AAD123" s="220"/>
      <c r="AAE123" s="220"/>
      <c r="AAF123" s="220"/>
      <c r="AAG123" s="220"/>
      <c r="AAH123" s="220"/>
      <c r="AAI123" s="220"/>
      <c r="AAJ123" s="220"/>
      <c r="AAK123" s="220"/>
      <c r="AAL123" s="220"/>
      <c r="AAM123" s="220"/>
      <c r="AAN123" s="220"/>
      <c r="AAO123" s="220"/>
      <c r="AAP123" s="220"/>
      <c r="AAQ123" s="220"/>
      <c r="AAR123" s="220"/>
      <c r="AAS123" s="220"/>
      <c r="AAT123" s="220"/>
      <c r="AAU123" s="220"/>
      <c r="AAV123" s="220"/>
      <c r="AAW123" s="220"/>
      <c r="AAX123" s="220"/>
      <c r="AAY123" s="220"/>
      <c r="AAZ123" s="220"/>
      <c r="ABA123" s="220"/>
      <c r="ABB123" s="220"/>
      <c r="ABC123" s="220"/>
      <c r="ABD123" s="220"/>
      <c r="ABE123" s="220"/>
      <c r="ABF123" s="220"/>
      <c r="ABG123" s="220"/>
      <c r="ABH123" s="220"/>
      <c r="ABI123" s="220"/>
      <c r="ABJ123" s="220"/>
      <c r="ABK123" s="220"/>
      <c r="ABL123" s="220"/>
      <c r="ABM123" s="220"/>
      <c r="ABN123" s="220"/>
      <c r="ABO123" s="220"/>
      <c r="ABP123" s="220"/>
      <c r="ABQ123" s="220"/>
      <c r="ABR123" s="220"/>
      <c r="ABS123" s="220"/>
      <c r="ABT123" s="220"/>
      <c r="ABU123" s="220"/>
      <c r="ABV123" s="220"/>
      <c r="ABW123" s="220"/>
      <c r="ABX123" s="220"/>
      <c r="ABY123" s="220"/>
      <c r="ABZ123" s="220"/>
      <c r="ACA123" s="220"/>
      <c r="ACB123" s="220"/>
      <c r="ACC123" s="220"/>
      <c r="ACD123" s="220"/>
      <c r="ACE123" s="220"/>
      <c r="ACF123" s="220"/>
      <c r="ACG123" s="220"/>
      <c r="ACH123" s="220"/>
      <c r="ACI123" s="220"/>
      <c r="ACJ123" s="220"/>
      <c r="ACK123" s="220"/>
      <c r="ACL123" s="220"/>
      <c r="ACM123" s="220"/>
      <c r="ACN123" s="220"/>
      <c r="ACO123" s="220"/>
      <c r="ACP123" s="220"/>
      <c r="ACQ123" s="220"/>
      <c r="ACR123" s="220"/>
      <c r="ACS123" s="220"/>
      <c r="ACT123" s="220"/>
      <c r="ACU123" s="220"/>
      <c r="ACV123" s="220"/>
      <c r="ACW123" s="220"/>
      <c r="ACX123" s="220"/>
      <c r="ACY123" s="220"/>
      <c r="ACZ123" s="220"/>
      <c r="ADA123" s="220"/>
      <c r="ADB123" s="220"/>
      <c r="ADC123" s="220"/>
      <c r="ADD123" s="220"/>
      <c r="ADE123" s="220"/>
      <c r="ADF123" s="220"/>
      <c r="ADG123" s="220"/>
      <c r="ADH123" s="220"/>
      <c r="ADI123" s="220"/>
      <c r="ADJ123" s="220"/>
      <c r="ADK123" s="220"/>
      <c r="ADL123" s="220"/>
      <c r="ADM123" s="220"/>
      <c r="ADN123" s="220"/>
      <c r="ADO123" s="220"/>
      <c r="ADP123" s="220"/>
      <c r="ADQ123" s="220"/>
      <c r="ADR123" s="220"/>
      <c r="ADS123" s="220"/>
      <c r="ADT123" s="220"/>
      <c r="ADU123" s="220"/>
      <c r="ADV123" s="220"/>
      <c r="ADW123" s="220"/>
      <c r="ADX123" s="220"/>
      <c r="ADY123" s="220"/>
      <c r="ADZ123" s="220"/>
      <c r="AEA123" s="220"/>
      <c r="AEB123" s="220"/>
      <c r="AEC123" s="220"/>
      <c r="AED123" s="220"/>
      <c r="AEE123" s="220"/>
      <c r="AEF123" s="220"/>
      <c r="AEG123" s="220"/>
      <c r="AEH123" s="220"/>
      <c r="AEI123" s="220"/>
      <c r="AEJ123" s="220"/>
      <c r="AEK123" s="220"/>
      <c r="AEL123" s="220"/>
      <c r="AEM123" s="220"/>
      <c r="AEN123" s="220"/>
      <c r="AEO123" s="220"/>
      <c r="AEP123" s="220"/>
      <c r="AEQ123" s="220"/>
      <c r="AER123" s="220"/>
      <c r="AES123" s="220"/>
      <c r="AET123" s="220"/>
      <c r="AEU123" s="220"/>
      <c r="AEV123" s="220"/>
      <c r="AEW123" s="220"/>
      <c r="AEX123" s="220"/>
      <c r="AEY123" s="220"/>
      <c r="AEZ123" s="220"/>
      <c r="AFA123" s="220"/>
      <c r="AFB123" s="220"/>
      <c r="AFC123" s="220"/>
      <c r="AFD123" s="220"/>
      <c r="AFE123" s="220"/>
      <c r="AFF123" s="220"/>
      <c r="AFG123" s="220"/>
      <c r="AFH123" s="220"/>
      <c r="AFI123" s="220"/>
      <c r="AFJ123" s="220"/>
      <c r="AFK123" s="220"/>
      <c r="AFL123" s="220"/>
      <c r="AFM123" s="220"/>
      <c r="AFN123" s="220"/>
      <c r="AFO123" s="220"/>
      <c r="AFP123" s="220"/>
      <c r="AFQ123" s="220"/>
      <c r="AFR123" s="220"/>
      <c r="AFS123" s="220"/>
      <c r="AFT123" s="220"/>
      <c r="AFU123" s="220"/>
      <c r="AFV123" s="220"/>
      <c r="AFW123" s="220"/>
      <c r="AFX123" s="220"/>
      <c r="AFY123" s="220"/>
      <c r="AFZ123" s="220"/>
      <c r="AGA123" s="220"/>
      <c r="AGB123" s="220"/>
      <c r="AGC123" s="220"/>
      <c r="AGD123" s="220"/>
      <c r="AGE123" s="220"/>
      <c r="AGF123" s="220"/>
      <c r="AGG123" s="220"/>
      <c r="AGH123" s="220"/>
      <c r="AGI123" s="220"/>
      <c r="AGJ123" s="220"/>
      <c r="AGK123" s="220"/>
      <c r="AGL123" s="220"/>
      <c r="AGM123" s="220"/>
      <c r="AGN123" s="220"/>
      <c r="AGO123" s="220"/>
      <c r="AGP123" s="220"/>
      <c r="AGQ123" s="220"/>
      <c r="AGR123" s="220"/>
      <c r="AGS123" s="220"/>
      <c r="AGT123" s="220"/>
      <c r="AGU123" s="220"/>
      <c r="AGV123" s="220"/>
      <c r="AGW123" s="220"/>
      <c r="AGX123" s="220"/>
      <c r="AGY123" s="220"/>
      <c r="AGZ123" s="220"/>
      <c r="AHA123" s="220"/>
      <c r="AHB123" s="220"/>
      <c r="AHC123" s="220"/>
      <c r="AHD123" s="220"/>
      <c r="AHE123" s="220"/>
      <c r="AHF123" s="220"/>
      <c r="AHG123" s="220"/>
      <c r="AHH123" s="220"/>
      <c r="AHI123" s="220"/>
      <c r="AHJ123" s="220"/>
      <c r="AHK123" s="220"/>
      <c r="AHL123" s="220"/>
      <c r="AHM123" s="220"/>
      <c r="AHN123" s="220"/>
      <c r="AHO123" s="220"/>
      <c r="AHP123" s="220"/>
      <c r="AHQ123" s="220"/>
      <c r="AHR123" s="220"/>
      <c r="AHS123" s="220"/>
      <c r="AHT123" s="220"/>
      <c r="AHU123" s="220"/>
      <c r="AHV123" s="220"/>
      <c r="AHW123" s="220"/>
      <c r="AHX123" s="220"/>
      <c r="AHY123" s="220"/>
      <c r="AHZ123" s="220"/>
      <c r="AIA123" s="220"/>
      <c r="AIB123" s="220"/>
      <c r="AIC123" s="220"/>
      <c r="AID123" s="220"/>
      <c r="AIE123" s="220"/>
      <c r="AIF123" s="220"/>
      <c r="AIG123" s="220"/>
      <c r="AIH123" s="220"/>
      <c r="AII123" s="220"/>
      <c r="AIJ123" s="220"/>
      <c r="AIK123" s="220"/>
      <c r="AIL123" s="220"/>
      <c r="AIM123" s="220"/>
      <c r="AIN123" s="220"/>
      <c r="AIO123" s="220"/>
      <c r="AIP123" s="220"/>
      <c r="AIQ123" s="220"/>
      <c r="AIR123" s="220"/>
      <c r="AIS123" s="220"/>
      <c r="AIT123" s="220"/>
      <c r="AIU123" s="220"/>
      <c r="AIV123" s="220"/>
      <c r="AIW123" s="220"/>
      <c r="AIX123" s="220"/>
      <c r="AIY123" s="220"/>
      <c r="AIZ123" s="220"/>
      <c r="AJA123" s="220"/>
      <c r="AJB123" s="220"/>
      <c r="AJC123" s="220"/>
      <c r="AJD123" s="220"/>
      <c r="AJE123" s="220"/>
      <c r="AJF123" s="220"/>
      <c r="AJG123" s="220"/>
      <c r="AJH123" s="220"/>
      <c r="AJI123" s="220"/>
      <c r="AJJ123" s="220"/>
      <c r="AJK123" s="220"/>
      <c r="AJL123" s="220"/>
      <c r="AJM123" s="220"/>
      <c r="AJN123" s="220"/>
      <c r="AJO123" s="220"/>
      <c r="AJP123" s="220"/>
      <c r="AJQ123" s="220"/>
      <c r="AJR123" s="220"/>
      <c r="AJS123" s="220"/>
      <c r="AJT123" s="220"/>
      <c r="AJU123" s="220"/>
      <c r="AJV123" s="220"/>
      <c r="AJW123" s="220"/>
      <c r="AJX123" s="220"/>
      <c r="AJY123" s="220"/>
      <c r="AJZ123" s="220"/>
      <c r="AKA123" s="220"/>
      <c r="AKB123" s="220"/>
      <c r="AKC123" s="220"/>
      <c r="AKD123" s="220"/>
      <c r="AKE123" s="220"/>
      <c r="AKF123" s="220"/>
      <c r="AKG123" s="220"/>
      <c r="AKH123" s="220"/>
      <c r="AKI123" s="220"/>
      <c r="AKJ123" s="220"/>
      <c r="AKK123" s="220"/>
      <c r="AKL123" s="220"/>
      <c r="AKM123" s="220"/>
      <c r="AKN123" s="220"/>
      <c r="AKO123" s="220"/>
      <c r="AKP123" s="220"/>
      <c r="AKQ123" s="220"/>
      <c r="AKR123" s="220"/>
      <c r="AKS123" s="220"/>
      <c r="AKT123" s="220"/>
      <c r="AKU123" s="220"/>
      <c r="AKV123" s="220"/>
      <c r="AKW123" s="220"/>
      <c r="AKX123" s="220"/>
      <c r="AKY123" s="220"/>
      <c r="AKZ123" s="220"/>
      <c r="ALA123" s="220"/>
      <c r="ALB123" s="220"/>
      <c r="ALC123" s="220"/>
      <c r="ALD123" s="220"/>
      <c r="ALE123" s="220"/>
      <c r="ALF123" s="220"/>
      <c r="ALG123" s="220"/>
      <c r="ALH123" s="220"/>
      <c r="ALI123" s="220"/>
      <c r="ALJ123" s="220"/>
      <c r="ALK123" s="220"/>
      <c r="ALL123" s="220"/>
      <c r="ALM123" s="220"/>
      <c r="ALN123" s="220"/>
      <c r="ALO123" s="220"/>
      <c r="ALP123" s="220"/>
      <c r="ALQ123" s="220"/>
      <c r="ALR123" s="220"/>
      <c r="ALS123" s="220"/>
      <c r="ALT123" s="220"/>
      <c r="ALU123" s="220"/>
      <c r="ALV123" s="220"/>
      <c r="ALW123" s="220"/>
      <c r="ALX123" s="220"/>
      <c r="ALY123" s="220"/>
      <c r="ALZ123" s="220"/>
      <c r="AMA123" s="220"/>
      <c r="AMB123" s="220"/>
      <c r="AMC123" s="220"/>
      <c r="AMD123" s="220"/>
      <c r="AME123" s="220"/>
      <c r="AMF123" s="220"/>
      <c r="AMG123" s="220"/>
      <c r="AMH123" s="220"/>
      <c r="AMI123" s="220"/>
      <c r="AMJ123" s="220"/>
      <c r="AMK123" s="220"/>
      <c r="AML123" s="220"/>
      <c r="AMM123" s="220"/>
      <c r="AMN123" s="220"/>
      <c r="AMO123" s="220"/>
      <c r="AMP123" s="220"/>
      <c r="AMQ123" s="220"/>
      <c r="AMR123" s="220"/>
      <c r="AMS123" s="220"/>
      <c r="AMT123" s="220"/>
      <c r="AMU123" s="220"/>
      <c r="AMV123" s="220"/>
      <c r="AMW123" s="220"/>
      <c r="AMX123" s="220"/>
      <c r="AMY123" s="220"/>
      <c r="AMZ123" s="220"/>
      <c r="ANA123" s="220"/>
      <c r="ANB123" s="220"/>
      <c r="ANC123" s="220"/>
      <c r="AND123" s="220"/>
      <c r="ANE123" s="220"/>
      <c r="ANF123" s="220"/>
      <c r="ANG123" s="220"/>
      <c r="ANH123" s="220"/>
      <c r="ANI123" s="220"/>
      <c r="ANJ123" s="220"/>
      <c r="ANK123" s="220"/>
      <c r="ANL123" s="220"/>
      <c r="ANM123" s="220"/>
      <c r="ANN123" s="220"/>
      <c r="ANO123" s="220"/>
      <c r="ANP123" s="220"/>
      <c r="ANQ123" s="220"/>
      <c r="ANR123" s="220"/>
      <c r="ANS123" s="220"/>
      <c r="ANT123" s="220"/>
      <c r="ANU123" s="220"/>
      <c r="ANV123" s="220"/>
      <c r="ANW123" s="220"/>
      <c r="ANX123" s="220"/>
      <c r="ANY123" s="220"/>
      <c r="ANZ123" s="220"/>
      <c r="AOA123" s="220"/>
      <c r="AOB123" s="220"/>
      <c r="AOC123" s="220"/>
      <c r="AOD123" s="220"/>
      <c r="AOE123" s="220"/>
      <c r="AOF123" s="220"/>
      <c r="AOG123" s="220"/>
      <c r="AOH123" s="220"/>
      <c r="AOI123" s="220"/>
      <c r="AOJ123" s="220"/>
      <c r="AOK123" s="220"/>
      <c r="AOL123" s="220"/>
      <c r="AOM123" s="220"/>
      <c r="AON123" s="220"/>
      <c r="AOO123" s="220"/>
      <c r="AOP123" s="220"/>
      <c r="AOQ123" s="220"/>
      <c r="AOR123" s="220"/>
      <c r="AOS123" s="220"/>
      <c r="AOT123" s="220"/>
      <c r="AOU123" s="220"/>
      <c r="AOV123" s="220"/>
      <c r="AOW123" s="220"/>
      <c r="AOX123" s="220"/>
      <c r="AOY123" s="220"/>
      <c r="AOZ123" s="220"/>
      <c r="APA123" s="220"/>
      <c r="APB123" s="220"/>
      <c r="APC123" s="220"/>
      <c r="APD123" s="220"/>
      <c r="APE123" s="220"/>
      <c r="APF123" s="220"/>
      <c r="APG123" s="220"/>
      <c r="APH123" s="220"/>
      <c r="API123" s="220"/>
      <c r="APJ123" s="220"/>
      <c r="APK123" s="220"/>
      <c r="APL123" s="220"/>
      <c r="APM123" s="220"/>
      <c r="APN123" s="220"/>
      <c r="APO123" s="220"/>
      <c r="APP123" s="220"/>
      <c r="APQ123" s="220"/>
      <c r="APR123" s="220"/>
      <c r="APS123" s="220"/>
      <c r="APT123" s="220"/>
      <c r="APU123" s="220"/>
      <c r="APV123" s="220"/>
      <c r="APW123" s="220"/>
      <c r="APX123" s="220"/>
      <c r="APY123" s="220"/>
      <c r="APZ123" s="220"/>
      <c r="AQA123" s="220"/>
      <c r="AQB123" s="220"/>
      <c r="AQC123" s="220"/>
      <c r="AQD123" s="220"/>
      <c r="AQE123" s="220"/>
      <c r="AQF123" s="220"/>
      <c r="AQG123" s="220"/>
      <c r="AQH123" s="220"/>
      <c r="AQI123" s="220"/>
      <c r="AQJ123" s="220"/>
      <c r="AQK123" s="220"/>
      <c r="AQL123" s="220"/>
      <c r="AQM123" s="220"/>
      <c r="AQN123" s="220"/>
      <c r="AQO123" s="220"/>
      <c r="AQP123" s="220"/>
      <c r="AQQ123" s="220"/>
      <c r="AQR123" s="220"/>
      <c r="AQS123" s="220"/>
      <c r="AQT123" s="220"/>
      <c r="AQU123" s="220"/>
      <c r="AQV123" s="220"/>
      <c r="AQW123" s="220"/>
      <c r="AQX123" s="220"/>
      <c r="AQY123" s="220"/>
      <c r="AQZ123" s="220"/>
      <c r="ARA123" s="220"/>
      <c r="ARB123" s="220"/>
      <c r="ARC123" s="220"/>
      <c r="ARD123" s="220"/>
      <c r="ARE123" s="220"/>
      <c r="ARF123" s="220"/>
      <c r="ARG123" s="220"/>
      <c r="ARH123" s="220"/>
      <c r="ARI123" s="220"/>
      <c r="ARJ123" s="220"/>
      <c r="ARK123" s="220"/>
      <c r="ARL123" s="220"/>
      <c r="ARM123" s="220"/>
      <c r="ARN123" s="220"/>
      <c r="ARO123" s="220"/>
      <c r="ARP123" s="220"/>
      <c r="ARQ123" s="220"/>
      <c r="ARR123" s="220"/>
      <c r="ARS123" s="220"/>
      <c r="ART123" s="220"/>
      <c r="ARU123" s="220"/>
      <c r="ARV123" s="220"/>
      <c r="ARW123" s="220"/>
      <c r="ARX123" s="220"/>
      <c r="ARY123" s="220"/>
      <c r="ARZ123" s="220"/>
      <c r="ASA123" s="220"/>
      <c r="ASB123" s="220"/>
      <c r="ASC123" s="220"/>
      <c r="ASD123" s="220"/>
      <c r="ASE123" s="220"/>
      <c r="ASF123" s="220"/>
      <c r="ASG123" s="220"/>
      <c r="ASH123" s="220"/>
      <c r="ASI123" s="220"/>
      <c r="ASJ123" s="220"/>
      <c r="ASK123" s="220"/>
      <c r="ASL123" s="220"/>
      <c r="ASM123" s="220"/>
      <c r="ASN123" s="220"/>
      <c r="ASO123" s="220"/>
      <c r="ASP123" s="220"/>
      <c r="ASQ123" s="220"/>
      <c r="ASR123" s="220"/>
      <c r="ASS123" s="220"/>
      <c r="AST123" s="220"/>
      <c r="ASU123" s="220"/>
      <c r="ASV123" s="220"/>
      <c r="ASW123" s="220"/>
      <c r="ASX123" s="220"/>
      <c r="ASY123" s="220"/>
      <c r="ASZ123" s="220"/>
      <c r="ATA123" s="220"/>
      <c r="ATB123" s="220"/>
      <c r="ATC123" s="220"/>
      <c r="ATD123" s="220"/>
      <c r="ATE123" s="220"/>
      <c r="ATF123" s="220"/>
      <c r="ATG123" s="220"/>
      <c r="ATH123" s="220"/>
      <c r="ATI123" s="220"/>
      <c r="ATJ123" s="220"/>
      <c r="ATK123" s="220"/>
      <c r="ATL123" s="220"/>
      <c r="ATM123" s="220"/>
      <c r="ATN123" s="220"/>
      <c r="ATO123" s="220"/>
      <c r="ATP123" s="220"/>
      <c r="ATQ123" s="220"/>
      <c r="ATR123" s="220"/>
      <c r="ATS123" s="220"/>
      <c r="ATT123" s="220"/>
      <c r="ATU123" s="220"/>
      <c r="ATV123" s="220"/>
      <c r="ATW123" s="220"/>
      <c r="ATX123" s="220"/>
      <c r="ATY123" s="220"/>
      <c r="ATZ123" s="220"/>
      <c r="AUA123" s="220"/>
      <c r="AUB123" s="220"/>
      <c r="AUC123" s="220"/>
      <c r="AUD123" s="220"/>
      <c r="AUE123" s="220"/>
      <c r="AUF123" s="220"/>
      <c r="AUG123" s="220"/>
      <c r="AUH123" s="220"/>
      <c r="AUI123" s="220"/>
      <c r="AUJ123" s="220"/>
      <c r="AUK123" s="220"/>
      <c r="AUL123" s="220"/>
      <c r="AUM123" s="220"/>
      <c r="AUN123" s="220"/>
      <c r="AUO123" s="220"/>
      <c r="AUP123" s="220"/>
      <c r="AUQ123" s="220"/>
      <c r="AUR123" s="220"/>
      <c r="AUS123" s="220"/>
      <c r="AUT123" s="220"/>
      <c r="AUU123" s="220"/>
      <c r="AUV123" s="220"/>
      <c r="AUW123" s="220"/>
      <c r="AUX123" s="220"/>
      <c r="AUY123" s="220"/>
      <c r="AUZ123" s="220"/>
      <c r="AVA123" s="220"/>
      <c r="AVB123" s="220"/>
      <c r="AVC123" s="220"/>
      <c r="AVD123" s="220"/>
      <c r="AVE123" s="220"/>
      <c r="AVF123" s="220"/>
      <c r="AVG123" s="220"/>
      <c r="AVH123" s="220"/>
      <c r="AVI123" s="220"/>
      <c r="AVJ123" s="220"/>
      <c r="AVK123" s="220"/>
      <c r="AVL123" s="220"/>
      <c r="AVM123" s="220"/>
      <c r="AVN123" s="220"/>
      <c r="AVO123" s="220"/>
      <c r="AVP123" s="220"/>
      <c r="AVQ123" s="220"/>
      <c r="AVR123" s="220"/>
      <c r="AVS123" s="220"/>
      <c r="AVT123" s="220"/>
      <c r="AVU123" s="220"/>
      <c r="AVV123" s="220"/>
      <c r="AVW123" s="220"/>
      <c r="AVX123" s="220"/>
      <c r="AVY123" s="220"/>
      <c r="AVZ123" s="220"/>
      <c r="AWA123" s="220"/>
      <c r="AWB123" s="220"/>
      <c r="AWC123" s="220"/>
      <c r="AWD123" s="220"/>
      <c r="AWE123" s="220"/>
      <c r="AWF123" s="220"/>
      <c r="AWG123" s="220"/>
      <c r="AWH123" s="220"/>
      <c r="AWI123" s="220"/>
      <c r="AWJ123" s="220"/>
      <c r="AWK123" s="220"/>
      <c r="AWL123" s="220"/>
      <c r="AWM123" s="220"/>
      <c r="AWN123" s="220"/>
      <c r="AWO123" s="220"/>
      <c r="AWP123" s="220"/>
      <c r="AWQ123" s="220"/>
      <c r="AWR123" s="220"/>
      <c r="AWS123" s="220"/>
      <c r="AWT123" s="220"/>
      <c r="AWU123" s="220"/>
      <c r="AWV123" s="220"/>
      <c r="AWW123" s="220"/>
      <c r="AWX123" s="220"/>
      <c r="AWY123" s="220"/>
      <c r="AWZ123" s="220"/>
      <c r="AXA123" s="220"/>
      <c r="AXB123" s="220"/>
      <c r="AXC123" s="220"/>
      <c r="AXD123" s="220"/>
      <c r="AXE123" s="220"/>
      <c r="AXF123" s="220"/>
      <c r="AXG123" s="220"/>
      <c r="AXH123" s="220"/>
      <c r="AXI123" s="220"/>
      <c r="AXJ123" s="220"/>
      <c r="AXK123" s="220"/>
      <c r="AXL123" s="220"/>
      <c r="AXM123" s="220"/>
      <c r="AXN123" s="220"/>
      <c r="AXO123" s="220"/>
      <c r="AXP123" s="220"/>
      <c r="AXQ123" s="220"/>
      <c r="AXR123" s="220"/>
      <c r="AXS123" s="220"/>
      <c r="AXT123" s="220"/>
      <c r="AXU123" s="220"/>
      <c r="AXV123" s="220"/>
      <c r="AXW123" s="220"/>
      <c r="AXX123" s="220"/>
      <c r="AXY123" s="220"/>
      <c r="AXZ123" s="220"/>
      <c r="AYA123" s="220"/>
      <c r="AYB123" s="220"/>
      <c r="AYC123" s="220"/>
      <c r="AYD123" s="220"/>
      <c r="AYE123" s="220"/>
      <c r="AYF123" s="220"/>
      <c r="AYG123" s="220"/>
      <c r="AYH123" s="220"/>
      <c r="AYI123" s="220"/>
      <c r="AYJ123" s="220"/>
      <c r="AYK123" s="220"/>
      <c r="AYL123" s="220"/>
      <c r="AYM123" s="220"/>
      <c r="AYN123" s="220"/>
      <c r="AYO123" s="220"/>
      <c r="AYP123" s="220"/>
      <c r="AYQ123" s="220"/>
      <c r="AYR123" s="220"/>
      <c r="AYS123" s="220"/>
      <c r="AYT123" s="220"/>
      <c r="AYU123" s="220"/>
      <c r="AYV123" s="220"/>
      <c r="AYW123" s="220"/>
      <c r="AYX123" s="220"/>
      <c r="AYY123" s="220"/>
      <c r="AYZ123" s="220"/>
      <c r="AZA123" s="220"/>
      <c r="AZB123" s="220"/>
      <c r="AZC123" s="220"/>
      <c r="AZD123" s="220"/>
      <c r="AZE123" s="220"/>
      <c r="AZF123" s="220"/>
      <c r="AZG123" s="220"/>
      <c r="AZH123" s="220"/>
      <c r="AZI123" s="220"/>
      <c r="AZJ123" s="220"/>
      <c r="AZK123" s="220"/>
      <c r="AZL123" s="220"/>
      <c r="AZM123" s="220"/>
      <c r="AZN123" s="220"/>
      <c r="AZO123" s="220"/>
      <c r="AZP123" s="220"/>
      <c r="AZQ123" s="220"/>
      <c r="AZR123" s="220"/>
      <c r="AZS123" s="220"/>
      <c r="AZT123" s="220"/>
      <c r="AZU123" s="220"/>
      <c r="AZV123" s="220"/>
      <c r="AZW123" s="220"/>
      <c r="AZX123" s="220"/>
      <c r="AZY123" s="220"/>
      <c r="AZZ123" s="220"/>
      <c r="BAA123" s="220"/>
      <c r="BAB123" s="220"/>
      <c r="BAC123" s="220"/>
      <c r="BAD123" s="220"/>
      <c r="BAE123" s="220"/>
      <c r="BAF123" s="220"/>
      <c r="BAG123" s="220"/>
      <c r="BAH123" s="220"/>
      <c r="BAI123" s="220"/>
      <c r="BAJ123" s="220"/>
      <c r="BAK123" s="220"/>
      <c r="BAL123" s="220"/>
      <c r="BAM123" s="220"/>
      <c r="BAN123" s="220"/>
      <c r="BAO123" s="220"/>
      <c r="BAP123" s="220"/>
      <c r="BAQ123" s="220"/>
      <c r="BAR123" s="220"/>
      <c r="BAS123" s="220"/>
      <c r="BAT123" s="220"/>
      <c r="BAU123" s="220"/>
      <c r="BAV123" s="220"/>
      <c r="BAW123" s="220"/>
      <c r="BAX123" s="220"/>
      <c r="BAY123" s="220"/>
      <c r="BAZ123" s="220"/>
      <c r="BBA123" s="220"/>
      <c r="BBB123" s="220"/>
      <c r="BBC123" s="220"/>
      <c r="BBD123" s="220"/>
      <c r="BBE123" s="220"/>
      <c r="BBF123" s="220"/>
      <c r="BBG123" s="220"/>
      <c r="BBH123" s="220"/>
      <c r="BBI123" s="220"/>
      <c r="BBJ123" s="220"/>
      <c r="BBK123" s="220"/>
      <c r="BBL123" s="220"/>
      <c r="BBM123" s="220"/>
      <c r="BBN123" s="220"/>
      <c r="BBO123" s="220"/>
      <c r="BBP123" s="220"/>
      <c r="BBQ123" s="220"/>
      <c r="BBR123" s="220"/>
      <c r="BBS123" s="220"/>
      <c r="BBT123" s="220"/>
      <c r="BBU123" s="220"/>
      <c r="BBV123" s="220"/>
      <c r="BBW123" s="220"/>
      <c r="BBX123" s="220"/>
      <c r="BBY123" s="220"/>
      <c r="BBZ123" s="220"/>
      <c r="BCA123" s="220"/>
      <c r="BCB123" s="220"/>
      <c r="BCC123" s="220"/>
      <c r="BCD123" s="220"/>
      <c r="BCE123" s="220"/>
      <c r="BCF123" s="220"/>
      <c r="BCG123" s="220"/>
      <c r="BCH123" s="220"/>
      <c r="BCI123" s="220"/>
      <c r="BCJ123" s="220"/>
      <c r="BCK123" s="220"/>
      <c r="BCL123" s="220"/>
      <c r="BCM123" s="220"/>
      <c r="BCN123" s="220"/>
      <c r="BCO123" s="220"/>
      <c r="BCP123" s="220"/>
      <c r="BCQ123" s="220"/>
      <c r="BCR123" s="220"/>
      <c r="BCS123" s="220"/>
      <c r="BCT123" s="220"/>
      <c r="BCU123" s="220"/>
      <c r="BCV123" s="220"/>
      <c r="BCW123" s="220"/>
      <c r="BCX123" s="220"/>
      <c r="BCY123" s="220"/>
      <c r="BCZ123" s="220"/>
      <c r="BDA123" s="220"/>
      <c r="BDB123" s="220"/>
      <c r="BDC123" s="220"/>
      <c r="BDD123" s="220"/>
      <c r="BDE123" s="220"/>
      <c r="BDF123" s="220"/>
      <c r="BDG123" s="220"/>
      <c r="BDH123" s="220"/>
      <c r="BDI123" s="220"/>
      <c r="BDJ123" s="220"/>
      <c r="BDK123" s="220"/>
      <c r="BDL123" s="220"/>
      <c r="BDM123" s="220"/>
      <c r="BDN123" s="220"/>
      <c r="BDO123" s="220"/>
      <c r="BDP123" s="220"/>
      <c r="BDQ123" s="220"/>
      <c r="BDR123" s="220"/>
      <c r="BDS123" s="220"/>
      <c r="BDT123" s="220"/>
      <c r="BDU123" s="220"/>
      <c r="BDV123" s="220"/>
      <c r="BDW123" s="220"/>
      <c r="BDX123" s="220"/>
      <c r="BDY123" s="220"/>
      <c r="BDZ123" s="220"/>
      <c r="BEA123" s="220"/>
      <c r="BEB123" s="220"/>
      <c r="BEC123" s="220"/>
      <c r="BED123" s="220"/>
      <c r="BEE123" s="220"/>
      <c r="BEF123" s="220"/>
      <c r="BEG123" s="220"/>
      <c r="BEH123" s="220"/>
      <c r="BEI123" s="220"/>
      <c r="BEJ123" s="220"/>
      <c r="BEK123" s="220"/>
      <c r="BEL123" s="220"/>
      <c r="BEM123" s="220"/>
      <c r="BEN123" s="220"/>
      <c r="BEO123" s="220"/>
      <c r="BEP123" s="220"/>
      <c r="BEQ123" s="220"/>
      <c r="BER123" s="220"/>
      <c r="BES123" s="220"/>
      <c r="BET123" s="220"/>
      <c r="BEU123" s="220"/>
      <c r="BEV123" s="220"/>
      <c r="BEW123" s="220"/>
      <c r="BEX123" s="220"/>
      <c r="BEY123" s="220"/>
      <c r="BEZ123" s="220"/>
      <c r="BFA123" s="220"/>
      <c r="BFB123" s="220"/>
      <c r="BFC123" s="220"/>
      <c r="BFD123" s="220"/>
      <c r="BFE123" s="220"/>
      <c r="BFF123" s="220"/>
      <c r="BFG123" s="220"/>
      <c r="BFH123" s="220"/>
      <c r="BFI123" s="220"/>
      <c r="BFJ123" s="220"/>
      <c r="BFK123" s="220"/>
      <c r="BFL123" s="220"/>
      <c r="BFM123" s="220"/>
      <c r="BFN123" s="220"/>
      <c r="BFO123" s="220"/>
      <c r="BFP123" s="220"/>
      <c r="BFQ123" s="220"/>
      <c r="BFR123" s="220"/>
      <c r="BFS123" s="220"/>
      <c r="BFT123" s="220"/>
      <c r="BFU123" s="220"/>
      <c r="BFV123" s="220"/>
      <c r="BFW123" s="220"/>
      <c r="BFX123" s="220"/>
      <c r="BFY123" s="220"/>
      <c r="BFZ123" s="220"/>
      <c r="BGA123" s="220"/>
      <c r="BGB123" s="220"/>
      <c r="BGC123" s="220"/>
      <c r="BGD123" s="220"/>
      <c r="BGE123" s="220"/>
      <c r="BGF123" s="220"/>
      <c r="BGG123" s="220"/>
      <c r="BGH123" s="220"/>
      <c r="BGI123" s="220"/>
      <c r="BGJ123" s="220"/>
      <c r="BGK123" s="220"/>
      <c r="BGL123" s="220"/>
      <c r="BGM123" s="220"/>
      <c r="BGN123" s="220"/>
      <c r="BGO123" s="220"/>
      <c r="BGP123" s="220"/>
      <c r="BGQ123" s="220"/>
      <c r="BGR123" s="220"/>
      <c r="BGS123" s="220"/>
      <c r="BGT123" s="220"/>
      <c r="BGU123" s="220"/>
      <c r="BGV123" s="220"/>
      <c r="BGW123" s="220"/>
      <c r="BGX123" s="220"/>
      <c r="BGY123" s="220"/>
      <c r="BGZ123" s="220"/>
      <c r="BHA123" s="220"/>
      <c r="BHB123" s="220"/>
      <c r="BHC123" s="220"/>
      <c r="BHD123" s="220"/>
      <c r="BHE123" s="220"/>
      <c r="BHF123" s="220"/>
      <c r="BHG123" s="220"/>
      <c r="BHH123" s="220"/>
      <c r="BHI123" s="220"/>
      <c r="BHJ123" s="220"/>
      <c r="BHK123" s="220"/>
      <c r="BHL123" s="220"/>
      <c r="BHM123" s="220"/>
      <c r="BHN123" s="220"/>
      <c r="BHO123" s="220"/>
      <c r="BHP123" s="220"/>
      <c r="BHQ123" s="220"/>
      <c r="BHR123" s="220"/>
      <c r="BHS123" s="220"/>
      <c r="BHT123" s="220"/>
      <c r="BHU123" s="220"/>
      <c r="BHV123" s="220"/>
      <c r="BHW123" s="220"/>
      <c r="BHX123" s="220"/>
      <c r="BHY123" s="220"/>
      <c r="BHZ123" s="220"/>
      <c r="BIA123" s="220"/>
      <c r="BIB123" s="220"/>
      <c r="BIC123" s="220"/>
      <c r="BID123" s="220"/>
      <c r="BIE123" s="220"/>
      <c r="BIF123" s="220"/>
      <c r="BIG123" s="220"/>
      <c r="BIH123" s="220"/>
      <c r="BII123" s="220"/>
      <c r="BIJ123" s="220"/>
      <c r="BIK123" s="220"/>
      <c r="BIL123" s="220"/>
      <c r="BIM123" s="220"/>
      <c r="BIN123" s="220"/>
      <c r="BIO123" s="220"/>
      <c r="BIP123" s="220"/>
      <c r="BIQ123" s="220"/>
      <c r="BIR123" s="220"/>
      <c r="BIS123" s="220"/>
      <c r="BIT123" s="220"/>
      <c r="BIU123" s="220"/>
      <c r="BIV123" s="220"/>
      <c r="BIW123" s="220"/>
      <c r="BIX123" s="220"/>
      <c r="BIY123" s="220"/>
      <c r="BIZ123" s="220"/>
      <c r="BJA123" s="220"/>
      <c r="BJB123" s="220"/>
      <c r="BJC123" s="220"/>
      <c r="BJD123" s="220"/>
      <c r="BJE123" s="220"/>
      <c r="BJF123" s="220"/>
      <c r="BJG123" s="220"/>
      <c r="BJH123" s="220"/>
      <c r="BJI123" s="220"/>
      <c r="BJJ123" s="220"/>
      <c r="BJK123" s="220"/>
      <c r="BJL123" s="220"/>
      <c r="BJM123" s="220"/>
      <c r="BJN123" s="220"/>
      <c r="BJO123" s="220"/>
      <c r="BJP123" s="220"/>
      <c r="BJQ123" s="220"/>
      <c r="BJR123" s="220"/>
      <c r="BJS123" s="220"/>
      <c r="BJT123" s="220"/>
      <c r="BJU123" s="220"/>
      <c r="BJV123" s="220"/>
      <c r="BJW123" s="220"/>
      <c r="BJX123" s="220"/>
      <c r="BJY123" s="220"/>
      <c r="BJZ123" s="220"/>
      <c r="BKA123" s="220"/>
      <c r="BKB123" s="220"/>
      <c r="BKC123" s="220"/>
      <c r="BKD123" s="220"/>
      <c r="BKE123" s="220"/>
      <c r="BKF123" s="220"/>
      <c r="BKG123" s="220"/>
      <c r="BKH123" s="220"/>
      <c r="BKI123" s="220"/>
      <c r="BKJ123" s="220"/>
      <c r="BKK123" s="220"/>
      <c r="BKL123" s="220"/>
      <c r="BKM123" s="220"/>
      <c r="BKN123" s="220"/>
      <c r="BKO123" s="220"/>
      <c r="BKP123" s="220"/>
      <c r="BKQ123" s="220"/>
      <c r="BKR123" s="220"/>
      <c r="BKS123" s="220"/>
      <c r="BKT123" s="220"/>
      <c r="BKU123" s="220"/>
      <c r="BKV123" s="220"/>
      <c r="BKW123" s="220"/>
      <c r="BKX123" s="220"/>
      <c r="BKY123" s="220"/>
      <c r="BKZ123" s="220"/>
      <c r="BLA123" s="220"/>
      <c r="BLB123" s="220"/>
      <c r="BLC123" s="220"/>
      <c r="BLD123" s="220"/>
      <c r="BLE123" s="220"/>
      <c r="BLF123" s="220"/>
      <c r="BLG123" s="220"/>
      <c r="BLH123" s="220"/>
      <c r="BLI123" s="220"/>
      <c r="BLJ123" s="220"/>
      <c r="BLK123" s="220"/>
      <c r="BLL123" s="220"/>
      <c r="BLM123" s="220"/>
      <c r="BLN123" s="220"/>
      <c r="BLO123" s="220"/>
      <c r="BLP123" s="220"/>
      <c r="BLQ123" s="220"/>
      <c r="BLR123" s="220"/>
      <c r="BLS123" s="220"/>
      <c r="BLT123" s="220"/>
      <c r="BLU123" s="220"/>
      <c r="BLV123" s="220"/>
      <c r="BLW123" s="220"/>
      <c r="BLX123" s="220"/>
      <c r="BLY123" s="220"/>
      <c r="BLZ123" s="220"/>
      <c r="BMA123" s="220"/>
      <c r="BMB123" s="220"/>
      <c r="BMC123" s="220"/>
      <c r="BMD123" s="220"/>
      <c r="BME123" s="220"/>
      <c r="BMF123" s="220"/>
      <c r="BMG123" s="220"/>
      <c r="BMH123" s="220"/>
      <c r="BMI123" s="220"/>
      <c r="BMJ123" s="220"/>
      <c r="BMK123" s="220"/>
      <c r="BML123" s="220"/>
      <c r="BMM123" s="220"/>
      <c r="BMN123" s="220"/>
      <c r="BMO123" s="220"/>
      <c r="BMP123" s="220"/>
      <c r="BMQ123" s="220"/>
      <c r="BMR123" s="220"/>
      <c r="BMS123" s="220"/>
      <c r="BMT123" s="220"/>
      <c r="BMU123" s="220"/>
      <c r="BMV123" s="220"/>
      <c r="BMW123" s="220"/>
      <c r="BMX123" s="220"/>
      <c r="BMY123" s="220"/>
      <c r="BMZ123" s="220"/>
      <c r="BNA123" s="220"/>
      <c r="BNB123" s="220"/>
      <c r="BNC123" s="220"/>
      <c r="BND123" s="220"/>
      <c r="BNE123" s="220"/>
      <c r="BNF123" s="220"/>
      <c r="BNG123" s="220"/>
      <c r="BNH123" s="220"/>
      <c r="BNI123" s="220"/>
      <c r="BNJ123" s="220"/>
      <c r="BNK123" s="220"/>
      <c r="BNL123" s="220"/>
      <c r="BNM123" s="220"/>
      <c r="BNN123" s="220"/>
      <c r="BNO123" s="220"/>
      <c r="BNP123" s="220"/>
      <c r="BNQ123" s="220"/>
      <c r="BNR123" s="220"/>
      <c r="BNS123" s="220"/>
      <c r="BNT123" s="220"/>
      <c r="BNU123" s="220"/>
      <c r="BNV123" s="220"/>
      <c r="BNW123" s="220"/>
      <c r="BNX123" s="220"/>
      <c r="BNY123" s="220"/>
      <c r="BNZ123" s="220"/>
      <c r="BOA123" s="220"/>
      <c r="BOB123" s="220"/>
      <c r="BOC123" s="220"/>
      <c r="BOD123" s="220"/>
      <c r="BOE123" s="220"/>
      <c r="BOF123" s="220"/>
      <c r="BOG123" s="220"/>
      <c r="BOH123" s="220"/>
      <c r="BOI123" s="220"/>
      <c r="BOJ123" s="220"/>
      <c r="BOK123" s="220"/>
      <c r="BOL123" s="220"/>
      <c r="BOM123" s="220"/>
      <c r="BON123" s="220"/>
      <c r="BOO123" s="220"/>
      <c r="BOP123" s="220"/>
      <c r="BOQ123" s="220"/>
      <c r="BOR123" s="220"/>
      <c r="BOS123" s="220"/>
      <c r="BOT123" s="220"/>
      <c r="BOU123" s="220"/>
      <c r="BOV123" s="220"/>
      <c r="BOW123" s="220"/>
      <c r="BOX123" s="220"/>
      <c r="BOY123" s="220"/>
      <c r="BOZ123" s="220"/>
      <c r="BPA123" s="220"/>
      <c r="BPB123" s="220"/>
      <c r="BPC123" s="220"/>
      <c r="BPD123" s="220"/>
      <c r="BPE123" s="220"/>
      <c r="BPF123" s="220"/>
      <c r="BPG123" s="220"/>
      <c r="BPH123" s="220"/>
      <c r="BPI123" s="220"/>
      <c r="BPJ123" s="220"/>
      <c r="BPK123" s="220"/>
      <c r="BPL123" s="220"/>
      <c r="BPM123" s="220"/>
      <c r="BPN123" s="220"/>
      <c r="BPO123" s="220"/>
      <c r="BPP123" s="220"/>
      <c r="BPQ123" s="220"/>
      <c r="BPR123" s="220"/>
      <c r="BPS123" s="220"/>
      <c r="BPT123" s="220"/>
      <c r="BPU123" s="220"/>
      <c r="BPV123" s="220"/>
      <c r="BPW123" s="220"/>
      <c r="BPX123" s="220"/>
      <c r="BPY123" s="220"/>
      <c r="BPZ123" s="220"/>
      <c r="BQA123" s="220"/>
      <c r="BQB123" s="220"/>
      <c r="BQC123" s="220"/>
      <c r="BQD123" s="220"/>
      <c r="BQE123" s="220"/>
      <c r="BQF123" s="220"/>
      <c r="BQG123" s="220"/>
      <c r="BQH123" s="220"/>
      <c r="BQI123" s="220"/>
      <c r="BQJ123" s="220"/>
      <c r="BQK123" s="220"/>
      <c r="BQL123" s="220"/>
      <c r="BQM123" s="220"/>
      <c r="BQN123" s="220"/>
      <c r="BQO123" s="220"/>
      <c r="BQP123" s="220"/>
      <c r="BQQ123" s="220"/>
      <c r="BQR123" s="220"/>
      <c r="BQS123" s="220"/>
      <c r="BQT123" s="220"/>
      <c r="BQU123" s="220"/>
      <c r="BQV123" s="220"/>
      <c r="BQW123" s="220"/>
      <c r="BQX123" s="220"/>
      <c r="BQY123" s="220"/>
      <c r="BQZ123" s="220"/>
      <c r="BRA123" s="220"/>
      <c r="BRB123" s="220"/>
      <c r="BRC123" s="220"/>
      <c r="BRD123" s="220"/>
      <c r="BRE123" s="220"/>
      <c r="BRF123" s="220"/>
      <c r="BRG123" s="220"/>
      <c r="BRH123" s="220"/>
      <c r="BRI123" s="220"/>
      <c r="BRJ123" s="220"/>
      <c r="BRK123" s="220"/>
      <c r="BRL123" s="220"/>
      <c r="BRM123" s="220"/>
      <c r="BRN123" s="220"/>
      <c r="BRO123" s="220"/>
      <c r="BRP123" s="220"/>
      <c r="BRQ123" s="220"/>
      <c r="BRR123" s="220"/>
      <c r="BRS123" s="220"/>
      <c r="BRT123" s="220"/>
      <c r="BRU123" s="220"/>
      <c r="BRV123" s="220"/>
      <c r="BRW123" s="220"/>
      <c r="BRX123" s="220"/>
      <c r="BRY123" s="220"/>
      <c r="BRZ123" s="220"/>
      <c r="BSA123" s="220"/>
      <c r="BSB123" s="220"/>
      <c r="BSC123" s="220"/>
      <c r="BSD123" s="220"/>
      <c r="BSE123" s="220"/>
      <c r="BSF123" s="220"/>
      <c r="BSG123" s="220"/>
      <c r="BSH123" s="220"/>
      <c r="BSI123" s="220"/>
      <c r="BSJ123" s="220"/>
      <c r="BSK123" s="220"/>
      <c r="BSL123" s="220"/>
      <c r="BSM123" s="220"/>
      <c r="BSN123" s="220"/>
      <c r="BSO123" s="220"/>
      <c r="BSP123" s="220"/>
      <c r="BSQ123" s="220"/>
      <c r="BSR123" s="220"/>
      <c r="BSS123" s="220"/>
      <c r="BST123" s="220"/>
      <c r="BSU123" s="220"/>
      <c r="BSV123" s="220"/>
      <c r="BSW123" s="220"/>
      <c r="BSX123" s="220"/>
      <c r="BSY123" s="220"/>
      <c r="BSZ123" s="220"/>
      <c r="BTA123" s="220"/>
      <c r="BTB123" s="220"/>
      <c r="BTC123" s="220"/>
      <c r="BTD123" s="220"/>
      <c r="BTE123" s="220"/>
      <c r="BTF123" s="220"/>
      <c r="BTG123" s="220"/>
      <c r="BTH123" s="220"/>
      <c r="BTI123" s="220"/>
      <c r="BTJ123" s="220"/>
      <c r="BTK123" s="220"/>
      <c r="BTL123" s="220"/>
      <c r="BTM123" s="220"/>
      <c r="BTN123" s="220"/>
      <c r="BTO123" s="220"/>
      <c r="BTP123" s="220"/>
      <c r="BTQ123" s="220"/>
      <c r="BTR123" s="220"/>
      <c r="BTS123" s="220"/>
      <c r="BTT123" s="220"/>
      <c r="BTU123" s="220"/>
      <c r="BTV123" s="220"/>
      <c r="BTW123" s="220"/>
      <c r="BTX123" s="220"/>
      <c r="BTY123" s="220"/>
      <c r="BTZ123" s="220"/>
      <c r="BUA123" s="220"/>
      <c r="BUB123" s="220"/>
      <c r="BUC123" s="220"/>
      <c r="BUD123" s="220"/>
      <c r="BUE123" s="220"/>
      <c r="BUF123" s="220"/>
      <c r="BUG123" s="220"/>
      <c r="BUH123" s="220"/>
      <c r="BUI123" s="220"/>
      <c r="BUJ123" s="220"/>
      <c r="BUK123" s="220"/>
      <c r="BUL123" s="220"/>
      <c r="BUM123" s="220"/>
      <c r="BUN123" s="220"/>
      <c r="BUO123" s="220"/>
      <c r="BUP123" s="220"/>
      <c r="BUQ123" s="220"/>
      <c r="BUR123" s="220"/>
      <c r="BUS123" s="220"/>
      <c r="BUT123" s="220"/>
      <c r="BUU123" s="220"/>
      <c r="BUV123" s="220"/>
      <c r="BUW123" s="220"/>
      <c r="BUX123" s="220"/>
      <c r="BUY123" s="220"/>
      <c r="BUZ123" s="220"/>
      <c r="BVA123" s="220"/>
      <c r="BVB123" s="220"/>
      <c r="BVC123" s="220"/>
      <c r="BVD123" s="220"/>
      <c r="BVE123" s="220"/>
      <c r="BVF123" s="220"/>
      <c r="BVG123" s="220"/>
      <c r="BVH123" s="220"/>
      <c r="BVI123" s="220"/>
      <c r="BVJ123" s="220"/>
      <c r="BVK123" s="220"/>
      <c r="BVL123" s="220"/>
      <c r="BVM123" s="220"/>
      <c r="BVN123" s="220"/>
      <c r="BVO123" s="220"/>
      <c r="BVP123" s="220"/>
      <c r="BVQ123" s="220"/>
      <c r="BVR123" s="220"/>
      <c r="BVS123" s="220"/>
      <c r="BVT123" s="220"/>
      <c r="BVU123" s="220"/>
      <c r="BVV123" s="220"/>
      <c r="BVW123" s="220"/>
      <c r="BVX123" s="220"/>
      <c r="BVY123" s="220"/>
      <c r="BVZ123" s="220"/>
      <c r="BWA123" s="220"/>
      <c r="BWB123" s="220"/>
      <c r="BWC123" s="220"/>
      <c r="BWD123" s="220"/>
      <c r="BWE123" s="220"/>
      <c r="BWF123" s="220"/>
      <c r="BWG123" s="220"/>
      <c r="BWH123" s="220"/>
      <c r="BWI123" s="220"/>
      <c r="BWJ123" s="220"/>
      <c r="BWK123" s="220"/>
      <c r="BWL123" s="220"/>
      <c r="BWM123" s="220"/>
      <c r="BWN123" s="220"/>
      <c r="BWO123" s="220"/>
      <c r="BWP123" s="220"/>
      <c r="BWQ123" s="220"/>
      <c r="BWR123" s="220"/>
      <c r="BWS123" s="220"/>
      <c r="BWT123" s="220"/>
      <c r="BWU123" s="220"/>
      <c r="BWV123" s="220"/>
      <c r="BWW123" s="220"/>
      <c r="BWX123" s="220"/>
      <c r="BWY123" s="220"/>
      <c r="BWZ123" s="220"/>
      <c r="BXA123" s="220"/>
      <c r="BXB123" s="220"/>
      <c r="BXC123" s="220"/>
      <c r="BXD123" s="220"/>
      <c r="BXE123" s="220"/>
      <c r="BXF123" s="220"/>
      <c r="BXG123" s="220"/>
      <c r="BXH123" s="220"/>
      <c r="BXI123" s="220"/>
      <c r="BXJ123" s="220"/>
      <c r="BXK123" s="220"/>
      <c r="BXL123" s="220"/>
      <c r="BXM123" s="220"/>
      <c r="BXN123" s="220"/>
      <c r="BXO123" s="220"/>
      <c r="BXP123" s="220"/>
      <c r="BXQ123" s="220"/>
      <c r="BXR123" s="220"/>
      <c r="BXS123" s="220"/>
      <c r="BXT123" s="220"/>
      <c r="BXU123" s="220"/>
      <c r="BXV123" s="220"/>
      <c r="BXW123" s="220"/>
      <c r="BXX123" s="220"/>
      <c r="BXY123" s="220"/>
      <c r="BXZ123" s="220"/>
      <c r="BYA123" s="220"/>
      <c r="BYB123" s="220"/>
      <c r="BYC123" s="220"/>
      <c r="BYD123" s="220"/>
      <c r="BYE123" s="220"/>
      <c r="BYF123" s="220"/>
      <c r="BYG123" s="220"/>
      <c r="BYH123" s="220"/>
      <c r="BYI123" s="220"/>
      <c r="BYJ123" s="220"/>
      <c r="BYK123" s="220"/>
      <c r="BYL123" s="220"/>
      <c r="BYM123" s="220"/>
      <c r="BYN123" s="220"/>
      <c r="BYO123" s="220"/>
      <c r="BYP123" s="220"/>
      <c r="BYQ123" s="220"/>
      <c r="BYR123" s="220"/>
      <c r="BYS123" s="220"/>
      <c r="BYT123" s="220"/>
      <c r="BYU123" s="220"/>
      <c r="BYV123" s="220"/>
      <c r="BYW123" s="220"/>
      <c r="BYX123" s="220"/>
      <c r="BYY123" s="220"/>
      <c r="BYZ123" s="220"/>
      <c r="BZA123" s="220"/>
      <c r="BZB123" s="220"/>
      <c r="BZC123" s="220"/>
      <c r="BZD123" s="220"/>
      <c r="BZE123" s="220"/>
      <c r="BZF123" s="220"/>
      <c r="BZG123" s="220"/>
      <c r="BZH123" s="220"/>
      <c r="BZI123" s="220"/>
      <c r="BZJ123" s="220"/>
      <c r="BZK123" s="220"/>
      <c r="BZL123" s="220"/>
      <c r="BZM123" s="220"/>
      <c r="BZN123" s="220"/>
      <c r="BZO123" s="220"/>
      <c r="BZP123" s="220"/>
      <c r="BZQ123" s="220"/>
      <c r="BZR123" s="220"/>
      <c r="BZS123" s="220"/>
      <c r="BZT123" s="220"/>
      <c r="BZU123" s="220"/>
      <c r="BZV123" s="220"/>
      <c r="BZW123" s="220"/>
      <c r="BZX123" s="220"/>
      <c r="BZY123" s="220"/>
      <c r="BZZ123" s="220"/>
      <c r="CAA123" s="220"/>
      <c r="CAB123" s="220"/>
      <c r="CAC123" s="220"/>
      <c r="CAD123" s="220"/>
      <c r="CAE123" s="220"/>
      <c r="CAF123" s="220"/>
      <c r="CAG123" s="220"/>
      <c r="CAH123" s="220"/>
      <c r="CAI123" s="220"/>
      <c r="CAJ123" s="220"/>
      <c r="CAK123" s="220"/>
      <c r="CAL123" s="220"/>
      <c r="CAM123" s="220"/>
      <c r="CAN123" s="220"/>
      <c r="CAO123" s="220"/>
      <c r="CAP123" s="220"/>
      <c r="CAQ123" s="220"/>
      <c r="CAR123" s="220"/>
      <c r="CAS123" s="220"/>
      <c r="CAT123" s="220"/>
      <c r="CAU123" s="220"/>
      <c r="CAV123" s="220"/>
      <c r="CAW123" s="220"/>
      <c r="CAX123" s="220"/>
      <c r="CAY123" s="220"/>
      <c r="CAZ123" s="220"/>
      <c r="CBA123" s="220"/>
      <c r="CBB123" s="220"/>
      <c r="CBC123" s="220"/>
      <c r="CBD123" s="220"/>
      <c r="CBE123" s="220"/>
      <c r="CBF123" s="220"/>
      <c r="CBG123" s="220"/>
      <c r="CBH123" s="220"/>
      <c r="CBI123" s="220"/>
      <c r="CBJ123" s="220"/>
      <c r="CBK123" s="220"/>
      <c r="CBL123" s="220"/>
      <c r="CBM123" s="220"/>
      <c r="CBN123" s="220"/>
      <c r="CBO123" s="220"/>
      <c r="CBP123" s="220"/>
      <c r="CBQ123" s="220"/>
      <c r="CBR123" s="220"/>
      <c r="CBS123" s="220"/>
      <c r="CBT123" s="220"/>
      <c r="CBU123" s="220"/>
      <c r="CBV123" s="220"/>
      <c r="CBW123" s="220"/>
      <c r="CBX123" s="220"/>
      <c r="CBY123" s="220"/>
      <c r="CBZ123" s="220"/>
      <c r="CCA123" s="220"/>
      <c r="CCB123" s="220"/>
      <c r="CCC123" s="220"/>
      <c r="CCD123" s="220"/>
      <c r="CCE123" s="220"/>
      <c r="CCF123" s="220"/>
      <c r="CCG123" s="220"/>
      <c r="CCH123" s="220"/>
      <c r="CCI123" s="220"/>
      <c r="CCJ123" s="220"/>
      <c r="CCK123" s="220"/>
      <c r="CCL123" s="220"/>
      <c r="CCM123" s="220"/>
      <c r="CCN123" s="220"/>
      <c r="CCO123" s="220"/>
      <c r="CCP123" s="220"/>
      <c r="CCQ123" s="220"/>
      <c r="CCR123" s="220"/>
      <c r="CCS123" s="220"/>
      <c r="CCT123" s="220"/>
      <c r="CCU123" s="220"/>
      <c r="CCV123" s="220"/>
      <c r="CCW123" s="220"/>
      <c r="CCX123" s="220"/>
      <c r="CCY123" s="220"/>
      <c r="CCZ123" s="220"/>
      <c r="CDA123" s="220"/>
      <c r="CDB123" s="220"/>
      <c r="CDC123" s="220"/>
      <c r="CDD123" s="220"/>
      <c r="CDE123" s="220"/>
      <c r="CDF123" s="220"/>
      <c r="CDG123" s="220"/>
      <c r="CDH123" s="220"/>
      <c r="CDI123" s="220"/>
      <c r="CDJ123" s="220"/>
      <c r="CDK123" s="220"/>
      <c r="CDL123" s="220"/>
      <c r="CDM123" s="220"/>
      <c r="CDN123" s="220"/>
      <c r="CDO123" s="220"/>
      <c r="CDP123" s="220"/>
      <c r="CDQ123" s="220"/>
      <c r="CDR123" s="220"/>
      <c r="CDS123" s="220"/>
      <c r="CDT123" s="220"/>
      <c r="CDU123" s="220"/>
      <c r="CDV123" s="220"/>
      <c r="CDW123" s="220"/>
      <c r="CDX123" s="220"/>
      <c r="CDY123" s="220"/>
      <c r="CDZ123" s="220"/>
      <c r="CEA123" s="220"/>
      <c r="CEB123" s="220"/>
      <c r="CEC123" s="220"/>
      <c r="CED123" s="220"/>
      <c r="CEE123" s="220"/>
      <c r="CEF123" s="220"/>
      <c r="CEG123" s="220"/>
      <c r="CEH123" s="220"/>
      <c r="CEI123" s="220"/>
      <c r="CEJ123" s="220"/>
      <c r="CEK123" s="220"/>
      <c r="CEL123" s="220"/>
      <c r="CEM123" s="220"/>
      <c r="CEN123" s="220"/>
      <c r="CEO123" s="220"/>
      <c r="CEP123" s="220"/>
      <c r="CEQ123" s="220"/>
      <c r="CER123" s="220"/>
      <c r="CES123" s="220"/>
      <c r="CET123" s="220"/>
      <c r="CEU123" s="220"/>
      <c r="CEV123" s="220"/>
      <c r="CEW123" s="220"/>
      <c r="CEX123" s="220"/>
      <c r="CEY123" s="220"/>
      <c r="CEZ123" s="220"/>
      <c r="CFA123" s="220"/>
      <c r="CFB123" s="220"/>
      <c r="CFC123" s="220"/>
      <c r="CFD123" s="220"/>
      <c r="CFE123" s="220"/>
      <c r="CFF123" s="220"/>
      <c r="CFG123" s="220"/>
      <c r="CFH123" s="220"/>
      <c r="CFI123" s="220"/>
      <c r="CFJ123" s="220"/>
      <c r="CFK123" s="220"/>
      <c r="CFL123" s="220"/>
      <c r="CFM123" s="220"/>
      <c r="CFN123" s="220"/>
      <c r="CFO123" s="220"/>
      <c r="CFP123" s="220"/>
      <c r="CFQ123" s="220"/>
      <c r="CFR123" s="220"/>
      <c r="CFS123" s="220"/>
      <c r="CFT123" s="220"/>
      <c r="CFU123" s="220"/>
      <c r="CFV123" s="220"/>
      <c r="CFW123" s="220"/>
      <c r="CFX123" s="220"/>
      <c r="CFY123" s="220"/>
      <c r="CFZ123" s="220"/>
      <c r="CGA123" s="220"/>
      <c r="CGB123" s="220"/>
      <c r="CGC123" s="220"/>
      <c r="CGD123" s="220"/>
      <c r="CGE123" s="220"/>
      <c r="CGF123" s="220"/>
      <c r="CGG123" s="220"/>
      <c r="CGH123" s="220"/>
      <c r="CGI123" s="220"/>
      <c r="CGJ123" s="220"/>
      <c r="CGK123" s="220"/>
      <c r="CGL123" s="220"/>
      <c r="CGM123" s="220"/>
      <c r="CGN123" s="220"/>
      <c r="CGO123" s="220"/>
      <c r="CGP123" s="220"/>
      <c r="CGQ123" s="220"/>
      <c r="CGR123" s="220"/>
      <c r="CGS123" s="220"/>
      <c r="CGT123" s="220"/>
      <c r="CGU123" s="220"/>
      <c r="CGV123" s="220"/>
      <c r="CGW123" s="220"/>
      <c r="CGX123" s="220"/>
      <c r="CGY123" s="220"/>
      <c r="CGZ123" s="220"/>
      <c r="CHA123" s="220"/>
      <c r="CHB123" s="220"/>
      <c r="CHC123" s="220"/>
      <c r="CHD123" s="220"/>
      <c r="CHE123" s="220"/>
      <c r="CHF123" s="220"/>
      <c r="CHG123" s="220"/>
      <c r="CHH123" s="220"/>
      <c r="CHI123" s="220"/>
      <c r="CHJ123" s="220"/>
      <c r="CHK123" s="220"/>
      <c r="CHL123" s="220"/>
      <c r="CHM123" s="220"/>
      <c r="CHN123" s="220"/>
      <c r="CHO123" s="220"/>
      <c r="CHP123" s="220"/>
      <c r="CHQ123" s="220"/>
      <c r="CHR123" s="220"/>
      <c r="CHS123" s="220"/>
      <c r="CHT123" s="220"/>
      <c r="CHU123" s="220"/>
      <c r="CHV123" s="220"/>
      <c r="CHW123" s="220"/>
      <c r="CHX123" s="220"/>
      <c r="CHY123" s="220"/>
      <c r="CHZ123" s="220"/>
      <c r="CIA123" s="220"/>
      <c r="CIB123" s="220"/>
      <c r="CIC123" s="220"/>
      <c r="CID123" s="220"/>
      <c r="CIE123" s="220"/>
      <c r="CIF123" s="220"/>
      <c r="CIG123" s="220"/>
      <c r="CIH123" s="220"/>
      <c r="CII123" s="220"/>
      <c r="CIJ123" s="220"/>
      <c r="CIK123" s="220"/>
      <c r="CIL123" s="220"/>
      <c r="CIM123" s="220"/>
      <c r="CIN123" s="220"/>
      <c r="CIO123" s="220"/>
      <c r="CIP123" s="220"/>
      <c r="CIQ123" s="220"/>
      <c r="CIR123" s="220"/>
      <c r="CIS123" s="220"/>
      <c r="CIT123" s="220"/>
      <c r="CIU123" s="220"/>
      <c r="CIV123" s="220"/>
      <c r="CIW123" s="220"/>
      <c r="CIX123" s="220"/>
      <c r="CIY123" s="220"/>
      <c r="CIZ123" s="220"/>
      <c r="CJA123" s="220"/>
      <c r="CJB123" s="220"/>
      <c r="CJC123" s="220"/>
      <c r="CJD123" s="220"/>
      <c r="CJE123" s="220"/>
      <c r="CJF123" s="220"/>
      <c r="CJG123" s="220"/>
      <c r="CJH123" s="220"/>
      <c r="CJI123" s="220"/>
      <c r="CJJ123" s="220"/>
      <c r="CJK123" s="220"/>
      <c r="CJL123" s="220"/>
      <c r="CJM123" s="220"/>
      <c r="CJN123" s="220"/>
      <c r="CJO123" s="220"/>
      <c r="CJP123" s="220"/>
      <c r="CJQ123" s="220"/>
      <c r="CJR123" s="220"/>
      <c r="CJS123" s="220"/>
      <c r="CJT123" s="220"/>
      <c r="CJU123" s="220"/>
      <c r="CJV123" s="220"/>
      <c r="CJW123" s="220"/>
      <c r="CJX123" s="220"/>
      <c r="CJY123" s="220"/>
      <c r="CJZ123" s="220"/>
      <c r="CKA123" s="220"/>
      <c r="CKB123" s="220"/>
      <c r="CKC123" s="220"/>
      <c r="CKD123" s="220"/>
      <c r="CKE123" s="220"/>
      <c r="CKF123" s="220"/>
      <c r="CKG123" s="220"/>
      <c r="CKH123" s="220"/>
      <c r="CKI123" s="220"/>
      <c r="CKJ123" s="220"/>
      <c r="CKK123" s="220"/>
      <c r="CKL123" s="220"/>
      <c r="CKM123" s="220"/>
      <c r="CKN123" s="220"/>
      <c r="CKO123" s="220"/>
      <c r="CKP123" s="220"/>
      <c r="CKQ123" s="220"/>
      <c r="CKR123" s="220"/>
      <c r="CKS123" s="220"/>
      <c r="CKT123" s="220"/>
      <c r="CKU123" s="220"/>
      <c r="CKV123" s="220"/>
      <c r="CKW123" s="220"/>
      <c r="CKX123" s="220"/>
      <c r="CKY123" s="220"/>
      <c r="CKZ123" s="220"/>
      <c r="CLA123" s="220"/>
      <c r="CLB123" s="220"/>
      <c r="CLC123" s="220"/>
      <c r="CLD123" s="220"/>
      <c r="CLE123" s="220"/>
      <c r="CLF123" s="220"/>
      <c r="CLG123" s="220"/>
      <c r="CLH123" s="220"/>
      <c r="CLI123" s="220"/>
      <c r="CLJ123" s="220"/>
      <c r="CLK123" s="220"/>
      <c r="CLL123" s="220"/>
      <c r="CLM123" s="220"/>
      <c r="CLN123" s="220"/>
      <c r="CLO123" s="220"/>
      <c r="CLP123" s="220"/>
      <c r="CLQ123" s="220"/>
      <c r="CLR123" s="220"/>
      <c r="CLS123" s="220"/>
      <c r="CLT123" s="220"/>
      <c r="CLU123" s="220"/>
      <c r="CLV123" s="220"/>
      <c r="CLW123" s="220"/>
      <c r="CLX123" s="220"/>
      <c r="CLY123" s="220"/>
      <c r="CLZ123" s="220"/>
      <c r="CMA123" s="220"/>
      <c r="CMB123" s="220"/>
      <c r="CMC123" s="220"/>
      <c r="CMD123" s="220"/>
      <c r="CME123" s="220"/>
      <c r="CMF123" s="220"/>
      <c r="CMG123" s="220"/>
      <c r="CMH123" s="220"/>
      <c r="CMI123" s="220"/>
      <c r="CMJ123" s="220"/>
      <c r="CMK123" s="220"/>
      <c r="CML123" s="220"/>
      <c r="CMM123" s="220"/>
      <c r="CMN123" s="220"/>
      <c r="CMO123" s="220"/>
      <c r="CMP123" s="220"/>
      <c r="CMQ123" s="220"/>
      <c r="CMR123" s="220"/>
      <c r="CMS123" s="220"/>
      <c r="CMT123" s="220"/>
      <c r="CMU123" s="220"/>
      <c r="CMV123" s="220"/>
      <c r="CMW123" s="220"/>
      <c r="CMX123" s="220"/>
      <c r="CMY123" s="220"/>
      <c r="CMZ123" s="220"/>
      <c r="CNA123" s="220"/>
      <c r="CNB123" s="220"/>
      <c r="CNC123" s="220"/>
      <c r="CND123" s="220"/>
      <c r="CNE123" s="220"/>
      <c r="CNF123" s="220"/>
      <c r="CNG123" s="220"/>
      <c r="CNH123" s="220"/>
      <c r="CNI123" s="220"/>
      <c r="CNJ123" s="220"/>
      <c r="CNK123" s="220"/>
      <c r="CNL123" s="220"/>
      <c r="CNM123" s="220"/>
      <c r="CNN123" s="220"/>
      <c r="CNO123" s="220"/>
      <c r="CNP123" s="220"/>
      <c r="CNQ123" s="220"/>
      <c r="CNR123" s="220"/>
      <c r="CNS123" s="220"/>
      <c r="CNT123" s="220"/>
      <c r="CNU123" s="220"/>
      <c r="CNV123" s="220"/>
      <c r="CNW123" s="220"/>
      <c r="CNX123" s="220"/>
      <c r="CNY123" s="220"/>
      <c r="CNZ123" s="220"/>
      <c r="COA123" s="220"/>
      <c r="COB123" s="220"/>
      <c r="COC123" s="220"/>
      <c r="COD123" s="220"/>
      <c r="COE123" s="220"/>
      <c r="COF123" s="220"/>
      <c r="COG123" s="220"/>
      <c r="COH123" s="220"/>
      <c r="COI123" s="220"/>
      <c r="COJ123" s="220"/>
      <c r="COK123" s="220"/>
      <c r="COL123" s="220"/>
      <c r="COM123" s="220"/>
      <c r="CON123" s="220"/>
      <c r="COO123" s="220"/>
      <c r="COP123" s="220"/>
      <c r="COQ123" s="220"/>
      <c r="COR123" s="220"/>
      <c r="COS123" s="220"/>
      <c r="COT123" s="220"/>
      <c r="COU123" s="220"/>
      <c r="COV123" s="220"/>
      <c r="COW123" s="220"/>
      <c r="COX123" s="220"/>
      <c r="COY123" s="220"/>
      <c r="COZ123" s="220"/>
      <c r="CPA123" s="220"/>
      <c r="CPB123" s="220"/>
      <c r="CPC123" s="220"/>
      <c r="CPD123" s="220"/>
      <c r="CPE123" s="220"/>
      <c r="CPF123" s="220"/>
      <c r="CPG123" s="220"/>
      <c r="CPH123" s="220"/>
      <c r="CPI123" s="220"/>
      <c r="CPJ123" s="220"/>
      <c r="CPK123" s="220"/>
      <c r="CPL123" s="220"/>
      <c r="CPM123" s="220"/>
      <c r="CPN123" s="220"/>
      <c r="CPO123" s="220"/>
      <c r="CPP123" s="220"/>
      <c r="CPQ123" s="220"/>
      <c r="CPR123" s="220"/>
      <c r="CPS123" s="220"/>
      <c r="CPT123" s="220"/>
      <c r="CPU123" s="220"/>
      <c r="CPV123" s="220"/>
      <c r="CPW123" s="220"/>
      <c r="CPX123" s="220"/>
      <c r="CPY123" s="220"/>
      <c r="CPZ123" s="220"/>
      <c r="CQA123" s="220"/>
      <c r="CQB123" s="220"/>
      <c r="CQC123" s="220"/>
      <c r="CQD123" s="220"/>
      <c r="CQE123" s="220"/>
      <c r="CQF123" s="220"/>
      <c r="CQG123" s="220"/>
      <c r="CQH123" s="220"/>
      <c r="CQI123" s="220"/>
      <c r="CQJ123" s="220"/>
      <c r="CQK123" s="220"/>
      <c r="CQL123" s="220"/>
      <c r="CQM123" s="220"/>
      <c r="CQN123" s="220"/>
      <c r="CQO123" s="220"/>
      <c r="CQP123" s="220"/>
      <c r="CQQ123" s="220"/>
      <c r="CQR123" s="220"/>
      <c r="CQS123" s="220"/>
      <c r="CQT123" s="220"/>
      <c r="CQU123" s="220"/>
      <c r="CQV123" s="220"/>
      <c r="CQW123" s="220"/>
      <c r="CQX123" s="220"/>
      <c r="CQY123" s="220"/>
      <c r="CQZ123" s="220"/>
      <c r="CRA123" s="220"/>
      <c r="CRB123" s="220"/>
      <c r="CRC123" s="220"/>
      <c r="CRD123" s="220"/>
      <c r="CRE123" s="220"/>
      <c r="CRF123" s="220"/>
      <c r="CRG123" s="220"/>
      <c r="CRH123" s="220"/>
      <c r="CRI123" s="220"/>
      <c r="CRJ123" s="220"/>
      <c r="CRK123" s="220"/>
      <c r="CRL123" s="220"/>
      <c r="CRM123" s="220"/>
      <c r="CRN123" s="220"/>
      <c r="CRO123" s="220"/>
      <c r="CRP123" s="220"/>
      <c r="CRQ123" s="220"/>
      <c r="CRR123" s="220"/>
      <c r="CRS123" s="220"/>
      <c r="CRT123" s="220"/>
      <c r="CRU123" s="220"/>
      <c r="CRV123" s="220"/>
      <c r="CRW123" s="220"/>
      <c r="CRX123" s="220"/>
      <c r="CRY123" s="220"/>
      <c r="CRZ123" s="220"/>
      <c r="CSA123" s="220"/>
      <c r="CSB123" s="220"/>
      <c r="CSC123" s="220"/>
      <c r="CSD123" s="220"/>
      <c r="CSE123" s="220"/>
      <c r="CSF123" s="220"/>
      <c r="CSG123" s="220"/>
      <c r="CSH123" s="220"/>
      <c r="CSI123" s="220"/>
      <c r="CSJ123" s="220"/>
      <c r="CSK123" s="220"/>
      <c r="CSL123" s="220"/>
      <c r="CSM123" s="220"/>
      <c r="CSN123" s="220"/>
      <c r="CSO123" s="220"/>
      <c r="CSP123" s="220"/>
      <c r="CSQ123" s="220"/>
      <c r="CSR123" s="220"/>
      <c r="CSS123" s="220"/>
      <c r="CST123" s="220"/>
      <c r="CSU123" s="220"/>
      <c r="CSV123" s="220"/>
      <c r="CSW123" s="220"/>
      <c r="CSX123" s="220"/>
      <c r="CSY123" s="220"/>
      <c r="CSZ123" s="220"/>
      <c r="CTA123" s="220"/>
      <c r="CTB123" s="220"/>
      <c r="CTC123" s="220"/>
      <c r="CTD123" s="220"/>
      <c r="CTE123" s="220"/>
      <c r="CTF123" s="220"/>
      <c r="CTG123" s="220"/>
      <c r="CTH123" s="220"/>
      <c r="CTI123" s="220"/>
      <c r="CTJ123" s="220"/>
      <c r="CTK123" s="220"/>
      <c r="CTL123" s="220"/>
      <c r="CTM123" s="220"/>
      <c r="CTN123" s="220"/>
      <c r="CTO123" s="220"/>
      <c r="CTP123" s="220"/>
      <c r="CTQ123" s="220"/>
      <c r="CTR123" s="220"/>
      <c r="CTS123" s="220"/>
      <c r="CTT123" s="220"/>
      <c r="CTU123" s="220"/>
      <c r="CTV123" s="220"/>
      <c r="CTW123" s="220"/>
      <c r="CTX123" s="220"/>
      <c r="CTY123" s="220"/>
      <c r="CTZ123" s="220"/>
      <c r="CUA123" s="220"/>
      <c r="CUB123" s="220"/>
      <c r="CUC123" s="220"/>
      <c r="CUD123" s="220"/>
      <c r="CUE123" s="220"/>
      <c r="CUF123" s="220"/>
      <c r="CUG123" s="220"/>
      <c r="CUH123" s="220"/>
      <c r="CUI123" s="220"/>
      <c r="CUJ123" s="220"/>
      <c r="CUK123" s="220"/>
      <c r="CUL123" s="220"/>
      <c r="CUM123" s="220"/>
      <c r="CUN123" s="220"/>
      <c r="CUO123" s="220"/>
      <c r="CUP123" s="220"/>
      <c r="CUQ123" s="220"/>
      <c r="CUR123" s="220"/>
      <c r="CUS123" s="220"/>
      <c r="CUT123" s="220"/>
      <c r="CUU123" s="220"/>
      <c r="CUV123" s="220"/>
      <c r="CUW123" s="220"/>
      <c r="CUX123" s="220"/>
      <c r="CUY123" s="220"/>
      <c r="CUZ123" s="220"/>
      <c r="CVA123" s="220"/>
      <c r="CVB123" s="220"/>
      <c r="CVC123" s="220"/>
      <c r="CVD123" s="220"/>
      <c r="CVE123" s="220"/>
      <c r="CVF123" s="220"/>
      <c r="CVG123" s="220"/>
      <c r="CVH123" s="220"/>
      <c r="CVI123" s="220"/>
      <c r="CVJ123" s="220"/>
      <c r="CVK123" s="220"/>
      <c r="CVL123" s="220"/>
      <c r="CVM123" s="220"/>
      <c r="CVN123" s="220"/>
      <c r="CVO123" s="220"/>
      <c r="CVP123" s="220"/>
      <c r="CVQ123" s="220"/>
      <c r="CVR123" s="220"/>
      <c r="CVS123" s="220"/>
      <c r="CVT123" s="220"/>
      <c r="CVU123" s="220"/>
      <c r="CVV123" s="220"/>
      <c r="CVW123" s="220"/>
      <c r="CVX123" s="220"/>
      <c r="CVY123" s="220"/>
      <c r="CVZ123" s="220"/>
      <c r="CWA123" s="220"/>
      <c r="CWB123" s="220"/>
      <c r="CWC123" s="220"/>
      <c r="CWD123" s="220"/>
      <c r="CWE123" s="220"/>
      <c r="CWF123" s="220"/>
      <c r="CWG123" s="220"/>
      <c r="CWH123" s="220"/>
      <c r="CWI123" s="220"/>
      <c r="CWJ123" s="220"/>
      <c r="CWK123" s="220"/>
      <c r="CWL123" s="220"/>
      <c r="CWM123" s="220"/>
      <c r="CWN123" s="220"/>
      <c r="CWO123" s="220"/>
      <c r="CWP123" s="220"/>
      <c r="CWQ123" s="220"/>
      <c r="CWR123" s="220"/>
      <c r="CWS123" s="220"/>
      <c r="CWT123" s="220"/>
      <c r="CWU123" s="220"/>
      <c r="CWV123" s="220"/>
      <c r="CWW123" s="220"/>
      <c r="CWX123" s="220"/>
      <c r="CWY123" s="220"/>
      <c r="CWZ123" s="220"/>
      <c r="CXA123" s="220"/>
      <c r="CXB123" s="220"/>
      <c r="CXC123" s="220"/>
      <c r="CXD123" s="220"/>
      <c r="CXE123" s="220"/>
      <c r="CXF123" s="220"/>
      <c r="CXG123" s="220"/>
      <c r="CXH123" s="220"/>
      <c r="CXI123" s="220"/>
      <c r="CXJ123" s="220"/>
      <c r="CXK123" s="220"/>
      <c r="CXL123" s="220"/>
      <c r="CXM123" s="220"/>
      <c r="CXN123" s="220"/>
      <c r="CXO123" s="220"/>
      <c r="CXP123" s="220"/>
      <c r="CXQ123" s="220"/>
      <c r="CXR123" s="220"/>
      <c r="CXS123" s="220"/>
      <c r="CXT123" s="220"/>
      <c r="CXU123" s="220"/>
      <c r="CXV123" s="220"/>
      <c r="CXW123" s="220"/>
      <c r="CXX123" s="220"/>
      <c r="CXY123" s="220"/>
      <c r="CXZ123" s="220"/>
      <c r="CYA123" s="220"/>
      <c r="CYB123" s="220"/>
      <c r="CYC123" s="220"/>
      <c r="CYD123" s="220"/>
      <c r="CYE123" s="220"/>
      <c r="CYF123" s="220"/>
      <c r="CYG123" s="220"/>
      <c r="CYH123" s="220"/>
      <c r="CYI123" s="220"/>
      <c r="CYJ123" s="220"/>
      <c r="CYK123" s="220"/>
      <c r="CYL123" s="220"/>
      <c r="CYM123" s="220"/>
      <c r="CYN123" s="220"/>
      <c r="CYO123" s="220"/>
      <c r="CYP123" s="220"/>
      <c r="CYQ123" s="220"/>
      <c r="CYR123" s="220"/>
      <c r="CYS123" s="220"/>
      <c r="CYT123" s="220"/>
      <c r="CYU123" s="220"/>
      <c r="CYV123" s="220"/>
      <c r="CYW123" s="220"/>
      <c r="CYX123" s="220"/>
      <c r="CYY123" s="220"/>
      <c r="CYZ123" s="220"/>
      <c r="CZA123" s="220"/>
      <c r="CZB123" s="220"/>
      <c r="CZC123" s="220"/>
      <c r="CZD123" s="220"/>
      <c r="CZE123" s="220"/>
      <c r="CZF123" s="220"/>
      <c r="CZG123" s="220"/>
      <c r="CZH123" s="220"/>
      <c r="CZI123" s="220"/>
      <c r="CZJ123" s="220"/>
      <c r="CZK123" s="220"/>
      <c r="CZL123" s="220"/>
      <c r="CZM123" s="220"/>
      <c r="CZN123" s="220"/>
      <c r="CZO123" s="220"/>
      <c r="CZP123" s="220"/>
      <c r="CZQ123" s="220"/>
      <c r="CZR123" s="220"/>
      <c r="CZS123" s="220"/>
      <c r="CZT123" s="220"/>
      <c r="CZU123" s="220"/>
      <c r="CZV123" s="220"/>
      <c r="CZW123" s="220"/>
      <c r="CZX123" s="220"/>
      <c r="CZY123" s="220"/>
      <c r="CZZ123" s="220"/>
      <c r="DAA123" s="220"/>
      <c r="DAB123" s="220"/>
      <c r="DAC123" s="220"/>
      <c r="DAD123" s="220"/>
      <c r="DAE123" s="220"/>
      <c r="DAF123" s="220"/>
      <c r="DAG123" s="220"/>
      <c r="DAH123" s="220"/>
      <c r="DAI123" s="220"/>
      <c r="DAJ123" s="220"/>
      <c r="DAK123" s="220"/>
      <c r="DAL123" s="220"/>
      <c r="DAM123" s="220"/>
      <c r="DAN123" s="220"/>
      <c r="DAO123" s="220"/>
      <c r="DAP123" s="220"/>
      <c r="DAQ123" s="220"/>
      <c r="DAR123" s="220"/>
      <c r="DAS123" s="220"/>
      <c r="DAT123" s="220"/>
      <c r="DAU123" s="220"/>
      <c r="DAV123" s="220"/>
      <c r="DAW123" s="220"/>
      <c r="DAX123" s="220"/>
      <c r="DAY123" s="220"/>
      <c r="DAZ123" s="220"/>
      <c r="DBA123" s="220"/>
      <c r="DBB123" s="220"/>
      <c r="DBC123" s="220"/>
      <c r="DBD123" s="220"/>
      <c r="DBE123" s="220"/>
      <c r="DBF123" s="220"/>
      <c r="DBG123" s="220"/>
      <c r="DBH123" s="220"/>
      <c r="DBI123" s="220"/>
      <c r="DBJ123" s="220"/>
      <c r="DBK123" s="220"/>
      <c r="DBL123" s="220"/>
      <c r="DBM123" s="220"/>
      <c r="DBN123" s="220"/>
      <c r="DBO123" s="220"/>
      <c r="DBP123" s="220"/>
      <c r="DBQ123" s="220"/>
      <c r="DBR123" s="220"/>
      <c r="DBS123" s="220"/>
      <c r="DBT123" s="220"/>
      <c r="DBU123" s="220"/>
      <c r="DBV123" s="220"/>
      <c r="DBW123" s="220"/>
      <c r="DBX123" s="220"/>
      <c r="DBY123" s="220"/>
      <c r="DBZ123" s="220"/>
      <c r="DCA123" s="220"/>
      <c r="DCB123" s="220"/>
      <c r="DCC123" s="220"/>
      <c r="DCD123" s="220"/>
      <c r="DCE123" s="220"/>
      <c r="DCF123" s="220"/>
      <c r="DCG123" s="220"/>
      <c r="DCH123" s="220"/>
      <c r="DCI123" s="220"/>
      <c r="DCJ123" s="220"/>
      <c r="DCK123" s="220"/>
      <c r="DCL123" s="220"/>
      <c r="DCM123" s="220"/>
      <c r="DCN123" s="220"/>
      <c r="DCO123" s="220"/>
      <c r="DCP123" s="220"/>
      <c r="DCQ123" s="220"/>
      <c r="DCR123" s="220"/>
      <c r="DCS123" s="220"/>
      <c r="DCT123" s="220"/>
      <c r="DCU123" s="220"/>
      <c r="DCV123" s="220"/>
      <c r="DCW123" s="220"/>
      <c r="DCX123" s="220"/>
      <c r="DCY123" s="220"/>
      <c r="DCZ123" s="220"/>
      <c r="DDA123" s="220"/>
      <c r="DDB123" s="220"/>
      <c r="DDC123" s="220"/>
      <c r="DDD123" s="220"/>
      <c r="DDE123" s="220"/>
      <c r="DDF123" s="220"/>
      <c r="DDG123" s="220"/>
      <c r="DDH123" s="220"/>
      <c r="DDI123" s="220"/>
      <c r="DDJ123" s="220"/>
      <c r="DDK123" s="220"/>
      <c r="DDL123" s="220"/>
      <c r="DDM123" s="220"/>
      <c r="DDN123" s="220"/>
      <c r="DDO123" s="220"/>
      <c r="DDP123" s="220"/>
      <c r="DDQ123" s="220"/>
      <c r="DDR123" s="220"/>
      <c r="DDS123" s="220"/>
      <c r="DDT123" s="220"/>
      <c r="DDU123" s="220"/>
      <c r="DDV123" s="220"/>
      <c r="DDW123" s="220"/>
      <c r="DDX123" s="220"/>
      <c r="DDY123" s="220"/>
      <c r="DDZ123" s="220"/>
      <c r="DEA123" s="220"/>
      <c r="DEB123" s="220"/>
      <c r="DEC123" s="220"/>
      <c r="DED123" s="220"/>
      <c r="DEE123" s="220"/>
      <c r="DEF123" s="220"/>
      <c r="DEG123" s="220"/>
      <c r="DEH123" s="220"/>
      <c r="DEI123" s="220"/>
      <c r="DEJ123" s="220"/>
      <c r="DEK123" s="220"/>
      <c r="DEL123" s="220"/>
      <c r="DEM123" s="220"/>
      <c r="DEN123" s="220"/>
      <c r="DEO123" s="220"/>
      <c r="DEP123" s="220"/>
      <c r="DEQ123" s="220"/>
      <c r="DER123" s="220"/>
      <c r="DES123" s="220"/>
      <c r="DET123" s="220"/>
      <c r="DEU123" s="220"/>
      <c r="DEV123" s="220"/>
      <c r="DEW123" s="220"/>
      <c r="DEX123" s="220"/>
      <c r="DEY123" s="220"/>
      <c r="DEZ123" s="220"/>
      <c r="DFA123" s="220"/>
      <c r="DFB123" s="220"/>
      <c r="DFC123" s="220"/>
      <c r="DFD123" s="220"/>
      <c r="DFE123" s="220"/>
      <c r="DFF123" s="220"/>
      <c r="DFG123" s="220"/>
      <c r="DFH123" s="220"/>
      <c r="DFI123" s="220"/>
      <c r="DFJ123" s="220"/>
      <c r="DFK123" s="220"/>
      <c r="DFL123" s="220"/>
      <c r="DFM123" s="220"/>
      <c r="DFN123" s="220"/>
      <c r="DFO123" s="220"/>
      <c r="DFP123" s="220"/>
      <c r="DFQ123" s="220"/>
      <c r="DFR123" s="220"/>
      <c r="DFS123" s="220"/>
      <c r="DFT123" s="220"/>
      <c r="DFU123" s="220"/>
      <c r="DFV123" s="220"/>
      <c r="DFW123" s="220"/>
      <c r="DFX123" s="220"/>
      <c r="DFY123" s="220"/>
      <c r="DFZ123" s="220"/>
      <c r="DGA123" s="220"/>
      <c r="DGB123" s="220"/>
      <c r="DGC123" s="220"/>
      <c r="DGD123" s="220"/>
      <c r="DGE123" s="220"/>
      <c r="DGF123" s="220"/>
      <c r="DGG123" s="220"/>
      <c r="DGH123" s="220"/>
      <c r="DGI123" s="220"/>
      <c r="DGJ123" s="220"/>
      <c r="DGK123" s="220"/>
      <c r="DGL123" s="220"/>
      <c r="DGM123" s="220"/>
      <c r="DGN123" s="220"/>
      <c r="DGO123" s="220"/>
      <c r="DGP123" s="220"/>
      <c r="DGQ123" s="220"/>
      <c r="DGR123" s="220"/>
      <c r="DGS123" s="220"/>
      <c r="DGT123" s="220"/>
      <c r="DGU123" s="220"/>
      <c r="DGV123" s="220"/>
      <c r="DGW123" s="220"/>
      <c r="DGX123" s="220"/>
      <c r="DGY123" s="220"/>
      <c r="DGZ123" s="220"/>
      <c r="DHA123" s="220"/>
      <c r="DHB123" s="220"/>
      <c r="DHC123" s="220"/>
      <c r="DHD123" s="220"/>
      <c r="DHE123" s="220"/>
      <c r="DHF123" s="220"/>
      <c r="DHG123" s="220"/>
      <c r="DHH123" s="220"/>
      <c r="DHI123" s="220"/>
      <c r="DHJ123" s="220"/>
      <c r="DHK123" s="220"/>
      <c r="DHL123" s="220"/>
      <c r="DHM123" s="220"/>
      <c r="DHN123" s="220"/>
      <c r="DHO123" s="220"/>
      <c r="DHP123" s="220"/>
      <c r="DHQ123" s="220"/>
      <c r="DHR123" s="220"/>
      <c r="DHS123" s="220"/>
      <c r="DHT123" s="220"/>
      <c r="DHU123" s="220"/>
      <c r="DHV123" s="220"/>
      <c r="DHW123" s="220"/>
      <c r="DHX123" s="220"/>
      <c r="DHY123" s="220"/>
      <c r="DHZ123" s="220"/>
      <c r="DIA123" s="220"/>
      <c r="DIB123" s="220"/>
      <c r="DIC123" s="220"/>
      <c r="DID123" s="220"/>
      <c r="DIE123" s="220"/>
      <c r="DIF123" s="220"/>
      <c r="DIG123" s="220"/>
      <c r="DIH123" s="220"/>
      <c r="DII123" s="220"/>
      <c r="DIJ123" s="220"/>
      <c r="DIK123" s="220"/>
      <c r="DIL123" s="220"/>
      <c r="DIM123" s="220"/>
      <c r="DIN123" s="220"/>
      <c r="DIO123" s="220"/>
      <c r="DIP123" s="220"/>
      <c r="DIQ123" s="220"/>
      <c r="DIR123" s="220"/>
      <c r="DIS123" s="220"/>
      <c r="DIT123" s="220"/>
      <c r="DIU123" s="220"/>
      <c r="DIV123" s="220"/>
      <c r="DIW123" s="220"/>
      <c r="DIX123" s="220"/>
      <c r="DIY123" s="220"/>
      <c r="DIZ123" s="220"/>
      <c r="DJA123" s="220"/>
      <c r="DJB123" s="220"/>
      <c r="DJC123" s="220"/>
      <c r="DJD123" s="220"/>
      <c r="DJE123" s="220"/>
      <c r="DJF123" s="220"/>
      <c r="DJG123" s="220"/>
      <c r="DJH123" s="220"/>
      <c r="DJI123" s="220"/>
      <c r="DJJ123" s="220"/>
      <c r="DJK123" s="220"/>
      <c r="DJL123" s="220"/>
      <c r="DJM123" s="220"/>
      <c r="DJN123" s="220"/>
      <c r="DJO123" s="220"/>
      <c r="DJP123" s="220"/>
      <c r="DJQ123" s="220"/>
      <c r="DJR123" s="220"/>
      <c r="DJS123" s="220"/>
      <c r="DJT123" s="220"/>
      <c r="DJU123" s="220"/>
      <c r="DJV123" s="220"/>
      <c r="DJW123" s="220"/>
      <c r="DJX123" s="220"/>
      <c r="DJY123" s="220"/>
      <c r="DJZ123" s="220"/>
      <c r="DKA123" s="220"/>
      <c r="DKB123" s="220"/>
      <c r="DKC123" s="220"/>
      <c r="DKD123" s="220"/>
      <c r="DKE123" s="220"/>
      <c r="DKF123" s="220"/>
      <c r="DKG123" s="220"/>
      <c r="DKH123" s="220"/>
      <c r="DKI123" s="220"/>
      <c r="DKJ123" s="220"/>
      <c r="DKK123" s="220"/>
      <c r="DKL123" s="220"/>
      <c r="DKM123" s="220"/>
      <c r="DKN123" s="220"/>
      <c r="DKO123" s="220"/>
      <c r="DKP123" s="220"/>
      <c r="DKQ123" s="220"/>
      <c r="DKR123" s="220"/>
      <c r="DKS123" s="220"/>
      <c r="DKT123" s="220"/>
      <c r="DKU123" s="220"/>
      <c r="DKV123" s="220"/>
      <c r="DKW123" s="220"/>
      <c r="DKX123" s="220"/>
      <c r="DKY123" s="220"/>
      <c r="DKZ123" s="220"/>
      <c r="DLA123" s="220"/>
      <c r="DLB123" s="220"/>
      <c r="DLC123" s="220"/>
      <c r="DLD123" s="220"/>
      <c r="DLE123" s="220"/>
      <c r="DLF123" s="220"/>
      <c r="DLG123" s="220"/>
      <c r="DLH123" s="220"/>
      <c r="DLI123" s="220"/>
      <c r="DLJ123" s="220"/>
      <c r="DLK123" s="220"/>
      <c r="DLL123" s="220"/>
      <c r="DLM123" s="220"/>
      <c r="DLN123" s="220"/>
      <c r="DLO123" s="220"/>
      <c r="DLP123" s="220"/>
      <c r="DLQ123" s="220"/>
      <c r="DLR123" s="220"/>
      <c r="DLS123" s="220"/>
      <c r="DLT123" s="220"/>
      <c r="DLU123" s="220"/>
      <c r="DLV123" s="220"/>
      <c r="DLW123" s="220"/>
      <c r="DLX123" s="220"/>
      <c r="DLY123" s="220"/>
      <c r="DLZ123" s="220"/>
      <c r="DMA123" s="220"/>
      <c r="DMB123" s="220"/>
      <c r="DMC123" s="220"/>
      <c r="DMD123" s="220"/>
      <c r="DME123" s="220"/>
      <c r="DMF123" s="220"/>
      <c r="DMG123" s="220"/>
      <c r="DMH123" s="220"/>
      <c r="DMI123" s="220"/>
      <c r="DMJ123" s="220"/>
      <c r="DMK123" s="220"/>
      <c r="DML123" s="220"/>
      <c r="DMM123" s="220"/>
      <c r="DMN123" s="220"/>
      <c r="DMO123" s="220"/>
      <c r="DMP123" s="220"/>
      <c r="DMQ123" s="220"/>
      <c r="DMR123" s="220"/>
      <c r="DMS123" s="220"/>
      <c r="DMT123" s="220"/>
      <c r="DMU123" s="220"/>
      <c r="DMV123" s="220"/>
      <c r="DMW123" s="220"/>
      <c r="DMX123" s="220"/>
      <c r="DMY123" s="220"/>
      <c r="DMZ123" s="220"/>
      <c r="DNA123" s="220"/>
      <c r="DNB123" s="220"/>
      <c r="DNC123" s="220"/>
      <c r="DND123" s="220"/>
      <c r="DNE123" s="220"/>
      <c r="DNF123" s="220"/>
      <c r="DNG123" s="220"/>
      <c r="DNH123" s="220"/>
      <c r="DNI123" s="220"/>
      <c r="DNJ123" s="220"/>
      <c r="DNK123" s="220"/>
      <c r="DNL123" s="220"/>
      <c r="DNM123" s="220"/>
      <c r="DNN123" s="220"/>
      <c r="DNO123" s="220"/>
      <c r="DNP123" s="220"/>
      <c r="DNQ123" s="220"/>
      <c r="DNR123" s="220"/>
      <c r="DNS123" s="220"/>
      <c r="DNT123" s="220"/>
      <c r="DNU123" s="220"/>
      <c r="DNV123" s="220"/>
      <c r="DNW123" s="220"/>
      <c r="DNX123" s="220"/>
      <c r="DNY123" s="220"/>
      <c r="DNZ123" s="220"/>
      <c r="DOA123" s="220"/>
      <c r="DOB123" s="220"/>
      <c r="DOC123" s="220"/>
      <c r="DOD123" s="220"/>
      <c r="DOE123" s="220"/>
      <c r="DOF123" s="220"/>
      <c r="DOG123" s="220"/>
      <c r="DOH123" s="220"/>
      <c r="DOI123" s="220"/>
      <c r="DOJ123" s="220"/>
      <c r="DOK123" s="220"/>
      <c r="DOL123" s="220"/>
      <c r="DOM123" s="220"/>
      <c r="DON123" s="220"/>
      <c r="DOO123" s="220"/>
      <c r="DOP123" s="220"/>
      <c r="DOQ123" s="220"/>
      <c r="DOR123" s="220"/>
      <c r="DOS123" s="220"/>
      <c r="DOT123" s="220"/>
      <c r="DOU123" s="220"/>
      <c r="DOV123" s="220"/>
      <c r="DOW123" s="220"/>
      <c r="DOX123" s="220"/>
      <c r="DOY123" s="220"/>
      <c r="DOZ123" s="220"/>
      <c r="DPA123" s="220"/>
      <c r="DPB123" s="220"/>
      <c r="DPC123" s="220"/>
      <c r="DPD123" s="220"/>
      <c r="DPE123" s="220"/>
      <c r="DPF123" s="220"/>
      <c r="DPG123" s="220"/>
      <c r="DPH123" s="220"/>
      <c r="DPI123" s="220"/>
      <c r="DPJ123" s="220"/>
      <c r="DPK123" s="220"/>
      <c r="DPL123" s="220"/>
      <c r="DPM123" s="220"/>
      <c r="DPN123" s="220"/>
      <c r="DPO123" s="220"/>
      <c r="DPP123" s="220"/>
      <c r="DPQ123" s="220"/>
      <c r="DPR123" s="220"/>
      <c r="DPS123" s="220"/>
      <c r="DPT123" s="220"/>
      <c r="DPU123" s="220"/>
      <c r="DPV123" s="220"/>
      <c r="DPW123" s="220"/>
      <c r="DPX123" s="220"/>
      <c r="DPY123" s="220"/>
      <c r="DPZ123" s="220"/>
      <c r="DQA123" s="220"/>
      <c r="DQB123" s="220"/>
      <c r="DQC123" s="220"/>
      <c r="DQD123" s="220"/>
      <c r="DQE123" s="220"/>
      <c r="DQF123" s="220"/>
      <c r="DQG123" s="220"/>
      <c r="DQH123" s="220"/>
      <c r="DQI123" s="220"/>
      <c r="DQJ123" s="220"/>
      <c r="DQK123" s="220"/>
      <c r="DQL123" s="220"/>
      <c r="DQM123" s="220"/>
      <c r="DQN123" s="220"/>
      <c r="DQO123" s="220"/>
      <c r="DQP123" s="220"/>
      <c r="DQQ123" s="220"/>
      <c r="DQR123" s="220"/>
      <c r="DQS123" s="220"/>
      <c r="DQT123" s="220"/>
      <c r="DQU123" s="220"/>
      <c r="DQV123" s="220"/>
      <c r="DQW123" s="220"/>
      <c r="DQX123" s="220"/>
      <c r="DQY123" s="220"/>
      <c r="DQZ123" s="220"/>
      <c r="DRA123" s="220"/>
      <c r="DRB123" s="220"/>
      <c r="DRC123" s="220"/>
      <c r="DRD123" s="220"/>
      <c r="DRE123" s="220"/>
      <c r="DRF123" s="220"/>
      <c r="DRG123" s="220"/>
      <c r="DRH123" s="220"/>
      <c r="DRI123" s="220"/>
      <c r="DRJ123" s="220"/>
      <c r="DRK123" s="220"/>
      <c r="DRL123" s="220"/>
      <c r="DRM123" s="220"/>
      <c r="DRN123" s="220"/>
      <c r="DRO123" s="220"/>
      <c r="DRP123" s="220"/>
      <c r="DRQ123" s="220"/>
      <c r="DRR123" s="220"/>
      <c r="DRS123" s="220"/>
      <c r="DRT123" s="220"/>
      <c r="DRU123" s="220"/>
      <c r="DRV123" s="220"/>
      <c r="DRW123" s="220"/>
      <c r="DRX123" s="220"/>
      <c r="DRY123" s="220"/>
      <c r="DRZ123" s="220"/>
      <c r="DSA123" s="220"/>
      <c r="DSB123" s="220"/>
      <c r="DSC123" s="220"/>
      <c r="DSD123" s="220"/>
      <c r="DSE123" s="220"/>
      <c r="DSF123" s="220"/>
      <c r="DSG123" s="220"/>
      <c r="DSH123" s="220"/>
      <c r="DSI123" s="220"/>
      <c r="DSJ123" s="220"/>
      <c r="DSK123" s="220"/>
      <c r="DSL123" s="220"/>
      <c r="DSM123" s="220"/>
      <c r="DSN123" s="220"/>
      <c r="DSO123" s="220"/>
      <c r="DSP123" s="220"/>
      <c r="DSQ123" s="220"/>
      <c r="DSR123" s="220"/>
      <c r="DSS123" s="220"/>
      <c r="DST123" s="220"/>
      <c r="DSU123" s="220"/>
      <c r="DSV123" s="220"/>
      <c r="DSW123" s="220"/>
      <c r="DSX123" s="220"/>
      <c r="DSY123" s="220"/>
      <c r="DSZ123" s="220"/>
      <c r="DTA123" s="220"/>
      <c r="DTB123" s="220"/>
      <c r="DTC123" s="220"/>
      <c r="DTD123" s="220"/>
      <c r="DTE123" s="220"/>
      <c r="DTF123" s="220"/>
      <c r="DTG123" s="220"/>
      <c r="DTH123" s="220"/>
      <c r="DTI123" s="220"/>
      <c r="DTJ123" s="220"/>
      <c r="DTK123" s="220"/>
      <c r="DTL123" s="220"/>
      <c r="DTM123" s="220"/>
      <c r="DTN123" s="220"/>
      <c r="DTO123" s="220"/>
      <c r="DTP123" s="220"/>
      <c r="DTQ123" s="220"/>
      <c r="DTR123" s="220"/>
      <c r="DTS123" s="220"/>
      <c r="DTT123" s="220"/>
      <c r="DTU123" s="220"/>
      <c r="DTV123" s="220"/>
      <c r="DTW123" s="220"/>
      <c r="DTX123" s="220"/>
      <c r="DTY123" s="220"/>
      <c r="DTZ123" s="220"/>
      <c r="DUA123" s="220"/>
      <c r="DUB123" s="220"/>
      <c r="DUC123" s="220"/>
      <c r="DUD123" s="220"/>
      <c r="DUE123" s="220"/>
      <c r="DUF123" s="220"/>
      <c r="DUG123" s="220"/>
      <c r="DUH123" s="220"/>
      <c r="DUI123" s="220"/>
      <c r="DUJ123" s="220"/>
      <c r="DUK123" s="220"/>
      <c r="DUL123" s="220"/>
      <c r="DUM123" s="220"/>
      <c r="DUN123" s="220"/>
      <c r="DUO123" s="220"/>
      <c r="DUP123" s="220"/>
      <c r="DUQ123" s="220"/>
      <c r="DUR123" s="220"/>
      <c r="DUS123" s="220"/>
      <c r="DUT123" s="220"/>
      <c r="DUU123" s="220"/>
      <c r="DUV123" s="220"/>
      <c r="DUW123" s="220"/>
      <c r="DUX123" s="220"/>
      <c r="DUY123" s="220"/>
      <c r="DUZ123" s="220"/>
      <c r="DVA123" s="220"/>
      <c r="DVB123" s="220"/>
      <c r="DVC123" s="220"/>
      <c r="DVD123" s="220"/>
      <c r="DVE123" s="220"/>
      <c r="DVF123" s="220"/>
      <c r="DVG123" s="220"/>
      <c r="DVH123" s="220"/>
      <c r="DVI123" s="220"/>
      <c r="DVJ123" s="220"/>
      <c r="DVK123" s="220"/>
      <c r="DVL123" s="220"/>
      <c r="DVM123" s="220"/>
      <c r="DVN123" s="220"/>
      <c r="DVO123" s="220"/>
      <c r="DVP123" s="220"/>
      <c r="DVQ123" s="220"/>
      <c r="DVR123" s="220"/>
      <c r="DVS123" s="220"/>
      <c r="DVT123" s="220"/>
      <c r="DVU123" s="220"/>
      <c r="DVV123" s="220"/>
      <c r="DVW123" s="220"/>
      <c r="DVX123" s="220"/>
      <c r="DVY123" s="220"/>
      <c r="DVZ123" s="220"/>
      <c r="DWA123" s="220"/>
      <c r="DWB123" s="220"/>
      <c r="DWC123" s="220"/>
      <c r="DWD123" s="220"/>
      <c r="DWE123" s="220"/>
      <c r="DWF123" s="220"/>
      <c r="DWG123" s="220"/>
      <c r="DWH123" s="220"/>
      <c r="DWI123" s="220"/>
      <c r="DWJ123" s="220"/>
      <c r="DWK123" s="220"/>
      <c r="DWL123" s="220"/>
      <c r="DWM123" s="220"/>
      <c r="DWN123" s="220"/>
      <c r="DWO123" s="220"/>
      <c r="DWP123" s="220"/>
      <c r="DWQ123" s="220"/>
      <c r="DWR123" s="220"/>
      <c r="DWS123" s="220"/>
      <c r="DWT123" s="220"/>
      <c r="DWU123" s="220"/>
      <c r="DWV123" s="220"/>
      <c r="DWW123" s="220"/>
      <c r="DWX123" s="220"/>
      <c r="DWY123" s="220"/>
      <c r="DWZ123" s="220"/>
      <c r="DXA123" s="220"/>
      <c r="DXB123" s="220"/>
      <c r="DXC123" s="220"/>
      <c r="DXD123" s="220"/>
      <c r="DXE123" s="220"/>
      <c r="DXF123" s="220"/>
      <c r="DXG123" s="220"/>
      <c r="DXH123" s="220"/>
      <c r="DXI123" s="220"/>
      <c r="DXJ123" s="220"/>
      <c r="DXK123" s="220"/>
      <c r="DXL123" s="220"/>
      <c r="DXM123" s="220"/>
      <c r="DXN123" s="220"/>
      <c r="DXO123" s="220"/>
      <c r="DXP123" s="220"/>
      <c r="DXQ123" s="220"/>
      <c r="DXR123" s="220"/>
      <c r="DXS123" s="220"/>
      <c r="DXT123" s="220"/>
      <c r="DXU123" s="220"/>
      <c r="DXV123" s="220"/>
      <c r="DXW123" s="220"/>
      <c r="DXX123" s="220"/>
      <c r="DXY123" s="220"/>
      <c r="DXZ123" s="220"/>
      <c r="DYA123" s="220"/>
      <c r="DYB123" s="220"/>
      <c r="DYC123" s="220"/>
      <c r="DYD123" s="220"/>
      <c r="DYE123" s="220"/>
      <c r="DYF123" s="220"/>
      <c r="DYG123" s="220"/>
      <c r="DYH123" s="220"/>
      <c r="DYI123" s="220"/>
      <c r="DYJ123" s="220"/>
      <c r="DYK123" s="220"/>
      <c r="DYL123" s="220"/>
      <c r="DYM123" s="220"/>
      <c r="DYN123" s="220"/>
      <c r="DYO123" s="220"/>
      <c r="DYP123" s="220"/>
      <c r="DYQ123" s="220"/>
      <c r="DYR123" s="220"/>
      <c r="DYS123" s="220"/>
      <c r="DYT123" s="220"/>
      <c r="DYU123" s="220"/>
      <c r="DYV123" s="220"/>
      <c r="DYW123" s="220"/>
      <c r="DYX123" s="220"/>
      <c r="DYY123" s="220"/>
      <c r="DYZ123" s="220"/>
      <c r="DZA123" s="220"/>
      <c r="DZB123" s="220"/>
      <c r="DZC123" s="220"/>
      <c r="DZD123" s="220"/>
      <c r="DZE123" s="220"/>
      <c r="DZF123" s="220"/>
      <c r="DZG123" s="220"/>
      <c r="DZH123" s="220"/>
      <c r="DZI123" s="220"/>
      <c r="DZJ123" s="220"/>
      <c r="DZK123" s="220"/>
      <c r="DZL123" s="220"/>
      <c r="DZM123" s="220"/>
      <c r="DZN123" s="220"/>
      <c r="DZO123" s="220"/>
      <c r="DZP123" s="220"/>
      <c r="DZQ123" s="220"/>
      <c r="DZR123" s="220"/>
      <c r="DZS123" s="220"/>
      <c r="DZT123" s="220"/>
      <c r="DZU123" s="220"/>
      <c r="DZV123" s="220"/>
      <c r="DZW123" s="220"/>
      <c r="DZX123" s="220"/>
      <c r="DZY123" s="220"/>
      <c r="DZZ123" s="220"/>
      <c r="EAA123" s="220"/>
      <c r="EAB123" s="220"/>
      <c r="EAC123" s="220"/>
      <c r="EAD123" s="220"/>
      <c r="EAE123" s="220"/>
      <c r="EAF123" s="220"/>
      <c r="EAG123" s="220"/>
      <c r="EAH123" s="220"/>
      <c r="EAI123" s="220"/>
      <c r="EAJ123" s="220"/>
      <c r="EAK123" s="220"/>
      <c r="EAL123" s="220"/>
      <c r="EAM123" s="220"/>
      <c r="EAN123" s="220"/>
      <c r="EAO123" s="220"/>
      <c r="EAP123" s="220"/>
      <c r="EAQ123" s="220"/>
      <c r="EAR123" s="220"/>
      <c r="EAS123" s="220"/>
      <c r="EAT123" s="220"/>
      <c r="EAU123" s="220"/>
      <c r="EAV123" s="220"/>
      <c r="EAW123" s="220"/>
      <c r="EAX123" s="220"/>
      <c r="EAY123" s="220"/>
      <c r="EAZ123" s="220"/>
      <c r="EBA123" s="220"/>
      <c r="EBB123" s="220"/>
      <c r="EBC123" s="220"/>
      <c r="EBD123" s="220"/>
      <c r="EBE123" s="220"/>
      <c r="EBF123" s="220"/>
      <c r="EBG123" s="220"/>
      <c r="EBH123" s="220"/>
      <c r="EBI123" s="220"/>
      <c r="EBJ123" s="220"/>
      <c r="EBK123" s="220"/>
      <c r="EBL123" s="220"/>
      <c r="EBM123" s="220"/>
      <c r="EBN123" s="220"/>
      <c r="EBO123" s="220"/>
      <c r="EBP123" s="220"/>
      <c r="EBQ123" s="220"/>
      <c r="EBR123" s="220"/>
      <c r="EBS123" s="220"/>
      <c r="EBT123" s="220"/>
      <c r="EBU123" s="220"/>
      <c r="EBV123" s="220"/>
      <c r="EBW123" s="220"/>
      <c r="EBX123" s="220"/>
      <c r="EBY123" s="220"/>
      <c r="EBZ123" s="220"/>
      <c r="ECA123" s="220"/>
      <c r="ECB123" s="220"/>
      <c r="ECC123" s="220"/>
      <c r="ECD123" s="220"/>
      <c r="ECE123" s="220"/>
      <c r="ECF123" s="220"/>
      <c r="ECG123" s="220"/>
      <c r="ECH123" s="220"/>
      <c r="ECI123" s="220"/>
      <c r="ECJ123" s="220"/>
      <c r="ECK123" s="220"/>
      <c r="ECL123" s="220"/>
      <c r="ECM123" s="220"/>
      <c r="ECN123" s="220"/>
      <c r="ECO123" s="220"/>
      <c r="ECP123" s="220"/>
      <c r="ECQ123" s="220"/>
      <c r="ECR123" s="220"/>
      <c r="ECS123" s="220"/>
      <c r="ECT123" s="220"/>
      <c r="ECU123" s="220"/>
      <c r="ECV123" s="220"/>
      <c r="ECW123" s="220"/>
      <c r="ECX123" s="220"/>
      <c r="ECY123" s="220"/>
      <c r="ECZ123" s="220"/>
      <c r="EDA123" s="220"/>
      <c r="EDB123" s="220"/>
      <c r="EDC123" s="220"/>
      <c r="EDD123" s="220"/>
      <c r="EDE123" s="220"/>
      <c r="EDF123" s="220"/>
      <c r="EDG123" s="220"/>
      <c r="EDH123" s="220"/>
      <c r="EDI123" s="220"/>
      <c r="EDJ123" s="220"/>
      <c r="EDK123" s="220"/>
      <c r="EDL123" s="220"/>
      <c r="EDM123" s="220"/>
      <c r="EDN123" s="220"/>
      <c r="EDO123" s="220"/>
      <c r="EDP123" s="220"/>
      <c r="EDQ123" s="220"/>
      <c r="EDR123" s="220"/>
      <c r="EDS123" s="220"/>
      <c r="EDT123" s="220"/>
      <c r="EDU123" s="220"/>
      <c r="EDV123" s="220"/>
      <c r="EDW123" s="220"/>
      <c r="EDX123" s="220"/>
      <c r="EDY123" s="220"/>
      <c r="EDZ123" s="220"/>
      <c r="EEA123" s="220"/>
      <c r="EEB123" s="220"/>
      <c r="EEC123" s="220"/>
      <c r="EED123" s="220"/>
      <c r="EEE123" s="220"/>
      <c r="EEF123" s="220"/>
      <c r="EEG123" s="220"/>
      <c r="EEH123" s="220"/>
      <c r="EEI123" s="220"/>
      <c r="EEJ123" s="220"/>
      <c r="EEK123" s="220"/>
      <c r="EEL123" s="220"/>
      <c r="EEM123" s="220"/>
      <c r="EEN123" s="220"/>
      <c r="EEO123" s="220"/>
      <c r="EEP123" s="220"/>
      <c r="EEQ123" s="220"/>
      <c r="EER123" s="220"/>
      <c r="EES123" s="220"/>
      <c r="EET123" s="220"/>
      <c r="EEU123" s="220"/>
      <c r="EEV123" s="220"/>
      <c r="EEW123" s="220"/>
      <c r="EEX123" s="220"/>
      <c r="EEY123" s="220"/>
      <c r="EEZ123" s="220"/>
      <c r="EFA123" s="220"/>
      <c r="EFB123" s="220"/>
      <c r="EFC123" s="220"/>
      <c r="EFD123" s="220"/>
      <c r="EFE123" s="220"/>
      <c r="EFF123" s="220"/>
      <c r="EFG123" s="220"/>
      <c r="EFH123" s="220"/>
      <c r="EFI123" s="220"/>
      <c r="EFJ123" s="220"/>
      <c r="EFK123" s="220"/>
      <c r="EFL123" s="220"/>
      <c r="EFM123" s="220"/>
      <c r="EFN123" s="220"/>
      <c r="EFO123" s="220"/>
      <c r="EFP123" s="220"/>
      <c r="EFQ123" s="220"/>
      <c r="EFR123" s="220"/>
      <c r="EFS123" s="220"/>
      <c r="EFT123" s="220"/>
      <c r="EFU123" s="220"/>
      <c r="EFV123" s="220"/>
      <c r="EFW123" s="220"/>
      <c r="EFX123" s="220"/>
      <c r="EFY123" s="220"/>
      <c r="EFZ123" s="220"/>
      <c r="EGA123" s="220"/>
      <c r="EGB123" s="220"/>
      <c r="EGC123" s="220"/>
      <c r="EGD123" s="220"/>
      <c r="EGE123" s="220"/>
      <c r="EGF123" s="220"/>
      <c r="EGG123" s="220"/>
      <c r="EGH123" s="220"/>
      <c r="EGI123" s="220"/>
      <c r="EGJ123" s="220"/>
      <c r="EGK123" s="220"/>
      <c r="EGL123" s="220"/>
      <c r="EGM123" s="220"/>
      <c r="EGN123" s="220"/>
      <c r="EGO123" s="220"/>
      <c r="EGP123" s="220"/>
      <c r="EGQ123" s="220"/>
      <c r="EGR123" s="220"/>
      <c r="EGS123" s="220"/>
      <c r="EGT123" s="220"/>
      <c r="EGU123" s="220"/>
      <c r="EGV123" s="220"/>
      <c r="EGW123" s="220"/>
      <c r="EGX123" s="220"/>
      <c r="EGY123" s="220"/>
      <c r="EGZ123" s="220"/>
      <c r="EHA123" s="220"/>
      <c r="EHB123" s="220"/>
      <c r="EHC123" s="220"/>
      <c r="EHD123" s="220"/>
      <c r="EHE123" s="220"/>
      <c r="EHF123" s="220"/>
      <c r="EHG123" s="220"/>
      <c r="EHH123" s="220"/>
      <c r="EHI123" s="220"/>
      <c r="EHJ123" s="220"/>
      <c r="EHK123" s="220"/>
      <c r="EHL123" s="220"/>
      <c r="EHM123" s="220"/>
      <c r="EHN123" s="220"/>
      <c r="EHO123" s="220"/>
      <c r="EHP123" s="220"/>
      <c r="EHQ123" s="220"/>
      <c r="EHR123" s="220"/>
      <c r="EHS123" s="220"/>
      <c r="EHT123" s="220"/>
      <c r="EHU123" s="220"/>
      <c r="EHV123" s="220"/>
      <c r="EHW123" s="220"/>
      <c r="EHX123" s="220"/>
      <c r="EHY123" s="220"/>
      <c r="EHZ123" s="220"/>
      <c r="EIA123" s="220"/>
      <c r="EIB123" s="220"/>
      <c r="EIC123" s="220"/>
      <c r="EID123" s="220"/>
      <c r="EIE123" s="220"/>
      <c r="EIF123" s="220"/>
      <c r="EIG123" s="220"/>
      <c r="EIH123" s="220"/>
      <c r="EII123" s="220"/>
      <c r="EIJ123" s="220"/>
      <c r="EIK123" s="220"/>
      <c r="EIL123" s="220"/>
      <c r="EIM123" s="220"/>
      <c r="EIN123" s="220"/>
      <c r="EIO123" s="220"/>
      <c r="EIP123" s="220"/>
      <c r="EIQ123" s="220"/>
      <c r="EIR123" s="220"/>
      <c r="EIS123" s="220"/>
      <c r="EIT123" s="220"/>
      <c r="EIU123" s="220"/>
      <c r="EIV123" s="220"/>
      <c r="EIW123" s="220"/>
      <c r="EIX123" s="220"/>
      <c r="EIY123" s="220"/>
      <c r="EIZ123" s="220"/>
      <c r="EJA123" s="220"/>
      <c r="EJB123" s="220"/>
      <c r="EJC123" s="220"/>
      <c r="EJD123" s="220"/>
      <c r="EJE123" s="220"/>
      <c r="EJF123" s="220"/>
      <c r="EJG123" s="220"/>
      <c r="EJH123" s="220"/>
      <c r="EJI123" s="220"/>
      <c r="EJJ123" s="220"/>
      <c r="EJK123" s="220"/>
      <c r="EJL123" s="220"/>
      <c r="EJM123" s="220"/>
      <c r="EJN123" s="220"/>
      <c r="EJO123" s="220"/>
      <c r="EJP123" s="220"/>
      <c r="EJQ123" s="220"/>
      <c r="EJR123" s="220"/>
      <c r="EJS123" s="220"/>
      <c r="EJT123" s="220"/>
      <c r="EJU123" s="220"/>
      <c r="EJV123" s="220"/>
      <c r="EJW123" s="220"/>
      <c r="EJX123" s="220"/>
      <c r="EJY123" s="220"/>
      <c r="EJZ123" s="220"/>
      <c r="EKA123" s="220"/>
      <c r="EKB123" s="220"/>
      <c r="EKC123" s="220"/>
      <c r="EKD123" s="220"/>
      <c r="EKE123" s="220"/>
      <c r="EKF123" s="220"/>
      <c r="EKG123" s="220"/>
      <c r="EKH123" s="220"/>
      <c r="EKI123" s="220"/>
      <c r="EKJ123" s="220"/>
      <c r="EKK123" s="220"/>
      <c r="EKL123" s="220"/>
      <c r="EKM123" s="220"/>
      <c r="EKN123" s="220"/>
      <c r="EKO123" s="220"/>
      <c r="EKP123" s="220"/>
      <c r="EKQ123" s="220"/>
      <c r="EKR123" s="220"/>
      <c r="EKS123" s="220"/>
      <c r="EKT123" s="220"/>
      <c r="EKU123" s="220"/>
      <c r="EKV123" s="220"/>
      <c r="EKW123" s="220"/>
      <c r="EKX123" s="220"/>
      <c r="EKY123" s="220"/>
      <c r="EKZ123" s="220"/>
      <c r="ELA123" s="220"/>
      <c r="ELB123" s="220"/>
      <c r="ELC123" s="220"/>
      <c r="ELD123" s="220"/>
      <c r="ELE123" s="220"/>
      <c r="ELF123" s="220"/>
      <c r="ELG123" s="220"/>
      <c r="ELH123" s="220"/>
      <c r="ELI123" s="220"/>
      <c r="ELJ123" s="220"/>
      <c r="ELK123" s="220"/>
      <c r="ELL123" s="220"/>
      <c r="ELM123" s="220"/>
      <c r="ELN123" s="220"/>
      <c r="ELO123" s="220"/>
      <c r="ELP123" s="220"/>
      <c r="ELQ123" s="220"/>
      <c r="ELR123" s="220"/>
      <c r="ELS123" s="220"/>
      <c r="ELT123" s="220"/>
      <c r="ELU123" s="220"/>
      <c r="ELV123" s="220"/>
      <c r="ELW123" s="220"/>
      <c r="ELX123" s="220"/>
      <c r="ELY123" s="220"/>
      <c r="ELZ123" s="220"/>
      <c r="EMA123" s="220"/>
      <c r="EMB123" s="220"/>
      <c r="EMC123" s="220"/>
      <c r="EMD123" s="220"/>
      <c r="EME123" s="220"/>
      <c r="EMF123" s="220"/>
      <c r="EMG123" s="220"/>
      <c r="EMH123" s="220"/>
      <c r="EMI123" s="220"/>
      <c r="EMJ123" s="220"/>
      <c r="EMK123" s="220"/>
      <c r="EML123" s="220"/>
      <c r="EMM123" s="220"/>
      <c r="EMN123" s="220"/>
      <c r="EMO123" s="220"/>
      <c r="EMP123" s="220"/>
      <c r="EMQ123" s="220"/>
      <c r="EMR123" s="220"/>
      <c r="EMS123" s="220"/>
      <c r="EMT123" s="220"/>
      <c r="EMU123" s="220"/>
      <c r="EMV123" s="220"/>
      <c r="EMW123" s="220"/>
      <c r="EMX123" s="220"/>
      <c r="EMY123" s="220"/>
      <c r="EMZ123" s="220"/>
      <c r="ENA123" s="220"/>
      <c r="ENB123" s="220"/>
      <c r="ENC123" s="220"/>
      <c r="END123" s="220"/>
      <c r="ENE123" s="220"/>
      <c r="ENF123" s="220"/>
      <c r="ENG123" s="220"/>
      <c r="ENH123" s="220"/>
      <c r="ENI123" s="220"/>
      <c r="ENJ123" s="220"/>
      <c r="ENK123" s="220"/>
      <c r="ENL123" s="220"/>
      <c r="ENM123" s="220"/>
      <c r="ENN123" s="220"/>
      <c r="ENO123" s="220"/>
      <c r="ENP123" s="220"/>
      <c r="ENQ123" s="220"/>
      <c r="ENR123" s="220"/>
      <c r="ENS123" s="220"/>
      <c r="ENT123" s="220"/>
      <c r="ENU123" s="220"/>
      <c r="ENV123" s="220"/>
      <c r="ENW123" s="220"/>
      <c r="ENX123" s="220"/>
      <c r="ENY123" s="220"/>
      <c r="ENZ123" s="220"/>
      <c r="EOA123" s="220"/>
      <c r="EOB123" s="220"/>
      <c r="EOC123" s="220"/>
      <c r="EOD123" s="220"/>
      <c r="EOE123" s="220"/>
      <c r="EOF123" s="220"/>
      <c r="EOG123" s="220"/>
      <c r="EOH123" s="220"/>
      <c r="EOI123" s="220"/>
      <c r="EOJ123" s="220"/>
      <c r="EOK123" s="220"/>
      <c r="EOL123" s="220"/>
      <c r="EOM123" s="220"/>
      <c r="EON123" s="220"/>
      <c r="EOO123" s="220"/>
      <c r="EOP123" s="220"/>
      <c r="EOQ123" s="220"/>
      <c r="EOR123" s="220"/>
      <c r="EOS123" s="220"/>
      <c r="EOT123" s="220"/>
      <c r="EOU123" s="220"/>
      <c r="EOV123" s="220"/>
      <c r="EOW123" s="220"/>
      <c r="EOX123" s="220"/>
      <c r="EOY123" s="220"/>
      <c r="EOZ123" s="220"/>
      <c r="EPA123" s="220"/>
      <c r="EPB123" s="220"/>
      <c r="EPC123" s="220"/>
      <c r="EPD123" s="220"/>
      <c r="EPE123" s="220"/>
      <c r="EPF123" s="220"/>
      <c r="EPG123" s="220"/>
      <c r="EPH123" s="220"/>
      <c r="EPI123" s="220"/>
      <c r="EPJ123" s="220"/>
      <c r="EPK123" s="220"/>
      <c r="EPL123" s="220"/>
      <c r="EPM123" s="220"/>
      <c r="EPN123" s="220"/>
      <c r="EPO123" s="220"/>
      <c r="EPP123" s="220"/>
      <c r="EPQ123" s="220"/>
      <c r="EPR123" s="220"/>
      <c r="EPS123" s="220"/>
      <c r="EPT123" s="220"/>
      <c r="EPU123" s="220"/>
      <c r="EPV123" s="220"/>
      <c r="EPW123" s="220"/>
      <c r="EPX123" s="220"/>
      <c r="EPY123" s="220"/>
      <c r="EPZ123" s="220"/>
      <c r="EQA123" s="220"/>
      <c r="EQB123" s="220"/>
      <c r="EQC123" s="220"/>
      <c r="EQD123" s="220"/>
      <c r="EQE123" s="220"/>
      <c r="EQF123" s="220"/>
      <c r="EQG123" s="220"/>
      <c r="EQH123" s="220"/>
      <c r="EQI123" s="220"/>
      <c r="EQJ123" s="220"/>
      <c r="EQK123" s="220"/>
      <c r="EQL123" s="220"/>
      <c r="EQM123" s="220"/>
      <c r="EQN123" s="220"/>
      <c r="EQO123" s="220"/>
      <c r="EQP123" s="220"/>
      <c r="EQQ123" s="220"/>
      <c r="EQR123" s="220"/>
      <c r="EQS123" s="220"/>
      <c r="EQT123" s="220"/>
      <c r="EQU123" s="220"/>
      <c r="EQV123" s="220"/>
      <c r="EQW123" s="220"/>
      <c r="EQX123" s="220"/>
      <c r="EQY123" s="220"/>
      <c r="EQZ123" s="220"/>
      <c r="ERA123" s="220"/>
      <c r="ERB123" s="220"/>
      <c r="ERC123" s="220"/>
      <c r="ERD123" s="220"/>
      <c r="ERE123" s="220"/>
      <c r="ERF123" s="220"/>
      <c r="ERG123" s="220"/>
      <c r="ERH123" s="220"/>
      <c r="ERI123" s="220"/>
      <c r="ERJ123" s="220"/>
      <c r="ERK123" s="220"/>
      <c r="ERL123" s="220"/>
      <c r="ERM123" s="220"/>
      <c r="ERN123" s="220"/>
      <c r="ERO123" s="220"/>
      <c r="ERP123" s="220"/>
      <c r="ERQ123" s="220"/>
      <c r="ERR123" s="220"/>
      <c r="ERS123" s="220"/>
      <c r="ERT123" s="220"/>
      <c r="ERU123" s="220"/>
      <c r="ERV123" s="220"/>
      <c r="ERW123" s="220"/>
      <c r="ERX123" s="220"/>
      <c r="ERY123" s="220"/>
      <c r="ERZ123" s="220"/>
      <c r="ESA123" s="220"/>
      <c r="ESB123" s="220"/>
      <c r="ESC123" s="220"/>
      <c r="ESD123" s="220"/>
      <c r="ESE123" s="220"/>
      <c r="ESF123" s="220"/>
      <c r="ESG123" s="220"/>
      <c r="ESH123" s="220"/>
      <c r="ESI123" s="220"/>
      <c r="ESJ123" s="220"/>
      <c r="ESK123" s="220"/>
      <c r="ESL123" s="220"/>
      <c r="ESM123" s="220"/>
      <c r="ESN123" s="220"/>
      <c r="ESO123" s="220"/>
      <c r="ESP123" s="220"/>
      <c r="ESQ123" s="220"/>
      <c r="ESR123" s="220"/>
      <c r="ESS123" s="220"/>
      <c r="EST123" s="220"/>
      <c r="ESU123" s="220"/>
      <c r="ESV123" s="220"/>
      <c r="ESW123" s="220"/>
      <c r="ESX123" s="220"/>
      <c r="ESY123" s="220"/>
      <c r="ESZ123" s="220"/>
      <c r="ETA123" s="220"/>
      <c r="ETB123" s="220"/>
      <c r="ETC123" s="220"/>
      <c r="ETD123" s="220"/>
      <c r="ETE123" s="220"/>
      <c r="ETF123" s="220"/>
      <c r="ETG123" s="220"/>
      <c r="ETH123" s="220"/>
      <c r="ETI123" s="220"/>
      <c r="ETJ123" s="220"/>
      <c r="ETK123" s="220"/>
      <c r="ETL123" s="220"/>
      <c r="ETM123" s="220"/>
      <c r="ETN123" s="220"/>
      <c r="ETO123" s="220"/>
      <c r="ETP123" s="220"/>
      <c r="ETQ123" s="220"/>
      <c r="ETR123" s="220"/>
      <c r="ETS123" s="220"/>
      <c r="ETT123" s="220"/>
      <c r="ETU123" s="220"/>
      <c r="ETV123" s="220"/>
      <c r="ETW123" s="220"/>
      <c r="ETX123" s="220"/>
      <c r="ETY123" s="220"/>
      <c r="ETZ123" s="220"/>
      <c r="EUA123" s="220"/>
      <c r="EUB123" s="220"/>
      <c r="EUC123" s="220"/>
      <c r="EUD123" s="220"/>
      <c r="EUE123" s="220"/>
      <c r="EUF123" s="220"/>
      <c r="EUG123" s="220"/>
      <c r="EUH123" s="220"/>
      <c r="EUI123" s="220"/>
      <c r="EUJ123" s="220"/>
      <c r="EUK123" s="220"/>
      <c r="EUL123" s="220"/>
      <c r="EUM123" s="220"/>
      <c r="EUN123" s="220"/>
      <c r="EUO123" s="220"/>
      <c r="EUP123" s="220"/>
      <c r="EUQ123" s="220"/>
      <c r="EUR123" s="220"/>
      <c r="EUS123" s="220"/>
      <c r="EUT123" s="220"/>
      <c r="EUU123" s="220"/>
      <c r="EUV123" s="220"/>
      <c r="EUW123" s="220"/>
      <c r="EUX123" s="220"/>
      <c r="EUY123" s="220"/>
      <c r="EUZ123" s="220"/>
      <c r="EVA123" s="220"/>
      <c r="EVB123" s="220"/>
      <c r="EVC123" s="220"/>
      <c r="EVD123" s="220"/>
      <c r="EVE123" s="220"/>
      <c r="EVF123" s="220"/>
      <c r="EVG123" s="220"/>
      <c r="EVH123" s="220"/>
      <c r="EVI123" s="220"/>
      <c r="EVJ123" s="220"/>
      <c r="EVK123" s="220"/>
      <c r="EVL123" s="220"/>
      <c r="EVM123" s="220"/>
      <c r="EVN123" s="220"/>
      <c r="EVO123" s="220"/>
      <c r="EVP123" s="220"/>
      <c r="EVQ123" s="220"/>
      <c r="EVR123" s="220"/>
      <c r="EVS123" s="220"/>
      <c r="EVT123" s="220"/>
      <c r="EVU123" s="220"/>
      <c r="EVV123" s="220"/>
      <c r="EVW123" s="220"/>
      <c r="EVX123" s="220"/>
      <c r="EVY123" s="220"/>
      <c r="EVZ123" s="220"/>
      <c r="EWA123" s="220"/>
      <c r="EWB123" s="220"/>
      <c r="EWC123" s="220"/>
      <c r="EWD123" s="220"/>
      <c r="EWE123" s="220"/>
      <c r="EWF123" s="220"/>
      <c r="EWG123" s="220"/>
      <c r="EWH123" s="220"/>
      <c r="EWI123" s="220"/>
      <c r="EWJ123" s="220"/>
      <c r="EWK123" s="220"/>
      <c r="EWL123" s="220"/>
      <c r="EWM123" s="220"/>
      <c r="EWN123" s="220"/>
      <c r="EWO123" s="220"/>
      <c r="EWP123" s="220"/>
      <c r="EWQ123" s="220"/>
      <c r="EWR123" s="220"/>
      <c r="EWS123" s="220"/>
      <c r="EWT123" s="220"/>
      <c r="EWU123" s="220"/>
      <c r="EWV123" s="220"/>
      <c r="EWW123" s="220"/>
      <c r="EWX123" s="220"/>
      <c r="EWY123" s="220"/>
      <c r="EWZ123" s="220"/>
      <c r="EXA123" s="220"/>
      <c r="EXB123" s="220"/>
      <c r="EXC123" s="220"/>
      <c r="EXD123" s="220"/>
      <c r="EXE123" s="220"/>
      <c r="EXF123" s="220"/>
      <c r="EXG123" s="220"/>
      <c r="EXH123" s="220"/>
      <c r="EXI123" s="220"/>
      <c r="EXJ123" s="220"/>
      <c r="EXK123" s="220"/>
      <c r="EXL123" s="220"/>
      <c r="EXM123" s="220"/>
      <c r="EXN123" s="220"/>
      <c r="EXO123" s="220"/>
      <c r="EXP123" s="220"/>
      <c r="EXQ123" s="220"/>
      <c r="EXR123" s="220"/>
      <c r="EXS123" s="220"/>
      <c r="EXT123" s="220"/>
      <c r="EXU123" s="220"/>
      <c r="EXV123" s="220"/>
      <c r="EXW123" s="220"/>
      <c r="EXX123" s="220"/>
      <c r="EXY123" s="220"/>
      <c r="EXZ123" s="220"/>
      <c r="EYA123" s="220"/>
      <c r="EYB123" s="220"/>
      <c r="EYC123" s="220"/>
      <c r="EYD123" s="220"/>
      <c r="EYE123" s="220"/>
      <c r="EYF123" s="220"/>
      <c r="EYG123" s="220"/>
      <c r="EYH123" s="220"/>
      <c r="EYI123" s="220"/>
      <c r="EYJ123" s="220"/>
      <c r="EYK123" s="220"/>
      <c r="EYL123" s="220"/>
      <c r="EYM123" s="220"/>
      <c r="EYN123" s="220"/>
      <c r="EYO123" s="220"/>
      <c r="EYP123" s="220"/>
      <c r="EYQ123" s="220"/>
      <c r="EYR123" s="220"/>
      <c r="EYS123" s="220"/>
      <c r="EYT123" s="220"/>
      <c r="EYU123" s="220"/>
      <c r="EYV123" s="220"/>
      <c r="EYW123" s="220"/>
      <c r="EYX123" s="220"/>
      <c r="EYY123" s="220"/>
      <c r="EYZ123" s="220"/>
      <c r="EZA123" s="220"/>
      <c r="EZB123" s="220"/>
      <c r="EZC123" s="220"/>
      <c r="EZD123" s="220"/>
      <c r="EZE123" s="220"/>
      <c r="EZF123" s="220"/>
      <c r="EZG123" s="220"/>
      <c r="EZH123" s="220"/>
      <c r="EZI123" s="220"/>
      <c r="EZJ123" s="220"/>
      <c r="EZK123" s="220"/>
      <c r="EZL123" s="220"/>
      <c r="EZM123" s="220"/>
      <c r="EZN123" s="220"/>
      <c r="EZO123" s="220"/>
      <c r="EZP123" s="220"/>
      <c r="EZQ123" s="220"/>
      <c r="EZR123" s="220"/>
      <c r="EZS123" s="220"/>
      <c r="EZT123" s="220"/>
      <c r="EZU123" s="220"/>
      <c r="EZV123" s="220"/>
      <c r="EZW123" s="220"/>
      <c r="EZX123" s="220"/>
      <c r="EZY123" s="220"/>
      <c r="EZZ123" s="220"/>
      <c r="FAA123" s="220"/>
      <c r="FAB123" s="220"/>
      <c r="FAC123" s="220"/>
      <c r="FAD123" s="220"/>
      <c r="FAE123" s="220"/>
      <c r="FAF123" s="220"/>
      <c r="FAG123" s="220"/>
      <c r="FAH123" s="220"/>
      <c r="FAI123" s="220"/>
      <c r="FAJ123" s="220"/>
      <c r="FAK123" s="220"/>
      <c r="FAL123" s="220"/>
      <c r="FAM123" s="220"/>
      <c r="FAN123" s="220"/>
      <c r="FAO123" s="220"/>
      <c r="FAP123" s="220"/>
      <c r="FAQ123" s="220"/>
      <c r="FAR123" s="220"/>
      <c r="FAS123" s="220"/>
      <c r="FAT123" s="220"/>
      <c r="FAU123" s="220"/>
      <c r="FAV123" s="220"/>
      <c r="FAW123" s="220"/>
      <c r="FAX123" s="220"/>
      <c r="FAY123" s="220"/>
      <c r="FAZ123" s="220"/>
      <c r="FBA123" s="220"/>
      <c r="FBB123" s="220"/>
      <c r="FBC123" s="220"/>
      <c r="FBD123" s="220"/>
      <c r="FBE123" s="220"/>
      <c r="FBF123" s="220"/>
      <c r="FBG123" s="220"/>
      <c r="FBH123" s="220"/>
      <c r="FBI123" s="220"/>
      <c r="FBJ123" s="220"/>
      <c r="FBK123" s="220"/>
      <c r="FBL123" s="220"/>
      <c r="FBM123" s="220"/>
      <c r="FBN123" s="220"/>
      <c r="FBO123" s="220"/>
      <c r="FBP123" s="220"/>
      <c r="FBQ123" s="220"/>
      <c r="FBR123" s="220"/>
      <c r="FBS123" s="220"/>
      <c r="FBT123" s="220"/>
      <c r="FBU123" s="220"/>
      <c r="FBV123" s="220"/>
      <c r="FBW123" s="220"/>
      <c r="FBX123" s="220"/>
      <c r="FBY123" s="220"/>
      <c r="FBZ123" s="220"/>
      <c r="FCA123" s="220"/>
      <c r="FCB123" s="220"/>
      <c r="FCC123" s="220"/>
      <c r="FCD123" s="220"/>
      <c r="FCE123" s="220"/>
      <c r="FCF123" s="220"/>
      <c r="FCG123" s="220"/>
      <c r="FCH123" s="220"/>
      <c r="FCI123" s="220"/>
      <c r="FCJ123" s="220"/>
      <c r="FCK123" s="220"/>
      <c r="FCL123" s="220"/>
      <c r="FCM123" s="220"/>
      <c r="FCN123" s="220"/>
      <c r="FCO123" s="220"/>
      <c r="FCP123" s="220"/>
      <c r="FCQ123" s="220"/>
      <c r="FCR123" s="220"/>
      <c r="FCS123" s="220"/>
      <c r="FCT123" s="220"/>
      <c r="FCU123" s="220"/>
      <c r="FCV123" s="220"/>
      <c r="FCW123" s="220"/>
      <c r="FCX123" s="220"/>
      <c r="FCY123" s="220"/>
      <c r="FCZ123" s="220"/>
      <c r="FDA123" s="220"/>
      <c r="FDB123" s="220"/>
      <c r="FDC123" s="220"/>
      <c r="FDD123" s="220"/>
      <c r="FDE123" s="220"/>
      <c r="FDF123" s="220"/>
      <c r="FDG123" s="220"/>
      <c r="FDH123" s="220"/>
      <c r="FDI123" s="220"/>
      <c r="FDJ123" s="220"/>
      <c r="FDK123" s="220"/>
      <c r="FDL123" s="220"/>
      <c r="FDM123" s="220"/>
      <c r="FDN123" s="220"/>
      <c r="FDO123" s="220"/>
      <c r="FDP123" s="220"/>
      <c r="FDQ123" s="220"/>
      <c r="FDR123" s="220"/>
      <c r="FDS123" s="220"/>
      <c r="FDT123" s="220"/>
      <c r="FDU123" s="220"/>
      <c r="FDV123" s="220"/>
      <c r="FDW123" s="220"/>
      <c r="FDX123" s="220"/>
      <c r="FDY123" s="220"/>
      <c r="FDZ123" s="220"/>
      <c r="FEA123" s="220"/>
      <c r="FEB123" s="220"/>
      <c r="FEC123" s="220"/>
      <c r="FED123" s="220"/>
      <c r="FEE123" s="220"/>
      <c r="FEF123" s="220"/>
      <c r="FEG123" s="220"/>
      <c r="FEH123" s="220"/>
      <c r="FEI123" s="220"/>
      <c r="FEJ123" s="220"/>
      <c r="FEK123" s="220"/>
      <c r="FEL123" s="220"/>
      <c r="FEM123" s="220"/>
      <c r="FEN123" s="220"/>
      <c r="FEO123" s="220"/>
      <c r="FEP123" s="220"/>
      <c r="FEQ123" s="220"/>
      <c r="FER123" s="220"/>
      <c r="FES123" s="220"/>
      <c r="FET123" s="220"/>
      <c r="FEU123" s="220"/>
      <c r="FEV123" s="220"/>
      <c r="FEW123" s="220"/>
      <c r="FEX123" s="220"/>
      <c r="FEY123" s="220"/>
      <c r="FEZ123" s="220"/>
      <c r="FFA123" s="220"/>
      <c r="FFB123" s="220"/>
      <c r="FFC123" s="220"/>
      <c r="FFD123" s="220"/>
      <c r="FFE123" s="220"/>
      <c r="FFF123" s="220"/>
      <c r="FFG123" s="220"/>
      <c r="FFH123" s="220"/>
      <c r="FFI123" s="220"/>
      <c r="FFJ123" s="220"/>
      <c r="FFK123" s="220"/>
      <c r="FFL123" s="220"/>
      <c r="FFM123" s="220"/>
      <c r="FFN123" s="220"/>
      <c r="FFO123" s="220"/>
      <c r="FFP123" s="220"/>
      <c r="FFQ123" s="220"/>
      <c r="FFR123" s="220"/>
      <c r="FFS123" s="220"/>
      <c r="FFT123" s="220"/>
      <c r="FFU123" s="220"/>
      <c r="FFV123" s="220"/>
      <c r="FFW123" s="220"/>
      <c r="FFX123" s="220"/>
      <c r="FFY123" s="220"/>
      <c r="FFZ123" s="220"/>
      <c r="FGA123" s="220"/>
      <c r="FGB123" s="220"/>
      <c r="FGC123" s="220"/>
      <c r="FGD123" s="220"/>
      <c r="FGE123" s="220"/>
      <c r="FGF123" s="220"/>
      <c r="FGG123" s="220"/>
      <c r="FGH123" s="220"/>
      <c r="FGI123" s="220"/>
      <c r="FGJ123" s="220"/>
      <c r="FGK123" s="220"/>
      <c r="FGL123" s="220"/>
      <c r="FGM123" s="220"/>
      <c r="FGN123" s="220"/>
      <c r="FGO123" s="220"/>
      <c r="FGP123" s="220"/>
      <c r="FGQ123" s="220"/>
      <c r="FGR123" s="220"/>
      <c r="FGS123" s="220"/>
      <c r="FGT123" s="220"/>
      <c r="FGU123" s="220"/>
      <c r="FGV123" s="220"/>
      <c r="FGW123" s="220"/>
      <c r="FGX123" s="220"/>
      <c r="FGY123" s="220"/>
      <c r="FGZ123" s="220"/>
      <c r="FHA123" s="220"/>
      <c r="FHB123" s="220"/>
      <c r="FHC123" s="220"/>
      <c r="FHD123" s="220"/>
      <c r="FHE123" s="220"/>
      <c r="FHF123" s="220"/>
      <c r="FHG123" s="220"/>
      <c r="FHH123" s="220"/>
      <c r="FHI123" s="220"/>
      <c r="FHJ123" s="220"/>
      <c r="FHK123" s="220"/>
      <c r="FHL123" s="220"/>
      <c r="FHM123" s="220"/>
      <c r="FHN123" s="220"/>
      <c r="FHO123" s="220"/>
      <c r="FHP123" s="220"/>
      <c r="FHQ123" s="220"/>
      <c r="FHR123" s="220"/>
      <c r="FHS123" s="220"/>
      <c r="FHT123" s="220"/>
      <c r="FHU123" s="220"/>
      <c r="FHV123" s="220"/>
      <c r="FHW123" s="220"/>
      <c r="FHX123" s="220"/>
      <c r="FHY123" s="220"/>
      <c r="FHZ123" s="220"/>
      <c r="FIA123" s="220"/>
      <c r="FIB123" s="220"/>
      <c r="FIC123" s="220"/>
      <c r="FID123" s="220"/>
      <c r="FIE123" s="220"/>
      <c r="FIF123" s="220"/>
      <c r="FIG123" s="220"/>
      <c r="FIH123" s="220"/>
      <c r="FII123" s="220"/>
      <c r="FIJ123" s="220"/>
      <c r="FIK123" s="220"/>
      <c r="FIL123" s="220"/>
      <c r="FIM123" s="220"/>
      <c r="FIN123" s="220"/>
      <c r="FIO123" s="220"/>
      <c r="FIP123" s="220"/>
      <c r="FIQ123" s="220"/>
      <c r="FIR123" s="220"/>
      <c r="FIS123" s="220"/>
      <c r="FIT123" s="220"/>
      <c r="FIU123" s="220"/>
      <c r="FIV123" s="220"/>
      <c r="FIW123" s="220"/>
      <c r="FIX123" s="220"/>
      <c r="FIY123" s="220"/>
      <c r="FIZ123" s="220"/>
      <c r="FJA123" s="220"/>
      <c r="FJB123" s="220"/>
      <c r="FJC123" s="220"/>
      <c r="FJD123" s="220"/>
      <c r="FJE123" s="220"/>
      <c r="FJF123" s="220"/>
      <c r="FJG123" s="220"/>
      <c r="FJH123" s="220"/>
      <c r="FJI123" s="220"/>
      <c r="FJJ123" s="220"/>
      <c r="FJK123" s="220"/>
      <c r="FJL123" s="220"/>
      <c r="FJM123" s="220"/>
      <c r="FJN123" s="220"/>
      <c r="FJO123" s="220"/>
      <c r="FJP123" s="220"/>
      <c r="FJQ123" s="220"/>
      <c r="FJR123" s="220"/>
      <c r="FJS123" s="220"/>
      <c r="FJT123" s="220"/>
      <c r="FJU123" s="220"/>
      <c r="FJV123" s="220"/>
      <c r="FJW123" s="220"/>
      <c r="FJX123" s="220"/>
      <c r="FJY123" s="220"/>
      <c r="FJZ123" s="220"/>
      <c r="FKA123" s="220"/>
      <c r="FKB123" s="220"/>
      <c r="FKC123" s="220"/>
      <c r="FKD123" s="220"/>
      <c r="FKE123" s="220"/>
      <c r="FKF123" s="220"/>
      <c r="FKG123" s="220"/>
      <c r="FKH123" s="220"/>
      <c r="FKI123" s="220"/>
      <c r="FKJ123" s="220"/>
      <c r="FKK123" s="220"/>
      <c r="FKL123" s="220"/>
      <c r="FKM123" s="220"/>
      <c r="FKN123" s="220"/>
      <c r="FKO123" s="220"/>
      <c r="FKP123" s="220"/>
      <c r="FKQ123" s="220"/>
      <c r="FKR123" s="220"/>
      <c r="FKS123" s="220"/>
      <c r="FKT123" s="220"/>
      <c r="FKU123" s="220"/>
      <c r="FKV123" s="220"/>
      <c r="FKW123" s="220"/>
      <c r="FKX123" s="220"/>
      <c r="FKY123" s="220"/>
      <c r="FKZ123" s="220"/>
      <c r="FLA123" s="220"/>
      <c r="FLB123" s="220"/>
      <c r="FLC123" s="220"/>
      <c r="FLD123" s="220"/>
      <c r="FLE123" s="220"/>
      <c r="FLF123" s="220"/>
      <c r="FLG123" s="220"/>
      <c r="FLH123" s="220"/>
      <c r="FLI123" s="220"/>
      <c r="FLJ123" s="220"/>
      <c r="FLK123" s="220"/>
      <c r="FLL123" s="220"/>
      <c r="FLM123" s="220"/>
      <c r="FLN123" s="220"/>
      <c r="FLO123" s="220"/>
      <c r="FLP123" s="220"/>
      <c r="FLQ123" s="220"/>
      <c r="FLR123" s="220"/>
      <c r="FLS123" s="220"/>
      <c r="FLT123" s="220"/>
      <c r="FLU123" s="220"/>
      <c r="FLV123" s="220"/>
      <c r="FLW123" s="220"/>
      <c r="FLX123" s="220"/>
      <c r="FLY123" s="220"/>
      <c r="FLZ123" s="220"/>
      <c r="FMA123" s="220"/>
      <c r="FMB123" s="220"/>
      <c r="FMC123" s="220"/>
      <c r="FMD123" s="220"/>
      <c r="FME123" s="220"/>
      <c r="FMF123" s="220"/>
      <c r="FMG123" s="220"/>
      <c r="FMH123" s="220"/>
      <c r="FMI123" s="220"/>
      <c r="FMJ123" s="220"/>
      <c r="FMK123" s="220"/>
      <c r="FML123" s="220"/>
      <c r="FMM123" s="220"/>
      <c r="FMN123" s="220"/>
      <c r="FMO123" s="220"/>
      <c r="FMP123" s="220"/>
      <c r="FMQ123" s="220"/>
      <c r="FMR123" s="220"/>
      <c r="FMS123" s="220"/>
      <c r="FMT123" s="220"/>
      <c r="FMU123" s="220"/>
      <c r="FMV123" s="220"/>
      <c r="FMW123" s="220"/>
      <c r="FMX123" s="220"/>
      <c r="FMY123" s="220"/>
      <c r="FMZ123" s="220"/>
      <c r="FNA123" s="220"/>
      <c r="FNB123" s="220"/>
      <c r="FNC123" s="220"/>
      <c r="FND123" s="220"/>
      <c r="FNE123" s="220"/>
      <c r="FNF123" s="220"/>
      <c r="FNG123" s="220"/>
      <c r="FNH123" s="220"/>
      <c r="FNI123" s="220"/>
      <c r="FNJ123" s="220"/>
      <c r="FNK123" s="220"/>
      <c r="FNL123" s="220"/>
      <c r="FNM123" s="220"/>
      <c r="FNN123" s="220"/>
      <c r="FNO123" s="220"/>
      <c r="FNP123" s="220"/>
      <c r="FNQ123" s="220"/>
      <c r="FNR123" s="220"/>
      <c r="FNS123" s="220"/>
      <c r="FNT123" s="220"/>
      <c r="FNU123" s="220"/>
      <c r="FNV123" s="220"/>
      <c r="FNW123" s="220"/>
      <c r="FNX123" s="220"/>
      <c r="FNY123" s="220"/>
      <c r="FNZ123" s="220"/>
      <c r="FOA123" s="220"/>
      <c r="FOB123" s="220"/>
      <c r="FOC123" s="220"/>
      <c r="FOD123" s="220"/>
      <c r="FOE123" s="220"/>
      <c r="FOF123" s="220"/>
      <c r="FOG123" s="220"/>
      <c r="FOH123" s="220"/>
      <c r="FOI123" s="220"/>
      <c r="FOJ123" s="220"/>
      <c r="FOK123" s="220"/>
      <c r="FOL123" s="220"/>
      <c r="FOM123" s="220"/>
      <c r="FON123" s="220"/>
      <c r="FOO123" s="220"/>
      <c r="FOP123" s="220"/>
      <c r="FOQ123" s="220"/>
      <c r="FOR123" s="220"/>
      <c r="FOS123" s="220"/>
      <c r="FOT123" s="220"/>
      <c r="FOU123" s="220"/>
      <c r="FOV123" s="220"/>
      <c r="FOW123" s="220"/>
      <c r="FOX123" s="220"/>
      <c r="FOY123" s="220"/>
      <c r="FOZ123" s="220"/>
      <c r="FPA123" s="220"/>
      <c r="FPB123" s="220"/>
      <c r="FPC123" s="220"/>
      <c r="FPD123" s="220"/>
      <c r="FPE123" s="220"/>
      <c r="FPF123" s="220"/>
      <c r="FPG123" s="220"/>
      <c r="FPH123" s="220"/>
      <c r="FPI123" s="220"/>
      <c r="FPJ123" s="220"/>
      <c r="FPK123" s="220"/>
      <c r="FPL123" s="220"/>
      <c r="FPM123" s="220"/>
      <c r="FPN123" s="220"/>
      <c r="FPO123" s="220"/>
      <c r="FPP123" s="220"/>
      <c r="FPQ123" s="220"/>
      <c r="FPR123" s="220"/>
      <c r="FPS123" s="220"/>
      <c r="FPT123" s="220"/>
      <c r="FPU123" s="220"/>
      <c r="FPV123" s="220"/>
      <c r="FPW123" s="220"/>
      <c r="FPX123" s="220"/>
      <c r="FPY123" s="220"/>
      <c r="FPZ123" s="220"/>
      <c r="FQA123" s="220"/>
      <c r="FQB123" s="220"/>
      <c r="FQC123" s="220"/>
      <c r="FQD123" s="220"/>
      <c r="FQE123" s="220"/>
      <c r="FQF123" s="220"/>
      <c r="FQG123" s="220"/>
      <c r="FQH123" s="220"/>
      <c r="FQI123" s="220"/>
      <c r="FQJ123" s="220"/>
      <c r="FQK123" s="220"/>
      <c r="FQL123" s="220"/>
      <c r="FQM123" s="220"/>
      <c r="FQN123" s="220"/>
      <c r="FQO123" s="220"/>
      <c r="FQP123" s="220"/>
      <c r="FQQ123" s="220"/>
      <c r="FQR123" s="220"/>
      <c r="FQS123" s="220"/>
      <c r="FQT123" s="220"/>
      <c r="FQU123" s="220"/>
      <c r="FQV123" s="220"/>
      <c r="FQW123" s="220"/>
      <c r="FQX123" s="220"/>
      <c r="FQY123" s="220"/>
      <c r="FQZ123" s="220"/>
      <c r="FRA123" s="220"/>
      <c r="FRB123" s="220"/>
      <c r="FRC123" s="220"/>
      <c r="FRD123" s="220"/>
      <c r="FRE123" s="220"/>
      <c r="FRF123" s="220"/>
      <c r="FRG123" s="220"/>
      <c r="FRH123" s="220"/>
      <c r="FRI123" s="220"/>
      <c r="FRJ123" s="220"/>
      <c r="FRK123" s="220"/>
      <c r="FRL123" s="220"/>
      <c r="FRM123" s="220"/>
      <c r="FRN123" s="220"/>
      <c r="FRO123" s="220"/>
      <c r="FRP123" s="220"/>
      <c r="FRQ123" s="220"/>
      <c r="FRR123" s="220"/>
      <c r="FRS123" s="220"/>
      <c r="FRT123" s="220"/>
      <c r="FRU123" s="220"/>
      <c r="FRV123" s="220"/>
      <c r="FRW123" s="220"/>
      <c r="FRX123" s="220"/>
      <c r="FRY123" s="220"/>
      <c r="FRZ123" s="220"/>
      <c r="FSA123" s="220"/>
      <c r="FSB123" s="220"/>
      <c r="FSC123" s="220"/>
      <c r="FSD123" s="220"/>
      <c r="FSE123" s="220"/>
      <c r="FSF123" s="220"/>
      <c r="FSG123" s="220"/>
      <c r="FSH123" s="220"/>
      <c r="FSI123" s="220"/>
      <c r="FSJ123" s="220"/>
      <c r="FSK123" s="220"/>
      <c r="FSL123" s="220"/>
      <c r="FSM123" s="220"/>
      <c r="FSN123" s="220"/>
      <c r="FSO123" s="220"/>
      <c r="FSP123" s="220"/>
      <c r="FSQ123" s="220"/>
      <c r="FSR123" s="220"/>
      <c r="FSS123" s="220"/>
      <c r="FST123" s="220"/>
      <c r="FSU123" s="220"/>
      <c r="FSV123" s="220"/>
      <c r="FSW123" s="220"/>
      <c r="FSX123" s="220"/>
      <c r="FSY123" s="220"/>
      <c r="FSZ123" s="220"/>
      <c r="FTA123" s="220"/>
      <c r="FTB123" s="220"/>
      <c r="FTC123" s="220"/>
      <c r="FTD123" s="220"/>
      <c r="FTE123" s="220"/>
      <c r="FTF123" s="220"/>
      <c r="FTG123" s="220"/>
      <c r="FTH123" s="220"/>
      <c r="FTI123" s="220"/>
      <c r="FTJ123" s="220"/>
      <c r="FTK123" s="220"/>
      <c r="FTL123" s="220"/>
      <c r="FTM123" s="220"/>
      <c r="FTN123" s="220"/>
      <c r="FTO123" s="220"/>
      <c r="FTP123" s="220"/>
      <c r="FTQ123" s="220"/>
      <c r="FTR123" s="220"/>
      <c r="FTS123" s="220"/>
      <c r="FTT123" s="220"/>
      <c r="FTU123" s="220"/>
      <c r="FTV123" s="220"/>
      <c r="FTW123" s="220"/>
      <c r="FTX123" s="220"/>
      <c r="FTY123" s="220"/>
      <c r="FTZ123" s="220"/>
      <c r="FUA123" s="220"/>
      <c r="FUB123" s="220"/>
      <c r="FUC123" s="220"/>
      <c r="FUD123" s="220"/>
      <c r="FUE123" s="220"/>
      <c r="FUF123" s="220"/>
      <c r="FUG123" s="220"/>
      <c r="FUH123" s="220"/>
      <c r="FUI123" s="220"/>
      <c r="FUJ123" s="220"/>
      <c r="FUK123" s="220"/>
      <c r="FUL123" s="220"/>
      <c r="FUM123" s="220"/>
      <c r="FUN123" s="220"/>
      <c r="FUO123" s="220"/>
      <c r="FUP123" s="220"/>
      <c r="FUQ123" s="220"/>
      <c r="FUR123" s="220"/>
      <c r="FUS123" s="220"/>
      <c r="FUT123" s="220"/>
      <c r="FUU123" s="220"/>
      <c r="FUV123" s="220"/>
      <c r="FUW123" s="220"/>
      <c r="FUX123" s="220"/>
      <c r="FUY123" s="220"/>
      <c r="FUZ123" s="220"/>
      <c r="FVA123" s="220"/>
      <c r="FVB123" s="220"/>
      <c r="FVC123" s="220"/>
      <c r="FVD123" s="220"/>
      <c r="FVE123" s="220"/>
      <c r="FVF123" s="220"/>
      <c r="FVG123" s="220"/>
      <c r="FVH123" s="220"/>
      <c r="FVI123" s="220"/>
      <c r="FVJ123" s="220"/>
      <c r="FVK123" s="220"/>
      <c r="FVL123" s="220"/>
      <c r="FVM123" s="220"/>
      <c r="FVN123" s="220"/>
      <c r="FVO123" s="220"/>
      <c r="FVP123" s="220"/>
      <c r="FVQ123" s="220"/>
      <c r="FVR123" s="220"/>
      <c r="FVS123" s="220"/>
      <c r="FVT123" s="220"/>
      <c r="FVU123" s="220"/>
      <c r="FVV123" s="220"/>
      <c r="FVW123" s="220"/>
      <c r="FVX123" s="220"/>
      <c r="FVY123" s="220"/>
      <c r="FVZ123" s="220"/>
      <c r="FWA123" s="220"/>
      <c r="FWB123" s="220"/>
      <c r="FWC123" s="220"/>
      <c r="FWD123" s="220"/>
      <c r="FWE123" s="220"/>
      <c r="FWF123" s="220"/>
      <c r="FWG123" s="220"/>
      <c r="FWH123" s="220"/>
      <c r="FWI123" s="220"/>
      <c r="FWJ123" s="220"/>
      <c r="FWK123" s="220"/>
      <c r="FWL123" s="220"/>
      <c r="FWM123" s="220"/>
      <c r="FWN123" s="220"/>
      <c r="FWO123" s="220"/>
      <c r="FWP123" s="220"/>
      <c r="FWQ123" s="220"/>
      <c r="FWR123" s="220"/>
      <c r="FWS123" s="220"/>
      <c r="FWT123" s="220"/>
      <c r="FWU123" s="220"/>
      <c r="FWV123" s="220"/>
      <c r="FWW123" s="220"/>
      <c r="FWX123" s="220"/>
      <c r="FWY123" s="220"/>
      <c r="FWZ123" s="220"/>
      <c r="FXA123" s="220"/>
      <c r="FXB123" s="220"/>
      <c r="FXC123" s="220"/>
      <c r="FXD123" s="220"/>
      <c r="FXE123" s="220"/>
      <c r="FXF123" s="220"/>
      <c r="FXG123" s="220"/>
      <c r="FXH123" s="220"/>
      <c r="FXI123" s="220"/>
      <c r="FXJ123" s="220"/>
      <c r="FXK123" s="220"/>
      <c r="FXL123" s="220"/>
      <c r="FXM123" s="220"/>
      <c r="FXN123" s="220"/>
      <c r="FXO123" s="220"/>
      <c r="FXP123" s="220"/>
      <c r="FXQ123" s="220"/>
      <c r="FXR123" s="220"/>
      <c r="FXS123" s="220"/>
      <c r="FXT123" s="220"/>
      <c r="FXU123" s="220"/>
      <c r="FXV123" s="220"/>
      <c r="FXW123" s="220"/>
      <c r="FXX123" s="220"/>
      <c r="FXY123" s="220"/>
      <c r="FXZ123" s="220"/>
      <c r="FYA123" s="220"/>
      <c r="FYB123" s="220"/>
      <c r="FYC123" s="220"/>
      <c r="FYD123" s="220"/>
      <c r="FYE123" s="220"/>
      <c r="FYF123" s="220"/>
      <c r="FYG123" s="220"/>
      <c r="FYH123" s="220"/>
      <c r="FYI123" s="220"/>
      <c r="FYJ123" s="220"/>
      <c r="FYK123" s="220"/>
      <c r="FYL123" s="220"/>
      <c r="FYM123" s="220"/>
      <c r="FYN123" s="220"/>
      <c r="FYO123" s="220"/>
      <c r="FYP123" s="220"/>
      <c r="FYQ123" s="220"/>
      <c r="FYR123" s="220"/>
      <c r="FYS123" s="220"/>
      <c r="FYT123" s="220"/>
      <c r="FYU123" s="220"/>
      <c r="FYV123" s="220"/>
      <c r="FYW123" s="220"/>
      <c r="FYX123" s="220"/>
      <c r="FYY123" s="220"/>
      <c r="FYZ123" s="220"/>
      <c r="FZA123" s="220"/>
      <c r="FZB123" s="220"/>
      <c r="FZC123" s="220"/>
      <c r="FZD123" s="220"/>
      <c r="FZE123" s="220"/>
      <c r="FZF123" s="220"/>
      <c r="FZG123" s="220"/>
      <c r="FZH123" s="220"/>
      <c r="FZI123" s="220"/>
      <c r="FZJ123" s="220"/>
      <c r="FZK123" s="220"/>
      <c r="FZL123" s="220"/>
      <c r="FZM123" s="220"/>
      <c r="FZN123" s="220"/>
      <c r="FZO123" s="220"/>
      <c r="FZP123" s="220"/>
      <c r="FZQ123" s="220"/>
      <c r="FZR123" s="220"/>
      <c r="FZS123" s="220"/>
      <c r="FZT123" s="220"/>
      <c r="FZU123" s="220"/>
      <c r="FZV123" s="220"/>
      <c r="FZW123" s="220"/>
      <c r="FZX123" s="220"/>
      <c r="FZY123" s="220"/>
      <c r="FZZ123" s="220"/>
      <c r="GAA123" s="220"/>
      <c r="GAB123" s="220"/>
      <c r="GAC123" s="220"/>
      <c r="GAD123" s="220"/>
      <c r="GAE123" s="220"/>
      <c r="GAF123" s="220"/>
      <c r="GAG123" s="220"/>
      <c r="GAH123" s="220"/>
      <c r="GAI123" s="220"/>
      <c r="GAJ123" s="220"/>
      <c r="GAK123" s="220"/>
      <c r="GAL123" s="220"/>
      <c r="GAM123" s="220"/>
      <c r="GAN123" s="220"/>
      <c r="GAO123" s="220"/>
      <c r="GAP123" s="220"/>
      <c r="GAQ123" s="220"/>
      <c r="GAR123" s="220"/>
      <c r="GAS123" s="220"/>
      <c r="GAT123" s="220"/>
      <c r="GAU123" s="220"/>
      <c r="GAV123" s="220"/>
      <c r="GAW123" s="220"/>
      <c r="GAX123" s="220"/>
      <c r="GAY123" s="220"/>
      <c r="GAZ123" s="220"/>
      <c r="GBA123" s="220"/>
      <c r="GBB123" s="220"/>
      <c r="GBC123" s="220"/>
      <c r="GBD123" s="220"/>
      <c r="GBE123" s="220"/>
      <c r="GBF123" s="220"/>
      <c r="GBG123" s="220"/>
      <c r="GBH123" s="220"/>
      <c r="GBI123" s="220"/>
      <c r="GBJ123" s="220"/>
      <c r="GBK123" s="220"/>
      <c r="GBL123" s="220"/>
      <c r="GBM123" s="220"/>
      <c r="GBN123" s="220"/>
      <c r="GBO123" s="220"/>
      <c r="GBP123" s="220"/>
      <c r="GBQ123" s="220"/>
      <c r="GBR123" s="220"/>
      <c r="GBS123" s="220"/>
      <c r="GBT123" s="220"/>
      <c r="GBU123" s="220"/>
      <c r="GBV123" s="220"/>
      <c r="GBW123" s="220"/>
      <c r="GBX123" s="220"/>
      <c r="GBY123" s="220"/>
      <c r="GBZ123" s="220"/>
      <c r="GCA123" s="220"/>
      <c r="GCB123" s="220"/>
      <c r="GCC123" s="220"/>
      <c r="GCD123" s="220"/>
      <c r="GCE123" s="220"/>
      <c r="GCF123" s="220"/>
      <c r="GCG123" s="220"/>
      <c r="GCH123" s="220"/>
      <c r="GCI123" s="220"/>
      <c r="GCJ123" s="220"/>
      <c r="GCK123" s="220"/>
      <c r="GCL123" s="220"/>
      <c r="GCM123" s="220"/>
      <c r="GCN123" s="220"/>
      <c r="GCO123" s="220"/>
      <c r="GCP123" s="220"/>
      <c r="GCQ123" s="220"/>
      <c r="GCR123" s="220"/>
      <c r="GCS123" s="220"/>
      <c r="GCT123" s="220"/>
      <c r="GCU123" s="220"/>
      <c r="GCV123" s="220"/>
      <c r="GCW123" s="220"/>
      <c r="GCX123" s="220"/>
      <c r="GCY123" s="220"/>
      <c r="GCZ123" s="220"/>
      <c r="GDA123" s="220"/>
      <c r="GDB123" s="220"/>
      <c r="GDC123" s="220"/>
      <c r="GDD123" s="220"/>
      <c r="GDE123" s="220"/>
      <c r="GDF123" s="220"/>
      <c r="GDG123" s="220"/>
      <c r="GDH123" s="220"/>
      <c r="GDI123" s="220"/>
      <c r="GDJ123" s="220"/>
      <c r="GDK123" s="220"/>
      <c r="GDL123" s="220"/>
      <c r="GDM123" s="220"/>
      <c r="GDN123" s="220"/>
      <c r="GDO123" s="220"/>
      <c r="GDP123" s="220"/>
      <c r="GDQ123" s="220"/>
      <c r="GDR123" s="220"/>
      <c r="GDS123" s="220"/>
      <c r="GDT123" s="220"/>
      <c r="GDU123" s="220"/>
      <c r="GDV123" s="220"/>
      <c r="GDW123" s="220"/>
      <c r="GDX123" s="220"/>
      <c r="GDY123" s="220"/>
      <c r="GDZ123" s="220"/>
      <c r="GEA123" s="220"/>
      <c r="GEB123" s="220"/>
      <c r="GEC123" s="220"/>
      <c r="GED123" s="220"/>
      <c r="GEE123" s="220"/>
      <c r="GEF123" s="220"/>
      <c r="GEG123" s="220"/>
      <c r="GEH123" s="220"/>
      <c r="GEI123" s="220"/>
      <c r="GEJ123" s="220"/>
      <c r="GEK123" s="220"/>
      <c r="GEL123" s="220"/>
      <c r="GEM123" s="220"/>
      <c r="GEN123" s="220"/>
      <c r="GEO123" s="220"/>
      <c r="GEP123" s="220"/>
      <c r="GEQ123" s="220"/>
      <c r="GER123" s="220"/>
      <c r="GES123" s="220"/>
      <c r="GET123" s="220"/>
      <c r="GEU123" s="220"/>
      <c r="GEV123" s="220"/>
      <c r="GEW123" s="220"/>
      <c r="GEX123" s="220"/>
      <c r="GEY123" s="220"/>
      <c r="GEZ123" s="220"/>
      <c r="GFA123" s="220"/>
      <c r="GFB123" s="220"/>
      <c r="GFC123" s="220"/>
      <c r="GFD123" s="220"/>
      <c r="GFE123" s="220"/>
      <c r="GFF123" s="220"/>
      <c r="GFG123" s="220"/>
      <c r="GFH123" s="220"/>
      <c r="GFI123" s="220"/>
      <c r="GFJ123" s="220"/>
      <c r="GFK123" s="220"/>
      <c r="GFL123" s="220"/>
      <c r="GFM123" s="220"/>
      <c r="GFN123" s="220"/>
      <c r="GFO123" s="220"/>
      <c r="GFP123" s="220"/>
      <c r="GFQ123" s="220"/>
      <c r="GFR123" s="220"/>
      <c r="GFS123" s="220"/>
      <c r="GFT123" s="220"/>
      <c r="GFU123" s="220"/>
      <c r="GFV123" s="220"/>
      <c r="GFW123" s="220"/>
      <c r="GFX123" s="220"/>
      <c r="GFY123" s="220"/>
      <c r="GFZ123" s="220"/>
      <c r="GGA123" s="220"/>
      <c r="GGB123" s="220"/>
      <c r="GGC123" s="220"/>
      <c r="GGD123" s="220"/>
      <c r="GGE123" s="220"/>
      <c r="GGF123" s="220"/>
      <c r="GGG123" s="220"/>
      <c r="GGH123" s="220"/>
      <c r="GGI123" s="220"/>
      <c r="GGJ123" s="220"/>
      <c r="GGK123" s="220"/>
      <c r="GGL123" s="220"/>
      <c r="GGM123" s="220"/>
      <c r="GGN123" s="220"/>
      <c r="GGO123" s="220"/>
      <c r="GGP123" s="220"/>
      <c r="GGQ123" s="220"/>
      <c r="GGR123" s="220"/>
      <c r="GGS123" s="220"/>
      <c r="GGT123" s="220"/>
      <c r="GGU123" s="220"/>
      <c r="GGV123" s="220"/>
      <c r="GGW123" s="220"/>
      <c r="GGX123" s="220"/>
      <c r="GGY123" s="220"/>
      <c r="GGZ123" s="220"/>
      <c r="GHA123" s="220"/>
      <c r="GHB123" s="220"/>
      <c r="GHC123" s="220"/>
      <c r="GHD123" s="220"/>
      <c r="GHE123" s="220"/>
      <c r="GHF123" s="220"/>
      <c r="GHG123" s="220"/>
      <c r="GHH123" s="220"/>
      <c r="GHI123" s="220"/>
      <c r="GHJ123" s="220"/>
      <c r="GHK123" s="220"/>
      <c r="GHL123" s="220"/>
      <c r="GHM123" s="220"/>
      <c r="GHN123" s="220"/>
      <c r="GHO123" s="220"/>
      <c r="GHP123" s="220"/>
      <c r="GHQ123" s="220"/>
      <c r="GHR123" s="220"/>
      <c r="GHS123" s="220"/>
      <c r="GHT123" s="220"/>
      <c r="GHU123" s="220"/>
      <c r="GHV123" s="220"/>
      <c r="GHW123" s="220"/>
      <c r="GHX123" s="220"/>
      <c r="GHY123" s="220"/>
      <c r="GHZ123" s="220"/>
      <c r="GIA123" s="220"/>
      <c r="GIB123" s="220"/>
      <c r="GIC123" s="220"/>
      <c r="GID123" s="220"/>
      <c r="GIE123" s="220"/>
      <c r="GIF123" s="220"/>
      <c r="GIG123" s="220"/>
      <c r="GIH123" s="220"/>
      <c r="GII123" s="220"/>
      <c r="GIJ123" s="220"/>
      <c r="GIK123" s="220"/>
      <c r="GIL123" s="220"/>
      <c r="GIM123" s="220"/>
      <c r="GIN123" s="220"/>
      <c r="GIO123" s="220"/>
      <c r="GIP123" s="220"/>
      <c r="GIQ123" s="220"/>
      <c r="GIR123" s="220"/>
      <c r="GIS123" s="220"/>
      <c r="GIT123" s="220"/>
      <c r="GIU123" s="220"/>
      <c r="GIV123" s="220"/>
      <c r="GIW123" s="220"/>
      <c r="GIX123" s="220"/>
      <c r="GIY123" s="220"/>
      <c r="GIZ123" s="220"/>
      <c r="GJA123" s="220"/>
      <c r="GJB123" s="220"/>
      <c r="GJC123" s="220"/>
      <c r="GJD123" s="220"/>
      <c r="GJE123" s="220"/>
      <c r="GJF123" s="220"/>
      <c r="GJG123" s="220"/>
      <c r="GJH123" s="220"/>
      <c r="GJI123" s="220"/>
      <c r="GJJ123" s="220"/>
      <c r="GJK123" s="220"/>
      <c r="GJL123" s="220"/>
      <c r="GJM123" s="220"/>
      <c r="GJN123" s="220"/>
      <c r="GJO123" s="220"/>
      <c r="GJP123" s="220"/>
      <c r="GJQ123" s="220"/>
      <c r="GJR123" s="220"/>
      <c r="GJS123" s="220"/>
      <c r="GJT123" s="220"/>
      <c r="GJU123" s="220"/>
      <c r="GJV123" s="220"/>
      <c r="GJW123" s="220"/>
      <c r="GJX123" s="220"/>
      <c r="GJY123" s="220"/>
      <c r="GJZ123" s="220"/>
      <c r="GKA123" s="220"/>
      <c r="GKB123" s="220"/>
      <c r="GKC123" s="220"/>
      <c r="GKD123" s="220"/>
      <c r="GKE123" s="220"/>
      <c r="GKF123" s="220"/>
      <c r="GKG123" s="220"/>
      <c r="GKH123" s="220"/>
      <c r="GKI123" s="220"/>
      <c r="GKJ123" s="220"/>
      <c r="GKK123" s="220"/>
      <c r="GKL123" s="220"/>
      <c r="GKM123" s="220"/>
      <c r="GKN123" s="220"/>
      <c r="GKO123" s="220"/>
      <c r="GKP123" s="220"/>
      <c r="GKQ123" s="220"/>
      <c r="GKR123" s="220"/>
      <c r="GKS123" s="220"/>
      <c r="GKT123" s="220"/>
      <c r="GKU123" s="220"/>
      <c r="GKV123" s="220"/>
      <c r="GKW123" s="220"/>
      <c r="GKX123" s="220"/>
      <c r="GKY123" s="220"/>
      <c r="GKZ123" s="220"/>
      <c r="GLA123" s="220"/>
      <c r="GLB123" s="220"/>
      <c r="GLC123" s="220"/>
      <c r="GLD123" s="220"/>
      <c r="GLE123" s="220"/>
      <c r="GLF123" s="220"/>
      <c r="GLG123" s="220"/>
      <c r="GLH123" s="220"/>
      <c r="GLI123" s="220"/>
      <c r="GLJ123" s="220"/>
      <c r="GLK123" s="220"/>
      <c r="GLL123" s="220"/>
      <c r="GLM123" s="220"/>
      <c r="GLN123" s="220"/>
      <c r="GLO123" s="220"/>
      <c r="GLP123" s="220"/>
      <c r="GLQ123" s="220"/>
      <c r="GLR123" s="220"/>
      <c r="GLS123" s="220"/>
      <c r="GLT123" s="220"/>
      <c r="GLU123" s="220"/>
      <c r="GLV123" s="220"/>
      <c r="GLW123" s="220"/>
      <c r="GLX123" s="220"/>
      <c r="GLY123" s="220"/>
      <c r="GLZ123" s="220"/>
      <c r="GMA123" s="220"/>
      <c r="GMB123" s="220"/>
      <c r="GMC123" s="220"/>
      <c r="GMD123" s="220"/>
      <c r="GME123" s="220"/>
      <c r="GMF123" s="220"/>
      <c r="GMG123" s="220"/>
      <c r="GMH123" s="220"/>
      <c r="GMI123" s="220"/>
      <c r="GMJ123" s="220"/>
      <c r="GMK123" s="220"/>
      <c r="GML123" s="220"/>
      <c r="GMM123" s="220"/>
      <c r="GMN123" s="220"/>
      <c r="GMO123" s="220"/>
      <c r="GMP123" s="220"/>
      <c r="GMQ123" s="220"/>
      <c r="GMR123" s="220"/>
      <c r="GMS123" s="220"/>
      <c r="GMT123" s="220"/>
      <c r="GMU123" s="220"/>
      <c r="GMV123" s="220"/>
      <c r="GMW123" s="220"/>
      <c r="GMX123" s="220"/>
      <c r="GMY123" s="220"/>
      <c r="GMZ123" s="220"/>
      <c r="GNA123" s="220"/>
      <c r="GNB123" s="220"/>
      <c r="GNC123" s="220"/>
      <c r="GND123" s="220"/>
      <c r="GNE123" s="220"/>
      <c r="GNF123" s="220"/>
      <c r="GNG123" s="220"/>
      <c r="GNH123" s="220"/>
      <c r="GNI123" s="220"/>
      <c r="GNJ123" s="220"/>
      <c r="GNK123" s="220"/>
      <c r="GNL123" s="220"/>
      <c r="GNM123" s="220"/>
      <c r="GNN123" s="220"/>
      <c r="GNO123" s="220"/>
      <c r="GNP123" s="220"/>
      <c r="GNQ123" s="220"/>
      <c r="GNR123" s="220"/>
      <c r="GNS123" s="220"/>
      <c r="GNT123" s="220"/>
      <c r="GNU123" s="220"/>
      <c r="GNV123" s="220"/>
      <c r="GNW123" s="220"/>
      <c r="GNX123" s="220"/>
      <c r="GNY123" s="220"/>
      <c r="GNZ123" s="220"/>
      <c r="GOA123" s="220"/>
      <c r="GOB123" s="220"/>
      <c r="GOC123" s="220"/>
      <c r="GOD123" s="220"/>
      <c r="GOE123" s="220"/>
      <c r="GOF123" s="220"/>
      <c r="GOG123" s="220"/>
      <c r="GOH123" s="220"/>
      <c r="GOI123" s="220"/>
      <c r="GOJ123" s="220"/>
      <c r="GOK123" s="220"/>
      <c r="GOL123" s="220"/>
      <c r="GOM123" s="220"/>
      <c r="GON123" s="220"/>
      <c r="GOO123" s="220"/>
      <c r="GOP123" s="220"/>
      <c r="GOQ123" s="220"/>
      <c r="GOR123" s="220"/>
      <c r="GOS123" s="220"/>
      <c r="GOT123" s="220"/>
      <c r="GOU123" s="220"/>
      <c r="GOV123" s="220"/>
      <c r="GOW123" s="220"/>
      <c r="GOX123" s="220"/>
      <c r="GOY123" s="220"/>
      <c r="GOZ123" s="220"/>
      <c r="GPA123" s="220"/>
      <c r="GPB123" s="220"/>
      <c r="GPC123" s="220"/>
      <c r="GPD123" s="220"/>
      <c r="GPE123" s="220"/>
      <c r="GPF123" s="220"/>
      <c r="GPG123" s="220"/>
      <c r="GPH123" s="220"/>
      <c r="GPI123" s="220"/>
      <c r="GPJ123" s="220"/>
      <c r="GPK123" s="220"/>
      <c r="GPL123" s="220"/>
      <c r="GPM123" s="220"/>
      <c r="GPN123" s="220"/>
      <c r="GPO123" s="220"/>
      <c r="GPP123" s="220"/>
      <c r="GPQ123" s="220"/>
      <c r="GPR123" s="220"/>
      <c r="GPS123" s="220"/>
      <c r="GPT123" s="220"/>
      <c r="GPU123" s="220"/>
      <c r="GPV123" s="220"/>
      <c r="GPW123" s="220"/>
      <c r="GPX123" s="220"/>
      <c r="GPY123" s="220"/>
      <c r="GPZ123" s="220"/>
      <c r="GQA123" s="220"/>
      <c r="GQB123" s="220"/>
      <c r="GQC123" s="220"/>
      <c r="GQD123" s="220"/>
      <c r="GQE123" s="220"/>
      <c r="GQF123" s="220"/>
      <c r="GQG123" s="220"/>
      <c r="GQH123" s="220"/>
      <c r="GQI123" s="220"/>
      <c r="GQJ123" s="220"/>
      <c r="GQK123" s="220"/>
      <c r="GQL123" s="220"/>
      <c r="GQM123" s="220"/>
      <c r="GQN123" s="220"/>
      <c r="GQO123" s="220"/>
      <c r="GQP123" s="220"/>
      <c r="GQQ123" s="220"/>
      <c r="GQR123" s="220"/>
      <c r="GQS123" s="220"/>
      <c r="GQT123" s="220"/>
      <c r="GQU123" s="220"/>
      <c r="GQV123" s="220"/>
      <c r="GQW123" s="220"/>
      <c r="GQX123" s="220"/>
      <c r="GQY123" s="220"/>
      <c r="GQZ123" s="220"/>
      <c r="GRA123" s="220"/>
      <c r="GRB123" s="220"/>
      <c r="GRC123" s="220"/>
      <c r="GRD123" s="220"/>
      <c r="GRE123" s="220"/>
      <c r="GRF123" s="220"/>
      <c r="GRG123" s="220"/>
      <c r="GRH123" s="220"/>
      <c r="GRI123" s="220"/>
      <c r="GRJ123" s="220"/>
      <c r="GRK123" s="220"/>
      <c r="GRL123" s="220"/>
      <c r="GRM123" s="220"/>
      <c r="GRN123" s="220"/>
      <c r="GRO123" s="220"/>
      <c r="GRP123" s="220"/>
      <c r="GRQ123" s="220"/>
      <c r="GRR123" s="220"/>
      <c r="GRS123" s="220"/>
      <c r="GRT123" s="220"/>
      <c r="GRU123" s="220"/>
      <c r="GRV123" s="220"/>
      <c r="GRW123" s="220"/>
      <c r="GRX123" s="220"/>
      <c r="GRY123" s="220"/>
      <c r="GRZ123" s="220"/>
      <c r="GSA123" s="220"/>
      <c r="GSB123" s="220"/>
      <c r="GSC123" s="220"/>
      <c r="GSD123" s="220"/>
      <c r="GSE123" s="220"/>
      <c r="GSF123" s="220"/>
      <c r="GSG123" s="220"/>
      <c r="GSH123" s="220"/>
      <c r="GSI123" s="220"/>
      <c r="GSJ123" s="220"/>
      <c r="GSK123" s="220"/>
      <c r="GSL123" s="220"/>
      <c r="GSM123" s="220"/>
      <c r="GSN123" s="220"/>
      <c r="GSO123" s="220"/>
      <c r="GSP123" s="220"/>
      <c r="GSQ123" s="220"/>
      <c r="GSR123" s="220"/>
      <c r="GSS123" s="220"/>
      <c r="GST123" s="220"/>
      <c r="GSU123" s="220"/>
      <c r="GSV123" s="220"/>
      <c r="GSW123" s="220"/>
      <c r="GSX123" s="220"/>
      <c r="GSY123" s="220"/>
      <c r="GSZ123" s="220"/>
      <c r="GTA123" s="220"/>
      <c r="GTB123" s="220"/>
      <c r="GTC123" s="220"/>
      <c r="GTD123" s="220"/>
      <c r="GTE123" s="220"/>
      <c r="GTF123" s="220"/>
      <c r="GTG123" s="220"/>
      <c r="GTH123" s="220"/>
      <c r="GTI123" s="220"/>
      <c r="GTJ123" s="220"/>
      <c r="GTK123" s="220"/>
      <c r="GTL123" s="220"/>
      <c r="GTM123" s="220"/>
      <c r="GTN123" s="220"/>
      <c r="GTO123" s="220"/>
      <c r="GTP123" s="220"/>
      <c r="GTQ123" s="220"/>
      <c r="GTR123" s="220"/>
      <c r="GTS123" s="220"/>
      <c r="GTT123" s="220"/>
      <c r="GTU123" s="220"/>
      <c r="GTV123" s="220"/>
      <c r="GTW123" s="220"/>
      <c r="GTX123" s="220"/>
      <c r="GTY123" s="220"/>
      <c r="GTZ123" s="220"/>
      <c r="GUA123" s="220"/>
      <c r="GUB123" s="220"/>
      <c r="GUC123" s="220"/>
      <c r="GUD123" s="220"/>
      <c r="GUE123" s="220"/>
      <c r="GUF123" s="220"/>
      <c r="GUG123" s="220"/>
      <c r="GUH123" s="220"/>
      <c r="GUI123" s="220"/>
      <c r="GUJ123" s="220"/>
      <c r="GUK123" s="220"/>
      <c r="GUL123" s="220"/>
      <c r="GUM123" s="220"/>
      <c r="GUN123" s="220"/>
      <c r="GUO123" s="220"/>
      <c r="GUP123" s="220"/>
      <c r="GUQ123" s="220"/>
      <c r="GUR123" s="220"/>
      <c r="GUS123" s="220"/>
      <c r="GUT123" s="220"/>
      <c r="GUU123" s="220"/>
      <c r="GUV123" s="220"/>
      <c r="GUW123" s="220"/>
      <c r="GUX123" s="220"/>
      <c r="GUY123" s="220"/>
      <c r="GUZ123" s="220"/>
      <c r="GVA123" s="220"/>
      <c r="GVB123" s="220"/>
      <c r="GVC123" s="220"/>
      <c r="GVD123" s="220"/>
      <c r="GVE123" s="220"/>
      <c r="GVF123" s="220"/>
      <c r="GVG123" s="220"/>
      <c r="GVH123" s="220"/>
      <c r="GVI123" s="220"/>
      <c r="GVJ123" s="220"/>
      <c r="GVK123" s="220"/>
      <c r="GVL123" s="220"/>
      <c r="GVM123" s="220"/>
      <c r="GVN123" s="220"/>
      <c r="GVO123" s="220"/>
      <c r="GVP123" s="220"/>
      <c r="GVQ123" s="220"/>
      <c r="GVR123" s="220"/>
      <c r="GVS123" s="220"/>
      <c r="GVT123" s="220"/>
      <c r="GVU123" s="220"/>
      <c r="GVV123" s="220"/>
      <c r="GVW123" s="220"/>
      <c r="GVX123" s="220"/>
      <c r="GVY123" s="220"/>
      <c r="GVZ123" s="220"/>
      <c r="GWA123" s="220"/>
      <c r="GWB123" s="220"/>
      <c r="GWC123" s="220"/>
      <c r="GWD123" s="220"/>
      <c r="GWE123" s="220"/>
      <c r="GWF123" s="220"/>
      <c r="GWG123" s="220"/>
      <c r="GWH123" s="220"/>
      <c r="GWI123" s="220"/>
      <c r="GWJ123" s="220"/>
      <c r="GWK123" s="220"/>
      <c r="GWL123" s="220"/>
      <c r="GWM123" s="220"/>
      <c r="GWN123" s="220"/>
      <c r="GWO123" s="220"/>
      <c r="GWP123" s="220"/>
      <c r="GWQ123" s="220"/>
      <c r="GWR123" s="220"/>
      <c r="GWS123" s="220"/>
      <c r="GWT123" s="220"/>
      <c r="GWU123" s="220"/>
      <c r="GWV123" s="220"/>
      <c r="GWW123" s="220"/>
      <c r="GWX123" s="220"/>
      <c r="GWY123" s="220"/>
      <c r="GWZ123" s="220"/>
      <c r="GXA123" s="220"/>
      <c r="GXB123" s="220"/>
      <c r="GXC123" s="220"/>
      <c r="GXD123" s="220"/>
      <c r="GXE123" s="220"/>
      <c r="GXF123" s="220"/>
      <c r="GXG123" s="220"/>
      <c r="GXH123" s="220"/>
      <c r="GXI123" s="220"/>
      <c r="GXJ123" s="220"/>
      <c r="GXK123" s="220"/>
      <c r="GXL123" s="220"/>
      <c r="GXM123" s="220"/>
      <c r="GXN123" s="220"/>
      <c r="GXO123" s="220"/>
      <c r="GXP123" s="220"/>
      <c r="GXQ123" s="220"/>
      <c r="GXR123" s="220"/>
      <c r="GXS123" s="220"/>
      <c r="GXT123" s="220"/>
      <c r="GXU123" s="220"/>
      <c r="GXV123" s="220"/>
      <c r="GXW123" s="220"/>
      <c r="GXX123" s="220"/>
      <c r="GXY123" s="220"/>
      <c r="GXZ123" s="220"/>
      <c r="GYA123" s="220"/>
      <c r="GYB123" s="220"/>
      <c r="GYC123" s="220"/>
      <c r="GYD123" s="220"/>
      <c r="GYE123" s="220"/>
      <c r="GYF123" s="220"/>
      <c r="GYG123" s="220"/>
      <c r="GYH123" s="220"/>
      <c r="GYI123" s="220"/>
      <c r="GYJ123" s="220"/>
      <c r="GYK123" s="220"/>
      <c r="GYL123" s="220"/>
      <c r="GYM123" s="220"/>
      <c r="GYN123" s="220"/>
      <c r="GYO123" s="220"/>
      <c r="GYP123" s="220"/>
      <c r="GYQ123" s="220"/>
      <c r="GYR123" s="220"/>
      <c r="GYS123" s="220"/>
      <c r="GYT123" s="220"/>
      <c r="GYU123" s="220"/>
      <c r="GYV123" s="220"/>
      <c r="GYW123" s="220"/>
      <c r="GYX123" s="220"/>
      <c r="GYY123" s="220"/>
      <c r="GYZ123" s="220"/>
      <c r="GZA123" s="220"/>
      <c r="GZB123" s="220"/>
      <c r="GZC123" s="220"/>
      <c r="GZD123" s="220"/>
      <c r="GZE123" s="220"/>
      <c r="GZF123" s="220"/>
      <c r="GZG123" s="220"/>
      <c r="GZH123" s="220"/>
      <c r="GZI123" s="220"/>
      <c r="GZJ123" s="220"/>
      <c r="GZK123" s="220"/>
      <c r="GZL123" s="220"/>
      <c r="GZM123" s="220"/>
      <c r="GZN123" s="220"/>
      <c r="GZO123" s="220"/>
      <c r="GZP123" s="220"/>
      <c r="GZQ123" s="220"/>
      <c r="GZR123" s="220"/>
      <c r="GZS123" s="220"/>
      <c r="GZT123" s="220"/>
      <c r="GZU123" s="220"/>
      <c r="GZV123" s="220"/>
      <c r="GZW123" s="220"/>
      <c r="GZX123" s="220"/>
      <c r="GZY123" s="220"/>
      <c r="GZZ123" s="220"/>
      <c r="HAA123" s="220"/>
      <c r="HAB123" s="220"/>
      <c r="HAC123" s="220"/>
      <c r="HAD123" s="220"/>
      <c r="HAE123" s="220"/>
      <c r="HAF123" s="220"/>
      <c r="HAG123" s="220"/>
      <c r="HAH123" s="220"/>
      <c r="HAI123" s="220"/>
      <c r="HAJ123" s="220"/>
      <c r="HAK123" s="220"/>
      <c r="HAL123" s="220"/>
      <c r="HAM123" s="220"/>
      <c r="HAN123" s="220"/>
      <c r="HAO123" s="220"/>
      <c r="HAP123" s="220"/>
      <c r="HAQ123" s="220"/>
      <c r="HAR123" s="220"/>
      <c r="HAS123" s="220"/>
      <c r="HAT123" s="220"/>
      <c r="HAU123" s="220"/>
      <c r="HAV123" s="220"/>
      <c r="HAW123" s="220"/>
      <c r="HAX123" s="220"/>
      <c r="HAY123" s="220"/>
      <c r="HAZ123" s="220"/>
      <c r="HBA123" s="220"/>
      <c r="HBB123" s="220"/>
      <c r="HBC123" s="220"/>
      <c r="HBD123" s="220"/>
      <c r="HBE123" s="220"/>
      <c r="HBF123" s="220"/>
      <c r="HBG123" s="220"/>
      <c r="HBH123" s="220"/>
      <c r="HBI123" s="220"/>
      <c r="HBJ123" s="220"/>
      <c r="HBK123" s="220"/>
      <c r="HBL123" s="220"/>
      <c r="HBM123" s="220"/>
      <c r="HBN123" s="220"/>
      <c r="HBO123" s="220"/>
      <c r="HBP123" s="220"/>
      <c r="HBQ123" s="220"/>
      <c r="HBR123" s="220"/>
      <c r="HBS123" s="220"/>
      <c r="HBT123" s="220"/>
      <c r="HBU123" s="220"/>
      <c r="HBV123" s="220"/>
      <c r="HBW123" s="220"/>
      <c r="HBX123" s="220"/>
      <c r="HBY123" s="220"/>
      <c r="HBZ123" s="220"/>
      <c r="HCA123" s="220"/>
      <c r="HCB123" s="220"/>
      <c r="HCC123" s="220"/>
      <c r="HCD123" s="220"/>
      <c r="HCE123" s="220"/>
      <c r="HCF123" s="220"/>
      <c r="HCG123" s="220"/>
      <c r="HCH123" s="220"/>
      <c r="HCI123" s="220"/>
      <c r="HCJ123" s="220"/>
      <c r="HCK123" s="220"/>
      <c r="HCL123" s="220"/>
      <c r="HCM123" s="220"/>
      <c r="HCN123" s="220"/>
      <c r="HCO123" s="220"/>
      <c r="HCP123" s="220"/>
      <c r="HCQ123" s="220"/>
      <c r="HCR123" s="220"/>
      <c r="HCS123" s="220"/>
      <c r="HCT123" s="220"/>
      <c r="HCU123" s="220"/>
      <c r="HCV123" s="220"/>
      <c r="HCW123" s="220"/>
      <c r="HCX123" s="220"/>
      <c r="HCY123" s="220"/>
      <c r="HCZ123" s="220"/>
      <c r="HDA123" s="220"/>
      <c r="HDB123" s="220"/>
      <c r="HDC123" s="220"/>
      <c r="HDD123" s="220"/>
      <c r="HDE123" s="220"/>
      <c r="HDF123" s="220"/>
      <c r="HDG123" s="220"/>
      <c r="HDH123" s="220"/>
      <c r="HDI123" s="220"/>
      <c r="HDJ123" s="220"/>
      <c r="HDK123" s="220"/>
      <c r="HDL123" s="220"/>
      <c r="HDM123" s="220"/>
      <c r="HDN123" s="220"/>
      <c r="HDO123" s="220"/>
      <c r="HDP123" s="220"/>
      <c r="HDQ123" s="220"/>
      <c r="HDR123" s="220"/>
      <c r="HDS123" s="220"/>
      <c r="HDT123" s="220"/>
      <c r="HDU123" s="220"/>
      <c r="HDV123" s="220"/>
      <c r="HDW123" s="220"/>
      <c r="HDX123" s="220"/>
      <c r="HDY123" s="220"/>
      <c r="HDZ123" s="220"/>
      <c r="HEA123" s="220"/>
      <c r="HEB123" s="220"/>
      <c r="HEC123" s="220"/>
      <c r="HED123" s="220"/>
      <c r="HEE123" s="220"/>
      <c r="HEF123" s="220"/>
      <c r="HEG123" s="220"/>
      <c r="HEH123" s="220"/>
      <c r="HEI123" s="220"/>
      <c r="HEJ123" s="220"/>
      <c r="HEK123" s="220"/>
      <c r="HEL123" s="220"/>
      <c r="HEM123" s="220"/>
      <c r="HEN123" s="220"/>
      <c r="HEO123" s="220"/>
      <c r="HEP123" s="220"/>
      <c r="HEQ123" s="220"/>
      <c r="HER123" s="220"/>
      <c r="HES123" s="220"/>
      <c r="HET123" s="220"/>
      <c r="HEU123" s="220"/>
      <c r="HEV123" s="220"/>
      <c r="HEW123" s="220"/>
      <c r="HEX123" s="220"/>
      <c r="HEY123" s="220"/>
      <c r="HEZ123" s="220"/>
      <c r="HFA123" s="220"/>
      <c r="HFB123" s="220"/>
      <c r="HFC123" s="220"/>
      <c r="HFD123" s="220"/>
      <c r="HFE123" s="220"/>
      <c r="HFF123" s="220"/>
      <c r="HFG123" s="220"/>
      <c r="HFH123" s="220"/>
      <c r="HFI123" s="220"/>
      <c r="HFJ123" s="220"/>
      <c r="HFK123" s="220"/>
      <c r="HFL123" s="220"/>
      <c r="HFM123" s="220"/>
      <c r="HFN123" s="220"/>
      <c r="HFO123" s="220"/>
      <c r="HFP123" s="220"/>
      <c r="HFQ123" s="220"/>
      <c r="HFR123" s="220"/>
      <c r="HFS123" s="220"/>
      <c r="HFT123" s="220"/>
      <c r="HFU123" s="220"/>
      <c r="HFV123" s="220"/>
      <c r="HFW123" s="220"/>
      <c r="HFX123" s="220"/>
      <c r="HFY123" s="220"/>
      <c r="HFZ123" s="220"/>
      <c r="HGA123" s="220"/>
      <c r="HGB123" s="220"/>
      <c r="HGC123" s="220"/>
      <c r="HGD123" s="220"/>
      <c r="HGE123" s="220"/>
      <c r="HGF123" s="220"/>
      <c r="HGG123" s="220"/>
      <c r="HGH123" s="220"/>
      <c r="HGI123" s="220"/>
      <c r="HGJ123" s="220"/>
      <c r="HGK123" s="220"/>
      <c r="HGL123" s="220"/>
      <c r="HGM123" s="220"/>
      <c r="HGN123" s="220"/>
      <c r="HGO123" s="220"/>
      <c r="HGP123" s="220"/>
      <c r="HGQ123" s="220"/>
      <c r="HGR123" s="220"/>
      <c r="HGS123" s="220"/>
      <c r="HGT123" s="220"/>
      <c r="HGU123" s="220"/>
      <c r="HGV123" s="220"/>
      <c r="HGW123" s="220"/>
      <c r="HGX123" s="220"/>
      <c r="HGY123" s="220"/>
      <c r="HGZ123" s="220"/>
      <c r="HHA123" s="220"/>
      <c r="HHB123" s="220"/>
      <c r="HHC123" s="220"/>
      <c r="HHD123" s="220"/>
      <c r="HHE123" s="220"/>
      <c r="HHF123" s="220"/>
      <c r="HHG123" s="220"/>
      <c r="HHH123" s="220"/>
      <c r="HHI123" s="220"/>
      <c r="HHJ123" s="220"/>
      <c r="HHK123" s="220"/>
      <c r="HHL123" s="220"/>
      <c r="HHM123" s="220"/>
      <c r="HHN123" s="220"/>
      <c r="HHO123" s="220"/>
      <c r="HHP123" s="220"/>
      <c r="HHQ123" s="220"/>
      <c r="HHR123" s="220"/>
      <c r="HHS123" s="220"/>
      <c r="HHT123" s="220"/>
      <c r="HHU123" s="220"/>
      <c r="HHV123" s="220"/>
      <c r="HHW123" s="220"/>
      <c r="HHX123" s="220"/>
      <c r="HHY123" s="220"/>
      <c r="HHZ123" s="220"/>
      <c r="HIA123" s="220"/>
      <c r="HIB123" s="220"/>
      <c r="HIC123" s="220"/>
      <c r="HID123" s="220"/>
      <c r="HIE123" s="220"/>
      <c r="HIF123" s="220"/>
      <c r="HIG123" s="220"/>
      <c r="HIH123" s="220"/>
      <c r="HII123" s="220"/>
      <c r="HIJ123" s="220"/>
      <c r="HIK123" s="220"/>
      <c r="HIL123" s="220"/>
      <c r="HIM123" s="220"/>
      <c r="HIN123" s="220"/>
      <c r="HIO123" s="220"/>
      <c r="HIP123" s="220"/>
      <c r="HIQ123" s="220"/>
      <c r="HIR123" s="220"/>
      <c r="HIS123" s="220"/>
      <c r="HIT123" s="220"/>
      <c r="HIU123" s="220"/>
      <c r="HIV123" s="220"/>
      <c r="HIW123" s="220"/>
      <c r="HIX123" s="220"/>
      <c r="HIY123" s="220"/>
      <c r="HIZ123" s="220"/>
      <c r="HJA123" s="220"/>
      <c r="HJB123" s="220"/>
      <c r="HJC123" s="220"/>
      <c r="HJD123" s="220"/>
      <c r="HJE123" s="220"/>
      <c r="HJF123" s="220"/>
      <c r="HJG123" s="220"/>
      <c r="HJH123" s="220"/>
      <c r="HJI123" s="220"/>
      <c r="HJJ123" s="220"/>
      <c r="HJK123" s="220"/>
      <c r="HJL123" s="220"/>
      <c r="HJM123" s="220"/>
      <c r="HJN123" s="220"/>
      <c r="HJO123" s="220"/>
      <c r="HJP123" s="220"/>
      <c r="HJQ123" s="220"/>
      <c r="HJR123" s="220"/>
      <c r="HJS123" s="220"/>
      <c r="HJT123" s="220"/>
      <c r="HJU123" s="220"/>
      <c r="HJV123" s="220"/>
      <c r="HJW123" s="220"/>
      <c r="HJX123" s="220"/>
      <c r="HJY123" s="220"/>
      <c r="HJZ123" s="220"/>
      <c r="HKA123" s="220"/>
      <c r="HKB123" s="220"/>
      <c r="HKC123" s="220"/>
      <c r="HKD123" s="220"/>
      <c r="HKE123" s="220"/>
      <c r="HKF123" s="220"/>
      <c r="HKG123" s="220"/>
      <c r="HKH123" s="220"/>
      <c r="HKI123" s="220"/>
      <c r="HKJ123" s="220"/>
      <c r="HKK123" s="220"/>
      <c r="HKL123" s="220"/>
      <c r="HKM123" s="220"/>
      <c r="HKN123" s="220"/>
      <c r="HKO123" s="220"/>
      <c r="HKP123" s="220"/>
      <c r="HKQ123" s="220"/>
      <c r="HKR123" s="220"/>
      <c r="HKS123" s="220"/>
      <c r="HKT123" s="220"/>
      <c r="HKU123" s="220"/>
      <c r="HKV123" s="220"/>
      <c r="HKW123" s="220"/>
      <c r="HKX123" s="220"/>
      <c r="HKY123" s="220"/>
      <c r="HKZ123" s="220"/>
      <c r="HLA123" s="220"/>
      <c r="HLB123" s="220"/>
      <c r="HLC123" s="220"/>
      <c r="HLD123" s="220"/>
      <c r="HLE123" s="220"/>
      <c r="HLF123" s="220"/>
      <c r="HLG123" s="220"/>
      <c r="HLH123" s="220"/>
      <c r="HLI123" s="220"/>
      <c r="HLJ123" s="220"/>
      <c r="HLK123" s="220"/>
      <c r="HLL123" s="220"/>
      <c r="HLM123" s="220"/>
      <c r="HLN123" s="220"/>
      <c r="HLO123" s="220"/>
      <c r="HLP123" s="220"/>
      <c r="HLQ123" s="220"/>
      <c r="HLR123" s="220"/>
      <c r="HLS123" s="220"/>
      <c r="HLT123" s="220"/>
      <c r="HLU123" s="220"/>
      <c r="HLV123" s="220"/>
      <c r="HLW123" s="220"/>
      <c r="HLX123" s="220"/>
      <c r="HLY123" s="220"/>
      <c r="HLZ123" s="220"/>
      <c r="HMA123" s="220"/>
      <c r="HMB123" s="220"/>
      <c r="HMC123" s="220"/>
      <c r="HMD123" s="220"/>
      <c r="HME123" s="220"/>
      <c r="HMF123" s="220"/>
      <c r="HMG123" s="220"/>
      <c r="HMH123" s="220"/>
      <c r="HMI123" s="220"/>
      <c r="HMJ123" s="220"/>
      <c r="HMK123" s="220"/>
      <c r="HML123" s="220"/>
      <c r="HMM123" s="220"/>
      <c r="HMN123" s="220"/>
      <c r="HMO123" s="220"/>
      <c r="HMP123" s="220"/>
      <c r="HMQ123" s="220"/>
      <c r="HMR123" s="220"/>
      <c r="HMS123" s="220"/>
      <c r="HMT123" s="220"/>
      <c r="HMU123" s="220"/>
      <c r="HMV123" s="220"/>
      <c r="HMW123" s="220"/>
      <c r="HMX123" s="220"/>
      <c r="HMY123" s="220"/>
      <c r="HMZ123" s="220"/>
      <c r="HNA123" s="220"/>
      <c r="HNB123" s="220"/>
      <c r="HNC123" s="220"/>
      <c r="HND123" s="220"/>
      <c r="HNE123" s="220"/>
      <c r="HNF123" s="220"/>
      <c r="HNG123" s="220"/>
      <c r="HNH123" s="220"/>
      <c r="HNI123" s="220"/>
      <c r="HNJ123" s="220"/>
      <c r="HNK123" s="220"/>
      <c r="HNL123" s="220"/>
      <c r="HNM123" s="220"/>
      <c r="HNN123" s="220"/>
      <c r="HNO123" s="220"/>
      <c r="HNP123" s="220"/>
      <c r="HNQ123" s="220"/>
      <c r="HNR123" s="220"/>
      <c r="HNS123" s="220"/>
      <c r="HNT123" s="220"/>
      <c r="HNU123" s="220"/>
      <c r="HNV123" s="220"/>
      <c r="HNW123" s="220"/>
      <c r="HNX123" s="220"/>
      <c r="HNY123" s="220"/>
      <c r="HNZ123" s="220"/>
      <c r="HOA123" s="220"/>
      <c r="HOB123" s="220"/>
      <c r="HOC123" s="220"/>
      <c r="HOD123" s="220"/>
      <c r="HOE123" s="220"/>
      <c r="HOF123" s="220"/>
      <c r="HOG123" s="220"/>
      <c r="HOH123" s="220"/>
      <c r="HOI123" s="220"/>
      <c r="HOJ123" s="220"/>
      <c r="HOK123" s="220"/>
      <c r="HOL123" s="220"/>
      <c r="HOM123" s="220"/>
      <c r="HON123" s="220"/>
      <c r="HOO123" s="220"/>
      <c r="HOP123" s="220"/>
      <c r="HOQ123" s="220"/>
      <c r="HOR123" s="220"/>
      <c r="HOS123" s="220"/>
      <c r="HOT123" s="220"/>
      <c r="HOU123" s="220"/>
      <c r="HOV123" s="220"/>
      <c r="HOW123" s="220"/>
      <c r="HOX123" s="220"/>
      <c r="HOY123" s="220"/>
      <c r="HOZ123" s="220"/>
      <c r="HPA123" s="220"/>
      <c r="HPB123" s="220"/>
      <c r="HPC123" s="220"/>
      <c r="HPD123" s="220"/>
      <c r="HPE123" s="220"/>
      <c r="HPF123" s="220"/>
      <c r="HPG123" s="220"/>
      <c r="HPH123" s="220"/>
      <c r="HPI123" s="220"/>
      <c r="HPJ123" s="220"/>
      <c r="HPK123" s="220"/>
      <c r="HPL123" s="220"/>
      <c r="HPM123" s="220"/>
      <c r="HPN123" s="220"/>
      <c r="HPO123" s="220"/>
      <c r="HPP123" s="220"/>
      <c r="HPQ123" s="220"/>
      <c r="HPR123" s="220"/>
      <c r="HPS123" s="220"/>
      <c r="HPT123" s="220"/>
      <c r="HPU123" s="220"/>
      <c r="HPV123" s="220"/>
      <c r="HPW123" s="220"/>
      <c r="HPX123" s="220"/>
      <c r="HPY123" s="220"/>
      <c r="HPZ123" s="220"/>
      <c r="HQA123" s="220"/>
      <c r="HQB123" s="220"/>
      <c r="HQC123" s="220"/>
      <c r="HQD123" s="220"/>
      <c r="HQE123" s="220"/>
      <c r="HQF123" s="220"/>
      <c r="HQG123" s="220"/>
      <c r="HQH123" s="220"/>
      <c r="HQI123" s="220"/>
      <c r="HQJ123" s="220"/>
      <c r="HQK123" s="220"/>
      <c r="HQL123" s="220"/>
      <c r="HQM123" s="220"/>
      <c r="HQN123" s="220"/>
      <c r="HQO123" s="220"/>
      <c r="HQP123" s="220"/>
      <c r="HQQ123" s="220"/>
      <c r="HQR123" s="220"/>
      <c r="HQS123" s="220"/>
      <c r="HQT123" s="220"/>
      <c r="HQU123" s="220"/>
      <c r="HQV123" s="220"/>
      <c r="HQW123" s="220"/>
      <c r="HQX123" s="220"/>
      <c r="HQY123" s="220"/>
      <c r="HQZ123" s="220"/>
      <c r="HRA123" s="220"/>
      <c r="HRB123" s="220"/>
      <c r="HRC123" s="220"/>
      <c r="HRD123" s="220"/>
      <c r="HRE123" s="220"/>
      <c r="HRF123" s="220"/>
      <c r="HRG123" s="220"/>
      <c r="HRH123" s="220"/>
      <c r="HRI123" s="220"/>
      <c r="HRJ123" s="220"/>
      <c r="HRK123" s="220"/>
      <c r="HRL123" s="220"/>
      <c r="HRM123" s="220"/>
      <c r="HRN123" s="220"/>
      <c r="HRO123" s="220"/>
      <c r="HRP123" s="220"/>
      <c r="HRQ123" s="220"/>
      <c r="HRR123" s="220"/>
      <c r="HRS123" s="220"/>
      <c r="HRT123" s="220"/>
      <c r="HRU123" s="220"/>
      <c r="HRV123" s="220"/>
      <c r="HRW123" s="220"/>
      <c r="HRX123" s="220"/>
      <c r="HRY123" s="220"/>
      <c r="HRZ123" s="220"/>
      <c r="HSA123" s="220"/>
      <c r="HSB123" s="220"/>
      <c r="HSC123" s="220"/>
      <c r="HSD123" s="220"/>
      <c r="HSE123" s="220"/>
      <c r="HSF123" s="220"/>
      <c r="HSG123" s="220"/>
      <c r="HSH123" s="220"/>
      <c r="HSI123" s="220"/>
      <c r="HSJ123" s="220"/>
      <c r="HSK123" s="220"/>
      <c r="HSL123" s="220"/>
      <c r="HSM123" s="220"/>
      <c r="HSN123" s="220"/>
      <c r="HSO123" s="220"/>
      <c r="HSP123" s="220"/>
      <c r="HSQ123" s="220"/>
      <c r="HSR123" s="220"/>
      <c r="HSS123" s="220"/>
      <c r="HST123" s="220"/>
      <c r="HSU123" s="220"/>
      <c r="HSV123" s="220"/>
      <c r="HSW123" s="220"/>
      <c r="HSX123" s="220"/>
      <c r="HSY123" s="220"/>
      <c r="HSZ123" s="220"/>
      <c r="HTA123" s="220"/>
      <c r="HTB123" s="220"/>
      <c r="HTC123" s="220"/>
      <c r="HTD123" s="220"/>
      <c r="HTE123" s="220"/>
      <c r="HTF123" s="220"/>
      <c r="HTG123" s="220"/>
      <c r="HTH123" s="220"/>
      <c r="HTI123" s="220"/>
      <c r="HTJ123" s="220"/>
      <c r="HTK123" s="220"/>
      <c r="HTL123" s="220"/>
      <c r="HTM123" s="220"/>
      <c r="HTN123" s="220"/>
      <c r="HTO123" s="220"/>
      <c r="HTP123" s="220"/>
      <c r="HTQ123" s="220"/>
      <c r="HTR123" s="220"/>
      <c r="HTS123" s="220"/>
      <c r="HTT123" s="220"/>
      <c r="HTU123" s="220"/>
      <c r="HTV123" s="220"/>
      <c r="HTW123" s="220"/>
      <c r="HTX123" s="220"/>
      <c r="HTY123" s="220"/>
      <c r="HTZ123" s="220"/>
      <c r="HUA123" s="220"/>
      <c r="HUB123" s="220"/>
      <c r="HUC123" s="220"/>
      <c r="HUD123" s="220"/>
      <c r="HUE123" s="220"/>
      <c r="HUF123" s="220"/>
      <c r="HUG123" s="220"/>
      <c r="HUH123" s="220"/>
      <c r="HUI123" s="220"/>
      <c r="HUJ123" s="220"/>
      <c r="HUK123" s="220"/>
      <c r="HUL123" s="220"/>
      <c r="HUM123" s="220"/>
      <c r="HUN123" s="220"/>
      <c r="HUO123" s="220"/>
      <c r="HUP123" s="220"/>
      <c r="HUQ123" s="220"/>
      <c r="HUR123" s="220"/>
      <c r="HUS123" s="220"/>
      <c r="HUT123" s="220"/>
      <c r="HUU123" s="220"/>
      <c r="HUV123" s="220"/>
      <c r="HUW123" s="220"/>
      <c r="HUX123" s="220"/>
      <c r="HUY123" s="220"/>
      <c r="HUZ123" s="220"/>
      <c r="HVA123" s="220"/>
      <c r="HVB123" s="220"/>
      <c r="HVC123" s="220"/>
      <c r="HVD123" s="220"/>
      <c r="HVE123" s="220"/>
      <c r="HVF123" s="220"/>
      <c r="HVG123" s="220"/>
      <c r="HVH123" s="220"/>
      <c r="HVI123" s="220"/>
      <c r="HVJ123" s="220"/>
      <c r="HVK123" s="220"/>
      <c r="HVL123" s="220"/>
      <c r="HVM123" s="220"/>
      <c r="HVN123" s="220"/>
      <c r="HVO123" s="220"/>
      <c r="HVP123" s="220"/>
      <c r="HVQ123" s="220"/>
      <c r="HVR123" s="220"/>
      <c r="HVS123" s="220"/>
      <c r="HVT123" s="220"/>
      <c r="HVU123" s="220"/>
      <c r="HVV123" s="220"/>
      <c r="HVW123" s="220"/>
      <c r="HVX123" s="220"/>
      <c r="HVY123" s="220"/>
      <c r="HVZ123" s="220"/>
      <c r="HWA123" s="220"/>
      <c r="HWB123" s="220"/>
      <c r="HWC123" s="220"/>
      <c r="HWD123" s="220"/>
      <c r="HWE123" s="220"/>
      <c r="HWF123" s="220"/>
      <c r="HWG123" s="220"/>
      <c r="HWH123" s="220"/>
      <c r="HWI123" s="220"/>
      <c r="HWJ123" s="220"/>
      <c r="HWK123" s="220"/>
      <c r="HWL123" s="220"/>
      <c r="HWM123" s="220"/>
      <c r="HWN123" s="220"/>
      <c r="HWO123" s="220"/>
      <c r="HWP123" s="220"/>
      <c r="HWQ123" s="220"/>
      <c r="HWR123" s="220"/>
      <c r="HWS123" s="220"/>
      <c r="HWT123" s="220"/>
      <c r="HWU123" s="220"/>
      <c r="HWV123" s="220"/>
      <c r="HWW123" s="220"/>
      <c r="HWX123" s="220"/>
      <c r="HWY123" s="220"/>
      <c r="HWZ123" s="220"/>
      <c r="HXA123" s="220"/>
      <c r="HXB123" s="220"/>
      <c r="HXC123" s="220"/>
      <c r="HXD123" s="220"/>
      <c r="HXE123" s="220"/>
      <c r="HXF123" s="220"/>
      <c r="HXG123" s="220"/>
      <c r="HXH123" s="220"/>
      <c r="HXI123" s="220"/>
      <c r="HXJ123" s="220"/>
      <c r="HXK123" s="220"/>
      <c r="HXL123" s="220"/>
      <c r="HXM123" s="220"/>
      <c r="HXN123" s="220"/>
      <c r="HXO123" s="220"/>
      <c r="HXP123" s="220"/>
      <c r="HXQ123" s="220"/>
      <c r="HXR123" s="220"/>
      <c r="HXS123" s="220"/>
      <c r="HXT123" s="220"/>
      <c r="HXU123" s="220"/>
      <c r="HXV123" s="220"/>
      <c r="HXW123" s="220"/>
      <c r="HXX123" s="220"/>
      <c r="HXY123" s="220"/>
      <c r="HXZ123" s="220"/>
      <c r="HYA123" s="220"/>
      <c r="HYB123" s="220"/>
      <c r="HYC123" s="220"/>
      <c r="HYD123" s="220"/>
      <c r="HYE123" s="220"/>
      <c r="HYF123" s="220"/>
      <c r="HYG123" s="220"/>
      <c r="HYH123" s="220"/>
      <c r="HYI123" s="220"/>
      <c r="HYJ123" s="220"/>
      <c r="HYK123" s="220"/>
      <c r="HYL123" s="220"/>
      <c r="HYM123" s="220"/>
      <c r="HYN123" s="220"/>
      <c r="HYO123" s="220"/>
      <c r="HYP123" s="220"/>
      <c r="HYQ123" s="220"/>
      <c r="HYR123" s="220"/>
      <c r="HYS123" s="220"/>
      <c r="HYT123" s="220"/>
      <c r="HYU123" s="220"/>
      <c r="HYV123" s="220"/>
      <c r="HYW123" s="220"/>
      <c r="HYX123" s="220"/>
      <c r="HYY123" s="220"/>
      <c r="HYZ123" s="220"/>
      <c r="HZA123" s="220"/>
      <c r="HZB123" s="220"/>
      <c r="HZC123" s="220"/>
      <c r="HZD123" s="220"/>
      <c r="HZE123" s="220"/>
      <c r="HZF123" s="220"/>
      <c r="HZG123" s="220"/>
      <c r="HZH123" s="220"/>
      <c r="HZI123" s="220"/>
      <c r="HZJ123" s="220"/>
      <c r="HZK123" s="220"/>
      <c r="HZL123" s="220"/>
      <c r="HZM123" s="220"/>
      <c r="HZN123" s="220"/>
      <c r="HZO123" s="220"/>
      <c r="HZP123" s="220"/>
      <c r="HZQ123" s="220"/>
      <c r="HZR123" s="220"/>
      <c r="HZS123" s="220"/>
      <c r="HZT123" s="220"/>
      <c r="HZU123" s="220"/>
      <c r="HZV123" s="220"/>
      <c r="HZW123" s="220"/>
      <c r="HZX123" s="220"/>
      <c r="HZY123" s="220"/>
      <c r="HZZ123" s="220"/>
      <c r="IAA123" s="220"/>
      <c r="IAB123" s="220"/>
      <c r="IAC123" s="220"/>
      <c r="IAD123" s="220"/>
      <c r="IAE123" s="220"/>
      <c r="IAF123" s="220"/>
      <c r="IAG123" s="220"/>
      <c r="IAH123" s="220"/>
      <c r="IAI123" s="220"/>
      <c r="IAJ123" s="220"/>
      <c r="IAK123" s="220"/>
      <c r="IAL123" s="220"/>
      <c r="IAM123" s="220"/>
      <c r="IAN123" s="220"/>
      <c r="IAO123" s="220"/>
      <c r="IAP123" s="220"/>
      <c r="IAQ123" s="220"/>
      <c r="IAR123" s="220"/>
      <c r="IAS123" s="220"/>
      <c r="IAT123" s="220"/>
      <c r="IAU123" s="220"/>
      <c r="IAV123" s="220"/>
      <c r="IAW123" s="220"/>
      <c r="IAX123" s="220"/>
      <c r="IAY123" s="220"/>
      <c r="IAZ123" s="220"/>
      <c r="IBA123" s="220"/>
      <c r="IBB123" s="220"/>
      <c r="IBC123" s="220"/>
      <c r="IBD123" s="220"/>
      <c r="IBE123" s="220"/>
      <c r="IBF123" s="220"/>
      <c r="IBG123" s="220"/>
      <c r="IBH123" s="220"/>
      <c r="IBI123" s="220"/>
      <c r="IBJ123" s="220"/>
      <c r="IBK123" s="220"/>
      <c r="IBL123" s="220"/>
      <c r="IBM123" s="220"/>
      <c r="IBN123" s="220"/>
      <c r="IBO123" s="220"/>
      <c r="IBP123" s="220"/>
      <c r="IBQ123" s="220"/>
      <c r="IBR123" s="220"/>
      <c r="IBS123" s="220"/>
      <c r="IBT123" s="220"/>
      <c r="IBU123" s="220"/>
      <c r="IBV123" s="220"/>
      <c r="IBW123" s="220"/>
      <c r="IBX123" s="220"/>
      <c r="IBY123" s="220"/>
      <c r="IBZ123" s="220"/>
      <c r="ICA123" s="220"/>
      <c r="ICB123" s="220"/>
      <c r="ICC123" s="220"/>
      <c r="ICD123" s="220"/>
      <c r="ICE123" s="220"/>
      <c r="ICF123" s="220"/>
      <c r="ICG123" s="220"/>
      <c r="ICH123" s="220"/>
      <c r="ICI123" s="220"/>
      <c r="ICJ123" s="220"/>
      <c r="ICK123" s="220"/>
      <c r="ICL123" s="220"/>
      <c r="ICM123" s="220"/>
      <c r="ICN123" s="220"/>
      <c r="ICO123" s="220"/>
      <c r="ICP123" s="220"/>
      <c r="ICQ123" s="220"/>
      <c r="ICR123" s="220"/>
      <c r="ICS123" s="220"/>
      <c r="ICT123" s="220"/>
      <c r="ICU123" s="220"/>
      <c r="ICV123" s="220"/>
      <c r="ICW123" s="220"/>
      <c r="ICX123" s="220"/>
      <c r="ICY123" s="220"/>
      <c r="ICZ123" s="220"/>
      <c r="IDA123" s="220"/>
      <c r="IDB123" s="220"/>
      <c r="IDC123" s="220"/>
      <c r="IDD123" s="220"/>
      <c r="IDE123" s="220"/>
      <c r="IDF123" s="220"/>
      <c r="IDG123" s="220"/>
      <c r="IDH123" s="220"/>
      <c r="IDI123" s="220"/>
      <c r="IDJ123" s="220"/>
      <c r="IDK123" s="220"/>
      <c r="IDL123" s="220"/>
      <c r="IDM123" s="220"/>
      <c r="IDN123" s="220"/>
      <c r="IDO123" s="220"/>
      <c r="IDP123" s="220"/>
      <c r="IDQ123" s="220"/>
      <c r="IDR123" s="220"/>
      <c r="IDS123" s="220"/>
      <c r="IDT123" s="220"/>
      <c r="IDU123" s="220"/>
      <c r="IDV123" s="220"/>
      <c r="IDW123" s="220"/>
      <c r="IDX123" s="220"/>
      <c r="IDY123" s="220"/>
      <c r="IDZ123" s="220"/>
      <c r="IEA123" s="220"/>
      <c r="IEB123" s="220"/>
      <c r="IEC123" s="220"/>
      <c r="IED123" s="220"/>
      <c r="IEE123" s="220"/>
      <c r="IEF123" s="220"/>
      <c r="IEG123" s="220"/>
      <c r="IEH123" s="220"/>
      <c r="IEI123" s="220"/>
      <c r="IEJ123" s="220"/>
      <c r="IEK123" s="220"/>
      <c r="IEL123" s="220"/>
      <c r="IEM123" s="220"/>
      <c r="IEN123" s="220"/>
      <c r="IEO123" s="220"/>
      <c r="IEP123" s="220"/>
      <c r="IEQ123" s="220"/>
      <c r="IER123" s="220"/>
      <c r="IES123" s="220"/>
      <c r="IET123" s="220"/>
      <c r="IEU123" s="220"/>
      <c r="IEV123" s="220"/>
      <c r="IEW123" s="220"/>
      <c r="IEX123" s="220"/>
      <c r="IEY123" s="220"/>
      <c r="IEZ123" s="220"/>
      <c r="IFA123" s="220"/>
      <c r="IFB123" s="220"/>
      <c r="IFC123" s="220"/>
      <c r="IFD123" s="220"/>
      <c r="IFE123" s="220"/>
      <c r="IFF123" s="220"/>
      <c r="IFG123" s="220"/>
      <c r="IFH123" s="220"/>
      <c r="IFI123" s="220"/>
      <c r="IFJ123" s="220"/>
      <c r="IFK123" s="220"/>
      <c r="IFL123" s="220"/>
      <c r="IFM123" s="220"/>
      <c r="IFN123" s="220"/>
      <c r="IFO123" s="220"/>
      <c r="IFP123" s="220"/>
      <c r="IFQ123" s="220"/>
      <c r="IFR123" s="220"/>
      <c r="IFS123" s="220"/>
      <c r="IFT123" s="220"/>
      <c r="IFU123" s="220"/>
      <c r="IFV123" s="220"/>
      <c r="IFW123" s="220"/>
      <c r="IFX123" s="220"/>
      <c r="IFY123" s="220"/>
      <c r="IFZ123" s="220"/>
      <c r="IGA123" s="220"/>
      <c r="IGB123" s="220"/>
      <c r="IGC123" s="220"/>
      <c r="IGD123" s="220"/>
      <c r="IGE123" s="220"/>
      <c r="IGF123" s="220"/>
      <c r="IGG123" s="220"/>
      <c r="IGH123" s="220"/>
      <c r="IGI123" s="220"/>
      <c r="IGJ123" s="220"/>
      <c r="IGK123" s="220"/>
      <c r="IGL123" s="220"/>
      <c r="IGM123" s="220"/>
      <c r="IGN123" s="220"/>
      <c r="IGO123" s="220"/>
      <c r="IGP123" s="220"/>
      <c r="IGQ123" s="220"/>
      <c r="IGR123" s="220"/>
      <c r="IGS123" s="220"/>
      <c r="IGT123" s="220"/>
      <c r="IGU123" s="220"/>
      <c r="IGV123" s="220"/>
      <c r="IGW123" s="220"/>
      <c r="IGX123" s="220"/>
      <c r="IGY123" s="220"/>
      <c r="IGZ123" s="220"/>
      <c r="IHA123" s="220"/>
      <c r="IHB123" s="220"/>
      <c r="IHC123" s="220"/>
      <c r="IHD123" s="220"/>
      <c r="IHE123" s="220"/>
      <c r="IHF123" s="220"/>
      <c r="IHG123" s="220"/>
      <c r="IHH123" s="220"/>
      <c r="IHI123" s="220"/>
      <c r="IHJ123" s="220"/>
      <c r="IHK123" s="220"/>
      <c r="IHL123" s="220"/>
      <c r="IHM123" s="220"/>
      <c r="IHN123" s="220"/>
      <c r="IHO123" s="220"/>
      <c r="IHP123" s="220"/>
      <c r="IHQ123" s="220"/>
      <c r="IHR123" s="220"/>
      <c r="IHS123" s="220"/>
      <c r="IHT123" s="220"/>
      <c r="IHU123" s="220"/>
      <c r="IHV123" s="220"/>
      <c r="IHW123" s="220"/>
      <c r="IHX123" s="220"/>
      <c r="IHY123" s="220"/>
      <c r="IHZ123" s="220"/>
      <c r="IIA123" s="220"/>
      <c r="IIB123" s="220"/>
      <c r="IIC123" s="220"/>
      <c r="IID123" s="220"/>
      <c r="IIE123" s="220"/>
      <c r="IIF123" s="220"/>
      <c r="IIG123" s="220"/>
      <c r="IIH123" s="220"/>
      <c r="III123" s="220"/>
      <c r="IIJ123" s="220"/>
      <c r="IIK123" s="220"/>
      <c r="IIL123" s="220"/>
      <c r="IIM123" s="220"/>
      <c r="IIN123" s="220"/>
      <c r="IIO123" s="220"/>
      <c r="IIP123" s="220"/>
      <c r="IIQ123" s="220"/>
      <c r="IIR123" s="220"/>
      <c r="IIS123" s="220"/>
      <c r="IIT123" s="220"/>
      <c r="IIU123" s="220"/>
      <c r="IIV123" s="220"/>
      <c r="IIW123" s="220"/>
      <c r="IIX123" s="220"/>
      <c r="IIY123" s="220"/>
      <c r="IIZ123" s="220"/>
      <c r="IJA123" s="220"/>
      <c r="IJB123" s="220"/>
      <c r="IJC123" s="220"/>
      <c r="IJD123" s="220"/>
      <c r="IJE123" s="220"/>
      <c r="IJF123" s="220"/>
      <c r="IJG123" s="220"/>
      <c r="IJH123" s="220"/>
      <c r="IJI123" s="220"/>
      <c r="IJJ123" s="220"/>
      <c r="IJK123" s="220"/>
      <c r="IJL123" s="220"/>
      <c r="IJM123" s="220"/>
      <c r="IJN123" s="220"/>
      <c r="IJO123" s="220"/>
      <c r="IJP123" s="220"/>
      <c r="IJQ123" s="220"/>
      <c r="IJR123" s="220"/>
      <c r="IJS123" s="220"/>
      <c r="IJT123" s="220"/>
      <c r="IJU123" s="220"/>
      <c r="IJV123" s="220"/>
      <c r="IJW123" s="220"/>
      <c r="IJX123" s="220"/>
      <c r="IJY123" s="220"/>
      <c r="IJZ123" s="220"/>
      <c r="IKA123" s="220"/>
      <c r="IKB123" s="220"/>
      <c r="IKC123" s="220"/>
      <c r="IKD123" s="220"/>
      <c r="IKE123" s="220"/>
      <c r="IKF123" s="220"/>
      <c r="IKG123" s="220"/>
      <c r="IKH123" s="220"/>
      <c r="IKI123" s="220"/>
      <c r="IKJ123" s="220"/>
      <c r="IKK123" s="220"/>
      <c r="IKL123" s="220"/>
      <c r="IKM123" s="220"/>
      <c r="IKN123" s="220"/>
      <c r="IKO123" s="220"/>
      <c r="IKP123" s="220"/>
      <c r="IKQ123" s="220"/>
      <c r="IKR123" s="220"/>
      <c r="IKS123" s="220"/>
      <c r="IKT123" s="220"/>
      <c r="IKU123" s="220"/>
      <c r="IKV123" s="220"/>
      <c r="IKW123" s="220"/>
      <c r="IKX123" s="220"/>
      <c r="IKY123" s="220"/>
      <c r="IKZ123" s="220"/>
      <c r="ILA123" s="220"/>
      <c r="ILB123" s="220"/>
      <c r="ILC123" s="220"/>
      <c r="ILD123" s="220"/>
      <c r="ILE123" s="220"/>
      <c r="ILF123" s="220"/>
      <c r="ILG123" s="220"/>
      <c r="ILH123" s="220"/>
      <c r="ILI123" s="220"/>
      <c r="ILJ123" s="220"/>
      <c r="ILK123" s="220"/>
      <c r="ILL123" s="220"/>
      <c r="ILM123" s="220"/>
      <c r="ILN123" s="220"/>
      <c r="ILO123" s="220"/>
      <c r="ILP123" s="220"/>
      <c r="ILQ123" s="220"/>
      <c r="ILR123" s="220"/>
      <c r="ILS123" s="220"/>
      <c r="ILT123" s="220"/>
      <c r="ILU123" s="220"/>
      <c r="ILV123" s="220"/>
      <c r="ILW123" s="220"/>
      <c r="ILX123" s="220"/>
      <c r="ILY123" s="220"/>
      <c r="ILZ123" s="220"/>
      <c r="IMA123" s="220"/>
      <c r="IMB123" s="220"/>
      <c r="IMC123" s="220"/>
      <c r="IMD123" s="220"/>
      <c r="IME123" s="220"/>
      <c r="IMF123" s="220"/>
      <c r="IMG123" s="220"/>
      <c r="IMH123" s="220"/>
      <c r="IMI123" s="220"/>
      <c r="IMJ123" s="220"/>
      <c r="IMK123" s="220"/>
      <c r="IML123" s="220"/>
      <c r="IMM123" s="220"/>
      <c r="IMN123" s="220"/>
      <c r="IMO123" s="220"/>
      <c r="IMP123" s="220"/>
      <c r="IMQ123" s="220"/>
      <c r="IMR123" s="220"/>
      <c r="IMS123" s="220"/>
      <c r="IMT123" s="220"/>
      <c r="IMU123" s="220"/>
      <c r="IMV123" s="220"/>
      <c r="IMW123" s="220"/>
      <c r="IMX123" s="220"/>
      <c r="IMY123" s="220"/>
      <c r="IMZ123" s="220"/>
      <c r="INA123" s="220"/>
      <c r="INB123" s="220"/>
      <c r="INC123" s="220"/>
      <c r="IND123" s="220"/>
      <c r="INE123" s="220"/>
      <c r="INF123" s="220"/>
      <c r="ING123" s="220"/>
      <c r="INH123" s="220"/>
      <c r="INI123" s="220"/>
      <c r="INJ123" s="220"/>
      <c r="INK123" s="220"/>
      <c r="INL123" s="220"/>
      <c r="INM123" s="220"/>
      <c r="INN123" s="220"/>
      <c r="INO123" s="220"/>
      <c r="INP123" s="220"/>
      <c r="INQ123" s="220"/>
      <c r="INR123" s="220"/>
      <c r="INS123" s="220"/>
      <c r="INT123" s="220"/>
      <c r="INU123" s="220"/>
      <c r="INV123" s="220"/>
      <c r="INW123" s="220"/>
      <c r="INX123" s="220"/>
      <c r="INY123" s="220"/>
      <c r="INZ123" s="220"/>
      <c r="IOA123" s="220"/>
      <c r="IOB123" s="220"/>
      <c r="IOC123" s="220"/>
      <c r="IOD123" s="220"/>
      <c r="IOE123" s="220"/>
      <c r="IOF123" s="220"/>
      <c r="IOG123" s="220"/>
      <c r="IOH123" s="220"/>
      <c r="IOI123" s="220"/>
      <c r="IOJ123" s="220"/>
      <c r="IOK123" s="220"/>
      <c r="IOL123" s="220"/>
      <c r="IOM123" s="220"/>
      <c r="ION123" s="220"/>
      <c r="IOO123" s="220"/>
      <c r="IOP123" s="220"/>
      <c r="IOQ123" s="220"/>
      <c r="IOR123" s="220"/>
      <c r="IOS123" s="220"/>
      <c r="IOT123" s="220"/>
      <c r="IOU123" s="220"/>
      <c r="IOV123" s="220"/>
      <c r="IOW123" s="220"/>
      <c r="IOX123" s="220"/>
      <c r="IOY123" s="220"/>
      <c r="IOZ123" s="220"/>
      <c r="IPA123" s="220"/>
      <c r="IPB123" s="220"/>
      <c r="IPC123" s="220"/>
      <c r="IPD123" s="220"/>
      <c r="IPE123" s="220"/>
      <c r="IPF123" s="220"/>
      <c r="IPG123" s="220"/>
      <c r="IPH123" s="220"/>
      <c r="IPI123" s="220"/>
      <c r="IPJ123" s="220"/>
      <c r="IPK123" s="220"/>
      <c r="IPL123" s="220"/>
      <c r="IPM123" s="220"/>
      <c r="IPN123" s="220"/>
      <c r="IPO123" s="220"/>
      <c r="IPP123" s="220"/>
      <c r="IPQ123" s="220"/>
      <c r="IPR123" s="220"/>
      <c r="IPS123" s="220"/>
      <c r="IPT123" s="220"/>
      <c r="IPU123" s="220"/>
      <c r="IPV123" s="220"/>
      <c r="IPW123" s="220"/>
      <c r="IPX123" s="220"/>
      <c r="IPY123" s="220"/>
      <c r="IPZ123" s="220"/>
      <c r="IQA123" s="220"/>
      <c r="IQB123" s="220"/>
      <c r="IQC123" s="220"/>
      <c r="IQD123" s="220"/>
      <c r="IQE123" s="220"/>
      <c r="IQF123" s="220"/>
      <c r="IQG123" s="220"/>
      <c r="IQH123" s="220"/>
      <c r="IQI123" s="220"/>
      <c r="IQJ123" s="220"/>
      <c r="IQK123" s="220"/>
      <c r="IQL123" s="220"/>
      <c r="IQM123" s="220"/>
      <c r="IQN123" s="220"/>
      <c r="IQO123" s="220"/>
      <c r="IQP123" s="220"/>
      <c r="IQQ123" s="220"/>
      <c r="IQR123" s="220"/>
      <c r="IQS123" s="220"/>
      <c r="IQT123" s="220"/>
      <c r="IQU123" s="220"/>
      <c r="IQV123" s="220"/>
      <c r="IQW123" s="220"/>
      <c r="IQX123" s="220"/>
      <c r="IQY123" s="220"/>
      <c r="IQZ123" s="220"/>
      <c r="IRA123" s="220"/>
      <c r="IRB123" s="220"/>
      <c r="IRC123" s="220"/>
      <c r="IRD123" s="220"/>
      <c r="IRE123" s="220"/>
      <c r="IRF123" s="220"/>
      <c r="IRG123" s="220"/>
      <c r="IRH123" s="220"/>
      <c r="IRI123" s="220"/>
      <c r="IRJ123" s="220"/>
      <c r="IRK123" s="220"/>
      <c r="IRL123" s="220"/>
      <c r="IRM123" s="220"/>
      <c r="IRN123" s="220"/>
      <c r="IRO123" s="220"/>
      <c r="IRP123" s="220"/>
      <c r="IRQ123" s="220"/>
      <c r="IRR123" s="220"/>
      <c r="IRS123" s="220"/>
      <c r="IRT123" s="220"/>
      <c r="IRU123" s="220"/>
      <c r="IRV123" s="220"/>
      <c r="IRW123" s="220"/>
      <c r="IRX123" s="220"/>
      <c r="IRY123" s="220"/>
      <c r="IRZ123" s="220"/>
      <c r="ISA123" s="220"/>
      <c r="ISB123" s="220"/>
      <c r="ISC123" s="220"/>
      <c r="ISD123" s="220"/>
      <c r="ISE123" s="220"/>
      <c r="ISF123" s="220"/>
      <c r="ISG123" s="220"/>
      <c r="ISH123" s="220"/>
      <c r="ISI123" s="220"/>
      <c r="ISJ123" s="220"/>
      <c r="ISK123" s="220"/>
      <c r="ISL123" s="220"/>
      <c r="ISM123" s="220"/>
      <c r="ISN123" s="220"/>
      <c r="ISO123" s="220"/>
      <c r="ISP123" s="220"/>
      <c r="ISQ123" s="220"/>
      <c r="ISR123" s="220"/>
      <c r="ISS123" s="220"/>
      <c r="IST123" s="220"/>
      <c r="ISU123" s="220"/>
      <c r="ISV123" s="220"/>
      <c r="ISW123" s="220"/>
      <c r="ISX123" s="220"/>
      <c r="ISY123" s="220"/>
      <c r="ISZ123" s="220"/>
      <c r="ITA123" s="220"/>
      <c r="ITB123" s="220"/>
      <c r="ITC123" s="220"/>
      <c r="ITD123" s="220"/>
      <c r="ITE123" s="220"/>
      <c r="ITF123" s="220"/>
      <c r="ITG123" s="220"/>
      <c r="ITH123" s="220"/>
      <c r="ITI123" s="220"/>
      <c r="ITJ123" s="220"/>
      <c r="ITK123" s="220"/>
      <c r="ITL123" s="220"/>
      <c r="ITM123" s="220"/>
      <c r="ITN123" s="220"/>
      <c r="ITO123" s="220"/>
      <c r="ITP123" s="220"/>
      <c r="ITQ123" s="220"/>
      <c r="ITR123" s="220"/>
      <c r="ITS123" s="220"/>
      <c r="ITT123" s="220"/>
      <c r="ITU123" s="220"/>
      <c r="ITV123" s="220"/>
      <c r="ITW123" s="220"/>
      <c r="ITX123" s="220"/>
      <c r="ITY123" s="220"/>
      <c r="ITZ123" s="220"/>
      <c r="IUA123" s="220"/>
      <c r="IUB123" s="220"/>
      <c r="IUC123" s="220"/>
      <c r="IUD123" s="220"/>
      <c r="IUE123" s="220"/>
      <c r="IUF123" s="220"/>
      <c r="IUG123" s="220"/>
      <c r="IUH123" s="220"/>
      <c r="IUI123" s="220"/>
      <c r="IUJ123" s="220"/>
      <c r="IUK123" s="220"/>
      <c r="IUL123" s="220"/>
      <c r="IUM123" s="220"/>
      <c r="IUN123" s="220"/>
      <c r="IUO123" s="220"/>
      <c r="IUP123" s="220"/>
      <c r="IUQ123" s="220"/>
      <c r="IUR123" s="220"/>
      <c r="IUS123" s="220"/>
      <c r="IUT123" s="220"/>
      <c r="IUU123" s="220"/>
      <c r="IUV123" s="220"/>
      <c r="IUW123" s="220"/>
      <c r="IUX123" s="220"/>
      <c r="IUY123" s="220"/>
      <c r="IUZ123" s="220"/>
      <c r="IVA123" s="220"/>
      <c r="IVB123" s="220"/>
      <c r="IVC123" s="220"/>
      <c r="IVD123" s="220"/>
      <c r="IVE123" s="220"/>
      <c r="IVF123" s="220"/>
      <c r="IVG123" s="220"/>
      <c r="IVH123" s="220"/>
      <c r="IVI123" s="220"/>
      <c r="IVJ123" s="220"/>
      <c r="IVK123" s="220"/>
      <c r="IVL123" s="220"/>
      <c r="IVM123" s="220"/>
      <c r="IVN123" s="220"/>
      <c r="IVO123" s="220"/>
      <c r="IVP123" s="220"/>
      <c r="IVQ123" s="220"/>
      <c r="IVR123" s="220"/>
      <c r="IVS123" s="220"/>
      <c r="IVT123" s="220"/>
      <c r="IVU123" s="220"/>
      <c r="IVV123" s="220"/>
      <c r="IVW123" s="220"/>
      <c r="IVX123" s="220"/>
      <c r="IVY123" s="220"/>
      <c r="IVZ123" s="220"/>
      <c r="IWA123" s="220"/>
      <c r="IWB123" s="220"/>
      <c r="IWC123" s="220"/>
      <c r="IWD123" s="220"/>
      <c r="IWE123" s="220"/>
      <c r="IWF123" s="220"/>
      <c r="IWG123" s="220"/>
      <c r="IWH123" s="220"/>
      <c r="IWI123" s="220"/>
      <c r="IWJ123" s="220"/>
      <c r="IWK123" s="220"/>
      <c r="IWL123" s="220"/>
      <c r="IWM123" s="220"/>
      <c r="IWN123" s="220"/>
      <c r="IWO123" s="220"/>
      <c r="IWP123" s="220"/>
      <c r="IWQ123" s="220"/>
      <c r="IWR123" s="220"/>
      <c r="IWS123" s="220"/>
      <c r="IWT123" s="220"/>
      <c r="IWU123" s="220"/>
      <c r="IWV123" s="220"/>
      <c r="IWW123" s="220"/>
      <c r="IWX123" s="220"/>
      <c r="IWY123" s="220"/>
      <c r="IWZ123" s="220"/>
      <c r="IXA123" s="220"/>
      <c r="IXB123" s="220"/>
      <c r="IXC123" s="220"/>
      <c r="IXD123" s="220"/>
      <c r="IXE123" s="220"/>
      <c r="IXF123" s="220"/>
      <c r="IXG123" s="220"/>
      <c r="IXH123" s="220"/>
      <c r="IXI123" s="220"/>
      <c r="IXJ123" s="220"/>
      <c r="IXK123" s="220"/>
      <c r="IXL123" s="220"/>
      <c r="IXM123" s="220"/>
      <c r="IXN123" s="220"/>
      <c r="IXO123" s="220"/>
      <c r="IXP123" s="220"/>
      <c r="IXQ123" s="220"/>
      <c r="IXR123" s="220"/>
      <c r="IXS123" s="220"/>
      <c r="IXT123" s="220"/>
      <c r="IXU123" s="220"/>
      <c r="IXV123" s="220"/>
      <c r="IXW123" s="220"/>
      <c r="IXX123" s="220"/>
      <c r="IXY123" s="220"/>
      <c r="IXZ123" s="220"/>
      <c r="IYA123" s="220"/>
      <c r="IYB123" s="220"/>
      <c r="IYC123" s="220"/>
      <c r="IYD123" s="220"/>
      <c r="IYE123" s="220"/>
      <c r="IYF123" s="220"/>
      <c r="IYG123" s="220"/>
      <c r="IYH123" s="220"/>
      <c r="IYI123" s="220"/>
      <c r="IYJ123" s="220"/>
      <c r="IYK123" s="220"/>
      <c r="IYL123" s="220"/>
      <c r="IYM123" s="220"/>
      <c r="IYN123" s="220"/>
      <c r="IYO123" s="220"/>
      <c r="IYP123" s="220"/>
      <c r="IYQ123" s="220"/>
      <c r="IYR123" s="220"/>
      <c r="IYS123" s="220"/>
      <c r="IYT123" s="220"/>
      <c r="IYU123" s="220"/>
      <c r="IYV123" s="220"/>
      <c r="IYW123" s="220"/>
      <c r="IYX123" s="220"/>
      <c r="IYY123" s="220"/>
      <c r="IYZ123" s="220"/>
      <c r="IZA123" s="220"/>
      <c r="IZB123" s="220"/>
      <c r="IZC123" s="220"/>
      <c r="IZD123" s="220"/>
      <c r="IZE123" s="220"/>
      <c r="IZF123" s="220"/>
      <c r="IZG123" s="220"/>
      <c r="IZH123" s="220"/>
      <c r="IZI123" s="220"/>
      <c r="IZJ123" s="220"/>
      <c r="IZK123" s="220"/>
      <c r="IZL123" s="220"/>
      <c r="IZM123" s="220"/>
      <c r="IZN123" s="220"/>
      <c r="IZO123" s="220"/>
      <c r="IZP123" s="220"/>
      <c r="IZQ123" s="220"/>
      <c r="IZR123" s="220"/>
      <c r="IZS123" s="220"/>
      <c r="IZT123" s="220"/>
      <c r="IZU123" s="220"/>
      <c r="IZV123" s="220"/>
      <c r="IZW123" s="220"/>
      <c r="IZX123" s="220"/>
      <c r="IZY123" s="220"/>
      <c r="IZZ123" s="220"/>
      <c r="JAA123" s="220"/>
      <c r="JAB123" s="220"/>
      <c r="JAC123" s="220"/>
      <c r="JAD123" s="220"/>
      <c r="JAE123" s="220"/>
      <c r="JAF123" s="220"/>
      <c r="JAG123" s="220"/>
      <c r="JAH123" s="220"/>
      <c r="JAI123" s="220"/>
      <c r="JAJ123" s="220"/>
      <c r="JAK123" s="220"/>
      <c r="JAL123" s="220"/>
      <c r="JAM123" s="220"/>
      <c r="JAN123" s="220"/>
      <c r="JAO123" s="220"/>
      <c r="JAP123" s="220"/>
      <c r="JAQ123" s="220"/>
      <c r="JAR123" s="220"/>
      <c r="JAS123" s="220"/>
      <c r="JAT123" s="220"/>
      <c r="JAU123" s="220"/>
      <c r="JAV123" s="220"/>
      <c r="JAW123" s="220"/>
      <c r="JAX123" s="220"/>
      <c r="JAY123" s="220"/>
      <c r="JAZ123" s="220"/>
      <c r="JBA123" s="220"/>
      <c r="JBB123" s="220"/>
      <c r="JBC123" s="220"/>
      <c r="JBD123" s="220"/>
      <c r="JBE123" s="220"/>
      <c r="JBF123" s="220"/>
      <c r="JBG123" s="220"/>
      <c r="JBH123" s="220"/>
      <c r="JBI123" s="220"/>
      <c r="JBJ123" s="220"/>
      <c r="JBK123" s="220"/>
      <c r="JBL123" s="220"/>
      <c r="JBM123" s="220"/>
      <c r="JBN123" s="220"/>
      <c r="JBO123" s="220"/>
      <c r="JBP123" s="220"/>
      <c r="JBQ123" s="220"/>
      <c r="JBR123" s="220"/>
      <c r="JBS123" s="220"/>
      <c r="JBT123" s="220"/>
      <c r="JBU123" s="220"/>
      <c r="JBV123" s="220"/>
      <c r="JBW123" s="220"/>
      <c r="JBX123" s="220"/>
      <c r="JBY123" s="220"/>
      <c r="JBZ123" s="220"/>
      <c r="JCA123" s="220"/>
      <c r="JCB123" s="220"/>
      <c r="JCC123" s="220"/>
      <c r="JCD123" s="220"/>
      <c r="JCE123" s="220"/>
      <c r="JCF123" s="220"/>
      <c r="JCG123" s="220"/>
      <c r="JCH123" s="220"/>
      <c r="JCI123" s="220"/>
      <c r="JCJ123" s="220"/>
      <c r="JCK123" s="220"/>
      <c r="JCL123" s="220"/>
      <c r="JCM123" s="220"/>
      <c r="JCN123" s="220"/>
      <c r="JCO123" s="220"/>
      <c r="JCP123" s="220"/>
      <c r="JCQ123" s="220"/>
      <c r="JCR123" s="220"/>
      <c r="JCS123" s="220"/>
      <c r="JCT123" s="220"/>
      <c r="JCU123" s="220"/>
      <c r="JCV123" s="220"/>
      <c r="JCW123" s="220"/>
      <c r="JCX123" s="220"/>
      <c r="JCY123" s="220"/>
      <c r="JCZ123" s="220"/>
      <c r="JDA123" s="220"/>
      <c r="JDB123" s="220"/>
      <c r="JDC123" s="220"/>
      <c r="JDD123" s="220"/>
      <c r="JDE123" s="220"/>
      <c r="JDF123" s="220"/>
      <c r="JDG123" s="220"/>
      <c r="JDH123" s="220"/>
      <c r="JDI123" s="220"/>
      <c r="JDJ123" s="220"/>
      <c r="JDK123" s="220"/>
      <c r="JDL123" s="220"/>
      <c r="JDM123" s="220"/>
      <c r="JDN123" s="220"/>
      <c r="JDO123" s="220"/>
      <c r="JDP123" s="220"/>
      <c r="JDQ123" s="220"/>
      <c r="JDR123" s="220"/>
      <c r="JDS123" s="220"/>
      <c r="JDT123" s="220"/>
      <c r="JDU123" s="220"/>
      <c r="JDV123" s="220"/>
      <c r="JDW123" s="220"/>
      <c r="JDX123" s="220"/>
      <c r="JDY123" s="220"/>
      <c r="JDZ123" s="220"/>
      <c r="JEA123" s="220"/>
      <c r="JEB123" s="220"/>
      <c r="JEC123" s="220"/>
      <c r="JED123" s="220"/>
      <c r="JEE123" s="220"/>
      <c r="JEF123" s="220"/>
      <c r="JEG123" s="220"/>
      <c r="JEH123" s="220"/>
      <c r="JEI123" s="220"/>
      <c r="JEJ123" s="220"/>
      <c r="JEK123" s="220"/>
      <c r="JEL123" s="220"/>
      <c r="JEM123" s="220"/>
      <c r="JEN123" s="220"/>
      <c r="JEO123" s="220"/>
      <c r="JEP123" s="220"/>
      <c r="JEQ123" s="220"/>
      <c r="JER123" s="220"/>
      <c r="JES123" s="220"/>
      <c r="JET123" s="220"/>
      <c r="JEU123" s="220"/>
      <c r="JEV123" s="220"/>
      <c r="JEW123" s="220"/>
      <c r="JEX123" s="220"/>
      <c r="JEY123" s="220"/>
      <c r="JEZ123" s="220"/>
      <c r="JFA123" s="220"/>
      <c r="JFB123" s="220"/>
      <c r="JFC123" s="220"/>
      <c r="JFD123" s="220"/>
      <c r="JFE123" s="220"/>
      <c r="JFF123" s="220"/>
      <c r="JFG123" s="220"/>
      <c r="JFH123" s="220"/>
      <c r="JFI123" s="220"/>
      <c r="JFJ123" s="220"/>
      <c r="JFK123" s="220"/>
      <c r="JFL123" s="220"/>
      <c r="JFM123" s="220"/>
      <c r="JFN123" s="220"/>
      <c r="JFO123" s="220"/>
      <c r="JFP123" s="220"/>
      <c r="JFQ123" s="220"/>
      <c r="JFR123" s="220"/>
      <c r="JFS123" s="220"/>
      <c r="JFT123" s="220"/>
      <c r="JFU123" s="220"/>
      <c r="JFV123" s="220"/>
      <c r="JFW123" s="220"/>
      <c r="JFX123" s="220"/>
      <c r="JFY123" s="220"/>
      <c r="JFZ123" s="220"/>
      <c r="JGA123" s="220"/>
      <c r="JGB123" s="220"/>
      <c r="JGC123" s="220"/>
      <c r="JGD123" s="220"/>
      <c r="JGE123" s="220"/>
      <c r="JGF123" s="220"/>
      <c r="JGG123" s="220"/>
      <c r="JGH123" s="220"/>
      <c r="JGI123" s="220"/>
      <c r="JGJ123" s="220"/>
      <c r="JGK123" s="220"/>
      <c r="JGL123" s="220"/>
      <c r="JGM123" s="220"/>
      <c r="JGN123" s="220"/>
      <c r="JGO123" s="220"/>
      <c r="JGP123" s="220"/>
      <c r="JGQ123" s="220"/>
      <c r="JGR123" s="220"/>
      <c r="JGS123" s="220"/>
      <c r="JGT123" s="220"/>
      <c r="JGU123" s="220"/>
      <c r="JGV123" s="220"/>
      <c r="JGW123" s="220"/>
      <c r="JGX123" s="220"/>
      <c r="JGY123" s="220"/>
      <c r="JGZ123" s="220"/>
      <c r="JHA123" s="220"/>
      <c r="JHB123" s="220"/>
      <c r="JHC123" s="220"/>
      <c r="JHD123" s="220"/>
      <c r="JHE123" s="220"/>
      <c r="JHF123" s="220"/>
      <c r="JHG123" s="220"/>
      <c r="JHH123" s="220"/>
      <c r="JHI123" s="220"/>
      <c r="JHJ123" s="220"/>
      <c r="JHK123" s="220"/>
      <c r="JHL123" s="220"/>
      <c r="JHM123" s="220"/>
      <c r="JHN123" s="220"/>
      <c r="JHO123" s="220"/>
      <c r="JHP123" s="220"/>
      <c r="JHQ123" s="220"/>
      <c r="JHR123" s="220"/>
      <c r="JHS123" s="220"/>
      <c r="JHT123" s="220"/>
      <c r="JHU123" s="220"/>
      <c r="JHV123" s="220"/>
      <c r="JHW123" s="220"/>
      <c r="JHX123" s="220"/>
      <c r="JHY123" s="220"/>
      <c r="JHZ123" s="220"/>
      <c r="JIA123" s="220"/>
      <c r="JIB123" s="220"/>
      <c r="JIC123" s="220"/>
      <c r="JID123" s="220"/>
      <c r="JIE123" s="220"/>
      <c r="JIF123" s="220"/>
      <c r="JIG123" s="220"/>
      <c r="JIH123" s="220"/>
      <c r="JII123" s="220"/>
      <c r="JIJ123" s="220"/>
      <c r="JIK123" s="220"/>
      <c r="JIL123" s="220"/>
      <c r="JIM123" s="220"/>
      <c r="JIN123" s="220"/>
      <c r="JIO123" s="220"/>
      <c r="JIP123" s="220"/>
      <c r="JIQ123" s="220"/>
      <c r="JIR123" s="220"/>
      <c r="JIS123" s="220"/>
      <c r="JIT123" s="220"/>
      <c r="JIU123" s="220"/>
      <c r="JIV123" s="220"/>
      <c r="JIW123" s="220"/>
      <c r="JIX123" s="220"/>
      <c r="JIY123" s="220"/>
      <c r="JIZ123" s="220"/>
      <c r="JJA123" s="220"/>
      <c r="JJB123" s="220"/>
      <c r="JJC123" s="220"/>
      <c r="JJD123" s="220"/>
      <c r="JJE123" s="220"/>
      <c r="JJF123" s="220"/>
      <c r="JJG123" s="220"/>
      <c r="JJH123" s="220"/>
      <c r="JJI123" s="220"/>
      <c r="JJJ123" s="220"/>
      <c r="JJK123" s="220"/>
      <c r="JJL123" s="220"/>
      <c r="JJM123" s="220"/>
      <c r="JJN123" s="220"/>
      <c r="JJO123" s="220"/>
      <c r="JJP123" s="220"/>
      <c r="JJQ123" s="220"/>
      <c r="JJR123" s="220"/>
      <c r="JJS123" s="220"/>
      <c r="JJT123" s="220"/>
      <c r="JJU123" s="220"/>
      <c r="JJV123" s="220"/>
      <c r="JJW123" s="220"/>
      <c r="JJX123" s="220"/>
      <c r="JJY123" s="220"/>
      <c r="JJZ123" s="220"/>
      <c r="JKA123" s="220"/>
      <c r="JKB123" s="220"/>
      <c r="JKC123" s="220"/>
      <c r="JKD123" s="220"/>
      <c r="JKE123" s="220"/>
      <c r="JKF123" s="220"/>
      <c r="JKG123" s="220"/>
      <c r="JKH123" s="220"/>
      <c r="JKI123" s="220"/>
      <c r="JKJ123" s="220"/>
      <c r="JKK123" s="220"/>
      <c r="JKL123" s="220"/>
      <c r="JKM123" s="220"/>
      <c r="JKN123" s="220"/>
      <c r="JKO123" s="220"/>
      <c r="JKP123" s="220"/>
      <c r="JKQ123" s="220"/>
      <c r="JKR123" s="220"/>
      <c r="JKS123" s="220"/>
      <c r="JKT123" s="220"/>
      <c r="JKU123" s="220"/>
      <c r="JKV123" s="220"/>
      <c r="JKW123" s="220"/>
      <c r="JKX123" s="220"/>
      <c r="JKY123" s="220"/>
      <c r="JKZ123" s="220"/>
      <c r="JLA123" s="220"/>
      <c r="JLB123" s="220"/>
      <c r="JLC123" s="220"/>
      <c r="JLD123" s="220"/>
      <c r="JLE123" s="220"/>
      <c r="JLF123" s="220"/>
      <c r="JLG123" s="220"/>
      <c r="JLH123" s="220"/>
      <c r="JLI123" s="220"/>
      <c r="JLJ123" s="220"/>
      <c r="JLK123" s="220"/>
      <c r="JLL123" s="220"/>
      <c r="JLM123" s="220"/>
      <c r="JLN123" s="220"/>
      <c r="JLO123" s="220"/>
      <c r="JLP123" s="220"/>
      <c r="JLQ123" s="220"/>
      <c r="JLR123" s="220"/>
      <c r="JLS123" s="220"/>
      <c r="JLT123" s="220"/>
      <c r="JLU123" s="220"/>
      <c r="JLV123" s="220"/>
      <c r="JLW123" s="220"/>
      <c r="JLX123" s="220"/>
      <c r="JLY123" s="220"/>
      <c r="JLZ123" s="220"/>
      <c r="JMA123" s="220"/>
      <c r="JMB123" s="220"/>
      <c r="JMC123" s="220"/>
      <c r="JMD123" s="220"/>
      <c r="JME123" s="220"/>
      <c r="JMF123" s="220"/>
      <c r="JMG123" s="220"/>
      <c r="JMH123" s="220"/>
      <c r="JMI123" s="220"/>
      <c r="JMJ123" s="220"/>
      <c r="JMK123" s="220"/>
      <c r="JML123" s="220"/>
      <c r="JMM123" s="220"/>
      <c r="JMN123" s="220"/>
      <c r="JMO123" s="220"/>
      <c r="JMP123" s="220"/>
      <c r="JMQ123" s="220"/>
      <c r="JMR123" s="220"/>
      <c r="JMS123" s="220"/>
      <c r="JMT123" s="220"/>
      <c r="JMU123" s="220"/>
      <c r="JMV123" s="220"/>
      <c r="JMW123" s="220"/>
      <c r="JMX123" s="220"/>
      <c r="JMY123" s="220"/>
      <c r="JMZ123" s="220"/>
      <c r="JNA123" s="220"/>
      <c r="JNB123" s="220"/>
      <c r="JNC123" s="220"/>
      <c r="JND123" s="220"/>
      <c r="JNE123" s="220"/>
      <c r="JNF123" s="220"/>
      <c r="JNG123" s="220"/>
      <c r="JNH123" s="220"/>
      <c r="JNI123" s="220"/>
      <c r="JNJ123" s="220"/>
      <c r="JNK123" s="220"/>
      <c r="JNL123" s="220"/>
      <c r="JNM123" s="220"/>
      <c r="JNN123" s="220"/>
      <c r="JNO123" s="220"/>
      <c r="JNP123" s="220"/>
      <c r="JNQ123" s="220"/>
      <c r="JNR123" s="220"/>
      <c r="JNS123" s="220"/>
      <c r="JNT123" s="220"/>
      <c r="JNU123" s="220"/>
      <c r="JNV123" s="220"/>
      <c r="JNW123" s="220"/>
      <c r="JNX123" s="220"/>
      <c r="JNY123" s="220"/>
      <c r="JNZ123" s="220"/>
      <c r="JOA123" s="220"/>
      <c r="JOB123" s="220"/>
      <c r="JOC123" s="220"/>
      <c r="JOD123" s="220"/>
      <c r="JOE123" s="220"/>
      <c r="JOF123" s="220"/>
      <c r="JOG123" s="220"/>
      <c r="JOH123" s="220"/>
      <c r="JOI123" s="220"/>
      <c r="JOJ123" s="220"/>
      <c r="JOK123" s="220"/>
      <c r="JOL123" s="220"/>
      <c r="JOM123" s="220"/>
      <c r="JON123" s="220"/>
      <c r="JOO123" s="220"/>
      <c r="JOP123" s="220"/>
      <c r="JOQ123" s="220"/>
      <c r="JOR123" s="220"/>
      <c r="JOS123" s="220"/>
      <c r="JOT123" s="220"/>
      <c r="JOU123" s="220"/>
      <c r="JOV123" s="220"/>
      <c r="JOW123" s="220"/>
      <c r="JOX123" s="220"/>
      <c r="JOY123" s="220"/>
      <c r="JOZ123" s="220"/>
      <c r="JPA123" s="220"/>
      <c r="JPB123" s="220"/>
      <c r="JPC123" s="220"/>
      <c r="JPD123" s="220"/>
      <c r="JPE123" s="220"/>
      <c r="JPF123" s="220"/>
      <c r="JPG123" s="220"/>
      <c r="JPH123" s="220"/>
      <c r="JPI123" s="220"/>
      <c r="JPJ123" s="220"/>
      <c r="JPK123" s="220"/>
      <c r="JPL123" s="220"/>
      <c r="JPM123" s="220"/>
      <c r="JPN123" s="220"/>
      <c r="JPO123" s="220"/>
      <c r="JPP123" s="220"/>
      <c r="JPQ123" s="220"/>
      <c r="JPR123" s="220"/>
      <c r="JPS123" s="220"/>
      <c r="JPT123" s="220"/>
      <c r="JPU123" s="220"/>
      <c r="JPV123" s="220"/>
      <c r="JPW123" s="220"/>
      <c r="JPX123" s="220"/>
      <c r="JPY123" s="220"/>
      <c r="JPZ123" s="220"/>
      <c r="JQA123" s="220"/>
      <c r="JQB123" s="220"/>
      <c r="JQC123" s="220"/>
      <c r="JQD123" s="220"/>
      <c r="JQE123" s="220"/>
      <c r="JQF123" s="220"/>
      <c r="JQG123" s="220"/>
      <c r="JQH123" s="220"/>
      <c r="JQI123" s="220"/>
      <c r="JQJ123" s="220"/>
      <c r="JQK123" s="220"/>
      <c r="JQL123" s="220"/>
      <c r="JQM123" s="220"/>
      <c r="JQN123" s="220"/>
      <c r="JQO123" s="220"/>
      <c r="JQP123" s="220"/>
      <c r="JQQ123" s="220"/>
      <c r="JQR123" s="220"/>
      <c r="JQS123" s="220"/>
      <c r="JQT123" s="220"/>
      <c r="JQU123" s="220"/>
      <c r="JQV123" s="220"/>
      <c r="JQW123" s="220"/>
      <c r="JQX123" s="220"/>
      <c r="JQY123" s="220"/>
      <c r="JQZ123" s="220"/>
      <c r="JRA123" s="220"/>
      <c r="JRB123" s="220"/>
      <c r="JRC123" s="220"/>
      <c r="JRD123" s="220"/>
      <c r="JRE123" s="220"/>
      <c r="JRF123" s="220"/>
      <c r="JRG123" s="220"/>
      <c r="JRH123" s="220"/>
      <c r="JRI123" s="220"/>
      <c r="JRJ123" s="220"/>
      <c r="JRK123" s="220"/>
      <c r="JRL123" s="220"/>
      <c r="JRM123" s="220"/>
      <c r="JRN123" s="220"/>
      <c r="JRO123" s="220"/>
      <c r="JRP123" s="220"/>
      <c r="JRQ123" s="220"/>
      <c r="JRR123" s="220"/>
      <c r="JRS123" s="220"/>
      <c r="JRT123" s="220"/>
      <c r="JRU123" s="220"/>
      <c r="JRV123" s="220"/>
      <c r="JRW123" s="220"/>
      <c r="JRX123" s="220"/>
      <c r="JRY123" s="220"/>
      <c r="JRZ123" s="220"/>
      <c r="JSA123" s="220"/>
      <c r="JSB123" s="220"/>
      <c r="JSC123" s="220"/>
      <c r="JSD123" s="220"/>
      <c r="JSE123" s="220"/>
      <c r="JSF123" s="220"/>
      <c r="JSG123" s="220"/>
      <c r="JSH123" s="220"/>
      <c r="JSI123" s="220"/>
      <c r="JSJ123" s="220"/>
      <c r="JSK123" s="220"/>
      <c r="JSL123" s="220"/>
      <c r="JSM123" s="220"/>
      <c r="JSN123" s="220"/>
      <c r="JSO123" s="220"/>
      <c r="JSP123" s="220"/>
      <c r="JSQ123" s="220"/>
      <c r="JSR123" s="220"/>
      <c r="JSS123" s="220"/>
      <c r="JST123" s="220"/>
      <c r="JSU123" s="220"/>
      <c r="JSV123" s="220"/>
      <c r="JSW123" s="220"/>
      <c r="JSX123" s="220"/>
      <c r="JSY123" s="220"/>
      <c r="JSZ123" s="220"/>
      <c r="JTA123" s="220"/>
      <c r="JTB123" s="220"/>
      <c r="JTC123" s="220"/>
      <c r="JTD123" s="220"/>
      <c r="JTE123" s="220"/>
      <c r="JTF123" s="220"/>
      <c r="JTG123" s="220"/>
      <c r="JTH123" s="220"/>
      <c r="JTI123" s="220"/>
      <c r="JTJ123" s="220"/>
      <c r="JTK123" s="220"/>
      <c r="JTL123" s="220"/>
      <c r="JTM123" s="220"/>
      <c r="JTN123" s="220"/>
      <c r="JTO123" s="220"/>
      <c r="JTP123" s="220"/>
      <c r="JTQ123" s="220"/>
      <c r="JTR123" s="220"/>
      <c r="JTS123" s="220"/>
      <c r="JTT123" s="220"/>
      <c r="JTU123" s="220"/>
      <c r="JTV123" s="220"/>
      <c r="JTW123" s="220"/>
      <c r="JTX123" s="220"/>
      <c r="JTY123" s="220"/>
      <c r="JTZ123" s="220"/>
      <c r="JUA123" s="220"/>
      <c r="JUB123" s="220"/>
      <c r="JUC123" s="220"/>
      <c r="JUD123" s="220"/>
      <c r="JUE123" s="220"/>
      <c r="JUF123" s="220"/>
      <c r="JUG123" s="220"/>
      <c r="JUH123" s="220"/>
      <c r="JUI123" s="220"/>
      <c r="JUJ123" s="220"/>
      <c r="JUK123" s="220"/>
      <c r="JUL123" s="220"/>
      <c r="JUM123" s="220"/>
      <c r="JUN123" s="220"/>
      <c r="JUO123" s="220"/>
      <c r="JUP123" s="220"/>
      <c r="JUQ123" s="220"/>
      <c r="JUR123" s="220"/>
      <c r="JUS123" s="220"/>
      <c r="JUT123" s="220"/>
      <c r="JUU123" s="220"/>
      <c r="JUV123" s="220"/>
      <c r="JUW123" s="220"/>
      <c r="JUX123" s="220"/>
      <c r="JUY123" s="220"/>
      <c r="JUZ123" s="220"/>
      <c r="JVA123" s="220"/>
      <c r="JVB123" s="220"/>
      <c r="JVC123" s="220"/>
      <c r="JVD123" s="220"/>
      <c r="JVE123" s="220"/>
      <c r="JVF123" s="220"/>
      <c r="JVG123" s="220"/>
      <c r="JVH123" s="220"/>
      <c r="JVI123" s="220"/>
      <c r="JVJ123" s="220"/>
      <c r="JVK123" s="220"/>
      <c r="JVL123" s="220"/>
      <c r="JVM123" s="220"/>
      <c r="JVN123" s="220"/>
      <c r="JVO123" s="220"/>
      <c r="JVP123" s="220"/>
      <c r="JVQ123" s="220"/>
      <c r="JVR123" s="220"/>
      <c r="JVS123" s="220"/>
      <c r="JVT123" s="220"/>
      <c r="JVU123" s="220"/>
      <c r="JVV123" s="220"/>
      <c r="JVW123" s="220"/>
      <c r="JVX123" s="220"/>
      <c r="JVY123" s="220"/>
      <c r="JVZ123" s="220"/>
      <c r="JWA123" s="220"/>
      <c r="JWB123" s="220"/>
      <c r="JWC123" s="220"/>
      <c r="JWD123" s="220"/>
      <c r="JWE123" s="220"/>
      <c r="JWF123" s="220"/>
      <c r="JWG123" s="220"/>
      <c r="JWH123" s="220"/>
      <c r="JWI123" s="220"/>
      <c r="JWJ123" s="220"/>
      <c r="JWK123" s="220"/>
      <c r="JWL123" s="220"/>
      <c r="JWM123" s="220"/>
      <c r="JWN123" s="220"/>
      <c r="JWO123" s="220"/>
      <c r="JWP123" s="220"/>
      <c r="JWQ123" s="220"/>
      <c r="JWR123" s="220"/>
      <c r="JWS123" s="220"/>
      <c r="JWT123" s="220"/>
      <c r="JWU123" s="220"/>
      <c r="JWV123" s="220"/>
      <c r="JWW123" s="220"/>
      <c r="JWX123" s="220"/>
      <c r="JWY123" s="220"/>
      <c r="JWZ123" s="220"/>
      <c r="JXA123" s="220"/>
      <c r="JXB123" s="220"/>
      <c r="JXC123" s="220"/>
      <c r="JXD123" s="220"/>
      <c r="JXE123" s="220"/>
      <c r="JXF123" s="220"/>
      <c r="JXG123" s="220"/>
      <c r="JXH123" s="220"/>
      <c r="JXI123" s="220"/>
      <c r="JXJ123" s="220"/>
      <c r="JXK123" s="220"/>
      <c r="JXL123" s="220"/>
      <c r="JXM123" s="220"/>
      <c r="JXN123" s="220"/>
      <c r="JXO123" s="220"/>
      <c r="JXP123" s="220"/>
      <c r="JXQ123" s="220"/>
      <c r="JXR123" s="220"/>
      <c r="JXS123" s="220"/>
      <c r="JXT123" s="220"/>
      <c r="JXU123" s="220"/>
      <c r="JXV123" s="220"/>
      <c r="JXW123" s="220"/>
      <c r="JXX123" s="220"/>
      <c r="JXY123" s="220"/>
      <c r="JXZ123" s="220"/>
      <c r="JYA123" s="220"/>
      <c r="JYB123" s="220"/>
      <c r="JYC123" s="220"/>
      <c r="JYD123" s="220"/>
      <c r="JYE123" s="220"/>
      <c r="JYF123" s="220"/>
      <c r="JYG123" s="220"/>
      <c r="JYH123" s="220"/>
      <c r="JYI123" s="220"/>
      <c r="JYJ123" s="220"/>
      <c r="JYK123" s="220"/>
      <c r="JYL123" s="220"/>
      <c r="JYM123" s="220"/>
      <c r="JYN123" s="220"/>
      <c r="JYO123" s="220"/>
      <c r="JYP123" s="220"/>
      <c r="JYQ123" s="220"/>
      <c r="JYR123" s="220"/>
      <c r="JYS123" s="220"/>
      <c r="JYT123" s="220"/>
      <c r="JYU123" s="220"/>
      <c r="JYV123" s="220"/>
      <c r="JYW123" s="220"/>
      <c r="JYX123" s="220"/>
      <c r="JYY123" s="220"/>
      <c r="JYZ123" s="220"/>
      <c r="JZA123" s="220"/>
      <c r="JZB123" s="220"/>
      <c r="JZC123" s="220"/>
      <c r="JZD123" s="220"/>
      <c r="JZE123" s="220"/>
      <c r="JZF123" s="220"/>
      <c r="JZG123" s="220"/>
      <c r="JZH123" s="220"/>
      <c r="JZI123" s="220"/>
      <c r="JZJ123" s="220"/>
      <c r="JZK123" s="220"/>
      <c r="JZL123" s="220"/>
      <c r="JZM123" s="220"/>
      <c r="JZN123" s="220"/>
      <c r="JZO123" s="220"/>
      <c r="JZP123" s="220"/>
      <c r="JZQ123" s="220"/>
      <c r="JZR123" s="220"/>
      <c r="JZS123" s="220"/>
      <c r="JZT123" s="220"/>
      <c r="JZU123" s="220"/>
      <c r="JZV123" s="220"/>
      <c r="JZW123" s="220"/>
      <c r="JZX123" s="220"/>
      <c r="JZY123" s="220"/>
      <c r="JZZ123" s="220"/>
      <c r="KAA123" s="220"/>
      <c r="KAB123" s="220"/>
      <c r="KAC123" s="220"/>
      <c r="KAD123" s="220"/>
      <c r="KAE123" s="220"/>
      <c r="KAF123" s="220"/>
      <c r="KAG123" s="220"/>
      <c r="KAH123" s="220"/>
      <c r="KAI123" s="220"/>
      <c r="KAJ123" s="220"/>
      <c r="KAK123" s="220"/>
      <c r="KAL123" s="220"/>
      <c r="KAM123" s="220"/>
      <c r="KAN123" s="220"/>
      <c r="KAO123" s="220"/>
      <c r="KAP123" s="220"/>
      <c r="KAQ123" s="220"/>
      <c r="KAR123" s="220"/>
      <c r="KAS123" s="220"/>
      <c r="KAT123" s="220"/>
      <c r="KAU123" s="220"/>
      <c r="KAV123" s="220"/>
      <c r="KAW123" s="220"/>
      <c r="KAX123" s="220"/>
      <c r="KAY123" s="220"/>
      <c r="KAZ123" s="220"/>
      <c r="KBA123" s="220"/>
      <c r="KBB123" s="220"/>
      <c r="KBC123" s="220"/>
      <c r="KBD123" s="220"/>
      <c r="KBE123" s="220"/>
      <c r="KBF123" s="220"/>
      <c r="KBG123" s="220"/>
      <c r="KBH123" s="220"/>
      <c r="KBI123" s="220"/>
      <c r="KBJ123" s="220"/>
      <c r="KBK123" s="220"/>
      <c r="KBL123" s="220"/>
      <c r="KBM123" s="220"/>
      <c r="KBN123" s="220"/>
      <c r="KBO123" s="220"/>
      <c r="KBP123" s="220"/>
      <c r="KBQ123" s="220"/>
      <c r="KBR123" s="220"/>
      <c r="KBS123" s="220"/>
      <c r="KBT123" s="220"/>
      <c r="KBU123" s="220"/>
      <c r="KBV123" s="220"/>
      <c r="KBW123" s="220"/>
      <c r="KBX123" s="220"/>
      <c r="KBY123" s="220"/>
      <c r="KBZ123" s="220"/>
      <c r="KCA123" s="220"/>
      <c r="KCB123" s="220"/>
      <c r="KCC123" s="220"/>
      <c r="KCD123" s="220"/>
      <c r="KCE123" s="220"/>
      <c r="KCF123" s="220"/>
      <c r="KCG123" s="220"/>
      <c r="KCH123" s="220"/>
      <c r="KCI123" s="220"/>
      <c r="KCJ123" s="220"/>
      <c r="KCK123" s="220"/>
      <c r="KCL123" s="220"/>
      <c r="KCM123" s="220"/>
      <c r="KCN123" s="220"/>
      <c r="KCO123" s="220"/>
      <c r="KCP123" s="220"/>
      <c r="KCQ123" s="220"/>
      <c r="KCR123" s="220"/>
      <c r="KCS123" s="220"/>
      <c r="KCT123" s="220"/>
      <c r="KCU123" s="220"/>
      <c r="KCV123" s="220"/>
      <c r="KCW123" s="220"/>
      <c r="KCX123" s="220"/>
      <c r="KCY123" s="220"/>
      <c r="KCZ123" s="220"/>
      <c r="KDA123" s="220"/>
      <c r="KDB123" s="220"/>
      <c r="KDC123" s="220"/>
      <c r="KDD123" s="220"/>
      <c r="KDE123" s="220"/>
      <c r="KDF123" s="220"/>
      <c r="KDG123" s="220"/>
      <c r="KDH123" s="220"/>
      <c r="KDI123" s="220"/>
      <c r="KDJ123" s="220"/>
      <c r="KDK123" s="220"/>
      <c r="KDL123" s="220"/>
      <c r="KDM123" s="220"/>
      <c r="KDN123" s="220"/>
      <c r="KDO123" s="220"/>
      <c r="KDP123" s="220"/>
      <c r="KDQ123" s="220"/>
      <c r="KDR123" s="220"/>
      <c r="KDS123" s="220"/>
      <c r="KDT123" s="220"/>
      <c r="KDU123" s="220"/>
      <c r="KDV123" s="220"/>
      <c r="KDW123" s="220"/>
      <c r="KDX123" s="220"/>
      <c r="KDY123" s="220"/>
      <c r="KDZ123" s="220"/>
      <c r="KEA123" s="220"/>
      <c r="KEB123" s="220"/>
      <c r="KEC123" s="220"/>
      <c r="KED123" s="220"/>
      <c r="KEE123" s="220"/>
      <c r="KEF123" s="220"/>
      <c r="KEG123" s="220"/>
      <c r="KEH123" s="220"/>
      <c r="KEI123" s="220"/>
      <c r="KEJ123" s="220"/>
      <c r="KEK123" s="220"/>
      <c r="KEL123" s="220"/>
      <c r="KEM123" s="220"/>
      <c r="KEN123" s="220"/>
      <c r="KEO123" s="220"/>
      <c r="KEP123" s="220"/>
      <c r="KEQ123" s="220"/>
      <c r="KER123" s="220"/>
      <c r="KES123" s="220"/>
      <c r="KET123" s="220"/>
      <c r="KEU123" s="220"/>
      <c r="KEV123" s="220"/>
      <c r="KEW123" s="220"/>
      <c r="KEX123" s="220"/>
      <c r="KEY123" s="220"/>
      <c r="KEZ123" s="220"/>
      <c r="KFA123" s="220"/>
      <c r="KFB123" s="220"/>
      <c r="KFC123" s="220"/>
      <c r="KFD123" s="220"/>
      <c r="KFE123" s="220"/>
      <c r="KFF123" s="220"/>
      <c r="KFG123" s="220"/>
      <c r="KFH123" s="220"/>
      <c r="KFI123" s="220"/>
      <c r="KFJ123" s="220"/>
      <c r="KFK123" s="220"/>
      <c r="KFL123" s="220"/>
      <c r="KFM123" s="220"/>
      <c r="KFN123" s="220"/>
      <c r="KFO123" s="220"/>
      <c r="KFP123" s="220"/>
      <c r="KFQ123" s="220"/>
      <c r="KFR123" s="220"/>
      <c r="KFS123" s="220"/>
      <c r="KFT123" s="220"/>
      <c r="KFU123" s="220"/>
      <c r="KFV123" s="220"/>
      <c r="KFW123" s="220"/>
      <c r="KFX123" s="220"/>
      <c r="KFY123" s="220"/>
      <c r="KFZ123" s="220"/>
      <c r="KGA123" s="220"/>
      <c r="KGB123" s="220"/>
      <c r="KGC123" s="220"/>
      <c r="KGD123" s="220"/>
      <c r="KGE123" s="220"/>
      <c r="KGF123" s="220"/>
      <c r="KGG123" s="220"/>
      <c r="KGH123" s="220"/>
      <c r="KGI123" s="220"/>
      <c r="KGJ123" s="220"/>
      <c r="KGK123" s="220"/>
      <c r="KGL123" s="220"/>
      <c r="KGM123" s="220"/>
      <c r="KGN123" s="220"/>
      <c r="KGO123" s="220"/>
      <c r="KGP123" s="220"/>
      <c r="KGQ123" s="220"/>
      <c r="KGR123" s="220"/>
      <c r="KGS123" s="220"/>
      <c r="KGT123" s="220"/>
      <c r="KGU123" s="220"/>
      <c r="KGV123" s="220"/>
      <c r="KGW123" s="220"/>
      <c r="KGX123" s="220"/>
      <c r="KGY123" s="220"/>
      <c r="KGZ123" s="220"/>
      <c r="KHA123" s="220"/>
      <c r="KHB123" s="220"/>
      <c r="KHC123" s="220"/>
      <c r="KHD123" s="220"/>
      <c r="KHE123" s="220"/>
      <c r="KHF123" s="220"/>
      <c r="KHG123" s="220"/>
      <c r="KHH123" s="220"/>
      <c r="KHI123" s="220"/>
      <c r="KHJ123" s="220"/>
      <c r="KHK123" s="220"/>
      <c r="KHL123" s="220"/>
      <c r="KHM123" s="220"/>
      <c r="KHN123" s="220"/>
      <c r="KHO123" s="220"/>
      <c r="KHP123" s="220"/>
      <c r="KHQ123" s="220"/>
      <c r="KHR123" s="220"/>
      <c r="KHS123" s="220"/>
      <c r="KHT123" s="220"/>
      <c r="KHU123" s="220"/>
      <c r="KHV123" s="220"/>
      <c r="KHW123" s="220"/>
      <c r="KHX123" s="220"/>
      <c r="KHY123" s="220"/>
      <c r="KHZ123" s="220"/>
      <c r="KIA123" s="220"/>
      <c r="KIB123" s="220"/>
      <c r="KIC123" s="220"/>
      <c r="KID123" s="220"/>
      <c r="KIE123" s="220"/>
      <c r="KIF123" s="220"/>
      <c r="KIG123" s="220"/>
      <c r="KIH123" s="220"/>
      <c r="KII123" s="220"/>
      <c r="KIJ123" s="220"/>
      <c r="KIK123" s="220"/>
      <c r="KIL123" s="220"/>
      <c r="KIM123" s="220"/>
      <c r="KIN123" s="220"/>
      <c r="KIO123" s="220"/>
      <c r="KIP123" s="220"/>
      <c r="KIQ123" s="220"/>
      <c r="KIR123" s="220"/>
      <c r="KIS123" s="220"/>
      <c r="KIT123" s="220"/>
      <c r="KIU123" s="220"/>
      <c r="KIV123" s="220"/>
      <c r="KIW123" s="220"/>
      <c r="KIX123" s="220"/>
      <c r="KIY123" s="220"/>
      <c r="KIZ123" s="220"/>
      <c r="KJA123" s="220"/>
      <c r="KJB123" s="220"/>
      <c r="KJC123" s="220"/>
      <c r="KJD123" s="220"/>
      <c r="KJE123" s="220"/>
      <c r="KJF123" s="220"/>
      <c r="KJG123" s="220"/>
      <c r="KJH123" s="220"/>
      <c r="KJI123" s="220"/>
      <c r="KJJ123" s="220"/>
      <c r="KJK123" s="220"/>
      <c r="KJL123" s="220"/>
      <c r="KJM123" s="220"/>
      <c r="KJN123" s="220"/>
      <c r="KJO123" s="220"/>
      <c r="KJP123" s="220"/>
      <c r="KJQ123" s="220"/>
      <c r="KJR123" s="220"/>
      <c r="KJS123" s="220"/>
      <c r="KJT123" s="220"/>
      <c r="KJU123" s="220"/>
      <c r="KJV123" s="220"/>
      <c r="KJW123" s="220"/>
      <c r="KJX123" s="220"/>
      <c r="KJY123" s="220"/>
      <c r="KJZ123" s="220"/>
      <c r="KKA123" s="220"/>
      <c r="KKB123" s="220"/>
      <c r="KKC123" s="220"/>
      <c r="KKD123" s="220"/>
      <c r="KKE123" s="220"/>
      <c r="KKF123" s="220"/>
      <c r="KKG123" s="220"/>
      <c r="KKH123" s="220"/>
      <c r="KKI123" s="220"/>
      <c r="KKJ123" s="220"/>
      <c r="KKK123" s="220"/>
      <c r="KKL123" s="220"/>
      <c r="KKM123" s="220"/>
      <c r="KKN123" s="220"/>
      <c r="KKO123" s="220"/>
      <c r="KKP123" s="220"/>
      <c r="KKQ123" s="220"/>
      <c r="KKR123" s="220"/>
      <c r="KKS123" s="220"/>
      <c r="KKT123" s="220"/>
      <c r="KKU123" s="220"/>
      <c r="KKV123" s="220"/>
      <c r="KKW123" s="220"/>
      <c r="KKX123" s="220"/>
      <c r="KKY123" s="220"/>
      <c r="KKZ123" s="220"/>
      <c r="KLA123" s="220"/>
      <c r="KLB123" s="220"/>
      <c r="KLC123" s="220"/>
      <c r="KLD123" s="220"/>
      <c r="KLE123" s="220"/>
      <c r="KLF123" s="220"/>
      <c r="KLG123" s="220"/>
      <c r="KLH123" s="220"/>
      <c r="KLI123" s="220"/>
      <c r="KLJ123" s="220"/>
      <c r="KLK123" s="220"/>
      <c r="KLL123" s="220"/>
      <c r="KLM123" s="220"/>
      <c r="KLN123" s="220"/>
      <c r="KLO123" s="220"/>
      <c r="KLP123" s="220"/>
      <c r="KLQ123" s="220"/>
      <c r="KLR123" s="220"/>
      <c r="KLS123" s="220"/>
      <c r="KLT123" s="220"/>
      <c r="KLU123" s="220"/>
      <c r="KLV123" s="220"/>
      <c r="KLW123" s="220"/>
      <c r="KLX123" s="220"/>
      <c r="KLY123" s="220"/>
      <c r="KLZ123" s="220"/>
      <c r="KMA123" s="220"/>
      <c r="KMB123" s="220"/>
      <c r="KMC123" s="220"/>
      <c r="KMD123" s="220"/>
      <c r="KME123" s="220"/>
      <c r="KMF123" s="220"/>
      <c r="KMG123" s="220"/>
      <c r="KMH123" s="220"/>
      <c r="KMI123" s="220"/>
      <c r="KMJ123" s="220"/>
      <c r="KMK123" s="220"/>
      <c r="KML123" s="220"/>
      <c r="KMM123" s="220"/>
      <c r="KMN123" s="220"/>
      <c r="KMO123" s="220"/>
      <c r="KMP123" s="220"/>
      <c r="KMQ123" s="220"/>
      <c r="KMR123" s="220"/>
      <c r="KMS123" s="220"/>
      <c r="KMT123" s="220"/>
      <c r="KMU123" s="220"/>
      <c r="KMV123" s="220"/>
      <c r="KMW123" s="220"/>
      <c r="KMX123" s="220"/>
      <c r="KMY123" s="220"/>
      <c r="KMZ123" s="220"/>
      <c r="KNA123" s="220"/>
      <c r="KNB123" s="220"/>
      <c r="KNC123" s="220"/>
      <c r="KND123" s="220"/>
      <c r="KNE123" s="220"/>
      <c r="KNF123" s="220"/>
      <c r="KNG123" s="220"/>
      <c r="KNH123" s="220"/>
      <c r="KNI123" s="220"/>
      <c r="KNJ123" s="220"/>
      <c r="KNK123" s="220"/>
      <c r="KNL123" s="220"/>
      <c r="KNM123" s="220"/>
      <c r="KNN123" s="220"/>
      <c r="KNO123" s="220"/>
      <c r="KNP123" s="220"/>
      <c r="KNQ123" s="220"/>
      <c r="KNR123" s="220"/>
      <c r="KNS123" s="220"/>
      <c r="KNT123" s="220"/>
      <c r="KNU123" s="220"/>
      <c r="KNV123" s="220"/>
      <c r="KNW123" s="220"/>
      <c r="KNX123" s="220"/>
      <c r="KNY123" s="220"/>
      <c r="KNZ123" s="220"/>
      <c r="KOA123" s="220"/>
      <c r="KOB123" s="220"/>
      <c r="KOC123" s="220"/>
      <c r="KOD123" s="220"/>
      <c r="KOE123" s="220"/>
      <c r="KOF123" s="220"/>
      <c r="KOG123" s="220"/>
      <c r="KOH123" s="220"/>
      <c r="KOI123" s="220"/>
      <c r="KOJ123" s="220"/>
      <c r="KOK123" s="220"/>
      <c r="KOL123" s="220"/>
      <c r="KOM123" s="220"/>
      <c r="KON123" s="220"/>
      <c r="KOO123" s="220"/>
      <c r="KOP123" s="220"/>
      <c r="KOQ123" s="220"/>
      <c r="KOR123" s="220"/>
      <c r="KOS123" s="220"/>
      <c r="KOT123" s="220"/>
      <c r="KOU123" s="220"/>
      <c r="KOV123" s="220"/>
      <c r="KOW123" s="220"/>
      <c r="KOX123" s="220"/>
      <c r="KOY123" s="220"/>
      <c r="KOZ123" s="220"/>
      <c r="KPA123" s="220"/>
      <c r="KPB123" s="220"/>
      <c r="KPC123" s="220"/>
      <c r="KPD123" s="220"/>
      <c r="KPE123" s="220"/>
      <c r="KPF123" s="220"/>
      <c r="KPG123" s="220"/>
      <c r="KPH123" s="220"/>
      <c r="KPI123" s="220"/>
      <c r="KPJ123" s="220"/>
      <c r="KPK123" s="220"/>
      <c r="KPL123" s="220"/>
      <c r="KPM123" s="220"/>
      <c r="KPN123" s="220"/>
      <c r="KPO123" s="220"/>
      <c r="KPP123" s="220"/>
      <c r="KPQ123" s="220"/>
      <c r="KPR123" s="220"/>
      <c r="KPS123" s="220"/>
      <c r="KPT123" s="220"/>
      <c r="KPU123" s="220"/>
      <c r="KPV123" s="220"/>
      <c r="KPW123" s="220"/>
      <c r="KPX123" s="220"/>
      <c r="KPY123" s="220"/>
      <c r="KPZ123" s="220"/>
      <c r="KQA123" s="220"/>
      <c r="KQB123" s="220"/>
      <c r="KQC123" s="220"/>
      <c r="KQD123" s="220"/>
      <c r="KQE123" s="220"/>
      <c r="KQF123" s="220"/>
      <c r="KQG123" s="220"/>
      <c r="KQH123" s="220"/>
      <c r="KQI123" s="220"/>
      <c r="KQJ123" s="220"/>
      <c r="KQK123" s="220"/>
      <c r="KQL123" s="220"/>
      <c r="KQM123" s="220"/>
      <c r="KQN123" s="220"/>
      <c r="KQO123" s="220"/>
      <c r="KQP123" s="220"/>
      <c r="KQQ123" s="220"/>
      <c r="KQR123" s="220"/>
      <c r="KQS123" s="220"/>
      <c r="KQT123" s="220"/>
      <c r="KQU123" s="220"/>
      <c r="KQV123" s="220"/>
      <c r="KQW123" s="220"/>
      <c r="KQX123" s="220"/>
      <c r="KQY123" s="220"/>
      <c r="KQZ123" s="220"/>
      <c r="KRA123" s="220"/>
      <c r="KRB123" s="220"/>
      <c r="KRC123" s="220"/>
      <c r="KRD123" s="220"/>
      <c r="KRE123" s="220"/>
      <c r="KRF123" s="220"/>
      <c r="KRG123" s="220"/>
      <c r="KRH123" s="220"/>
      <c r="KRI123" s="220"/>
      <c r="KRJ123" s="220"/>
      <c r="KRK123" s="220"/>
      <c r="KRL123" s="220"/>
      <c r="KRM123" s="220"/>
      <c r="KRN123" s="220"/>
      <c r="KRO123" s="220"/>
      <c r="KRP123" s="220"/>
      <c r="KRQ123" s="220"/>
      <c r="KRR123" s="220"/>
      <c r="KRS123" s="220"/>
      <c r="KRT123" s="220"/>
      <c r="KRU123" s="220"/>
      <c r="KRV123" s="220"/>
      <c r="KRW123" s="220"/>
      <c r="KRX123" s="220"/>
      <c r="KRY123" s="220"/>
      <c r="KRZ123" s="220"/>
      <c r="KSA123" s="220"/>
      <c r="KSB123" s="220"/>
      <c r="KSC123" s="220"/>
      <c r="KSD123" s="220"/>
      <c r="KSE123" s="220"/>
      <c r="KSF123" s="220"/>
      <c r="KSG123" s="220"/>
      <c r="KSH123" s="220"/>
      <c r="KSI123" s="220"/>
      <c r="KSJ123" s="220"/>
      <c r="KSK123" s="220"/>
      <c r="KSL123" s="220"/>
      <c r="KSM123" s="220"/>
      <c r="KSN123" s="220"/>
      <c r="KSO123" s="220"/>
      <c r="KSP123" s="220"/>
      <c r="KSQ123" s="220"/>
      <c r="KSR123" s="220"/>
      <c r="KSS123" s="220"/>
      <c r="KST123" s="220"/>
      <c r="KSU123" s="220"/>
      <c r="KSV123" s="220"/>
      <c r="KSW123" s="220"/>
      <c r="KSX123" s="220"/>
      <c r="KSY123" s="220"/>
      <c r="KSZ123" s="220"/>
      <c r="KTA123" s="220"/>
      <c r="KTB123" s="220"/>
      <c r="KTC123" s="220"/>
      <c r="KTD123" s="220"/>
      <c r="KTE123" s="220"/>
      <c r="KTF123" s="220"/>
      <c r="KTG123" s="220"/>
      <c r="KTH123" s="220"/>
      <c r="KTI123" s="220"/>
      <c r="KTJ123" s="220"/>
      <c r="KTK123" s="220"/>
      <c r="KTL123" s="220"/>
      <c r="KTM123" s="220"/>
      <c r="KTN123" s="220"/>
      <c r="KTO123" s="220"/>
      <c r="KTP123" s="220"/>
      <c r="KTQ123" s="220"/>
      <c r="KTR123" s="220"/>
      <c r="KTS123" s="220"/>
      <c r="KTT123" s="220"/>
      <c r="KTU123" s="220"/>
      <c r="KTV123" s="220"/>
      <c r="KTW123" s="220"/>
      <c r="KTX123" s="220"/>
      <c r="KTY123" s="220"/>
      <c r="KTZ123" s="220"/>
      <c r="KUA123" s="220"/>
      <c r="KUB123" s="220"/>
      <c r="KUC123" s="220"/>
      <c r="KUD123" s="220"/>
      <c r="KUE123" s="220"/>
      <c r="KUF123" s="220"/>
      <c r="KUG123" s="220"/>
      <c r="KUH123" s="220"/>
      <c r="KUI123" s="220"/>
      <c r="KUJ123" s="220"/>
      <c r="KUK123" s="220"/>
      <c r="KUL123" s="220"/>
      <c r="KUM123" s="220"/>
      <c r="KUN123" s="220"/>
      <c r="KUO123" s="220"/>
      <c r="KUP123" s="220"/>
      <c r="KUQ123" s="220"/>
      <c r="KUR123" s="220"/>
      <c r="KUS123" s="220"/>
      <c r="KUT123" s="220"/>
      <c r="KUU123" s="220"/>
      <c r="KUV123" s="220"/>
      <c r="KUW123" s="220"/>
      <c r="KUX123" s="220"/>
      <c r="KUY123" s="220"/>
      <c r="KUZ123" s="220"/>
      <c r="KVA123" s="220"/>
      <c r="KVB123" s="220"/>
      <c r="KVC123" s="220"/>
      <c r="KVD123" s="220"/>
      <c r="KVE123" s="220"/>
      <c r="KVF123" s="220"/>
      <c r="KVG123" s="220"/>
      <c r="KVH123" s="220"/>
      <c r="KVI123" s="220"/>
      <c r="KVJ123" s="220"/>
      <c r="KVK123" s="220"/>
      <c r="KVL123" s="220"/>
      <c r="KVM123" s="220"/>
      <c r="KVN123" s="220"/>
      <c r="KVO123" s="220"/>
      <c r="KVP123" s="220"/>
      <c r="KVQ123" s="220"/>
      <c r="KVR123" s="220"/>
      <c r="KVS123" s="220"/>
      <c r="KVT123" s="220"/>
      <c r="KVU123" s="220"/>
      <c r="KVV123" s="220"/>
      <c r="KVW123" s="220"/>
      <c r="KVX123" s="220"/>
      <c r="KVY123" s="220"/>
      <c r="KVZ123" s="220"/>
      <c r="KWA123" s="220"/>
      <c r="KWB123" s="220"/>
      <c r="KWC123" s="220"/>
      <c r="KWD123" s="220"/>
      <c r="KWE123" s="220"/>
      <c r="KWF123" s="220"/>
      <c r="KWG123" s="220"/>
      <c r="KWH123" s="220"/>
      <c r="KWI123" s="220"/>
      <c r="KWJ123" s="220"/>
      <c r="KWK123" s="220"/>
      <c r="KWL123" s="220"/>
      <c r="KWM123" s="220"/>
      <c r="KWN123" s="220"/>
      <c r="KWO123" s="220"/>
      <c r="KWP123" s="220"/>
      <c r="KWQ123" s="220"/>
      <c r="KWR123" s="220"/>
      <c r="KWS123" s="220"/>
      <c r="KWT123" s="220"/>
      <c r="KWU123" s="220"/>
      <c r="KWV123" s="220"/>
      <c r="KWW123" s="220"/>
      <c r="KWX123" s="220"/>
      <c r="KWY123" s="220"/>
      <c r="KWZ123" s="220"/>
      <c r="KXA123" s="220"/>
      <c r="KXB123" s="220"/>
      <c r="KXC123" s="220"/>
      <c r="KXD123" s="220"/>
      <c r="KXE123" s="220"/>
      <c r="KXF123" s="220"/>
      <c r="KXG123" s="220"/>
      <c r="KXH123" s="220"/>
      <c r="KXI123" s="220"/>
      <c r="KXJ123" s="220"/>
      <c r="KXK123" s="220"/>
      <c r="KXL123" s="220"/>
      <c r="KXM123" s="220"/>
      <c r="KXN123" s="220"/>
      <c r="KXO123" s="220"/>
      <c r="KXP123" s="220"/>
      <c r="KXQ123" s="220"/>
      <c r="KXR123" s="220"/>
      <c r="KXS123" s="220"/>
      <c r="KXT123" s="220"/>
      <c r="KXU123" s="220"/>
      <c r="KXV123" s="220"/>
      <c r="KXW123" s="220"/>
      <c r="KXX123" s="220"/>
      <c r="KXY123" s="220"/>
      <c r="KXZ123" s="220"/>
      <c r="KYA123" s="220"/>
      <c r="KYB123" s="220"/>
      <c r="KYC123" s="220"/>
      <c r="KYD123" s="220"/>
      <c r="KYE123" s="220"/>
      <c r="KYF123" s="220"/>
      <c r="KYG123" s="220"/>
      <c r="KYH123" s="220"/>
      <c r="KYI123" s="220"/>
      <c r="KYJ123" s="220"/>
      <c r="KYK123" s="220"/>
      <c r="KYL123" s="220"/>
      <c r="KYM123" s="220"/>
      <c r="KYN123" s="220"/>
      <c r="KYO123" s="220"/>
      <c r="KYP123" s="220"/>
      <c r="KYQ123" s="220"/>
      <c r="KYR123" s="220"/>
      <c r="KYS123" s="220"/>
      <c r="KYT123" s="220"/>
      <c r="KYU123" s="220"/>
      <c r="KYV123" s="220"/>
      <c r="KYW123" s="220"/>
      <c r="KYX123" s="220"/>
      <c r="KYY123" s="220"/>
      <c r="KYZ123" s="220"/>
      <c r="KZA123" s="220"/>
      <c r="KZB123" s="220"/>
      <c r="KZC123" s="220"/>
      <c r="KZD123" s="220"/>
      <c r="KZE123" s="220"/>
      <c r="KZF123" s="220"/>
      <c r="KZG123" s="220"/>
      <c r="KZH123" s="220"/>
      <c r="KZI123" s="220"/>
      <c r="KZJ123" s="220"/>
      <c r="KZK123" s="220"/>
      <c r="KZL123" s="220"/>
      <c r="KZM123" s="220"/>
      <c r="KZN123" s="220"/>
      <c r="KZO123" s="220"/>
      <c r="KZP123" s="220"/>
      <c r="KZQ123" s="220"/>
      <c r="KZR123" s="220"/>
      <c r="KZS123" s="220"/>
      <c r="KZT123" s="220"/>
      <c r="KZU123" s="220"/>
      <c r="KZV123" s="220"/>
      <c r="KZW123" s="220"/>
      <c r="KZX123" s="220"/>
      <c r="KZY123" s="220"/>
      <c r="KZZ123" s="220"/>
      <c r="LAA123" s="220"/>
      <c r="LAB123" s="220"/>
      <c r="LAC123" s="220"/>
      <c r="LAD123" s="220"/>
      <c r="LAE123" s="220"/>
      <c r="LAF123" s="220"/>
      <c r="LAG123" s="220"/>
      <c r="LAH123" s="220"/>
      <c r="LAI123" s="220"/>
      <c r="LAJ123" s="220"/>
      <c r="LAK123" s="220"/>
      <c r="LAL123" s="220"/>
      <c r="LAM123" s="220"/>
      <c r="LAN123" s="220"/>
      <c r="LAO123" s="220"/>
      <c r="LAP123" s="220"/>
      <c r="LAQ123" s="220"/>
      <c r="LAR123" s="220"/>
      <c r="LAS123" s="220"/>
      <c r="LAT123" s="220"/>
      <c r="LAU123" s="220"/>
      <c r="LAV123" s="220"/>
      <c r="LAW123" s="220"/>
      <c r="LAX123" s="220"/>
      <c r="LAY123" s="220"/>
      <c r="LAZ123" s="220"/>
      <c r="LBA123" s="220"/>
      <c r="LBB123" s="220"/>
      <c r="LBC123" s="220"/>
      <c r="LBD123" s="220"/>
      <c r="LBE123" s="220"/>
      <c r="LBF123" s="220"/>
      <c r="LBG123" s="220"/>
      <c r="LBH123" s="220"/>
      <c r="LBI123" s="220"/>
      <c r="LBJ123" s="220"/>
      <c r="LBK123" s="220"/>
      <c r="LBL123" s="220"/>
      <c r="LBM123" s="220"/>
      <c r="LBN123" s="220"/>
      <c r="LBO123" s="220"/>
      <c r="LBP123" s="220"/>
      <c r="LBQ123" s="220"/>
      <c r="LBR123" s="220"/>
      <c r="LBS123" s="220"/>
      <c r="LBT123" s="220"/>
      <c r="LBU123" s="220"/>
      <c r="LBV123" s="220"/>
      <c r="LBW123" s="220"/>
      <c r="LBX123" s="220"/>
      <c r="LBY123" s="220"/>
      <c r="LBZ123" s="220"/>
      <c r="LCA123" s="220"/>
      <c r="LCB123" s="220"/>
      <c r="LCC123" s="220"/>
      <c r="LCD123" s="220"/>
      <c r="LCE123" s="220"/>
      <c r="LCF123" s="220"/>
      <c r="LCG123" s="220"/>
      <c r="LCH123" s="220"/>
      <c r="LCI123" s="220"/>
      <c r="LCJ123" s="220"/>
      <c r="LCK123" s="220"/>
      <c r="LCL123" s="220"/>
      <c r="LCM123" s="220"/>
      <c r="LCN123" s="220"/>
      <c r="LCO123" s="220"/>
      <c r="LCP123" s="220"/>
      <c r="LCQ123" s="220"/>
      <c r="LCR123" s="220"/>
      <c r="LCS123" s="220"/>
      <c r="LCT123" s="220"/>
      <c r="LCU123" s="220"/>
      <c r="LCV123" s="220"/>
      <c r="LCW123" s="220"/>
      <c r="LCX123" s="220"/>
      <c r="LCY123" s="220"/>
      <c r="LCZ123" s="220"/>
      <c r="LDA123" s="220"/>
      <c r="LDB123" s="220"/>
      <c r="LDC123" s="220"/>
      <c r="LDD123" s="220"/>
      <c r="LDE123" s="220"/>
      <c r="LDF123" s="220"/>
      <c r="LDG123" s="220"/>
      <c r="LDH123" s="220"/>
      <c r="LDI123" s="220"/>
      <c r="LDJ123" s="220"/>
      <c r="LDK123" s="220"/>
      <c r="LDL123" s="220"/>
      <c r="LDM123" s="220"/>
      <c r="LDN123" s="220"/>
      <c r="LDO123" s="220"/>
      <c r="LDP123" s="220"/>
      <c r="LDQ123" s="220"/>
      <c r="LDR123" s="220"/>
      <c r="LDS123" s="220"/>
      <c r="LDT123" s="220"/>
      <c r="LDU123" s="220"/>
      <c r="LDV123" s="220"/>
      <c r="LDW123" s="220"/>
      <c r="LDX123" s="220"/>
      <c r="LDY123" s="220"/>
      <c r="LDZ123" s="220"/>
      <c r="LEA123" s="220"/>
      <c r="LEB123" s="220"/>
      <c r="LEC123" s="220"/>
      <c r="LED123" s="220"/>
      <c r="LEE123" s="220"/>
      <c r="LEF123" s="220"/>
      <c r="LEG123" s="220"/>
      <c r="LEH123" s="220"/>
      <c r="LEI123" s="220"/>
      <c r="LEJ123" s="220"/>
      <c r="LEK123" s="220"/>
      <c r="LEL123" s="220"/>
      <c r="LEM123" s="220"/>
      <c r="LEN123" s="220"/>
      <c r="LEO123" s="220"/>
      <c r="LEP123" s="220"/>
      <c r="LEQ123" s="220"/>
      <c r="LER123" s="220"/>
      <c r="LES123" s="220"/>
      <c r="LET123" s="220"/>
      <c r="LEU123" s="220"/>
      <c r="LEV123" s="220"/>
      <c r="LEW123" s="220"/>
      <c r="LEX123" s="220"/>
      <c r="LEY123" s="220"/>
      <c r="LEZ123" s="220"/>
      <c r="LFA123" s="220"/>
      <c r="LFB123" s="220"/>
      <c r="LFC123" s="220"/>
      <c r="LFD123" s="220"/>
      <c r="LFE123" s="220"/>
      <c r="LFF123" s="220"/>
      <c r="LFG123" s="220"/>
      <c r="LFH123" s="220"/>
      <c r="LFI123" s="220"/>
      <c r="LFJ123" s="220"/>
      <c r="LFK123" s="220"/>
      <c r="LFL123" s="220"/>
      <c r="LFM123" s="220"/>
      <c r="LFN123" s="220"/>
      <c r="LFO123" s="220"/>
      <c r="LFP123" s="220"/>
      <c r="LFQ123" s="220"/>
      <c r="LFR123" s="220"/>
      <c r="LFS123" s="220"/>
      <c r="LFT123" s="220"/>
      <c r="LFU123" s="220"/>
      <c r="LFV123" s="220"/>
      <c r="LFW123" s="220"/>
      <c r="LFX123" s="220"/>
      <c r="LFY123" s="220"/>
      <c r="LFZ123" s="220"/>
      <c r="LGA123" s="220"/>
      <c r="LGB123" s="220"/>
      <c r="LGC123" s="220"/>
      <c r="LGD123" s="220"/>
      <c r="LGE123" s="220"/>
      <c r="LGF123" s="220"/>
      <c r="LGG123" s="220"/>
      <c r="LGH123" s="220"/>
      <c r="LGI123" s="220"/>
      <c r="LGJ123" s="220"/>
      <c r="LGK123" s="220"/>
      <c r="LGL123" s="220"/>
      <c r="LGM123" s="220"/>
      <c r="LGN123" s="220"/>
      <c r="LGO123" s="220"/>
      <c r="LGP123" s="220"/>
      <c r="LGQ123" s="220"/>
      <c r="LGR123" s="220"/>
      <c r="LGS123" s="220"/>
      <c r="LGT123" s="220"/>
      <c r="LGU123" s="220"/>
      <c r="LGV123" s="220"/>
      <c r="LGW123" s="220"/>
      <c r="LGX123" s="220"/>
      <c r="LGY123" s="220"/>
      <c r="LGZ123" s="220"/>
      <c r="LHA123" s="220"/>
      <c r="LHB123" s="220"/>
      <c r="LHC123" s="220"/>
      <c r="LHD123" s="220"/>
      <c r="LHE123" s="220"/>
      <c r="LHF123" s="220"/>
      <c r="LHG123" s="220"/>
      <c r="LHH123" s="220"/>
      <c r="LHI123" s="220"/>
      <c r="LHJ123" s="220"/>
      <c r="LHK123" s="220"/>
      <c r="LHL123" s="220"/>
      <c r="LHM123" s="220"/>
      <c r="LHN123" s="220"/>
      <c r="LHO123" s="220"/>
      <c r="LHP123" s="220"/>
      <c r="LHQ123" s="220"/>
      <c r="LHR123" s="220"/>
      <c r="LHS123" s="220"/>
      <c r="LHT123" s="220"/>
      <c r="LHU123" s="220"/>
      <c r="LHV123" s="220"/>
      <c r="LHW123" s="220"/>
      <c r="LHX123" s="220"/>
      <c r="LHY123" s="220"/>
      <c r="LHZ123" s="220"/>
      <c r="LIA123" s="220"/>
      <c r="LIB123" s="220"/>
      <c r="LIC123" s="220"/>
      <c r="LID123" s="220"/>
      <c r="LIE123" s="220"/>
      <c r="LIF123" s="220"/>
      <c r="LIG123" s="220"/>
      <c r="LIH123" s="220"/>
      <c r="LII123" s="220"/>
      <c r="LIJ123" s="220"/>
      <c r="LIK123" s="220"/>
      <c r="LIL123" s="220"/>
      <c r="LIM123" s="220"/>
      <c r="LIN123" s="220"/>
      <c r="LIO123" s="220"/>
      <c r="LIP123" s="220"/>
      <c r="LIQ123" s="220"/>
      <c r="LIR123" s="220"/>
      <c r="LIS123" s="220"/>
      <c r="LIT123" s="220"/>
      <c r="LIU123" s="220"/>
      <c r="LIV123" s="220"/>
      <c r="LIW123" s="220"/>
      <c r="LIX123" s="220"/>
      <c r="LIY123" s="220"/>
      <c r="LIZ123" s="220"/>
      <c r="LJA123" s="220"/>
      <c r="LJB123" s="220"/>
      <c r="LJC123" s="220"/>
      <c r="LJD123" s="220"/>
      <c r="LJE123" s="220"/>
      <c r="LJF123" s="220"/>
      <c r="LJG123" s="220"/>
      <c r="LJH123" s="220"/>
      <c r="LJI123" s="220"/>
      <c r="LJJ123" s="220"/>
      <c r="LJK123" s="220"/>
      <c r="LJL123" s="220"/>
      <c r="LJM123" s="220"/>
      <c r="LJN123" s="220"/>
      <c r="LJO123" s="220"/>
      <c r="LJP123" s="220"/>
      <c r="LJQ123" s="220"/>
      <c r="LJR123" s="220"/>
      <c r="LJS123" s="220"/>
      <c r="LJT123" s="220"/>
      <c r="LJU123" s="220"/>
      <c r="LJV123" s="220"/>
      <c r="LJW123" s="220"/>
      <c r="LJX123" s="220"/>
      <c r="LJY123" s="220"/>
      <c r="LJZ123" s="220"/>
      <c r="LKA123" s="220"/>
      <c r="LKB123" s="220"/>
      <c r="LKC123" s="220"/>
      <c r="LKD123" s="220"/>
      <c r="LKE123" s="220"/>
      <c r="LKF123" s="220"/>
      <c r="LKG123" s="220"/>
      <c r="LKH123" s="220"/>
      <c r="LKI123" s="220"/>
      <c r="LKJ123" s="220"/>
      <c r="LKK123" s="220"/>
      <c r="LKL123" s="220"/>
      <c r="LKM123" s="220"/>
      <c r="LKN123" s="220"/>
      <c r="LKO123" s="220"/>
      <c r="LKP123" s="220"/>
      <c r="LKQ123" s="220"/>
      <c r="LKR123" s="220"/>
      <c r="LKS123" s="220"/>
      <c r="LKT123" s="220"/>
      <c r="LKU123" s="220"/>
      <c r="LKV123" s="220"/>
      <c r="LKW123" s="220"/>
      <c r="LKX123" s="220"/>
      <c r="LKY123" s="220"/>
      <c r="LKZ123" s="220"/>
      <c r="LLA123" s="220"/>
      <c r="LLB123" s="220"/>
      <c r="LLC123" s="220"/>
      <c r="LLD123" s="220"/>
      <c r="LLE123" s="220"/>
      <c r="LLF123" s="220"/>
      <c r="LLG123" s="220"/>
      <c r="LLH123" s="220"/>
      <c r="LLI123" s="220"/>
      <c r="LLJ123" s="220"/>
      <c r="LLK123" s="220"/>
      <c r="LLL123" s="220"/>
      <c r="LLM123" s="220"/>
      <c r="LLN123" s="220"/>
      <c r="LLO123" s="220"/>
      <c r="LLP123" s="220"/>
      <c r="LLQ123" s="220"/>
      <c r="LLR123" s="220"/>
      <c r="LLS123" s="220"/>
      <c r="LLT123" s="220"/>
      <c r="LLU123" s="220"/>
      <c r="LLV123" s="220"/>
      <c r="LLW123" s="220"/>
      <c r="LLX123" s="220"/>
      <c r="LLY123" s="220"/>
      <c r="LLZ123" s="220"/>
      <c r="LMA123" s="220"/>
      <c r="LMB123" s="220"/>
      <c r="LMC123" s="220"/>
      <c r="LMD123" s="220"/>
      <c r="LME123" s="220"/>
      <c r="LMF123" s="220"/>
      <c r="LMG123" s="220"/>
      <c r="LMH123" s="220"/>
      <c r="LMI123" s="220"/>
      <c r="LMJ123" s="220"/>
      <c r="LMK123" s="220"/>
      <c r="LML123" s="220"/>
      <c r="LMM123" s="220"/>
      <c r="LMN123" s="220"/>
      <c r="LMO123" s="220"/>
      <c r="LMP123" s="220"/>
      <c r="LMQ123" s="220"/>
      <c r="LMR123" s="220"/>
      <c r="LMS123" s="220"/>
      <c r="LMT123" s="220"/>
      <c r="LMU123" s="220"/>
      <c r="LMV123" s="220"/>
      <c r="LMW123" s="220"/>
      <c r="LMX123" s="220"/>
      <c r="LMY123" s="220"/>
      <c r="LMZ123" s="220"/>
      <c r="LNA123" s="220"/>
      <c r="LNB123" s="220"/>
      <c r="LNC123" s="220"/>
      <c r="LND123" s="220"/>
      <c r="LNE123" s="220"/>
      <c r="LNF123" s="220"/>
      <c r="LNG123" s="220"/>
      <c r="LNH123" s="220"/>
      <c r="LNI123" s="220"/>
      <c r="LNJ123" s="220"/>
      <c r="LNK123" s="220"/>
      <c r="LNL123" s="220"/>
      <c r="LNM123" s="220"/>
      <c r="LNN123" s="220"/>
      <c r="LNO123" s="220"/>
      <c r="LNP123" s="220"/>
      <c r="LNQ123" s="220"/>
      <c r="LNR123" s="220"/>
      <c r="LNS123" s="220"/>
      <c r="LNT123" s="220"/>
      <c r="LNU123" s="220"/>
      <c r="LNV123" s="220"/>
      <c r="LNW123" s="220"/>
      <c r="LNX123" s="220"/>
      <c r="LNY123" s="220"/>
      <c r="LNZ123" s="220"/>
      <c r="LOA123" s="220"/>
      <c r="LOB123" s="220"/>
      <c r="LOC123" s="220"/>
      <c r="LOD123" s="220"/>
      <c r="LOE123" s="220"/>
      <c r="LOF123" s="220"/>
      <c r="LOG123" s="220"/>
      <c r="LOH123" s="220"/>
      <c r="LOI123" s="220"/>
      <c r="LOJ123" s="220"/>
      <c r="LOK123" s="220"/>
      <c r="LOL123" s="220"/>
      <c r="LOM123" s="220"/>
      <c r="LON123" s="220"/>
      <c r="LOO123" s="220"/>
      <c r="LOP123" s="220"/>
      <c r="LOQ123" s="220"/>
      <c r="LOR123" s="220"/>
      <c r="LOS123" s="220"/>
      <c r="LOT123" s="220"/>
      <c r="LOU123" s="220"/>
      <c r="LOV123" s="220"/>
      <c r="LOW123" s="220"/>
      <c r="LOX123" s="220"/>
      <c r="LOY123" s="220"/>
      <c r="LOZ123" s="220"/>
      <c r="LPA123" s="220"/>
      <c r="LPB123" s="220"/>
      <c r="LPC123" s="220"/>
      <c r="LPD123" s="220"/>
      <c r="LPE123" s="220"/>
      <c r="LPF123" s="220"/>
      <c r="LPG123" s="220"/>
      <c r="LPH123" s="220"/>
      <c r="LPI123" s="220"/>
      <c r="LPJ123" s="220"/>
      <c r="LPK123" s="220"/>
      <c r="LPL123" s="220"/>
      <c r="LPM123" s="220"/>
      <c r="LPN123" s="220"/>
      <c r="LPO123" s="220"/>
      <c r="LPP123" s="220"/>
      <c r="LPQ123" s="220"/>
      <c r="LPR123" s="220"/>
      <c r="LPS123" s="220"/>
      <c r="LPT123" s="220"/>
      <c r="LPU123" s="220"/>
      <c r="LPV123" s="220"/>
      <c r="LPW123" s="220"/>
      <c r="LPX123" s="220"/>
      <c r="LPY123" s="220"/>
      <c r="LPZ123" s="220"/>
      <c r="LQA123" s="220"/>
      <c r="LQB123" s="220"/>
      <c r="LQC123" s="220"/>
      <c r="LQD123" s="220"/>
      <c r="LQE123" s="220"/>
      <c r="LQF123" s="220"/>
      <c r="LQG123" s="220"/>
      <c r="LQH123" s="220"/>
      <c r="LQI123" s="220"/>
      <c r="LQJ123" s="220"/>
      <c r="LQK123" s="220"/>
      <c r="LQL123" s="220"/>
      <c r="LQM123" s="220"/>
      <c r="LQN123" s="220"/>
      <c r="LQO123" s="220"/>
      <c r="LQP123" s="220"/>
      <c r="LQQ123" s="220"/>
      <c r="LQR123" s="220"/>
      <c r="LQS123" s="220"/>
      <c r="LQT123" s="220"/>
      <c r="LQU123" s="220"/>
      <c r="LQV123" s="220"/>
      <c r="LQW123" s="220"/>
      <c r="LQX123" s="220"/>
      <c r="LQY123" s="220"/>
      <c r="LQZ123" s="220"/>
      <c r="LRA123" s="220"/>
      <c r="LRB123" s="220"/>
      <c r="LRC123" s="220"/>
      <c r="LRD123" s="220"/>
      <c r="LRE123" s="220"/>
      <c r="LRF123" s="220"/>
      <c r="LRG123" s="220"/>
      <c r="LRH123" s="220"/>
      <c r="LRI123" s="220"/>
      <c r="LRJ123" s="220"/>
      <c r="LRK123" s="220"/>
      <c r="LRL123" s="220"/>
      <c r="LRM123" s="220"/>
      <c r="LRN123" s="220"/>
      <c r="LRO123" s="220"/>
      <c r="LRP123" s="220"/>
      <c r="LRQ123" s="220"/>
      <c r="LRR123" s="220"/>
      <c r="LRS123" s="220"/>
      <c r="LRT123" s="220"/>
      <c r="LRU123" s="220"/>
      <c r="LRV123" s="220"/>
      <c r="LRW123" s="220"/>
      <c r="LRX123" s="220"/>
      <c r="LRY123" s="220"/>
      <c r="LRZ123" s="220"/>
      <c r="LSA123" s="220"/>
      <c r="LSB123" s="220"/>
      <c r="LSC123" s="220"/>
      <c r="LSD123" s="220"/>
      <c r="LSE123" s="220"/>
      <c r="LSF123" s="220"/>
      <c r="LSG123" s="220"/>
      <c r="LSH123" s="220"/>
      <c r="LSI123" s="220"/>
      <c r="LSJ123" s="220"/>
      <c r="LSK123" s="220"/>
      <c r="LSL123" s="220"/>
      <c r="LSM123" s="220"/>
      <c r="LSN123" s="220"/>
      <c r="LSO123" s="220"/>
      <c r="LSP123" s="220"/>
      <c r="LSQ123" s="220"/>
      <c r="LSR123" s="220"/>
      <c r="LSS123" s="220"/>
      <c r="LST123" s="220"/>
      <c r="LSU123" s="220"/>
      <c r="LSV123" s="220"/>
      <c r="LSW123" s="220"/>
      <c r="LSX123" s="220"/>
      <c r="LSY123" s="220"/>
      <c r="LSZ123" s="220"/>
      <c r="LTA123" s="220"/>
      <c r="LTB123" s="220"/>
      <c r="LTC123" s="220"/>
      <c r="LTD123" s="220"/>
      <c r="LTE123" s="220"/>
      <c r="LTF123" s="220"/>
      <c r="LTG123" s="220"/>
      <c r="LTH123" s="220"/>
      <c r="LTI123" s="220"/>
      <c r="LTJ123" s="220"/>
      <c r="LTK123" s="220"/>
      <c r="LTL123" s="220"/>
      <c r="LTM123" s="220"/>
      <c r="LTN123" s="220"/>
      <c r="LTO123" s="220"/>
      <c r="LTP123" s="220"/>
      <c r="LTQ123" s="220"/>
      <c r="LTR123" s="220"/>
      <c r="LTS123" s="220"/>
      <c r="LTT123" s="220"/>
      <c r="LTU123" s="220"/>
      <c r="LTV123" s="220"/>
      <c r="LTW123" s="220"/>
      <c r="LTX123" s="220"/>
      <c r="LTY123" s="220"/>
      <c r="LTZ123" s="220"/>
      <c r="LUA123" s="220"/>
      <c r="LUB123" s="220"/>
      <c r="LUC123" s="220"/>
      <c r="LUD123" s="220"/>
      <c r="LUE123" s="220"/>
      <c r="LUF123" s="220"/>
      <c r="LUG123" s="220"/>
      <c r="LUH123" s="220"/>
      <c r="LUI123" s="220"/>
      <c r="LUJ123" s="220"/>
      <c r="LUK123" s="220"/>
      <c r="LUL123" s="220"/>
      <c r="LUM123" s="220"/>
      <c r="LUN123" s="220"/>
      <c r="LUO123" s="220"/>
      <c r="LUP123" s="220"/>
      <c r="LUQ123" s="220"/>
      <c r="LUR123" s="220"/>
      <c r="LUS123" s="220"/>
      <c r="LUT123" s="220"/>
      <c r="LUU123" s="220"/>
      <c r="LUV123" s="220"/>
      <c r="LUW123" s="220"/>
      <c r="LUX123" s="220"/>
      <c r="LUY123" s="220"/>
      <c r="LUZ123" s="220"/>
      <c r="LVA123" s="220"/>
      <c r="LVB123" s="220"/>
      <c r="LVC123" s="220"/>
      <c r="LVD123" s="220"/>
      <c r="LVE123" s="220"/>
      <c r="LVF123" s="220"/>
      <c r="LVG123" s="220"/>
      <c r="LVH123" s="220"/>
      <c r="LVI123" s="220"/>
      <c r="LVJ123" s="220"/>
      <c r="LVK123" s="220"/>
      <c r="LVL123" s="220"/>
      <c r="LVM123" s="220"/>
      <c r="LVN123" s="220"/>
      <c r="LVO123" s="220"/>
      <c r="LVP123" s="220"/>
      <c r="LVQ123" s="220"/>
      <c r="LVR123" s="220"/>
      <c r="LVS123" s="220"/>
      <c r="LVT123" s="220"/>
      <c r="LVU123" s="220"/>
      <c r="LVV123" s="220"/>
      <c r="LVW123" s="220"/>
      <c r="LVX123" s="220"/>
      <c r="LVY123" s="220"/>
      <c r="LVZ123" s="220"/>
      <c r="LWA123" s="220"/>
      <c r="LWB123" s="220"/>
      <c r="LWC123" s="220"/>
      <c r="LWD123" s="220"/>
      <c r="LWE123" s="220"/>
      <c r="LWF123" s="220"/>
      <c r="LWG123" s="220"/>
      <c r="LWH123" s="220"/>
      <c r="LWI123" s="220"/>
      <c r="LWJ123" s="220"/>
      <c r="LWK123" s="220"/>
      <c r="LWL123" s="220"/>
      <c r="LWM123" s="220"/>
      <c r="LWN123" s="220"/>
      <c r="LWO123" s="220"/>
      <c r="LWP123" s="220"/>
      <c r="LWQ123" s="220"/>
      <c r="LWR123" s="220"/>
      <c r="LWS123" s="220"/>
      <c r="LWT123" s="220"/>
      <c r="LWU123" s="220"/>
      <c r="LWV123" s="220"/>
      <c r="LWW123" s="220"/>
      <c r="LWX123" s="220"/>
      <c r="LWY123" s="220"/>
      <c r="LWZ123" s="220"/>
      <c r="LXA123" s="220"/>
      <c r="LXB123" s="220"/>
      <c r="LXC123" s="220"/>
      <c r="LXD123" s="220"/>
      <c r="LXE123" s="220"/>
      <c r="LXF123" s="220"/>
      <c r="LXG123" s="220"/>
      <c r="LXH123" s="220"/>
      <c r="LXI123" s="220"/>
      <c r="LXJ123" s="220"/>
      <c r="LXK123" s="220"/>
      <c r="LXL123" s="220"/>
      <c r="LXM123" s="220"/>
      <c r="LXN123" s="220"/>
      <c r="LXO123" s="220"/>
      <c r="LXP123" s="220"/>
      <c r="LXQ123" s="220"/>
      <c r="LXR123" s="220"/>
      <c r="LXS123" s="220"/>
      <c r="LXT123" s="220"/>
      <c r="LXU123" s="220"/>
      <c r="LXV123" s="220"/>
      <c r="LXW123" s="220"/>
      <c r="LXX123" s="220"/>
      <c r="LXY123" s="220"/>
      <c r="LXZ123" s="220"/>
      <c r="LYA123" s="220"/>
      <c r="LYB123" s="220"/>
      <c r="LYC123" s="220"/>
      <c r="LYD123" s="220"/>
      <c r="LYE123" s="220"/>
      <c r="LYF123" s="220"/>
      <c r="LYG123" s="220"/>
      <c r="LYH123" s="220"/>
      <c r="LYI123" s="220"/>
      <c r="LYJ123" s="220"/>
      <c r="LYK123" s="220"/>
      <c r="LYL123" s="220"/>
      <c r="LYM123" s="220"/>
      <c r="LYN123" s="220"/>
      <c r="LYO123" s="220"/>
      <c r="LYP123" s="220"/>
      <c r="LYQ123" s="220"/>
      <c r="LYR123" s="220"/>
      <c r="LYS123" s="220"/>
      <c r="LYT123" s="220"/>
      <c r="LYU123" s="220"/>
      <c r="LYV123" s="220"/>
      <c r="LYW123" s="220"/>
      <c r="LYX123" s="220"/>
      <c r="LYY123" s="220"/>
      <c r="LYZ123" s="220"/>
      <c r="LZA123" s="220"/>
      <c r="LZB123" s="220"/>
      <c r="LZC123" s="220"/>
      <c r="LZD123" s="220"/>
      <c r="LZE123" s="220"/>
      <c r="LZF123" s="220"/>
      <c r="LZG123" s="220"/>
      <c r="LZH123" s="220"/>
      <c r="LZI123" s="220"/>
      <c r="LZJ123" s="220"/>
      <c r="LZK123" s="220"/>
      <c r="LZL123" s="220"/>
      <c r="LZM123" s="220"/>
      <c r="LZN123" s="220"/>
      <c r="LZO123" s="220"/>
      <c r="LZP123" s="220"/>
      <c r="LZQ123" s="220"/>
      <c r="LZR123" s="220"/>
      <c r="LZS123" s="220"/>
      <c r="LZT123" s="220"/>
      <c r="LZU123" s="220"/>
      <c r="LZV123" s="220"/>
      <c r="LZW123" s="220"/>
      <c r="LZX123" s="220"/>
      <c r="LZY123" s="220"/>
      <c r="LZZ123" s="220"/>
      <c r="MAA123" s="220"/>
      <c r="MAB123" s="220"/>
      <c r="MAC123" s="220"/>
      <c r="MAD123" s="220"/>
      <c r="MAE123" s="220"/>
      <c r="MAF123" s="220"/>
      <c r="MAG123" s="220"/>
      <c r="MAH123" s="220"/>
      <c r="MAI123" s="220"/>
      <c r="MAJ123" s="220"/>
      <c r="MAK123" s="220"/>
      <c r="MAL123" s="220"/>
      <c r="MAM123" s="220"/>
      <c r="MAN123" s="220"/>
      <c r="MAO123" s="220"/>
      <c r="MAP123" s="220"/>
      <c r="MAQ123" s="220"/>
      <c r="MAR123" s="220"/>
      <c r="MAS123" s="220"/>
      <c r="MAT123" s="220"/>
      <c r="MAU123" s="220"/>
      <c r="MAV123" s="220"/>
      <c r="MAW123" s="220"/>
      <c r="MAX123" s="220"/>
      <c r="MAY123" s="220"/>
      <c r="MAZ123" s="220"/>
      <c r="MBA123" s="220"/>
      <c r="MBB123" s="220"/>
      <c r="MBC123" s="220"/>
      <c r="MBD123" s="220"/>
      <c r="MBE123" s="220"/>
      <c r="MBF123" s="220"/>
      <c r="MBG123" s="220"/>
      <c r="MBH123" s="220"/>
      <c r="MBI123" s="220"/>
      <c r="MBJ123" s="220"/>
      <c r="MBK123" s="220"/>
      <c r="MBL123" s="220"/>
      <c r="MBM123" s="220"/>
      <c r="MBN123" s="220"/>
      <c r="MBO123" s="220"/>
      <c r="MBP123" s="220"/>
      <c r="MBQ123" s="220"/>
      <c r="MBR123" s="220"/>
      <c r="MBS123" s="220"/>
      <c r="MBT123" s="220"/>
      <c r="MBU123" s="220"/>
      <c r="MBV123" s="220"/>
      <c r="MBW123" s="220"/>
      <c r="MBX123" s="220"/>
      <c r="MBY123" s="220"/>
      <c r="MBZ123" s="220"/>
      <c r="MCA123" s="220"/>
      <c r="MCB123" s="220"/>
      <c r="MCC123" s="220"/>
      <c r="MCD123" s="220"/>
      <c r="MCE123" s="220"/>
      <c r="MCF123" s="220"/>
      <c r="MCG123" s="220"/>
      <c r="MCH123" s="220"/>
      <c r="MCI123" s="220"/>
      <c r="MCJ123" s="220"/>
      <c r="MCK123" s="220"/>
      <c r="MCL123" s="220"/>
      <c r="MCM123" s="220"/>
      <c r="MCN123" s="220"/>
      <c r="MCO123" s="220"/>
      <c r="MCP123" s="220"/>
      <c r="MCQ123" s="220"/>
      <c r="MCR123" s="220"/>
      <c r="MCS123" s="220"/>
      <c r="MCT123" s="220"/>
      <c r="MCU123" s="220"/>
      <c r="MCV123" s="220"/>
      <c r="MCW123" s="220"/>
      <c r="MCX123" s="220"/>
      <c r="MCY123" s="220"/>
      <c r="MCZ123" s="220"/>
      <c r="MDA123" s="220"/>
      <c r="MDB123" s="220"/>
      <c r="MDC123" s="220"/>
      <c r="MDD123" s="220"/>
      <c r="MDE123" s="220"/>
      <c r="MDF123" s="220"/>
      <c r="MDG123" s="220"/>
      <c r="MDH123" s="220"/>
      <c r="MDI123" s="220"/>
      <c r="MDJ123" s="220"/>
      <c r="MDK123" s="220"/>
      <c r="MDL123" s="220"/>
      <c r="MDM123" s="220"/>
      <c r="MDN123" s="220"/>
      <c r="MDO123" s="220"/>
      <c r="MDP123" s="220"/>
      <c r="MDQ123" s="220"/>
      <c r="MDR123" s="220"/>
      <c r="MDS123" s="220"/>
      <c r="MDT123" s="220"/>
      <c r="MDU123" s="220"/>
      <c r="MDV123" s="220"/>
      <c r="MDW123" s="220"/>
      <c r="MDX123" s="220"/>
      <c r="MDY123" s="220"/>
      <c r="MDZ123" s="220"/>
      <c r="MEA123" s="220"/>
      <c r="MEB123" s="220"/>
      <c r="MEC123" s="220"/>
      <c r="MED123" s="220"/>
      <c r="MEE123" s="220"/>
      <c r="MEF123" s="220"/>
      <c r="MEG123" s="220"/>
      <c r="MEH123" s="220"/>
      <c r="MEI123" s="220"/>
      <c r="MEJ123" s="220"/>
      <c r="MEK123" s="220"/>
      <c r="MEL123" s="220"/>
      <c r="MEM123" s="220"/>
      <c r="MEN123" s="220"/>
      <c r="MEO123" s="220"/>
      <c r="MEP123" s="220"/>
      <c r="MEQ123" s="220"/>
      <c r="MER123" s="220"/>
      <c r="MES123" s="220"/>
      <c r="MET123" s="220"/>
      <c r="MEU123" s="220"/>
      <c r="MEV123" s="220"/>
      <c r="MEW123" s="220"/>
      <c r="MEX123" s="220"/>
      <c r="MEY123" s="220"/>
      <c r="MEZ123" s="220"/>
      <c r="MFA123" s="220"/>
      <c r="MFB123" s="220"/>
      <c r="MFC123" s="220"/>
      <c r="MFD123" s="220"/>
      <c r="MFE123" s="220"/>
      <c r="MFF123" s="220"/>
      <c r="MFG123" s="220"/>
      <c r="MFH123" s="220"/>
      <c r="MFI123" s="220"/>
      <c r="MFJ123" s="220"/>
      <c r="MFK123" s="220"/>
      <c r="MFL123" s="220"/>
      <c r="MFM123" s="220"/>
      <c r="MFN123" s="220"/>
      <c r="MFO123" s="220"/>
      <c r="MFP123" s="220"/>
      <c r="MFQ123" s="220"/>
      <c r="MFR123" s="220"/>
      <c r="MFS123" s="220"/>
      <c r="MFT123" s="220"/>
      <c r="MFU123" s="220"/>
      <c r="MFV123" s="220"/>
      <c r="MFW123" s="220"/>
      <c r="MFX123" s="220"/>
      <c r="MFY123" s="220"/>
      <c r="MFZ123" s="220"/>
      <c r="MGA123" s="220"/>
      <c r="MGB123" s="220"/>
      <c r="MGC123" s="220"/>
      <c r="MGD123" s="220"/>
      <c r="MGE123" s="220"/>
      <c r="MGF123" s="220"/>
      <c r="MGG123" s="220"/>
      <c r="MGH123" s="220"/>
      <c r="MGI123" s="220"/>
      <c r="MGJ123" s="220"/>
      <c r="MGK123" s="220"/>
      <c r="MGL123" s="220"/>
      <c r="MGM123" s="220"/>
      <c r="MGN123" s="220"/>
      <c r="MGO123" s="220"/>
      <c r="MGP123" s="220"/>
      <c r="MGQ123" s="220"/>
      <c r="MGR123" s="220"/>
      <c r="MGS123" s="220"/>
      <c r="MGT123" s="220"/>
      <c r="MGU123" s="220"/>
      <c r="MGV123" s="220"/>
      <c r="MGW123" s="220"/>
      <c r="MGX123" s="220"/>
      <c r="MGY123" s="220"/>
      <c r="MGZ123" s="220"/>
      <c r="MHA123" s="220"/>
      <c r="MHB123" s="220"/>
      <c r="MHC123" s="220"/>
      <c r="MHD123" s="220"/>
      <c r="MHE123" s="220"/>
      <c r="MHF123" s="220"/>
      <c r="MHG123" s="220"/>
      <c r="MHH123" s="220"/>
      <c r="MHI123" s="220"/>
      <c r="MHJ123" s="220"/>
      <c r="MHK123" s="220"/>
      <c r="MHL123" s="220"/>
      <c r="MHM123" s="220"/>
      <c r="MHN123" s="220"/>
      <c r="MHO123" s="220"/>
      <c r="MHP123" s="220"/>
      <c r="MHQ123" s="220"/>
      <c r="MHR123" s="220"/>
      <c r="MHS123" s="220"/>
      <c r="MHT123" s="220"/>
      <c r="MHU123" s="220"/>
      <c r="MHV123" s="220"/>
      <c r="MHW123" s="220"/>
      <c r="MHX123" s="220"/>
      <c r="MHY123" s="220"/>
      <c r="MHZ123" s="220"/>
      <c r="MIA123" s="220"/>
      <c r="MIB123" s="220"/>
      <c r="MIC123" s="220"/>
      <c r="MID123" s="220"/>
      <c r="MIE123" s="220"/>
      <c r="MIF123" s="220"/>
      <c r="MIG123" s="220"/>
      <c r="MIH123" s="220"/>
      <c r="MII123" s="220"/>
      <c r="MIJ123" s="220"/>
      <c r="MIK123" s="220"/>
      <c r="MIL123" s="220"/>
      <c r="MIM123" s="220"/>
      <c r="MIN123" s="220"/>
      <c r="MIO123" s="220"/>
      <c r="MIP123" s="220"/>
      <c r="MIQ123" s="220"/>
      <c r="MIR123" s="220"/>
      <c r="MIS123" s="220"/>
      <c r="MIT123" s="220"/>
      <c r="MIU123" s="220"/>
      <c r="MIV123" s="220"/>
      <c r="MIW123" s="220"/>
      <c r="MIX123" s="220"/>
      <c r="MIY123" s="220"/>
      <c r="MIZ123" s="220"/>
      <c r="MJA123" s="220"/>
      <c r="MJB123" s="220"/>
      <c r="MJC123" s="220"/>
      <c r="MJD123" s="220"/>
      <c r="MJE123" s="220"/>
      <c r="MJF123" s="220"/>
      <c r="MJG123" s="220"/>
      <c r="MJH123" s="220"/>
      <c r="MJI123" s="220"/>
      <c r="MJJ123" s="220"/>
      <c r="MJK123" s="220"/>
      <c r="MJL123" s="220"/>
      <c r="MJM123" s="220"/>
      <c r="MJN123" s="220"/>
      <c r="MJO123" s="220"/>
      <c r="MJP123" s="220"/>
      <c r="MJQ123" s="220"/>
      <c r="MJR123" s="220"/>
      <c r="MJS123" s="220"/>
      <c r="MJT123" s="220"/>
      <c r="MJU123" s="220"/>
      <c r="MJV123" s="220"/>
      <c r="MJW123" s="220"/>
      <c r="MJX123" s="220"/>
      <c r="MJY123" s="220"/>
      <c r="MJZ123" s="220"/>
      <c r="MKA123" s="220"/>
      <c r="MKB123" s="220"/>
      <c r="MKC123" s="220"/>
      <c r="MKD123" s="220"/>
      <c r="MKE123" s="220"/>
      <c r="MKF123" s="220"/>
      <c r="MKG123" s="220"/>
      <c r="MKH123" s="220"/>
      <c r="MKI123" s="220"/>
      <c r="MKJ123" s="220"/>
      <c r="MKK123" s="220"/>
      <c r="MKL123" s="220"/>
      <c r="MKM123" s="220"/>
      <c r="MKN123" s="220"/>
      <c r="MKO123" s="220"/>
      <c r="MKP123" s="220"/>
      <c r="MKQ123" s="220"/>
      <c r="MKR123" s="220"/>
      <c r="MKS123" s="220"/>
      <c r="MKT123" s="220"/>
      <c r="MKU123" s="220"/>
      <c r="MKV123" s="220"/>
      <c r="MKW123" s="220"/>
      <c r="MKX123" s="220"/>
      <c r="MKY123" s="220"/>
      <c r="MKZ123" s="220"/>
      <c r="MLA123" s="220"/>
      <c r="MLB123" s="220"/>
      <c r="MLC123" s="220"/>
      <c r="MLD123" s="220"/>
      <c r="MLE123" s="220"/>
      <c r="MLF123" s="220"/>
      <c r="MLG123" s="220"/>
      <c r="MLH123" s="220"/>
      <c r="MLI123" s="220"/>
      <c r="MLJ123" s="220"/>
      <c r="MLK123" s="220"/>
      <c r="MLL123" s="220"/>
      <c r="MLM123" s="220"/>
      <c r="MLN123" s="220"/>
      <c r="MLO123" s="220"/>
      <c r="MLP123" s="220"/>
      <c r="MLQ123" s="220"/>
      <c r="MLR123" s="220"/>
      <c r="MLS123" s="220"/>
      <c r="MLT123" s="220"/>
      <c r="MLU123" s="220"/>
      <c r="MLV123" s="220"/>
      <c r="MLW123" s="220"/>
      <c r="MLX123" s="220"/>
      <c r="MLY123" s="220"/>
      <c r="MLZ123" s="220"/>
      <c r="MMA123" s="220"/>
      <c r="MMB123" s="220"/>
      <c r="MMC123" s="220"/>
      <c r="MMD123" s="220"/>
      <c r="MME123" s="220"/>
      <c r="MMF123" s="220"/>
      <c r="MMG123" s="220"/>
      <c r="MMH123" s="220"/>
      <c r="MMI123" s="220"/>
      <c r="MMJ123" s="220"/>
      <c r="MMK123" s="220"/>
      <c r="MML123" s="220"/>
      <c r="MMM123" s="220"/>
      <c r="MMN123" s="220"/>
      <c r="MMO123" s="220"/>
      <c r="MMP123" s="220"/>
      <c r="MMQ123" s="220"/>
      <c r="MMR123" s="220"/>
      <c r="MMS123" s="220"/>
      <c r="MMT123" s="220"/>
      <c r="MMU123" s="220"/>
      <c r="MMV123" s="220"/>
      <c r="MMW123" s="220"/>
      <c r="MMX123" s="220"/>
      <c r="MMY123" s="220"/>
      <c r="MMZ123" s="220"/>
      <c r="MNA123" s="220"/>
      <c r="MNB123" s="220"/>
      <c r="MNC123" s="220"/>
      <c r="MND123" s="220"/>
      <c r="MNE123" s="220"/>
      <c r="MNF123" s="220"/>
      <c r="MNG123" s="220"/>
      <c r="MNH123" s="220"/>
      <c r="MNI123" s="220"/>
      <c r="MNJ123" s="220"/>
      <c r="MNK123" s="220"/>
      <c r="MNL123" s="220"/>
      <c r="MNM123" s="220"/>
      <c r="MNN123" s="220"/>
      <c r="MNO123" s="220"/>
      <c r="MNP123" s="220"/>
      <c r="MNQ123" s="220"/>
      <c r="MNR123" s="220"/>
      <c r="MNS123" s="220"/>
      <c r="MNT123" s="220"/>
      <c r="MNU123" s="220"/>
      <c r="MNV123" s="220"/>
      <c r="MNW123" s="220"/>
      <c r="MNX123" s="220"/>
      <c r="MNY123" s="220"/>
      <c r="MNZ123" s="220"/>
      <c r="MOA123" s="220"/>
      <c r="MOB123" s="220"/>
      <c r="MOC123" s="220"/>
      <c r="MOD123" s="220"/>
      <c r="MOE123" s="220"/>
      <c r="MOF123" s="220"/>
      <c r="MOG123" s="220"/>
      <c r="MOH123" s="220"/>
      <c r="MOI123" s="220"/>
      <c r="MOJ123" s="220"/>
      <c r="MOK123" s="220"/>
      <c r="MOL123" s="220"/>
      <c r="MOM123" s="220"/>
      <c r="MON123" s="220"/>
      <c r="MOO123" s="220"/>
      <c r="MOP123" s="220"/>
      <c r="MOQ123" s="220"/>
      <c r="MOR123" s="220"/>
      <c r="MOS123" s="220"/>
      <c r="MOT123" s="220"/>
      <c r="MOU123" s="220"/>
      <c r="MOV123" s="220"/>
      <c r="MOW123" s="220"/>
      <c r="MOX123" s="220"/>
      <c r="MOY123" s="220"/>
      <c r="MOZ123" s="220"/>
      <c r="MPA123" s="220"/>
      <c r="MPB123" s="220"/>
      <c r="MPC123" s="220"/>
      <c r="MPD123" s="220"/>
      <c r="MPE123" s="220"/>
      <c r="MPF123" s="220"/>
      <c r="MPG123" s="220"/>
      <c r="MPH123" s="220"/>
      <c r="MPI123" s="220"/>
      <c r="MPJ123" s="220"/>
      <c r="MPK123" s="220"/>
      <c r="MPL123" s="220"/>
      <c r="MPM123" s="220"/>
      <c r="MPN123" s="220"/>
      <c r="MPO123" s="220"/>
      <c r="MPP123" s="220"/>
      <c r="MPQ123" s="220"/>
      <c r="MPR123" s="220"/>
      <c r="MPS123" s="220"/>
      <c r="MPT123" s="220"/>
      <c r="MPU123" s="220"/>
      <c r="MPV123" s="220"/>
      <c r="MPW123" s="220"/>
      <c r="MPX123" s="220"/>
      <c r="MPY123" s="220"/>
      <c r="MPZ123" s="220"/>
      <c r="MQA123" s="220"/>
      <c r="MQB123" s="220"/>
      <c r="MQC123" s="220"/>
      <c r="MQD123" s="220"/>
      <c r="MQE123" s="220"/>
      <c r="MQF123" s="220"/>
      <c r="MQG123" s="220"/>
      <c r="MQH123" s="220"/>
      <c r="MQI123" s="220"/>
      <c r="MQJ123" s="220"/>
      <c r="MQK123" s="220"/>
      <c r="MQL123" s="220"/>
      <c r="MQM123" s="220"/>
      <c r="MQN123" s="220"/>
      <c r="MQO123" s="220"/>
      <c r="MQP123" s="220"/>
      <c r="MQQ123" s="220"/>
      <c r="MQR123" s="220"/>
      <c r="MQS123" s="220"/>
      <c r="MQT123" s="220"/>
      <c r="MQU123" s="220"/>
      <c r="MQV123" s="220"/>
      <c r="MQW123" s="220"/>
      <c r="MQX123" s="220"/>
      <c r="MQY123" s="220"/>
      <c r="MQZ123" s="220"/>
      <c r="MRA123" s="220"/>
      <c r="MRB123" s="220"/>
      <c r="MRC123" s="220"/>
      <c r="MRD123" s="220"/>
      <c r="MRE123" s="220"/>
      <c r="MRF123" s="220"/>
      <c r="MRG123" s="220"/>
      <c r="MRH123" s="220"/>
      <c r="MRI123" s="220"/>
      <c r="MRJ123" s="220"/>
      <c r="MRK123" s="220"/>
      <c r="MRL123" s="220"/>
      <c r="MRM123" s="220"/>
      <c r="MRN123" s="220"/>
      <c r="MRO123" s="220"/>
      <c r="MRP123" s="220"/>
      <c r="MRQ123" s="220"/>
      <c r="MRR123" s="220"/>
      <c r="MRS123" s="220"/>
      <c r="MRT123" s="220"/>
      <c r="MRU123" s="220"/>
      <c r="MRV123" s="220"/>
      <c r="MRW123" s="220"/>
      <c r="MRX123" s="220"/>
      <c r="MRY123" s="220"/>
      <c r="MRZ123" s="220"/>
      <c r="MSA123" s="220"/>
      <c r="MSB123" s="220"/>
      <c r="MSC123" s="220"/>
      <c r="MSD123" s="220"/>
      <c r="MSE123" s="220"/>
      <c r="MSF123" s="220"/>
      <c r="MSG123" s="220"/>
      <c r="MSH123" s="220"/>
      <c r="MSI123" s="220"/>
      <c r="MSJ123" s="220"/>
      <c r="MSK123" s="220"/>
      <c r="MSL123" s="220"/>
      <c r="MSM123" s="220"/>
      <c r="MSN123" s="220"/>
      <c r="MSO123" s="220"/>
      <c r="MSP123" s="220"/>
      <c r="MSQ123" s="220"/>
      <c r="MSR123" s="220"/>
      <c r="MSS123" s="220"/>
      <c r="MST123" s="220"/>
      <c r="MSU123" s="220"/>
      <c r="MSV123" s="220"/>
      <c r="MSW123" s="220"/>
      <c r="MSX123" s="220"/>
      <c r="MSY123" s="220"/>
      <c r="MSZ123" s="220"/>
      <c r="MTA123" s="220"/>
      <c r="MTB123" s="220"/>
      <c r="MTC123" s="220"/>
      <c r="MTD123" s="220"/>
      <c r="MTE123" s="220"/>
      <c r="MTF123" s="220"/>
      <c r="MTG123" s="220"/>
      <c r="MTH123" s="220"/>
      <c r="MTI123" s="220"/>
      <c r="MTJ123" s="220"/>
      <c r="MTK123" s="220"/>
      <c r="MTL123" s="220"/>
      <c r="MTM123" s="220"/>
      <c r="MTN123" s="220"/>
      <c r="MTO123" s="220"/>
      <c r="MTP123" s="220"/>
      <c r="MTQ123" s="220"/>
      <c r="MTR123" s="220"/>
      <c r="MTS123" s="220"/>
      <c r="MTT123" s="220"/>
      <c r="MTU123" s="220"/>
      <c r="MTV123" s="220"/>
      <c r="MTW123" s="220"/>
      <c r="MTX123" s="220"/>
      <c r="MTY123" s="220"/>
      <c r="MTZ123" s="220"/>
      <c r="MUA123" s="220"/>
      <c r="MUB123" s="220"/>
      <c r="MUC123" s="220"/>
      <c r="MUD123" s="220"/>
      <c r="MUE123" s="220"/>
      <c r="MUF123" s="220"/>
      <c r="MUG123" s="220"/>
      <c r="MUH123" s="220"/>
      <c r="MUI123" s="220"/>
      <c r="MUJ123" s="220"/>
      <c r="MUK123" s="220"/>
      <c r="MUL123" s="220"/>
      <c r="MUM123" s="220"/>
      <c r="MUN123" s="220"/>
      <c r="MUO123" s="220"/>
      <c r="MUP123" s="220"/>
      <c r="MUQ123" s="220"/>
      <c r="MUR123" s="220"/>
      <c r="MUS123" s="220"/>
      <c r="MUT123" s="220"/>
      <c r="MUU123" s="220"/>
      <c r="MUV123" s="220"/>
      <c r="MUW123" s="220"/>
      <c r="MUX123" s="220"/>
      <c r="MUY123" s="220"/>
      <c r="MUZ123" s="220"/>
      <c r="MVA123" s="220"/>
      <c r="MVB123" s="220"/>
      <c r="MVC123" s="220"/>
      <c r="MVD123" s="220"/>
      <c r="MVE123" s="220"/>
      <c r="MVF123" s="220"/>
      <c r="MVG123" s="220"/>
      <c r="MVH123" s="220"/>
      <c r="MVI123" s="220"/>
      <c r="MVJ123" s="220"/>
      <c r="MVK123" s="220"/>
      <c r="MVL123" s="220"/>
      <c r="MVM123" s="220"/>
      <c r="MVN123" s="220"/>
      <c r="MVO123" s="220"/>
      <c r="MVP123" s="220"/>
      <c r="MVQ123" s="220"/>
      <c r="MVR123" s="220"/>
      <c r="MVS123" s="220"/>
      <c r="MVT123" s="220"/>
      <c r="MVU123" s="220"/>
      <c r="MVV123" s="220"/>
      <c r="MVW123" s="220"/>
      <c r="MVX123" s="220"/>
      <c r="MVY123" s="220"/>
      <c r="MVZ123" s="220"/>
      <c r="MWA123" s="220"/>
      <c r="MWB123" s="220"/>
      <c r="MWC123" s="220"/>
      <c r="MWD123" s="220"/>
      <c r="MWE123" s="220"/>
      <c r="MWF123" s="220"/>
      <c r="MWG123" s="220"/>
      <c r="MWH123" s="220"/>
      <c r="MWI123" s="220"/>
      <c r="MWJ123" s="220"/>
      <c r="MWK123" s="220"/>
      <c r="MWL123" s="220"/>
      <c r="MWM123" s="220"/>
      <c r="MWN123" s="220"/>
      <c r="MWO123" s="220"/>
      <c r="MWP123" s="220"/>
      <c r="MWQ123" s="220"/>
      <c r="MWR123" s="220"/>
      <c r="MWS123" s="220"/>
      <c r="MWT123" s="220"/>
      <c r="MWU123" s="220"/>
      <c r="MWV123" s="220"/>
      <c r="MWW123" s="220"/>
      <c r="MWX123" s="220"/>
      <c r="MWY123" s="220"/>
      <c r="MWZ123" s="220"/>
      <c r="MXA123" s="220"/>
      <c r="MXB123" s="220"/>
      <c r="MXC123" s="220"/>
      <c r="MXD123" s="220"/>
      <c r="MXE123" s="220"/>
      <c r="MXF123" s="220"/>
      <c r="MXG123" s="220"/>
      <c r="MXH123" s="220"/>
      <c r="MXI123" s="220"/>
      <c r="MXJ123" s="220"/>
      <c r="MXK123" s="220"/>
      <c r="MXL123" s="220"/>
      <c r="MXM123" s="220"/>
      <c r="MXN123" s="220"/>
      <c r="MXO123" s="220"/>
      <c r="MXP123" s="220"/>
      <c r="MXQ123" s="220"/>
      <c r="MXR123" s="220"/>
      <c r="MXS123" s="220"/>
      <c r="MXT123" s="220"/>
      <c r="MXU123" s="220"/>
      <c r="MXV123" s="220"/>
      <c r="MXW123" s="220"/>
      <c r="MXX123" s="220"/>
      <c r="MXY123" s="220"/>
      <c r="MXZ123" s="220"/>
      <c r="MYA123" s="220"/>
      <c r="MYB123" s="220"/>
      <c r="MYC123" s="220"/>
      <c r="MYD123" s="220"/>
      <c r="MYE123" s="220"/>
      <c r="MYF123" s="220"/>
      <c r="MYG123" s="220"/>
      <c r="MYH123" s="220"/>
      <c r="MYI123" s="220"/>
      <c r="MYJ123" s="220"/>
      <c r="MYK123" s="220"/>
      <c r="MYL123" s="220"/>
      <c r="MYM123" s="220"/>
      <c r="MYN123" s="220"/>
      <c r="MYO123" s="220"/>
      <c r="MYP123" s="220"/>
      <c r="MYQ123" s="220"/>
      <c r="MYR123" s="220"/>
      <c r="MYS123" s="220"/>
      <c r="MYT123" s="220"/>
      <c r="MYU123" s="220"/>
      <c r="MYV123" s="220"/>
      <c r="MYW123" s="220"/>
      <c r="MYX123" s="220"/>
      <c r="MYY123" s="220"/>
      <c r="MYZ123" s="220"/>
      <c r="MZA123" s="220"/>
      <c r="MZB123" s="220"/>
      <c r="MZC123" s="220"/>
      <c r="MZD123" s="220"/>
      <c r="MZE123" s="220"/>
      <c r="MZF123" s="220"/>
      <c r="MZG123" s="220"/>
      <c r="MZH123" s="220"/>
      <c r="MZI123" s="220"/>
      <c r="MZJ123" s="220"/>
      <c r="MZK123" s="220"/>
      <c r="MZL123" s="220"/>
      <c r="MZM123" s="220"/>
      <c r="MZN123" s="220"/>
      <c r="MZO123" s="220"/>
      <c r="MZP123" s="220"/>
      <c r="MZQ123" s="220"/>
      <c r="MZR123" s="220"/>
      <c r="MZS123" s="220"/>
      <c r="MZT123" s="220"/>
      <c r="MZU123" s="220"/>
      <c r="MZV123" s="220"/>
      <c r="MZW123" s="220"/>
      <c r="MZX123" s="220"/>
      <c r="MZY123" s="220"/>
      <c r="MZZ123" s="220"/>
      <c r="NAA123" s="220"/>
      <c r="NAB123" s="220"/>
      <c r="NAC123" s="220"/>
      <c r="NAD123" s="220"/>
      <c r="NAE123" s="220"/>
      <c r="NAF123" s="220"/>
      <c r="NAG123" s="220"/>
      <c r="NAH123" s="220"/>
      <c r="NAI123" s="220"/>
      <c r="NAJ123" s="220"/>
      <c r="NAK123" s="220"/>
      <c r="NAL123" s="220"/>
      <c r="NAM123" s="220"/>
      <c r="NAN123" s="220"/>
      <c r="NAO123" s="220"/>
      <c r="NAP123" s="220"/>
      <c r="NAQ123" s="220"/>
      <c r="NAR123" s="220"/>
      <c r="NAS123" s="220"/>
      <c r="NAT123" s="220"/>
      <c r="NAU123" s="220"/>
      <c r="NAV123" s="220"/>
      <c r="NAW123" s="220"/>
      <c r="NAX123" s="220"/>
      <c r="NAY123" s="220"/>
      <c r="NAZ123" s="220"/>
      <c r="NBA123" s="220"/>
      <c r="NBB123" s="220"/>
      <c r="NBC123" s="220"/>
      <c r="NBD123" s="220"/>
      <c r="NBE123" s="220"/>
      <c r="NBF123" s="220"/>
      <c r="NBG123" s="220"/>
      <c r="NBH123" s="220"/>
      <c r="NBI123" s="220"/>
      <c r="NBJ123" s="220"/>
      <c r="NBK123" s="220"/>
      <c r="NBL123" s="220"/>
      <c r="NBM123" s="220"/>
      <c r="NBN123" s="220"/>
      <c r="NBO123" s="220"/>
      <c r="NBP123" s="220"/>
      <c r="NBQ123" s="220"/>
      <c r="NBR123" s="220"/>
      <c r="NBS123" s="220"/>
      <c r="NBT123" s="220"/>
      <c r="NBU123" s="220"/>
      <c r="NBV123" s="220"/>
      <c r="NBW123" s="220"/>
      <c r="NBX123" s="220"/>
      <c r="NBY123" s="220"/>
      <c r="NBZ123" s="220"/>
      <c r="NCA123" s="220"/>
      <c r="NCB123" s="220"/>
      <c r="NCC123" s="220"/>
      <c r="NCD123" s="220"/>
      <c r="NCE123" s="220"/>
      <c r="NCF123" s="220"/>
      <c r="NCG123" s="220"/>
      <c r="NCH123" s="220"/>
      <c r="NCI123" s="220"/>
      <c r="NCJ123" s="220"/>
      <c r="NCK123" s="220"/>
      <c r="NCL123" s="220"/>
      <c r="NCM123" s="220"/>
      <c r="NCN123" s="220"/>
      <c r="NCO123" s="220"/>
      <c r="NCP123" s="220"/>
      <c r="NCQ123" s="220"/>
      <c r="NCR123" s="220"/>
      <c r="NCS123" s="220"/>
      <c r="NCT123" s="220"/>
      <c r="NCU123" s="220"/>
      <c r="NCV123" s="220"/>
      <c r="NCW123" s="220"/>
      <c r="NCX123" s="220"/>
      <c r="NCY123" s="220"/>
      <c r="NCZ123" s="220"/>
      <c r="NDA123" s="220"/>
      <c r="NDB123" s="220"/>
      <c r="NDC123" s="220"/>
      <c r="NDD123" s="220"/>
      <c r="NDE123" s="220"/>
      <c r="NDF123" s="220"/>
      <c r="NDG123" s="220"/>
      <c r="NDH123" s="220"/>
      <c r="NDI123" s="220"/>
      <c r="NDJ123" s="220"/>
      <c r="NDK123" s="220"/>
      <c r="NDL123" s="220"/>
      <c r="NDM123" s="220"/>
      <c r="NDN123" s="220"/>
      <c r="NDO123" s="220"/>
      <c r="NDP123" s="220"/>
      <c r="NDQ123" s="220"/>
      <c r="NDR123" s="220"/>
      <c r="NDS123" s="220"/>
      <c r="NDT123" s="220"/>
      <c r="NDU123" s="220"/>
      <c r="NDV123" s="220"/>
      <c r="NDW123" s="220"/>
      <c r="NDX123" s="220"/>
      <c r="NDY123" s="220"/>
      <c r="NDZ123" s="220"/>
      <c r="NEA123" s="220"/>
      <c r="NEB123" s="220"/>
      <c r="NEC123" s="220"/>
      <c r="NED123" s="220"/>
      <c r="NEE123" s="220"/>
      <c r="NEF123" s="220"/>
      <c r="NEG123" s="220"/>
      <c r="NEH123" s="220"/>
      <c r="NEI123" s="220"/>
      <c r="NEJ123" s="220"/>
      <c r="NEK123" s="220"/>
      <c r="NEL123" s="220"/>
      <c r="NEM123" s="220"/>
      <c r="NEN123" s="220"/>
      <c r="NEO123" s="220"/>
      <c r="NEP123" s="220"/>
      <c r="NEQ123" s="220"/>
      <c r="NER123" s="220"/>
      <c r="NES123" s="220"/>
      <c r="NET123" s="220"/>
      <c r="NEU123" s="220"/>
      <c r="NEV123" s="220"/>
      <c r="NEW123" s="220"/>
      <c r="NEX123" s="220"/>
      <c r="NEY123" s="220"/>
      <c r="NEZ123" s="220"/>
      <c r="NFA123" s="220"/>
      <c r="NFB123" s="220"/>
      <c r="NFC123" s="220"/>
      <c r="NFD123" s="220"/>
      <c r="NFE123" s="220"/>
      <c r="NFF123" s="220"/>
      <c r="NFG123" s="220"/>
      <c r="NFH123" s="220"/>
      <c r="NFI123" s="220"/>
      <c r="NFJ123" s="220"/>
      <c r="NFK123" s="220"/>
      <c r="NFL123" s="220"/>
      <c r="NFM123" s="220"/>
      <c r="NFN123" s="220"/>
      <c r="NFO123" s="220"/>
      <c r="NFP123" s="220"/>
      <c r="NFQ123" s="220"/>
      <c r="NFR123" s="220"/>
      <c r="NFS123" s="220"/>
      <c r="NFT123" s="220"/>
      <c r="NFU123" s="220"/>
      <c r="NFV123" s="220"/>
      <c r="NFW123" s="220"/>
      <c r="NFX123" s="220"/>
      <c r="NFY123" s="220"/>
      <c r="NFZ123" s="220"/>
      <c r="NGA123" s="220"/>
      <c r="NGB123" s="220"/>
      <c r="NGC123" s="220"/>
      <c r="NGD123" s="220"/>
      <c r="NGE123" s="220"/>
      <c r="NGF123" s="220"/>
      <c r="NGG123" s="220"/>
      <c r="NGH123" s="220"/>
      <c r="NGI123" s="220"/>
      <c r="NGJ123" s="220"/>
      <c r="NGK123" s="220"/>
      <c r="NGL123" s="220"/>
      <c r="NGM123" s="220"/>
      <c r="NGN123" s="220"/>
      <c r="NGO123" s="220"/>
      <c r="NGP123" s="220"/>
      <c r="NGQ123" s="220"/>
      <c r="NGR123" s="220"/>
      <c r="NGS123" s="220"/>
      <c r="NGT123" s="220"/>
      <c r="NGU123" s="220"/>
      <c r="NGV123" s="220"/>
      <c r="NGW123" s="220"/>
      <c r="NGX123" s="220"/>
      <c r="NGY123" s="220"/>
      <c r="NGZ123" s="220"/>
      <c r="NHA123" s="220"/>
      <c r="NHB123" s="220"/>
      <c r="NHC123" s="220"/>
      <c r="NHD123" s="220"/>
      <c r="NHE123" s="220"/>
      <c r="NHF123" s="220"/>
      <c r="NHG123" s="220"/>
      <c r="NHH123" s="220"/>
      <c r="NHI123" s="220"/>
      <c r="NHJ123" s="220"/>
      <c r="NHK123" s="220"/>
      <c r="NHL123" s="220"/>
      <c r="NHM123" s="220"/>
      <c r="NHN123" s="220"/>
      <c r="NHO123" s="220"/>
      <c r="NHP123" s="220"/>
      <c r="NHQ123" s="220"/>
      <c r="NHR123" s="220"/>
      <c r="NHS123" s="220"/>
      <c r="NHT123" s="220"/>
      <c r="NHU123" s="220"/>
      <c r="NHV123" s="220"/>
      <c r="NHW123" s="220"/>
      <c r="NHX123" s="220"/>
      <c r="NHY123" s="220"/>
      <c r="NHZ123" s="220"/>
      <c r="NIA123" s="220"/>
      <c r="NIB123" s="220"/>
      <c r="NIC123" s="220"/>
      <c r="NID123" s="220"/>
      <c r="NIE123" s="220"/>
      <c r="NIF123" s="220"/>
      <c r="NIG123" s="220"/>
      <c r="NIH123" s="220"/>
      <c r="NII123" s="220"/>
      <c r="NIJ123" s="220"/>
      <c r="NIK123" s="220"/>
      <c r="NIL123" s="220"/>
      <c r="NIM123" s="220"/>
      <c r="NIN123" s="220"/>
      <c r="NIO123" s="220"/>
      <c r="NIP123" s="220"/>
      <c r="NIQ123" s="220"/>
      <c r="NIR123" s="220"/>
      <c r="NIS123" s="220"/>
      <c r="NIT123" s="220"/>
      <c r="NIU123" s="220"/>
      <c r="NIV123" s="220"/>
      <c r="NIW123" s="220"/>
      <c r="NIX123" s="220"/>
      <c r="NIY123" s="220"/>
      <c r="NIZ123" s="220"/>
      <c r="NJA123" s="220"/>
      <c r="NJB123" s="220"/>
      <c r="NJC123" s="220"/>
      <c r="NJD123" s="220"/>
      <c r="NJE123" s="220"/>
      <c r="NJF123" s="220"/>
      <c r="NJG123" s="220"/>
      <c r="NJH123" s="220"/>
      <c r="NJI123" s="220"/>
      <c r="NJJ123" s="220"/>
      <c r="NJK123" s="220"/>
      <c r="NJL123" s="220"/>
      <c r="NJM123" s="220"/>
      <c r="NJN123" s="220"/>
      <c r="NJO123" s="220"/>
      <c r="NJP123" s="220"/>
      <c r="NJQ123" s="220"/>
      <c r="NJR123" s="220"/>
      <c r="NJS123" s="220"/>
      <c r="NJT123" s="220"/>
      <c r="NJU123" s="220"/>
      <c r="NJV123" s="220"/>
      <c r="NJW123" s="220"/>
      <c r="NJX123" s="220"/>
      <c r="NJY123" s="220"/>
      <c r="NJZ123" s="220"/>
      <c r="NKA123" s="220"/>
      <c r="NKB123" s="220"/>
      <c r="NKC123" s="220"/>
      <c r="NKD123" s="220"/>
      <c r="NKE123" s="220"/>
      <c r="NKF123" s="220"/>
      <c r="NKG123" s="220"/>
      <c r="NKH123" s="220"/>
      <c r="NKI123" s="220"/>
      <c r="NKJ123" s="220"/>
      <c r="NKK123" s="220"/>
      <c r="NKL123" s="220"/>
      <c r="NKM123" s="220"/>
      <c r="NKN123" s="220"/>
      <c r="NKO123" s="220"/>
      <c r="NKP123" s="220"/>
      <c r="NKQ123" s="220"/>
      <c r="NKR123" s="220"/>
      <c r="NKS123" s="220"/>
      <c r="NKT123" s="220"/>
      <c r="NKU123" s="220"/>
      <c r="NKV123" s="220"/>
      <c r="NKW123" s="220"/>
      <c r="NKX123" s="220"/>
      <c r="NKY123" s="220"/>
      <c r="NKZ123" s="220"/>
      <c r="NLA123" s="220"/>
      <c r="NLB123" s="220"/>
      <c r="NLC123" s="220"/>
      <c r="NLD123" s="220"/>
      <c r="NLE123" s="220"/>
      <c r="NLF123" s="220"/>
      <c r="NLG123" s="220"/>
      <c r="NLH123" s="220"/>
      <c r="NLI123" s="220"/>
      <c r="NLJ123" s="220"/>
      <c r="NLK123" s="220"/>
      <c r="NLL123" s="220"/>
      <c r="NLM123" s="220"/>
      <c r="NLN123" s="220"/>
      <c r="NLO123" s="220"/>
      <c r="NLP123" s="220"/>
      <c r="NLQ123" s="220"/>
      <c r="NLR123" s="220"/>
      <c r="NLS123" s="220"/>
      <c r="NLT123" s="220"/>
      <c r="NLU123" s="220"/>
      <c r="NLV123" s="220"/>
      <c r="NLW123" s="220"/>
      <c r="NLX123" s="220"/>
      <c r="NLY123" s="220"/>
      <c r="NLZ123" s="220"/>
      <c r="NMA123" s="220"/>
      <c r="NMB123" s="220"/>
      <c r="NMC123" s="220"/>
      <c r="NMD123" s="220"/>
      <c r="NME123" s="220"/>
      <c r="NMF123" s="220"/>
      <c r="NMG123" s="220"/>
      <c r="NMH123" s="220"/>
      <c r="NMI123" s="220"/>
      <c r="NMJ123" s="220"/>
      <c r="NMK123" s="220"/>
      <c r="NML123" s="220"/>
      <c r="NMM123" s="220"/>
      <c r="NMN123" s="220"/>
      <c r="NMO123" s="220"/>
      <c r="NMP123" s="220"/>
      <c r="NMQ123" s="220"/>
      <c r="NMR123" s="220"/>
      <c r="NMS123" s="220"/>
      <c r="NMT123" s="220"/>
      <c r="NMU123" s="220"/>
      <c r="NMV123" s="220"/>
      <c r="NMW123" s="220"/>
      <c r="NMX123" s="220"/>
      <c r="NMY123" s="220"/>
      <c r="NMZ123" s="220"/>
      <c r="NNA123" s="220"/>
      <c r="NNB123" s="220"/>
      <c r="NNC123" s="220"/>
      <c r="NND123" s="220"/>
      <c r="NNE123" s="220"/>
      <c r="NNF123" s="220"/>
      <c r="NNG123" s="220"/>
      <c r="NNH123" s="220"/>
      <c r="NNI123" s="220"/>
      <c r="NNJ123" s="220"/>
      <c r="NNK123" s="220"/>
      <c r="NNL123" s="220"/>
      <c r="NNM123" s="220"/>
      <c r="NNN123" s="220"/>
      <c r="NNO123" s="220"/>
      <c r="NNP123" s="220"/>
      <c r="NNQ123" s="220"/>
      <c r="NNR123" s="220"/>
      <c r="NNS123" s="220"/>
      <c r="NNT123" s="220"/>
      <c r="NNU123" s="220"/>
      <c r="NNV123" s="220"/>
      <c r="NNW123" s="220"/>
      <c r="NNX123" s="220"/>
      <c r="NNY123" s="220"/>
      <c r="NNZ123" s="220"/>
      <c r="NOA123" s="220"/>
      <c r="NOB123" s="220"/>
      <c r="NOC123" s="220"/>
      <c r="NOD123" s="220"/>
      <c r="NOE123" s="220"/>
      <c r="NOF123" s="220"/>
      <c r="NOG123" s="220"/>
      <c r="NOH123" s="220"/>
      <c r="NOI123" s="220"/>
      <c r="NOJ123" s="220"/>
      <c r="NOK123" s="220"/>
      <c r="NOL123" s="220"/>
      <c r="NOM123" s="220"/>
      <c r="NON123" s="220"/>
      <c r="NOO123" s="220"/>
      <c r="NOP123" s="220"/>
      <c r="NOQ123" s="220"/>
      <c r="NOR123" s="220"/>
      <c r="NOS123" s="220"/>
      <c r="NOT123" s="220"/>
      <c r="NOU123" s="220"/>
      <c r="NOV123" s="220"/>
      <c r="NOW123" s="220"/>
      <c r="NOX123" s="220"/>
      <c r="NOY123" s="220"/>
      <c r="NOZ123" s="220"/>
      <c r="NPA123" s="220"/>
      <c r="NPB123" s="220"/>
      <c r="NPC123" s="220"/>
      <c r="NPD123" s="220"/>
      <c r="NPE123" s="220"/>
      <c r="NPF123" s="220"/>
      <c r="NPG123" s="220"/>
      <c r="NPH123" s="220"/>
      <c r="NPI123" s="220"/>
      <c r="NPJ123" s="220"/>
      <c r="NPK123" s="220"/>
      <c r="NPL123" s="220"/>
      <c r="NPM123" s="220"/>
      <c r="NPN123" s="220"/>
      <c r="NPO123" s="220"/>
      <c r="NPP123" s="220"/>
      <c r="NPQ123" s="220"/>
      <c r="NPR123" s="220"/>
      <c r="NPS123" s="220"/>
      <c r="NPT123" s="220"/>
      <c r="NPU123" s="220"/>
      <c r="NPV123" s="220"/>
      <c r="NPW123" s="220"/>
      <c r="NPX123" s="220"/>
      <c r="NPY123" s="220"/>
      <c r="NPZ123" s="220"/>
      <c r="NQA123" s="220"/>
      <c r="NQB123" s="220"/>
      <c r="NQC123" s="220"/>
      <c r="NQD123" s="220"/>
      <c r="NQE123" s="220"/>
      <c r="NQF123" s="220"/>
      <c r="NQG123" s="220"/>
      <c r="NQH123" s="220"/>
      <c r="NQI123" s="220"/>
      <c r="NQJ123" s="220"/>
      <c r="NQK123" s="220"/>
      <c r="NQL123" s="220"/>
      <c r="NQM123" s="220"/>
      <c r="NQN123" s="220"/>
      <c r="NQO123" s="220"/>
      <c r="NQP123" s="220"/>
      <c r="NQQ123" s="220"/>
      <c r="NQR123" s="220"/>
      <c r="NQS123" s="220"/>
      <c r="NQT123" s="220"/>
      <c r="NQU123" s="220"/>
      <c r="NQV123" s="220"/>
      <c r="NQW123" s="220"/>
      <c r="NQX123" s="220"/>
      <c r="NQY123" s="220"/>
      <c r="NQZ123" s="220"/>
      <c r="NRA123" s="220"/>
      <c r="NRB123" s="220"/>
      <c r="NRC123" s="220"/>
      <c r="NRD123" s="220"/>
      <c r="NRE123" s="220"/>
      <c r="NRF123" s="220"/>
      <c r="NRG123" s="220"/>
      <c r="NRH123" s="220"/>
      <c r="NRI123" s="220"/>
      <c r="NRJ123" s="220"/>
      <c r="NRK123" s="220"/>
      <c r="NRL123" s="220"/>
      <c r="NRM123" s="220"/>
      <c r="NRN123" s="220"/>
      <c r="NRO123" s="220"/>
      <c r="NRP123" s="220"/>
      <c r="NRQ123" s="220"/>
      <c r="NRR123" s="220"/>
      <c r="NRS123" s="220"/>
      <c r="NRT123" s="220"/>
      <c r="NRU123" s="220"/>
      <c r="NRV123" s="220"/>
      <c r="NRW123" s="220"/>
      <c r="NRX123" s="220"/>
      <c r="NRY123" s="220"/>
      <c r="NRZ123" s="220"/>
      <c r="NSA123" s="220"/>
      <c r="NSB123" s="220"/>
      <c r="NSC123" s="220"/>
      <c r="NSD123" s="220"/>
      <c r="NSE123" s="220"/>
      <c r="NSF123" s="220"/>
      <c r="NSG123" s="220"/>
      <c r="NSH123" s="220"/>
      <c r="NSI123" s="220"/>
      <c r="NSJ123" s="220"/>
      <c r="NSK123" s="220"/>
      <c r="NSL123" s="220"/>
      <c r="NSM123" s="220"/>
      <c r="NSN123" s="220"/>
      <c r="NSO123" s="220"/>
      <c r="NSP123" s="220"/>
      <c r="NSQ123" s="220"/>
      <c r="NSR123" s="220"/>
      <c r="NSS123" s="220"/>
      <c r="NST123" s="220"/>
      <c r="NSU123" s="220"/>
      <c r="NSV123" s="220"/>
      <c r="NSW123" s="220"/>
      <c r="NSX123" s="220"/>
      <c r="NSY123" s="220"/>
      <c r="NSZ123" s="220"/>
      <c r="NTA123" s="220"/>
      <c r="NTB123" s="220"/>
      <c r="NTC123" s="220"/>
      <c r="NTD123" s="220"/>
      <c r="NTE123" s="220"/>
      <c r="NTF123" s="220"/>
      <c r="NTG123" s="220"/>
      <c r="NTH123" s="220"/>
      <c r="NTI123" s="220"/>
      <c r="NTJ123" s="220"/>
      <c r="NTK123" s="220"/>
      <c r="NTL123" s="220"/>
      <c r="NTM123" s="220"/>
      <c r="NTN123" s="220"/>
      <c r="NTO123" s="220"/>
      <c r="NTP123" s="220"/>
      <c r="NTQ123" s="220"/>
      <c r="NTR123" s="220"/>
      <c r="NTS123" s="220"/>
      <c r="NTT123" s="220"/>
      <c r="NTU123" s="220"/>
      <c r="NTV123" s="220"/>
      <c r="NTW123" s="220"/>
      <c r="NTX123" s="220"/>
      <c r="NTY123" s="220"/>
      <c r="NTZ123" s="220"/>
      <c r="NUA123" s="220"/>
      <c r="NUB123" s="220"/>
      <c r="NUC123" s="220"/>
      <c r="NUD123" s="220"/>
      <c r="NUE123" s="220"/>
      <c r="NUF123" s="220"/>
      <c r="NUG123" s="220"/>
      <c r="NUH123" s="220"/>
      <c r="NUI123" s="220"/>
      <c r="NUJ123" s="220"/>
      <c r="NUK123" s="220"/>
      <c r="NUL123" s="220"/>
      <c r="NUM123" s="220"/>
      <c r="NUN123" s="220"/>
      <c r="NUO123" s="220"/>
      <c r="NUP123" s="220"/>
      <c r="NUQ123" s="220"/>
      <c r="NUR123" s="220"/>
      <c r="NUS123" s="220"/>
      <c r="NUT123" s="220"/>
      <c r="NUU123" s="220"/>
      <c r="NUV123" s="220"/>
      <c r="NUW123" s="220"/>
      <c r="NUX123" s="220"/>
      <c r="NUY123" s="220"/>
      <c r="NUZ123" s="220"/>
      <c r="NVA123" s="220"/>
      <c r="NVB123" s="220"/>
      <c r="NVC123" s="220"/>
      <c r="NVD123" s="220"/>
      <c r="NVE123" s="220"/>
      <c r="NVF123" s="220"/>
      <c r="NVG123" s="220"/>
      <c r="NVH123" s="220"/>
      <c r="NVI123" s="220"/>
      <c r="NVJ123" s="220"/>
      <c r="NVK123" s="220"/>
      <c r="NVL123" s="220"/>
      <c r="NVM123" s="220"/>
      <c r="NVN123" s="220"/>
      <c r="NVO123" s="220"/>
      <c r="NVP123" s="220"/>
      <c r="NVQ123" s="220"/>
      <c r="NVR123" s="220"/>
      <c r="NVS123" s="220"/>
      <c r="NVT123" s="220"/>
      <c r="NVU123" s="220"/>
      <c r="NVV123" s="220"/>
      <c r="NVW123" s="220"/>
      <c r="NVX123" s="220"/>
      <c r="NVY123" s="220"/>
      <c r="NVZ123" s="220"/>
      <c r="NWA123" s="220"/>
      <c r="NWB123" s="220"/>
      <c r="NWC123" s="220"/>
      <c r="NWD123" s="220"/>
      <c r="NWE123" s="220"/>
      <c r="NWF123" s="220"/>
      <c r="NWG123" s="220"/>
      <c r="NWH123" s="220"/>
      <c r="NWI123" s="220"/>
      <c r="NWJ123" s="220"/>
      <c r="NWK123" s="220"/>
      <c r="NWL123" s="220"/>
      <c r="NWM123" s="220"/>
      <c r="NWN123" s="220"/>
      <c r="NWO123" s="220"/>
      <c r="NWP123" s="220"/>
      <c r="NWQ123" s="220"/>
      <c r="NWR123" s="220"/>
      <c r="NWS123" s="220"/>
      <c r="NWT123" s="220"/>
      <c r="NWU123" s="220"/>
      <c r="NWV123" s="220"/>
      <c r="NWW123" s="220"/>
      <c r="NWX123" s="220"/>
      <c r="NWY123" s="220"/>
      <c r="NWZ123" s="220"/>
      <c r="NXA123" s="220"/>
      <c r="NXB123" s="220"/>
      <c r="NXC123" s="220"/>
      <c r="NXD123" s="220"/>
      <c r="NXE123" s="220"/>
      <c r="NXF123" s="220"/>
      <c r="NXG123" s="220"/>
      <c r="NXH123" s="220"/>
      <c r="NXI123" s="220"/>
      <c r="NXJ123" s="220"/>
      <c r="NXK123" s="220"/>
      <c r="NXL123" s="220"/>
      <c r="NXM123" s="220"/>
      <c r="NXN123" s="220"/>
      <c r="NXO123" s="220"/>
      <c r="NXP123" s="220"/>
      <c r="NXQ123" s="220"/>
      <c r="NXR123" s="220"/>
      <c r="NXS123" s="220"/>
      <c r="NXT123" s="220"/>
      <c r="NXU123" s="220"/>
      <c r="NXV123" s="220"/>
      <c r="NXW123" s="220"/>
      <c r="NXX123" s="220"/>
      <c r="NXY123" s="220"/>
      <c r="NXZ123" s="220"/>
      <c r="NYA123" s="220"/>
      <c r="NYB123" s="220"/>
      <c r="NYC123" s="220"/>
      <c r="NYD123" s="220"/>
      <c r="NYE123" s="220"/>
      <c r="NYF123" s="220"/>
      <c r="NYG123" s="220"/>
      <c r="NYH123" s="220"/>
      <c r="NYI123" s="220"/>
      <c r="NYJ123" s="220"/>
      <c r="NYK123" s="220"/>
      <c r="NYL123" s="220"/>
      <c r="NYM123" s="220"/>
      <c r="NYN123" s="220"/>
      <c r="NYO123" s="220"/>
      <c r="NYP123" s="220"/>
      <c r="NYQ123" s="220"/>
      <c r="NYR123" s="220"/>
      <c r="NYS123" s="220"/>
      <c r="NYT123" s="220"/>
      <c r="NYU123" s="220"/>
      <c r="NYV123" s="220"/>
      <c r="NYW123" s="220"/>
      <c r="NYX123" s="220"/>
      <c r="NYY123" s="220"/>
      <c r="NYZ123" s="220"/>
      <c r="NZA123" s="220"/>
      <c r="NZB123" s="220"/>
      <c r="NZC123" s="220"/>
      <c r="NZD123" s="220"/>
      <c r="NZE123" s="220"/>
      <c r="NZF123" s="220"/>
      <c r="NZG123" s="220"/>
      <c r="NZH123" s="220"/>
      <c r="NZI123" s="220"/>
      <c r="NZJ123" s="220"/>
      <c r="NZK123" s="220"/>
      <c r="NZL123" s="220"/>
      <c r="NZM123" s="220"/>
      <c r="NZN123" s="220"/>
      <c r="NZO123" s="220"/>
      <c r="NZP123" s="220"/>
      <c r="NZQ123" s="220"/>
      <c r="NZR123" s="220"/>
      <c r="NZS123" s="220"/>
      <c r="NZT123" s="220"/>
      <c r="NZU123" s="220"/>
      <c r="NZV123" s="220"/>
      <c r="NZW123" s="220"/>
      <c r="NZX123" s="220"/>
      <c r="NZY123" s="220"/>
      <c r="NZZ123" s="220"/>
      <c r="OAA123" s="220"/>
      <c r="OAB123" s="220"/>
      <c r="OAC123" s="220"/>
      <c r="OAD123" s="220"/>
      <c r="OAE123" s="220"/>
      <c r="OAF123" s="220"/>
      <c r="OAG123" s="220"/>
      <c r="OAH123" s="220"/>
      <c r="OAI123" s="220"/>
      <c r="OAJ123" s="220"/>
      <c r="OAK123" s="220"/>
      <c r="OAL123" s="220"/>
      <c r="OAM123" s="220"/>
      <c r="OAN123" s="220"/>
      <c r="OAO123" s="220"/>
      <c r="OAP123" s="220"/>
      <c r="OAQ123" s="220"/>
      <c r="OAR123" s="220"/>
      <c r="OAS123" s="220"/>
      <c r="OAT123" s="220"/>
      <c r="OAU123" s="220"/>
      <c r="OAV123" s="220"/>
      <c r="OAW123" s="220"/>
      <c r="OAX123" s="220"/>
      <c r="OAY123" s="220"/>
      <c r="OAZ123" s="220"/>
      <c r="OBA123" s="220"/>
      <c r="OBB123" s="220"/>
      <c r="OBC123" s="220"/>
      <c r="OBD123" s="220"/>
      <c r="OBE123" s="220"/>
      <c r="OBF123" s="220"/>
      <c r="OBG123" s="220"/>
      <c r="OBH123" s="220"/>
      <c r="OBI123" s="220"/>
      <c r="OBJ123" s="220"/>
      <c r="OBK123" s="220"/>
      <c r="OBL123" s="220"/>
      <c r="OBM123" s="220"/>
      <c r="OBN123" s="220"/>
      <c r="OBO123" s="220"/>
      <c r="OBP123" s="220"/>
      <c r="OBQ123" s="220"/>
      <c r="OBR123" s="220"/>
      <c r="OBS123" s="220"/>
      <c r="OBT123" s="220"/>
      <c r="OBU123" s="220"/>
      <c r="OBV123" s="220"/>
      <c r="OBW123" s="220"/>
      <c r="OBX123" s="220"/>
      <c r="OBY123" s="220"/>
      <c r="OBZ123" s="220"/>
      <c r="OCA123" s="220"/>
      <c r="OCB123" s="220"/>
      <c r="OCC123" s="220"/>
      <c r="OCD123" s="220"/>
      <c r="OCE123" s="220"/>
      <c r="OCF123" s="220"/>
      <c r="OCG123" s="220"/>
      <c r="OCH123" s="220"/>
      <c r="OCI123" s="220"/>
      <c r="OCJ123" s="220"/>
      <c r="OCK123" s="220"/>
      <c r="OCL123" s="220"/>
      <c r="OCM123" s="220"/>
      <c r="OCN123" s="220"/>
      <c r="OCO123" s="220"/>
      <c r="OCP123" s="220"/>
      <c r="OCQ123" s="220"/>
      <c r="OCR123" s="220"/>
      <c r="OCS123" s="220"/>
      <c r="OCT123" s="220"/>
      <c r="OCU123" s="220"/>
      <c r="OCV123" s="220"/>
      <c r="OCW123" s="220"/>
      <c r="OCX123" s="220"/>
      <c r="OCY123" s="220"/>
      <c r="OCZ123" s="220"/>
      <c r="ODA123" s="220"/>
      <c r="ODB123" s="220"/>
      <c r="ODC123" s="220"/>
      <c r="ODD123" s="220"/>
      <c r="ODE123" s="220"/>
      <c r="ODF123" s="220"/>
      <c r="ODG123" s="220"/>
      <c r="ODH123" s="220"/>
      <c r="ODI123" s="220"/>
      <c r="ODJ123" s="220"/>
      <c r="ODK123" s="220"/>
      <c r="ODL123" s="220"/>
      <c r="ODM123" s="220"/>
      <c r="ODN123" s="220"/>
      <c r="ODO123" s="220"/>
      <c r="ODP123" s="220"/>
      <c r="ODQ123" s="220"/>
      <c r="ODR123" s="220"/>
      <c r="ODS123" s="220"/>
      <c r="ODT123" s="220"/>
      <c r="ODU123" s="220"/>
      <c r="ODV123" s="220"/>
      <c r="ODW123" s="220"/>
      <c r="ODX123" s="220"/>
      <c r="ODY123" s="220"/>
      <c r="ODZ123" s="220"/>
      <c r="OEA123" s="220"/>
      <c r="OEB123" s="220"/>
      <c r="OEC123" s="220"/>
      <c r="OED123" s="220"/>
      <c r="OEE123" s="220"/>
      <c r="OEF123" s="220"/>
      <c r="OEG123" s="220"/>
      <c r="OEH123" s="220"/>
      <c r="OEI123" s="220"/>
      <c r="OEJ123" s="220"/>
      <c r="OEK123" s="220"/>
      <c r="OEL123" s="220"/>
      <c r="OEM123" s="220"/>
      <c r="OEN123" s="220"/>
      <c r="OEO123" s="220"/>
      <c r="OEP123" s="220"/>
      <c r="OEQ123" s="220"/>
      <c r="OER123" s="220"/>
      <c r="OES123" s="220"/>
      <c r="OET123" s="220"/>
      <c r="OEU123" s="220"/>
      <c r="OEV123" s="220"/>
      <c r="OEW123" s="220"/>
      <c r="OEX123" s="220"/>
      <c r="OEY123" s="220"/>
      <c r="OEZ123" s="220"/>
      <c r="OFA123" s="220"/>
      <c r="OFB123" s="220"/>
      <c r="OFC123" s="220"/>
      <c r="OFD123" s="220"/>
      <c r="OFE123" s="220"/>
      <c r="OFF123" s="220"/>
      <c r="OFG123" s="220"/>
      <c r="OFH123" s="220"/>
      <c r="OFI123" s="220"/>
      <c r="OFJ123" s="220"/>
      <c r="OFK123" s="220"/>
      <c r="OFL123" s="220"/>
      <c r="OFM123" s="220"/>
      <c r="OFN123" s="220"/>
      <c r="OFO123" s="220"/>
      <c r="OFP123" s="220"/>
      <c r="OFQ123" s="220"/>
      <c r="OFR123" s="220"/>
      <c r="OFS123" s="220"/>
      <c r="OFT123" s="220"/>
      <c r="OFU123" s="220"/>
      <c r="OFV123" s="220"/>
      <c r="OFW123" s="220"/>
      <c r="OFX123" s="220"/>
      <c r="OFY123" s="220"/>
      <c r="OFZ123" s="220"/>
      <c r="OGA123" s="220"/>
      <c r="OGB123" s="220"/>
      <c r="OGC123" s="220"/>
      <c r="OGD123" s="220"/>
      <c r="OGE123" s="220"/>
      <c r="OGF123" s="220"/>
      <c r="OGG123" s="220"/>
      <c r="OGH123" s="220"/>
      <c r="OGI123" s="220"/>
      <c r="OGJ123" s="220"/>
      <c r="OGK123" s="220"/>
      <c r="OGL123" s="220"/>
      <c r="OGM123" s="220"/>
      <c r="OGN123" s="220"/>
      <c r="OGO123" s="220"/>
      <c r="OGP123" s="220"/>
      <c r="OGQ123" s="220"/>
      <c r="OGR123" s="220"/>
      <c r="OGS123" s="220"/>
      <c r="OGT123" s="220"/>
      <c r="OGU123" s="220"/>
      <c r="OGV123" s="220"/>
      <c r="OGW123" s="220"/>
      <c r="OGX123" s="220"/>
      <c r="OGY123" s="220"/>
      <c r="OGZ123" s="220"/>
      <c r="OHA123" s="220"/>
      <c r="OHB123" s="220"/>
      <c r="OHC123" s="220"/>
      <c r="OHD123" s="220"/>
      <c r="OHE123" s="220"/>
      <c r="OHF123" s="220"/>
      <c r="OHG123" s="220"/>
      <c r="OHH123" s="220"/>
      <c r="OHI123" s="220"/>
      <c r="OHJ123" s="220"/>
      <c r="OHK123" s="220"/>
      <c r="OHL123" s="220"/>
      <c r="OHM123" s="220"/>
      <c r="OHN123" s="220"/>
      <c r="OHO123" s="220"/>
      <c r="OHP123" s="220"/>
      <c r="OHQ123" s="220"/>
      <c r="OHR123" s="220"/>
      <c r="OHS123" s="220"/>
      <c r="OHT123" s="220"/>
      <c r="OHU123" s="220"/>
      <c r="OHV123" s="220"/>
      <c r="OHW123" s="220"/>
      <c r="OHX123" s="220"/>
      <c r="OHY123" s="220"/>
      <c r="OHZ123" s="220"/>
      <c r="OIA123" s="220"/>
      <c r="OIB123" s="220"/>
      <c r="OIC123" s="220"/>
      <c r="OID123" s="220"/>
      <c r="OIE123" s="220"/>
      <c r="OIF123" s="220"/>
      <c r="OIG123" s="220"/>
      <c r="OIH123" s="220"/>
      <c r="OII123" s="220"/>
      <c r="OIJ123" s="220"/>
      <c r="OIK123" s="220"/>
      <c r="OIL123" s="220"/>
      <c r="OIM123" s="220"/>
      <c r="OIN123" s="220"/>
      <c r="OIO123" s="220"/>
      <c r="OIP123" s="220"/>
      <c r="OIQ123" s="220"/>
      <c r="OIR123" s="220"/>
      <c r="OIS123" s="220"/>
      <c r="OIT123" s="220"/>
      <c r="OIU123" s="220"/>
      <c r="OIV123" s="220"/>
      <c r="OIW123" s="220"/>
      <c r="OIX123" s="220"/>
      <c r="OIY123" s="220"/>
      <c r="OIZ123" s="220"/>
      <c r="OJA123" s="220"/>
      <c r="OJB123" s="220"/>
      <c r="OJC123" s="220"/>
      <c r="OJD123" s="220"/>
      <c r="OJE123" s="220"/>
      <c r="OJF123" s="220"/>
      <c r="OJG123" s="220"/>
      <c r="OJH123" s="220"/>
      <c r="OJI123" s="220"/>
      <c r="OJJ123" s="220"/>
      <c r="OJK123" s="220"/>
      <c r="OJL123" s="220"/>
      <c r="OJM123" s="220"/>
      <c r="OJN123" s="220"/>
      <c r="OJO123" s="220"/>
      <c r="OJP123" s="220"/>
      <c r="OJQ123" s="220"/>
      <c r="OJR123" s="220"/>
      <c r="OJS123" s="220"/>
      <c r="OJT123" s="220"/>
      <c r="OJU123" s="220"/>
      <c r="OJV123" s="220"/>
      <c r="OJW123" s="220"/>
      <c r="OJX123" s="220"/>
      <c r="OJY123" s="220"/>
      <c r="OJZ123" s="220"/>
      <c r="OKA123" s="220"/>
      <c r="OKB123" s="220"/>
      <c r="OKC123" s="220"/>
      <c r="OKD123" s="220"/>
      <c r="OKE123" s="220"/>
      <c r="OKF123" s="220"/>
      <c r="OKG123" s="220"/>
      <c r="OKH123" s="220"/>
      <c r="OKI123" s="220"/>
      <c r="OKJ123" s="220"/>
      <c r="OKK123" s="220"/>
      <c r="OKL123" s="220"/>
      <c r="OKM123" s="220"/>
      <c r="OKN123" s="220"/>
      <c r="OKO123" s="220"/>
      <c r="OKP123" s="220"/>
      <c r="OKQ123" s="220"/>
      <c r="OKR123" s="220"/>
      <c r="OKS123" s="220"/>
      <c r="OKT123" s="220"/>
      <c r="OKU123" s="220"/>
      <c r="OKV123" s="220"/>
      <c r="OKW123" s="220"/>
      <c r="OKX123" s="220"/>
      <c r="OKY123" s="220"/>
      <c r="OKZ123" s="220"/>
      <c r="OLA123" s="220"/>
      <c r="OLB123" s="220"/>
      <c r="OLC123" s="220"/>
      <c r="OLD123" s="220"/>
      <c r="OLE123" s="220"/>
      <c r="OLF123" s="220"/>
      <c r="OLG123" s="220"/>
      <c r="OLH123" s="220"/>
      <c r="OLI123" s="220"/>
      <c r="OLJ123" s="220"/>
      <c r="OLK123" s="220"/>
      <c r="OLL123" s="220"/>
      <c r="OLM123" s="220"/>
      <c r="OLN123" s="220"/>
      <c r="OLO123" s="220"/>
      <c r="OLP123" s="220"/>
      <c r="OLQ123" s="220"/>
      <c r="OLR123" s="220"/>
      <c r="OLS123" s="220"/>
      <c r="OLT123" s="220"/>
      <c r="OLU123" s="220"/>
      <c r="OLV123" s="220"/>
      <c r="OLW123" s="220"/>
      <c r="OLX123" s="220"/>
      <c r="OLY123" s="220"/>
      <c r="OLZ123" s="220"/>
      <c r="OMA123" s="220"/>
      <c r="OMB123" s="220"/>
      <c r="OMC123" s="220"/>
      <c r="OMD123" s="220"/>
      <c r="OME123" s="220"/>
      <c r="OMF123" s="220"/>
      <c r="OMG123" s="220"/>
      <c r="OMH123" s="220"/>
      <c r="OMI123" s="220"/>
      <c r="OMJ123" s="220"/>
      <c r="OMK123" s="220"/>
      <c r="OML123" s="220"/>
      <c r="OMM123" s="220"/>
      <c r="OMN123" s="220"/>
      <c r="OMO123" s="220"/>
      <c r="OMP123" s="220"/>
      <c r="OMQ123" s="220"/>
      <c r="OMR123" s="220"/>
      <c r="OMS123" s="220"/>
      <c r="OMT123" s="220"/>
      <c r="OMU123" s="220"/>
      <c r="OMV123" s="220"/>
      <c r="OMW123" s="220"/>
      <c r="OMX123" s="220"/>
      <c r="OMY123" s="220"/>
      <c r="OMZ123" s="220"/>
      <c r="ONA123" s="220"/>
      <c r="ONB123" s="220"/>
      <c r="ONC123" s="220"/>
      <c r="OND123" s="220"/>
      <c r="ONE123" s="220"/>
      <c r="ONF123" s="220"/>
      <c r="ONG123" s="220"/>
      <c r="ONH123" s="220"/>
      <c r="ONI123" s="220"/>
      <c r="ONJ123" s="220"/>
      <c r="ONK123" s="220"/>
      <c r="ONL123" s="220"/>
      <c r="ONM123" s="220"/>
      <c r="ONN123" s="220"/>
      <c r="ONO123" s="220"/>
      <c r="ONP123" s="220"/>
      <c r="ONQ123" s="220"/>
      <c r="ONR123" s="220"/>
      <c r="ONS123" s="220"/>
      <c r="ONT123" s="220"/>
      <c r="ONU123" s="220"/>
      <c r="ONV123" s="220"/>
      <c r="ONW123" s="220"/>
      <c r="ONX123" s="220"/>
      <c r="ONY123" s="220"/>
      <c r="ONZ123" s="220"/>
      <c r="OOA123" s="220"/>
      <c r="OOB123" s="220"/>
      <c r="OOC123" s="220"/>
      <c r="OOD123" s="220"/>
      <c r="OOE123" s="220"/>
      <c r="OOF123" s="220"/>
      <c r="OOG123" s="220"/>
      <c r="OOH123" s="220"/>
      <c r="OOI123" s="220"/>
      <c r="OOJ123" s="220"/>
      <c r="OOK123" s="220"/>
      <c r="OOL123" s="220"/>
      <c r="OOM123" s="220"/>
      <c r="OON123" s="220"/>
      <c r="OOO123" s="220"/>
      <c r="OOP123" s="220"/>
      <c r="OOQ123" s="220"/>
      <c r="OOR123" s="220"/>
      <c r="OOS123" s="220"/>
      <c r="OOT123" s="220"/>
      <c r="OOU123" s="220"/>
      <c r="OOV123" s="220"/>
      <c r="OOW123" s="220"/>
      <c r="OOX123" s="220"/>
      <c r="OOY123" s="220"/>
      <c r="OOZ123" s="220"/>
      <c r="OPA123" s="220"/>
      <c r="OPB123" s="220"/>
      <c r="OPC123" s="220"/>
      <c r="OPD123" s="220"/>
      <c r="OPE123" s="220"/>
      <c r="OPF123" s="220"/>
      <c r="OPG123" s="220"/>
      <c r="OPH123" s="220"/>
      <c r="OPI123" s="220"/>
      <c r="OPJ123" s="220"/>
      <c r="OPK123" s="220"/>
      <c r="OPL123" s="220"/>
      <c r="OPM123" s="220"/>
      <c r="OPN123" s="220"/>
      <c r="OPO123" s="220"/>
      <c r="OPP123" s="220"/>
      <c r="OPQ123" s="220"/>
      <c r="OPR123" s="220"/>
      <c r="OPS123" s="220"/>
      <c r="OPT123" s="220"/>
      <c r="OPU123" s="220"/>
      <c r="OPV123" s="220"/>
      <c r="OPW123" s="220"/>
      <c r="OPX123" s="220"/>
      <c r="OPY123" s="220"/>
      <c r="OPZ123" s="220"/>
      <c r="OQA123" s="220"/>
      <c r="OQB123" s="220"/>
      <c r="OQC123" s="220"/>
      <c r="OQD123" s="220"/>
      <c r="OQE123" s="220"/>
      <c r="OQF123" s="220"/>
      <c r="OQG123" s="220"/>
      <c r="OQH123" s="220"/>
      <c r="OQI123" s="220"/>
      <c r="OQJ123" s="220"/>
      <c r="OQK123" s="220"/>
      <c r="OQL123" s="220"/>
      <c r="OQM123" s="220"/>
      <c r="OQN123" s="220"/>
      <c r="OQO123" s="220"/>
      <c r="OQP123" s="220"/>
      <c r="OQQ123" s="220"/>
      <c r="OQR123" s="220"/>
      <c r="OQS123" s="220"/>
      <c r="OQT123" s="220"/>
      <c r="OQU123" s="220"/>
      <c r="OQV123" s="220"/>
      <c r="OQW123" s="220"/>
      <c r="OQX123" s="220"/>
      <c r="OQY123" s="220"/>
      <c r="OQZ123" s="220"/>
      <c r="ORA123" s="220"/>
      <c r="ORB123" s="220"/>
      <c r="ORC123" s="220"/>
      <c r="ORD123" s="220"/>
      <c r="ORE123" s="220"/>
      <c r="ORF123" s="220"/>
      <c r="ORG123" s="220"/>
      <c r="ORH123" s="220"/>
      <c r="ORI123" s="220"/>
      <c r="ORJ123" s="220"/>
      <c r="ORK123" s="220"/>
      <c r="ORL123" s="220"/>
      <c r="ORM123" s="220"/>
      <c r="ORN123" s="220"/>
      <c r="ORO123" s="220"/>
      <c r="ORP123" s="220"/>
      <c r="ORQ123" s="220"/>
      <c r="ORR123" s="220"/>
      <c r="ORS123" s="220"/>
      <c r="ORT123" s="220"/>
      <c r="ORU123" s="220"/>
      <c r="ORV123" s="220"/>
      <c r="ORW123" s="220"/>
      <c r="ORX123" s="220"/>
      <c r="ORY123" s="220"/>
      <c r="ORZ123" s="220"/>
      <c r="OSA123" s="220"/>
      <c r="OSB123" s="220"/>
      <c r="OSC123" s="220"/>
      <c r="OSD123" s="220"/>
      <c r="OSE123" s="220"/>
      <c r="OSF123" s="220"/>
      <c r="OSG123" s="220"/>
      <c r="OSH123" s="220"/>
      <c r="OSI123" s="220"/>
      <c r="OSJ123" s="220"/>
      <c r="OSK123" s="220"/>
      <c r="OSL123" s="220"/>
      <c r="OSM123" s="220"/>
      <c r="OSN123" s="220"/>
      <c r="OSO123" s="220"/>
      <c r="OSP123" s="220"/>
      <c r="OSQ123" s="220"/>
      <c r="OSR123" s="220"/>
      <c r="OSS123" s="220"/>
      <c r="OST123" s="220"/>
      <c r="OSU123" s="220"/>
      <c r="OSV123" s="220"/>
      <c r="OSW123" s="220"/>
      <c r="OSX123" s="220"/>
      <c r="OSY123" s="220"/>
      <c r="OSZ123" s="220"/>
      <c r="OTA123" s="220"/>
      <c r="OTB123" s="220"/>
      <c r="OTC123" s="220"/>
      <c r="OTD123" s="220"/>
      <c r="OTE123" s="220"/>
      <c r="OTF123" s="220"/>
      <c r="OTG123" s="220"/>
      <c r="OTH123" s="220"/>
      <c r="OTI123" s="220"/>
      <c r="OTJ123" s="220"/>
      <c r="OTK123" s="220"/>
      <c r="OTL123" s="220"/>
      <c r="OTM123" s="220"/>
      <c r="OTN123" s="220"/>
      <c r="OTO123" s="220"/>
      <c r="OTP123" s="220"/>
      <c r="OTQ123" s="220"/>
      <c r="OTR123" s="220"/>
      <c r="OTS123" s="220"/>
      <c r="OTT123" s="220"/>
      <c r="OTU123" s="220"/>
      <c r="OTV123" s="220"/>
      <c r="OTW123" s="220"/>
      <c r="OTX123" s="220"/>
      <c r="OTY123" s="220"/>
      <c r="OTZ123" s="220"/>
      <c r="OUA123" s="220"/>
      <c r="OUB123" s="220"/>
      <c r="OUC123" s="220"/>
      <c r="OUD123" s="220"/>
      <c r="OUE123" s="220"/>
      <c r="OUF123" s="220"/>
      <c r="OUG123" s="220"/>
      <c r="OUH123" s="220"/>
      <c r="OUI123" s="220"/>
      <c r="OUJ123" s="220"/>
      <c r="OUK123" s="220"/>
      <c r="OUL123" s="220"/>
      <c r="OUM123" s="220"/>
      <c r="OUN123" s="220"/>
      <c r="OUO123" s="220"/>
      <c r="OUP123" s="220"/>
      <c r="OUQ123" s="220"/>
      <c r="OUR123" s="220"/>
      <c r="OUS123" s="220"/>
      <c r="OUT123" s="220"/>
      <c r="OUU123" s="220"/>
      <c r="OUV123" s="220"/>
      <c r="OUW123" s="220"/>
      <c r="OUX123" s="220"/>
      <c r="OUY123" s="220"/>
      <c r="OUZ123" s="220"/>
      <c r="OVA123" s="220"/>
      <c r="OVB123" s="220"/>
      <c r="OVC123" s="220"/>
      <c r="OVD123" s="220"/>
      <c r="OVE123" s="220"/>
      <c r="OVF123" s="220"/>
      <c r="OVG123" s="220"/>
      <c r="OVH123" s="220"/>
      <c r="OVI123" s="220"/>
      <c r="OVJ123" s="220"/>
      <c r="OVK123" s="220"/>
      <c r="OVL123" s="220"/>
      <c r="OVM123" s="220"/>
      <c r="OVN123" s="220"/>
      <c r="OVO123" s="220"/>
      <c r="OVP123" s="220"/>
      <c r="OVQ123" s="220"/>
      <c r="OVR123" s="220"/>
      <c r="OVS123" s="220"/>
      <c r="OVT123" s="220"/>
      <c r="OVU123" s="220"/>
      <c r="OVV123" s="220"/>
      <c r="OVW123" s="220"/>
      <c r="OVX123" s="220"/>
      <c r="OVY123" s="220"/>
      <c r="OVZ123" s="220"/>
      <c r="OWA123" s="220"/>
      <c r="OWB123" s="220"/>
      <c r="OWC123" s="220"/>
      <c r="OWD123" s="220"/>
      <c r="OWE123" s="220"/>
      <c r="OWF123" s="220"/>
      <c r="OWG123" s="220"/>
      <c r="OWH123" s="220"/>
      <c r="OWI123" s="220"/>
      <c r="OWJ123" s="220"/>
      <c r="OWK123" s="220"/>
      <c r="OWL123" s="220"/>
      <c r="OWM123" s="220"/>
      <c r="OWN123" s="220"/>
      <c r="OWO123" s="220"/>
      <c r="OWP123" s="220"/>
      <c r="OWQ123" s="220"/>
      <c r="OWR123" s="220"/>
      <c r="OWS123" s="220"/>
      <c r="OWT123" s="220"/>
      <c r="OWU123" s="220"/>
      <c r="OWV123" s="220"/>
      <c r="OWW123" s="220"/>
      <c r="OWX123" s="220"/>
      <c r="OWY123" s="220"/>
      <c r="OWZ123" s="220"/>
      <c r="OXA123" s="220"/>
      <c r="OXB123" s="220"/>
      <c r="OXC123" s="220"/>
      <c r="OXD123" s="220"/>
      <c r="OXE123" s="220"/>
      <c r="OXF123" s="220"/>
      <c r="OXG123" s="220"/>
      <c r="OXH123" s="220"/>
      <c r="OXI123" s="220"/>
      <c r="OXJ123" s="220"/>
      <c r="OXK123" s="220"/>
      <c r="OXL123" s="220"/>
      <c r="OXM123" s="220"/>
      <c r="OXN123" s="220"/>
      <c r="OXO123" s="220"/>
      <c r="OXP123" s="220"/>
      <c r="OXQ123" s="220"/>
      <c r="OXR123" s="220"/>
      <c r="OXS123" s="220"/>
      <c r="OXT123" s="220"/>
      <c r="OXU123" s="220"/>
      <c r="OXV123" s="220"/>
      <c r="OXW123" s="220"/>
      <c r="OXX123" s="220"/>
      <c r="OXY123" s="220"/>
      <c r="OXZ123" s="220"/>
      <c r="OYA123" s="220"/>
      <c r="OYB123" s="220"/>
      <c r="OYC123" s="220"/>
      <c r="OYD123" s="220"/>
      <c r="OYE123" s="220"/>
      <c r="OYF123" s="220"/>
      <c r="OYG123" s="220"/>
      <c r="OYH123" s="220"/>
      <c r="OYI123" s="220"/>
      <c r="OYJ123" s="220"/>
      <c r="OYK123" s="220"/>
      <c r="OYL123" s="220"/>
      <c r="OYM123" s="220"/>
      <c r="OYN123" s="220"/>
      <c r="OYO123" s="220"/>
      <c r="OYP123" s="220"/>
      <c r="OYQ123" s="220"/>
      <c r="OYR123" s="220"/>
      <c r="OYS123" s="220"/>
      <c r="OYT123" s="220"/>
      <c r="OYU123" s="220"/>
      <c r="OYV123" s="220"/>
      <c r="OYW123" s="220"/>
      <c r="OYX123" s="220"/>
      <c r="OYY123" s="220"/>
      <c r="OYZ123" s="220"/>
      <c r="OZA123" s="220"/>
      <c r="OZB123" s="220"/>
      <c r="OZC123" s="220"/>
      <c r="OZD123" s="220"/>
      <c r="OZE123" s="220"/>
      <c r="OZF123" s="220"/>
      <c r="OZG123" s="220"/>
      <c r="OZH123" s="220"/>
      <c r="OZI123" s="220"/>
      <c r="OZJ123" s="220"/>
      <c r="OZK123" s="220"/>
      <c r="OZL123" s="220"/>
      <c r="OZM123" s="220"/>
      <c r="OZN123" s="220"/>
      <c r="OZO123" s="220"/>
      <c r="OZP123" s="220"/>
      <c r="OZQ123" s="220"/>
      <c r="OZR123" s="220"/>
      <c r="OZS123" s="220"/>
      <c r="OZT123" s="220"/>
      <c r="OZU123" s="220"/>
      <c r="OZV123" s="220"/>
      <c r="OZW123" s="220"/>
      <c r="OZX123" s="220"/>
      <c r="OZY123" s="220"/>
      <c r="OZZ123" s="220"/>
      <c r="PAA123" s="220"/>
      <c r="PAB123" s="220"/>
      <c r="PAC123" s="220"/>
      <c r="PAD123" s="220"/>
      <c r="PAE123" s="220"/>
      <c r="PAF123" s="220"/>
      <c r="PAG123" s="220"/>
      <c r="PAH123" s="220"/>
      <c r="PAI123" s="220"/>
      <c r="PAJ123" s="220"/>
      <c r="PAK123" s="220"/>
      <c r="PAL123" s="220"/>
      <c r="PAM123" s="220"/>
      <c r="PAN123" s="220"/>
      <c r="PAO123" s="220"/>
      <c r="PAP123" s="220"/>
      <c r="PAQ123" s="220"/>
      <c r="PAR123" s="220"/>
      <c r="PAS123" s="220"/>
      <c r="PAT123" s="220"/>
      <c r="PAU123" s="220"/>
      <c r="PAV123" s="220"/>
      <c r="PAW123" s="220"/>
      <c r="PAX123" s="220"/>
      <c r="PAY123" s="220"/>
      <c r="PAZ123" s="220"/>
      <c r="PBA123" s="220"/>
      <c r="PBB123" s="220"/>
      <c r="PBC123" s="220"/>
      <c r="PBD123" s="220"/>
      <c r="PBE123" s="220"/>
      <c r="PBF123" s="220"/>
      <c r="PBG123" s="220"/>
      <c r="PBH123" s="220"/>
      <c r="PBI123" s="220"/>
      <c r="PBJ123" s="220"/>
      <c r="PBK123" s="220"/>
      <c r="PBL123" s="220"/>
      <c r="PBM123" s="220"/>
      <c r="PBN123" s="220"/>
      <c r="PBO123" s="220"/>
      <c r="PBP123" s="220"/>
      <c r="PBQ123" s="220"/>
      <c r="PBR123" s="220"/>
      <c r="PBS123" s="220"/>
      <c r="PBT123" s="220"/>
      <c r="PBU123" s="220"/>
      <c r="PBV123" s="220"/>
      <c r="PBW123" s="220"/>
      <c r="PBX123" s="220"/>
      <c r="PBY123" s="220"/>
      <c r="PBZ123" s="220"/>
      <c r="PCA123" s="220"/>
      <c r="PCB123" s="220"/>
      <c r="PCC123" s="220"/>
      <c r="PCD123" s="220"/>
      <c r="PCE123" s="220"/>
      <c r="PCF123" s="220"/>
      <c r="PCG123" s="220"/>
      <c r="PCH123" s="220"/>
      <c r="PCI123" s="220"/>
      <c r="PCJ123" s="220"/>
      <c r="PCK123" s="220"/>
      <c r="PCL123" s="220"/>
      <c r="PCM123" s="220"/>
      <c r="PCN123" s="220"/>
      <c r="PCO123" s="220"/>
      <c r="PCP123" s="220"/>
      <c r="PCQ123" s="220"/>
      <c r="PCR123" s="220"/>
      <c r="PCS123" s="220"/>
      <c r="PCT123" s="220"/>
      <c r="PCU123" s="220"/>
      <c r="PCV123" s="220"/>
      <c r="PCW123" s="220"/>
      <c r="PCX123" s="220"/>
      <c r="PCY123" s="220"/>
      <c r="PCZ123" s="220"/>
      <c r="PDA123" s="220"/>
      <c r="PDB123" s="220"/>
      <c r="PDC123" s="220"/>
      <c r="PDD123" s="220"/>
      <c r="PDE123" s="220"/>
      <c r="PDF123" s="220"/>
      <c r="PDG123" s="220"/>
      <c r="PDH123" s="220"/>
      <c r="PDI123" s="220"/>
      <c r="PDJ123" s="220"/>
      <c r="PDK123" s="220"/>
      <c r="PDL123" s="220"/>
      <c r="PDM123" s="220"/>
      <c r="PDN123" s="220"/>
      <c r="PDO123" s="220"/>
      <c r="PDP123" s="220"/>
      <c r="PDQ123" s="220"/>
      <c r="PDR123" s="220"/>
      <c r="PDS123" s="220"/>
      <c r="PDT123" s="220"/>
      <c r="PDU123" s="220"/>
      <c r="PDV123" s="220"/>
      <c r="PDW123" s="220"/>
      <c r="PDX123" s="220"/>
      <c r="PDY123" s="220"/>
      <c r="PDZ123" s="220"/>
      <c r="PEA123" s="220"/>
      <c r="PEB123" s="220"/>
      <c r="PEC123" s="220"/>
      <c r="PED123" s="220"/>
      <c r="PEE123" s="220"/>
      <c r="PEF123" s="220"/>
      <c r="PEG123" s="220"/>
      <c r="PEH123" s="220"/>
      <c r="PEI123" s="220"/>
      <c r="PEJ123" s="220"/>
      <c r="PEK123" s="220"/>
      <c r="PEL123" s="220"/>
      <c r="PEM123" s="220"/>
      <c r="PEN123" s="220"/>
      <c r="PEO123" s="220"/>
      <c r="PEP123" s="220"/>
      <c r="PEQ123" s="220"/>
      <c r="PER123" s="220"/>
      <c r="PES123" s="220"/>
      <c r="PET123" s="220"/>
      <c r="PEU123" s="220"/>
      <c r="PEV123" s="220"/>
      <c r="PEW123" s="220"/>
      <c r="PEX123" s="220"/>
      <c r="PEY123" s="220"/>
      <c r="PEZ123" s="220"/>
      <c r="PFA123" s="220"/>
      <c r="PFB123" s="220"/>
      <c r="PFC123" s="220"/>
      <c r="PFD123" s="220"/>
      <c r="PFE123" s="220"/>
      <c r="PFF123" s="220"/>
      <c r="PFG123" s="220"/>
      <c r="PFH123" s="220"/>
      <c r="PFI123" s="220"/>
      <c r="PFJ123" s="220"/>
      <c r="PFK123" s="220"/>
      <c r="PFL123" s="220"/>
      <c r="PFM123" s="220"/>
      <c r="PFN123" s="220"/>
      <c r="PFO123" s="220"/>
      <c r="PFP123" s="220"/>
      <c r="PFQ123" s="220"/>
      <c r="PFR123" s="220"/>
      <c r="PFS123" s="220"/>
      <c r="PFT123" s="220"/>
      <c r="PFU123" s="220"/>
      <c r="PFV123" s="220"/>
      <c r="PFW123" s="220"/>
      <c r="PFX123" s="220"/>
      <c r="PFY123" s="220"/>
      <c r="PFZ123" s="220"/>
      <c r="PGA123" s="220"/>
      <c r="PGB123" s="220"/>
      <c r="PGC123" s="220"/>
      <c r="PGD123" s="220"/>
      <c r="PGE123" s="220"/>
      <c r="PGF123" s="220"/>
      <c r="PGG123" s="220"/>
      <c r="PGH123" s="220"/>
      <c r="PGI123" s="220"/>
      <c r="PGJ123" s="220"/>
      <c r="PGK123" s="220"/>
      <c r="PGL123" s="220"/>
      <c r="PGM123" s="220"/>
      <c r="PGN123" s="220"/>
      <c r="PGO123" s="220"/>
      <c r="PGP123" s="220"/>
      <c r="PGQ123" s="220"/>
      <c r="PGR123" s="220"/>
      <c r="PGS123" s="220"/>
      <c r="PGT123" s="220"/>
      <c r="PGU123" s="220"/>
      <c r="PGV123" s="220"/>
      <c r="PGW123" s="220"/>
      <c r="PGX123" s="220"/>
      <c r="PGY123" s="220"/>
      <c r="PGZ123" s="220"/>
      <c r="PHA123" s="220"/>
      <c r="PHB123" s="220"/>
      <c r="PHC123" s="220"/>
      <c r="PHD123" s="220"/>
      <c r="PHE123" s="220"/>
      <c r="PHF123" s="220"/>
      <c r="PHG123" s="220"/>
      <c r="PHH123" s="220"/>
      <c r="PHI123" s="220"/>
      <c r="PHJ123" s="220"/>
      <c r="PHK123" s="220"/>
      <c r="PHL123" s="220"/>
      <c r="PHM123" s="220"/>
      <c r="PHN123" s="220"/>
      <c r="PHO123" s="220"/>
      <c r="PHP123" s="220"/>
      <c r="PHQ123" s="220"/>
      <c r="PHR123" s="220"/>
      <c r="PHS123" s="220"/>
      <c r="PHT123" s="220"/>
      <c r="PHU123" s="220"/>
      <c r="PHV123" s="220"/>
      <c r="PHW123" s="220"/>
      <c r="PHX123" s="220"/>
      <c r="PHY123" s="220"/>
      <c r="PHZ123" s="220"/>
      <c r="PIA123" s="220"/>
      <c r="PIB123" s="220"/>
      <c r="PIC123" s="220"/>
      <c r="PID123" s="220"/>
      <c r="PIE123" s="220"/>
      <c r="PIF123" s="220"/>
      <c r="PIG123" s="220"/>
      <c r="PIH123" s="220"/>
      <c r="PII123" s="220"/>
      <c r="PIJ123" s="220"/>
      <c r="PIK123" s="220"/>
      <c r="PIL123" s="220"/>
      <c r="PIM123" s="220"/>
      <c r="PIN123" s="220"/>
      <c r="PIO123" s="220"/>
      <c r="PIP123" s="220"/>
      <c r="PIQ123" s="220"/>
      <c r="PIR123" s="220"/>
      <c r="PIS123" s="220"/>
      <c r="PIT123" s="220"/>
      <c r="PIU123" s="220"/>
      <c r="PIV123" s="220"/>
      <c r="PIW123" s="220"/>
      <c r="PIX123" s="220"/>
      <c r="PIY123" s="220"/>
      <c r="PIZ123" s="220"/>
      <c r="PJA123" s="220"/>
      <c r="PJB123" s="220"/>
      <c r="PJC123" s="220"/>
      <c r="PJD123" s="220"/>
      <c r="PJE123" s="220"/>
      <c r="PJF123" s="220"/>
      <c r="PJG123" s="220"/>
      <c r="PJH123" s="220"/>
      <c r="PJI123" s="220"/>
      <c r="PJJ123" s="220"/>
      <c r="PJK123" s="220"/>
      <c r="PJL123" s="220"/>
      <c r="PJM123" s="220"/>
      <c r="PJN123" s="220"/>
      <c r="PJO123" s="220"/>
      <c r="PJP123" s="220"/>
      <c r="PJQ123" s="220"/>
      <c r="PJR123" s="220"/>
      <c r="PJS123" s="220"/>
      <c r="PJT123" s="220"/>
      <c r="PJU123" s="220"/>
      <c r="PJV123" s="220"/>
      <c r="PJW123" s="220"/>
      <c r="PJX123" s="220"/>
      <c r="PJY123" s="220"/>
      <c r="PJZ123" s="220"/>
      <c r="PKA123" s="220"/>
      <c r="PKB123" s="220"/>
      <c r="PKC123" s="220"/>
      <c r="PKD123" s="220"/>
      <c r="PKE123" s="220"/>
      <c r="PKF123" s="220"/>
      <c r="PKG123" s="220"/>
      <c r="PKH123" s="220"/>
      <c r="PKI123" s="220"/>
      <c r="PKJ123" s="220"/>
      <c r="PKK123" s="220"/>
      <c r="PKL123" s="220"/>
      <c r="PKM123" s="220"/>
      <c r="PKN123" s="220"/>
      <c r="PKO123" s="220"/>
      <c r="PKP123" s="220"/>
      <c r="PKQ123" s="220"/>
      <c r="PKR123" s="220"/>
      <c r="PKS123" s="220"/>
      <c r="PKT123" s="220"/>
      <c r="PKU123" s="220"/>
      <c r="PKV123" s="220"/>
      <c r="PKW123" s="220"/>
      <c r="PKX123" s="220"/>
      <c r="PKY123" s="220"/>
      <c r="PKZ123" s="220"/>
      <c r="PLA123" s="220"/>
      <c r="PLB123" s="220"/>
      <c r="PLC123" s="220"/>
      <c r="PLD123" s="220"/>
      <c r="PLE123" s="220"/>
      <c r="PLF123" s="220"/>
      <c r="PLG123" s="220"/>
      <c r="PLH123" s="220"/>
      <c r="PLI123" s="220"/>
      <c r="PLJ123" s="220"/>
      <c r="PLK123" s="220"/>
      <c r="PLL123" s="220"/>
      <c r="PLM123" s="220"/>
      <c r="PLN123" s="220"/>
      <c r="PLO123" s="220"/>
      <c r="PLP123" s="220"/>
      <c r="PLQ123" s="220"/>
      <c r="PLR123" s="220"/>
      <c r="PLS123" s="220"/>
      <c r="PLT123" s="220"/>
      <c r="PLU123" s="220"/>
      <c r="PLV123" s="220"/>
      <c r="PLW123" s="220"/>
      <c r="PLX123" s="220"/>
      <c r="PLY123" s="220"/>
      <c r="PLZ123" s="220"/>
      <c r="PMA123" s="220"/>
      <c r="PMB123" s="220"/>
      <c r="PMC123" s="220"/>
      <c r="PMD123" s="220"/>
      <c r="PME123" s="220"/>
      <c r="PMF123" s="220"/>
      <c r="PMG123" s="220"/>
      <c r="PMH123" s="220"/>
      <c r="PMI123" s="220"/>
      <c r="PMJ123" s="220"/>
      <c r="PMK123" s="220"/>
      <c r="PML123" s="220"/>
      <c r="PMM123" s="220"/>
      <c r="PMN123" s="220"/>
      <c r="PMO123" s="220"/>
      <c r="PMP123" s="220"/>
      <c r="PMQ123" s="220"/>
      <c r="PMR123" s="220"/>
      <c r="PMS123" s="220"/>
      <c r="PMT123" s="220"/>
      <c r="PMU123" s="220"/>
      <c r="PMV123" s="220"/>
      <c r="PMW123" s="220"/>
      <c r="PMX123" s="220"/>
      <c r="PMY123" s="220"/>
      <c r="PMZ123" s="220"/>
      <c r="PNA123" s="220"/>
      <c r="PNB123" s="220"/>
      <c r="PNC123" s="220"/>
      <c r="PND123" s="220"/>
      <c r="PNE123" s="220"/>
      <c r="PNF123" s="220"/>
      <c r="PNG123" s="220"/>
      <c r="PNH123" s="220"/>
      <c r="PNI123" s="220"/>
      <c r="PNJ123" s="220"/>
      <c r="PNK123" s="220"/>
      <c r="PNL123" s="220"/>
      <c r="PNM123" s="220"/>
      <c r="PNN123" s="220"/>
      <c r="PNO123" s="220"/>
      <c r="PNP123" s="220"/>
      <c r="PNQ123" s="220"/>
      <c r="PNR123" s="220"/>
      <c r="PNS123" s="220"/>
      <c r="PNT123" s="220"/>
      <c r="PNU123" s="220"/>
      <c r="PNV123" s="220"/>
      <c r="PNW123" s="220"/>
      <c r="PNX123" s="220"/>
      <c r="PNY123" s="220"/>
      <c r="PNZ123" s="220"/>
      <c r="POA123" s="220"/>
      <c r="POB123" s="220"/>
      <c r="POC123" s="220"/>
      <c r="POD123" s="220"/>
      <c r="POE123" s="220"/>
      <c r="POF123" s="220"/>
      <c r="POG123" s="220"/>
      <c r="POH123" s="220"/>
      <c r="POI123" s="220"/>
      <c r="POJ123" s="220"/>
      <c r="POK123" s="220"/>
      <c r="POL123" s="220"/>
      <c r="POM123" s="220"/>
      <c r="PON123" s="220"/>
      <c r="POO123" s="220"/>
      <c r="POP123" s="220"/>
      <c r="POQ123" s="220"/>
      <c r="POR123" s="220"/>
      <c r="POS123" s="220"/>
      <c r="POT123" s="220"/>
      <c r="POU123" s="220"/>
      <c r="POV123" s="220"/>
      <c r="POW123" s="220"/>
      <c r="POX123" s="220"/>
      <c r="POY123" s="220"/>
      <c r="POZ123" s="220"/>
      <c r="PPA123" s="220"/>
      <c r="PPB123" s="220"/>
      <c r="PPC123" s="220"/>
      <c r="PPD123" s="220"/>
      <c r="PPE123" s="220"/>
      <c r="PPF123" s="220"/>
      <c r="PPG123" s="220"/>
      <c r="PPH123" s="220"/>
      <c r="PPI123" s="220"/>
      <c r="PPJ123" s="220"/>
      <c r="PPK123" s="220"/>
      <c r="PPL123" s="220"/>
      <c r="PPM123" s="220"/>
      <c r="PPN123" s="220"/>
      <c r="PPO123" s="220"/>
      <c r="PPP123" s="220"/>
      <c r="PPQ123" s="220"/>
      <c r="PPR123" s="220"/>
      <c r="PPS123" s="220"/>
      <c r="PPT123" s="220"/>
      <c r="PPU123" s="220"/>
      <c r="PPV123" s="220"/>
      <c r="PPW123" s="220"/>
      <c r="PPX123" s="220"/>
      <c r="PPY123" s="220"/>
      <c r="PPZ123" s="220"/>
      <c r="PQA123" s="220"/>
      <c r="PQB123" s="220"/>
      <c r="PQC123" s="220"/>
      <c r="PQD123" s="220"/>
      <c r="PQE123" s="220"/>
      <c r="PQF123" s="220"/>
      <c r="PQG123" s="220"/>
      <c r="PQH123" s="220"/>
      <c r="PQI123" s="220"/>
      <c r="PQJ123" s="220"/>
      <c r="PQK123" s="220"/>
      <c r="PQL123" s="220"/>
      <c r="PQM123" s="220"/>
      <c r="PQN123" s="220"/>
      <c r="PQO123" s="220"/>
      <c r="PQP123" s="220"/>
      <c r="PQQ123" s="220"/>
      <c r="PQR123" s="220"/>
      <c r="PQS123" s="220"/>
      <c r="PQT123" s="220"/>
      <c r="PQU123" s="220"/>
      <c r="PQV123" s="220"/>
      <c r="PQW123" s="220"/>
      <c r="PQX123" s="220"/>
      <c r="PQY123" s="220"/>
      <c r="PQZ123" s="220"/>
      <c r="PRA123" s="220"/>
      <c r="PRB123" s="220"/>
      <c r="PRC123" s="220"/>
      <c r="PRD123" s="220"/>
      <c r="PRE123" s="220"/>
      <c r="PRF123" s="220"/>
      <c r="PRG123" s="220"/>
      <c r="PRH123" s="220"/>
      <c r="PRI123" s="220"/>
      <c r="PRJ123" s="220"/>
      <c r="PRK123" s="220"/>
      <c r="PRL123" s="220"/>
      <c r="PRM123" s="220"/>
      <c r="PRN123" s="220"/>
      <c r="PRO123" s="220"/>
      <c r="PRP123" s="220"/>
      <c r="PRQ123" s="220"/>
      <c r="PRR123" s="220"/>
      <c r="PRS123" s="220"/>
      <c r="PRT123" s="220"/>
      <c r="PRU123" s="220"/>
      <c r="PRV123" s="220"/>
      <c r="PRW123" s="220"/>
      <c r="PRX123" s="220"/>
      <c r="PRY123" s="220"/>
      <c r="PRZ123" s="220"/>
      <c r="PSA123" s="220"/>
      <c r="PSB123" s="220"/>
      <c r="PSC123" s="220"/>
      <c r="PSD123" s="220"/>
      <c r="PSE123" s="220"/>
      <c r="PSF123" s="220"/>
      <c r="PSG123" s="220"/>
      <c r="PSH123" s="220"/>
      <c r="PSI123" s="220"/>
      <c r="PSJ123" s="220"/>
      <c r="PSK123" s="220"/>
      <c r="PSL123" s="220"/>
      <c r="PSM123" s="220"/>
      <c r="PSN123" s="220"/>
      <c r="PSO123" s="220"/>
      <c r="PSP123" s="220"/>
      <c r="PSQ123" s="220"/>
      <c r="PSR123" s="220"/>
      <c r="PSS123" s="220"/>
      <c r="PST123" s="220"/>
      <c r="PSU123" s="220"/>
      <c r="PSV123" s="220"/>
      <c r="PSW123" s="220"/>
      <c r="PSX123" s="220"/>
      <c r="PSY123" s="220"/>
      <c r="PSZ123" s="220"/>
      <c r="PTA123" s="220"/>
      <c r="PTB123" s="220"/>
      <c r="PTC123" s="220"/>
      <c r="PTD123" s="220"/>
      <c r="PTE123" s="220"/>
      <c r="PTF123" s="220"/>
      <c r="PTG123" s="220"/>
      <c r="PTH123" s="220"/>
      <c r="PTI123" s="220"/>
      <c r="PTJ123" s="220"/>
      <c r="PTK123" s="220"/>
      <c r="PTL123" s="220"/>
      <c r="PTM123" s="220"/>
      <c r="PTN123" s="220"/>
      <c r="PTO123" s="220"/>
      <c r="PTP123" s="220"/>
      <c r="PTQ123" s="220"/>
      <c r="PTR123" s="220"/>
      <c r="PTS123" s="220"/>
      <c r="PTT123" s="220"/>
      <c r="PTU123" s="220"/>
      <c r="PTV123" s="220"/>
      <c r="PTW123" s="220"/>
      <c r="PTX123" s="220"/>
      <c r="PTY123" s="220"/>
      <c r="PTZ123" s="220"/>
      <c r="PUA123" s="220"/>
      <c r="PUB123" s="220"/>
      <c r="PUC123" s="220"/>
      <c r="PUD123" s="220"/>
      <c r="PUE123" s="220"/>
      <c r="PUF123" s="220"/>
      <c r="PUG123" s="220"/>
      <c r="PUH123" s="220"/>
      <c r="PUI123" s="220"/>
      <c r="PUJ123" s="220"/>
      <c r="PUK123" s="220"/>
      <c r="PUL123" s="220"/>
      <c r="PUM123" s="220"/>
      <c r="PUN123" s="220"/>
      <c r="PUO123" s="220"/>
      <c r="PUP123" s="220"/>
      <c r="PUQ123" s="220"/>
      <c r="PUR123" s="220"/>
      <c r="PUS123" s="220"/>
      <c r="PUT123" s="220"/>
      <c r="PUU123" s="220"/>
      <c r="PUV123" s="220"/>
      <c r="PUW123" s="220"/>
      <c r="PUX123" s="220"/>
      <c r="PUY123" s="220"/>
      <c r="PUZ123" s="220"/>
      <c r="PVA123" s="220"/>
      <c r="PVB123" s="220"/>
      <c r="PVC123" s="220"/>
      <c r="PVD123" s="220"/>
      <c r="PVE123" s="220"/>
      <c r="PVF123" s="220"/>
      <c r="PVG123" s="220"/>
      <c r="PVH123" s="220"/>
      <c r="PVI123" s="220"/>
      <c r="PVJ123" s="220"/>
      <c r="PVK123" s="220"/>
      <c r="PVL123" s="220"/>
      <c r="PVM123" s="220"/>
      <c r="PVN123" s="220"/>
      <c r="PVO123" s="220"/>
      <c r="PVP123" s="220"/>
      <c r="PVQ123" s="220"/>
      <c r="PVR123" s="220"/>
      <c r="PVS123" s="220"/>
      <c r="PVT123" s="220"/>
      <c r="PVU123" s="220"/>
      <c r="PVV123" s="220"/>
      <c r="PVW123" s="220"/>
      <c r="PVX123" s="220"/>
      <c r="PVY123" s="220"/>
      <c r="PVZ123" s="220"/>
      <c r="PWA123" s="220"/>
      <c r="PWB123" s="220"/>
      <c r="PWC123" s="220"/>
      <c r="PWD123" s="220"/>
      <c r="PWE123" s="220"/>
      <c r="PWF123" s="220"/>
      <c r="PWG123" s="220"/>
      <c r="PWH123" s="220"/>
      <c r="PWI123" s="220"/>
      <c r="PWJ123" s="220"/>
      <c r="PWK123" s="220"/>
      <c r="PWL123" s="220"/>
      <c r="PWM123" s="220"/>
      <c r="PWN123" s="220"/>
      <c r="PWO123" s="220"/>
      <c r="PWP123" s="220"/>
      <c r="PWQ123" s="220"/>
      <c r="PWR123" s="220"/>
      <c r="PWS123" s="220"/>
      <c r="PWT123" s="220"/>
      <c r="PWU123" s="220"/>
      <c r="PWV123" s="220"/>
      <c r="PWW123" s="220"/>
      <c r="PWX123" s="220"/>
      <c r="PWY123" s="220"/>
      <c r="PWZ123" s="220"/>
      <c r="PXA123" s="220"/>
      <c r="PXB123" s="220"/>
      <c r="PXC123" s="220"/>
      <c r="PXD123" s="220"/>
      <c r="PXE123" s="220"/>
      <c r="PXF123" s="220"/>
      <c r="PXG123" s="220"/>
      <c r="PXH123" s="220"/>
      <c r="PXI123" s="220"/>
      <c r="PXJ123" s="220"/>
      <c r="PXK123" s="220"/>
      <c r="PXL123" s="220"/>
      <c r="PXM123" s="220"/>
      <c r="PXN123" s="220"/>
      <c r="PXO123" s="220"/>
      <c r="PXP123" s="220"/>
      <c r="PXQ123" s="220"/>
      <c r="PXR123" s="220"/>
      <c r="PXS123" s="220"/>
      <c r="PXT123" s="220"/>
      <c r="PXU123" s="220"/>
      <c r="PXV123" s="220"/>
      <c r="PXW123" s="220"/>
      <c r="PXX123" s="220"/>
      <c r="PXY123" s="220"/>
      <c r="PXZ123" s="220"/>
      <c r="PYA123" s="220"/>
      <c r="PYB123" s="220"/>
      <c r="PYC123" s="220"/>
      <c r="PYD123" s="220"/>
      <c r="PYE123" s="220"/>
      <c r="PYF123" s="220"/>
      <c r="PYG123" s="220"/>
      <c r="PYH123" s="220"/>
      <c r="PYI123" s="220"/>
      <c r="PYJ123" s="220"/>
      <c r="PYK123" s="220"/>
      <c r="PYL123" s="220"/>
      <c r="PYM123" s="220"/>
      <c r="PYN123" s="220"/>
      <c r="PYO123" s="220"/>
      <c r="PYP123" s="220"/>
      <c r="PYQ123" s="220"/>
      <c r="PYR123" s="220"/>
      <c r="PYS123" s="220"/>
      <c r="PYT123" s="220"/>
      <c r="PYU123" s="220"/>
      <c r="PYV123" s="220"/>
      <c r="PYW123" s="220"/>
      <c r="PYX123" s="220"/>
      <c r="PYY123" s="220"/>
      <c r="PYZ123" s="220"/>
      <c r="PZA123" s="220"/>
      <c r="PZB123" s="220"/>
      <c r="PZC123" s="220"/>
      <c r="PZD123" s="220"/>
      <c r="PZE123" s="220"/>
      <c r="PZF123" s="220"/>
      <c r="PZG123" s="220"/>
      <c r="PZH123" s="220"/>
      <c r="PZI123" s="220"/>
      <c r="PZJ123" s="220"/>
      <c r="PZK123" s="220"/>
      <c r="PZL123" s="220"/>
      <c r="PZM123" s="220"/>
      <c r="PZN123" s="220"/>
      <c r="PZO123" s="220"/>
      <c r="PZP123" s="220"/>
      <c r="PZQ123" s="220"/>
      <c r="PZR123" s="220"/>
      <c r="PZS123" s="220"/>
      <c r="PZT123" s="220"/>
      <c r="PZU123" s="220"/>
      <c r="PZV123" s="220"/>
      <c r="PZW123" s="220"/>
      <c r="PZX123" s="220"/>
      <c r="PZY123" s="220"/>
      <c r="PZZ123" s="220"/>
      <c r="QAA123" s="220"/>
      <c r="QAB123" s="220"/>
      <c r="QAC123" s="220"/>
      <c r="QAD123" s="220"/>
      <c r="QAE123" s="220"/>
      <c r="QAF123" s="220"/>
      <c r="QAG123" s="220"/>
      <c r="QAH123" s="220"/>
      <c r="QAI123" s="220"/>
      <c r="QAJ123" s="220"/>
      <c r="QAK123" s="220"/>
      <c r="QAL123" s="220"/>
      <c r="QAM123" s="220"/>
      <c r="QAN123" s="220"/>
      <c r="QAO123" s="220"/>
      <c r="QAP123" s="220"/>
      <c r="QAQ123" s="220"/>
      <c r="QAR123" s="220"/>
      <c r="QAS123" s="220"/>
      <c r="QAT123" s="220"/>
      <c r="QAU123" s="220"/>
      <c r="QAV123" s="220"/>
      <c r="QAW123" s="220"/>
      <c r="QAX123" s="220"/>
      <c r="QAY123" s="220"/>
      <c r="QAZ123" s="220"/>
      <c r="QBA123" s="220"/>
      <c r="QBB123" s="220"/>
      <c r="QBC123" s="220"/>
      <c r="QBD123" s="220"/>
      <c r="QBE123" s="220"/>
      <c r="QBF123" s="220"/>
      <c r="QBG123" s="220"/>
      <c r="QBH123" s="220"/>
      <c r="QBI123" s="220"/>
      <c r="QBJ123" s="220"/>
      <c r="QBK123" s="220"/>
      <c r="QBL123" s="220"/>
      <c r="QBM123" s="220"/>
      <c r="QBN123" s="220"/>
      <c r="QBO123" s="220"/>
      <c r="QBP123" s="220"/>
      <c r="QBQ123" s="220"/>
      <c r="QBR123" s="220"/>
      <c r="QBS123" s="220"/>
      <c r="QBT123" s="220"/>
      <c r="QBU123" s="220"/>
      <c r="QBV123" s="220"/>
      <c r="QBW123" s="220"/>
      <c r="QBX123" s="220"/>
      <c r="QBY123" s="220"/>
      <c r="QBZ123" s="220"/>
      <c r="QCA123" s="220"/>
      <c r="QCB123" s="220"/>
      <c r="QCC123" s="220"/>
      <c r="QCD123" s="220"/>
      <c r="QCE123" s="220"/>
      <c r="QCF123" s="220"/>
      <c r="QCG123" s="220"/>
      <c r="QCH123" s="220"/>
      <c r="QCI123" s="220"/>
      <c r="QCJ123" s="220"/>
      <c r="QCK123" s="220"/>
      <c r="QCL123" s="220"/>
      <c r="QCM123" s="220"/>
      <c r="QCN123" s="220"/>
      <c r="QCO123" s="220"/>
      <c r="QCP123" s="220"/>
      <c r="QCQ123" s="220"/>
      <c r="QCR123" s="220"/>
      <c r="QCS123" s="220"/>
      <c r="QCT123" s="220"/>
      <c r="QCU123" s="220"/>
      <c r="QCV123" s="220"/>
      <c r="QCW123" s="220"/>
      <c r="QCX123" s="220"/>
      <c r="QCY123" s="220"/>
      <c r="QCZ123" s="220"/>
      <c r="QDA123" s="220"/>
      <c r="QDB123" s="220"/>
      <c r="QDC123" s="220"/>
      <c r="QDD123" s="220"/>
      <c r="QDE123" s="220"/>
      <c r="QDF123" s="220"/>
      <c r="QDG123" s="220"/>
      <c r="QDH123" s="220"/>
      <c r="QDI123" s="220"/>
      <c r="QDJ123" s="220"/>
      <c r="QDK123" s="220"/>
      <c r="QDL123" s="220"/>
      <c r="QDM123" s="220"/>
      <c r="QDN123" s="220"/>
      <c r="QDO123" s="220"/>
      <c r="QDP123" s="220"/>
      <c r="QDQ123" s="220"/>
      <c r="QDR123" s="220"/>
      <c r="QDS123" s="220"/>
      <c r="QDT123" s="220"/>
      <c r="QDU123" s="220"/>
      <c r="QDV123" s="220"/>
      <c r="QDW123" s="220"/>
      <c r="QDX123" s="220"/>
      <c r="QDY123" s="220"/>
      <c r="QDZ123" s="220"/>
      <c r="QEA123" s="220"/>
      <c r="QEB123" s="220"/>
      <c r="QEC123" s="220"/>
      <c r="QED123" s="220"/>
      <c r="QEE123" s="220"/>
      <c r="QEF123" s="220"/>
      <c r="QEG123" s="220"/>
      <c r="QEH123" s="220"/>
      <c r="QEI123" s="220"/>
      <c r="QEJ123" s="220"/>
      <c r="QEK123" s="220"/>
      <c r="QEL123" s="220"/>
      <c r="QEM123" s="220"/>
      <c r="QEN123" s="220"/>
      <c r="QEO123" s="220"/>
      <c r="QEP123" s="220"/>
      <c r="QEQ123" s="220"/>
      <c r="QER123" s="220"/>
      <c r="QES123" s="220"/>
      <c r="QET123" s="220"/>
      <c r="QEU123" s="220"/>
      <c r="QEV123" s="220"/>
      <c r="QEW123" s="220"/>
      <c r="QEX123" s="220"/>
      <c r="QEY123" s="220"/>
      <c r="QEZ123" s="220"/>
      <c r="QFA123" s="220"/>
      <c r="QFB123" s="220"/>
      <c r="QFC123" s="220"/>
      <c r="QFD123" s="220"/>
      <c r="QFE123" s="220"/>
      <c r="QFF123" s="220"/>
      <c r="QFG123" s="220"/>
      <c r="QFH123" s="220"/>
      <c r="QFI123" s="220"/>
      <c r="QFJ123" s="220"/>
      <c r="QFK123" s="220"/>
      <c r="QFL123" s="220"/>
      <c r="QFM123" s="220"/>
      <c r="QFN123" s="220"/>
      <c r="QFO123" s="220"/>
      <c r="QFP123" s="220"/>
      <c r="QFQ123" s="220"/>
      <c r="QFR123" s="220"/>
      <c r="QFS123" s="220"/>
      <c r="QFT123" s="220"/>
      <c r="QFU123" s="220"/>
      <c r="QFV123" s="220"/>
      <c r="QFW123" s="220"/>
      <c r="QFX123" s="220"/>
      <c r="QFY123" s="220"/>
      <c r="QFZ123" s="220"/>
      <c r="QGA123" s="220"/>
      <c r="QGB123" s="220"/>
      <c r="QGC123" s="220"/>
      <c r="QGD123" s="220"/>
      <c r="QGE123" s="220"/>
      <c r="QGF123" s="220"/>
      <c r="QGG123" s="220"/>
      <c r="QGH123" s="220"/>
      <c r="QGI123" s="220"/>
      <c r="QGJ123" s="220"/>
      <c r="QGK123" s="220"/>
      <c r="QGL123" s="220"/>
      <c r="QGM123" s="220"/>
      <c r="QGN123" s="220"/>
      <c r="QGO123" s="220"/>
      <c r="QGP123" s="220"/>
      <c r="QGQ123" s="220"/>
      <c r="QGR123" s="220"/>
      <c r="QGS123" s="220"/>
      <c r="QGT123" s="220"/>
      <c r="QGU123" s="220"/>
      <c r="QGV123" s="220"/>
      <c r="QGW123" s="220"/>
      <c r="QGX123" s="220"/>
      <c r="QGY123" s="220"/>
      <c r="QGZ123" s="220"/>
      <c r="QHA123" s="220"/>
      <c r="QHB123" s="220"/>
      <c r="QHC123" s="220"/>
      <c r="QHD123" s="220"/>
      <c r="QHE123" s="220"/>
      <c r="QHF123" s="220"/>
      <c r="QHG123" s="220"/>
      <c r="QHH123" s="220"/>
      <c r="QHI123" s="220"/>
      <c r="QHJ123" s="220"/>
      <c r="QHK123" s="220"/>
      <c r="QHL123" s="220"/>
      <c r="QHM123" s="220"/>
      <c r="QHN123" s="220"/>
      <c r="QHO123" s="220"/>
      <c r="QHP123" s="220"/>
      <c r="QHQ123" s="220"/>
      <c r="QHR123" s="220"/>
      <c r="QHS123" s="220"/>
      <c r="QHT123" s="220"/>
      <c r="QHU123" s="220"/>
      <c r="QHV123" s="220"/>
      <c r="QHW123" s="220"/>
      <c r="QHX123" s="220"/>
      <c r="QHY123" s="220"/>
      <c r="QHZ123" s="220"/>
      <c r="QIA123" s="220"/>
      <c r="QIB123" s="220"/>
      <c r="QIC123" s="220"/>
      <c r="QID123" s="220"/>
      <c r="QIE123" s="220"/>
      <c r="QIF123" s="220"/>
      <c r="QIG123" s="220"/>
      <c r="QIH123" s="220"/>
      <c r="QII123" s="220"/>
      <c r="QIJ123" s="220"/>
      <c r="QIK123" s="220"/>
      <c r="QIL123" s="220"/>
      <c r="QIM123" s="220"/>
      <c r="QIN123" s="220"/>
      <c r="QIO123" s="220"/>
      <c r="QIP123" s="220"/>
      <c r="QIQ123" s="220"/>
      <c r="QIR123" s="220"/>
      <c r="QIS123" s="220"/>
      <c r="QIT123" s="220"/>
      <c r="QIU123" s="220"/>
      <c r="QIV123" s="220"/>
      <c r="QIW123" s="220"/>
      <c r="QIX123" s="220"/>
      <c r="QIY123" s="220"/>
      <c r="QIZ123" s="220"/>
      <c r="QJA123" s="220"/>
      <c r="QJB123" s="220"/>
      <c r="QJC123" s="220"/>
      <c r="QJD123" s="220"/>
      <c r="QJE123" s="220"/>
      <c r="QJF123" s="220"/>
      <c r="QJG123" s="220"/>
      <c r="QJH123" s="220"/>
      <c r="QJI123" s="220"/>
      <c r="QJJ123" s="220"/>
      <c r="QJK123" s="220"/>
      <c r="QJL123" s="220"/>
      <c r="QJM123" s="220"/>
      <c r="QJN123" s="220"/>
      <c r="QJO123" s="220"/>
      <c r="QJP123" s="220"/>
      <c r="QJQ123" s="220"/>
      <c r="QJR123" s="220"/>
      <c r="QJS123" s="220"/>
      <c r="QJT123" s="220"/>
      <c r="QJU123" s="220"/>
      <c r="QJV123" s="220"/>
      <c r="QJW123" s="220"/>
      <c r="QJX123" s="220"/>
      <c r="QJY123" s="220"/>
      <c r="QJZ123" s="220"/>
      <c r="QKA123" s="220"/>
      <c r="QKB123" s="220"/>
      <c r="QKC123" s="220"/>
      <c r="QKD123" s="220"/>
      <c r="QKE123" s="220"/>
      <c r="QKF123" s="220"/>
      <c r="QKG123" s="220"/>
      <c r="QKH123" s="220"/>
      <c r="QKI123" s="220"/>
      <c r="QKJ123" s="220"/>
      <c r="QKK123" s="220"/>
      <c r="QKL123" s="220"/>
      <c r="QKM123" s="220"/>
      <c r="QKN123" s="220"/>
      <c r="QKO123" s="220"/>
      <c r="QKP123" s="220"/>
      <c r="QKQ123" s="220"/>
      <c r="QKR123" s="220"/>
      <c r="QKS123" s="220"/>
      <c r="QKT123" s="220"/>
      <c r="QKU123" s="220"/>
      <c r="QKV123" s="220"/>
      <c r="QKW123" s="220"/>
      <c r="QKX123" s="220"/>
      <c r="QKY123" s="220"/>
      <c r="QKZ123" s="220"/>
      <c r="QLA123" s="220"/>
      <c r="QLB123" s="220"/>
      <c r="QLC123" s="220"/>
      <c r="QLD123" s="220"/>
      <c r="QLE123" s="220"/>
      <c r="QLF123" s="220"/>
      <c r="QLG123" s="220"/>
      <c r="QLH123" s="220"/>
      <c r="QLI123" s="220"/>
      <c r="QLJ123" s="220"/>
      <c r="QLK123" s="220"/>
      <c r="QLL123" s="220"/>
      <c r="QLM123" s="220"/>
      <c r="QLN123" s="220"/>
      <c r="QLO123" s="220"/>
      <c r="QLP123" s="220"/>
      <c r="QLQ123" s="220"/>
      <c r="QLR123" s="220"/>
      <c r="QLS123" s="220"/>
      <c r="QLT123" s="220"/>
      <c r="QLU123" s="220"/>
      <c r="QLV123" s="220"/>
      <c r="QLW123" s="220"/>
      <c r="QLX123" s="220"/>
      <c r="QLY123" s="220"/>
      <c r="QLZ123" s="220"/>
      <c r="QMA123" s="220"/>
      <c r="QMB123" s="220"/>
      <c r="QMC123" s="220"/>
      <c r="QMD123" s="220"/>
      <c r="QME123" s="220"/>
      <c r="QMF123" s="220"/>
      <c r="QMG123" s="220"/>
      <c r="QMH123" s="220"/>
      <c r="QMI123" s="220"/>
      <c r="QMJ123" s="220"/>
      <c r="QMK123" s="220"/>
      <c r="QML123" s="220"/>
      <c r="QMM123" s="220"/>
      <c r="QMN123" s="220"/>
      <c r="QMO123" s="220"/>
      <c r="QMP123" s="220"/>
      <c r="QMQ123" s="220"/>
      <c r="QMR123" s="220"/>
      <c r="QMS123" s="220"/>
      <c r="QMT123" s="220"/>
      <c r="QMU123" s="220"/>
      <c r="QMV123" s="220"/>
      <c r="QMW123" s="220"/>
      <c r="QMX123" s="220"/>
      <c r="QMY123" s="220"/>
      <c r="QMZ123" s="220"/>
      <c r="QNA123" s="220"/>
      <c r="QNB123" s="220"/>
      <c r="QNC123" s="220"/>
      <c r="QND123" s="220"/>
      <c r="QNE123" s="220"/>
      <c r="QNF123" s="220"/>
      <c r="QNG123" s="220"/>
      <c r="QNH123" s="220"/>
      <c r="QNI123" s="220"/>
      <c r="QNJ123" s="220"/>
      <c r="QNK123" s="220"/>
      <c r="QNL123" s="220"/>
      <c r="QNM123" s="220"/>
      <c r="QNN123" s="220"/>
      <c r="QNO123" s="220"/>
      <c r="QNP123" s="220"/>
      <c r="QNQ123" s="220"/>
      <c r="QNR123" s="220"/>
      <c r="QNS123" s="220"/>
      <c r="QNT123" s="220"/>
      <c r="QNU123" s="220"/>
      <c r="QNV123" s="220"/>
      <c r="QNW123" s="220"/>
      <c r="QNX123" s="220"/>
      <c r="QNY123" s="220"/>
      <c r="QNZ123" s="220"/>
      <c r="QOA123" s="220"/>
      <c r="QOB123" s="220"/>
      <c r="QOC123" s="220"/>
      <c r="QOD123" s="220"/>
      <c r="QOE123" s="220"/>
      <c r="QOF123" s="220"/>
      <c r="QOG123" s="220"/>
      <c r="QOH123" s="220"/>
      <c r="QOI123" s="220"/>
      <c r="QOJ123" s="220"/>
      <c r="QOK123" s="220"/>
      <c r="QOL123" s="220"/>
      <c r="QOM123" s="220"/>
      <c r="QON123" s="220"/>
      <c r="QOO123" s="220"/>
      <c r="QOP123" s="220"/>
      <c r="QOQ123" s="220"/>
      <c r="QOR123" s="220"/>
      <c r="QOS123" s="220"/>
      <c r="QOT123" s="220"/>
      <c r="QOU123" s="220"/>
      <c r="QOV123" s="220"/>
      <c r="QOW123" s="220"/>
      <c r="QOX123" s="220"/>
      <c r="QOY123" s="220"/>
      <c r="QOZ123" s="220"/>
      <c r="QPA123" s="220"/>
      <c r="QPB123" s="220"/>
      <c r="QPC123" s="220"/>
      <c r="QPD123" s="220"/>
      <c r="QPE123" s="220"/>
      <c r="QPF123" s="220"/>
      <c r="QPG123" s="220"/>
      <c r="QPH123" s="220"/>
      <c r="QPI123" s="220"/>
      <c r="QPJ123" s="220"/>
      <c r="QPK123" s="220"/>
      <c r="QPL123" s="220"/>
      <c r="QPM123" s="220"/>
      <c r="QPN123" s="220"/>
      <c r="QPO123" s="220"/>
      <c r="QPP123" s="220"/>
      <c r="QPQ123" s="220"/>
      <c r="QPR123" s="220"/>
      <c r="QPS123" s="220"/>
      <c r="QPT123" s="220"/>
      <c r="QPU123" s="220"/>
      <c r="QPV123" s="220"/>
      <c r="QPW123" s="220"/>
      <c r="QPX123" s="220"/>
      <c r="QPY123" s="220"/>
      <c r="QPZ123" s="220"/>
      <c r="QQA123" s="220"/>
      <c r="QQB123" s="220"/>
      <c r="QQC123" s="220"/>
      <c r="QQD123" s="220"/>
      <c r="QQE123" s="220"/>
      <c r="QQF123" s="220"/>
      <c r="QQG123" s="220"/>
      <c r="QQH123" s="220"/>
      <c r="QQI123" s="220"/>
      <c r="QQJ123" s="220"/>
      <c r="QQK123" s="220"/>
      <c r="QQL123" s="220"/>
      <c r="QQM123" s="220"/>
      <c r="QQN123" s="220"/>
      <c r="QQO123" s="220"/>
      <c r="QQP123" s="220"/>
      <c r="QQQ123" s="220"/>
      <c r="QQR123" s="220"/>
      <c r="QQS123" s="220"/>
      <c r="QQT123" s="220"/>
      <c r="QQU123" s="220"/>
      <c r="QQV123" s="220"/>
      <c r="QQW123" s="220"/>
      <c r="QQX123" s="220"/>
      <c r="QQY123" s="220"/>
      <c r="QQZ123" s="220"/>
      <c r="QRA123" s="220"/>
      <c r="QRB123" s="220"/>
      <c r="QRC123" s="220"/>
      <c r="QRD123" s="220"/>
      <c r="QRE123" s="220"/>
      <c r="QRF123" s="220"/>
      <c r="QRG123" s="220"/>
      <c r="QRH123" s="220"/>
      <c r="QRI123" s="220"/>
      <c r="QRJ123" s="220"/>
      <c r="QRK123" s="220"/>
      <c r="QRL123" s="220"/>
      <c r="QRM123" s="220"/>
      <c r="QRN123" s="220"/>
      <c r="QRO123" s="220"/>
      <c r="QRP123" s="220"/>
      <c r="QRQ123" s="220"/>
      <c r="QRR123" s="220"/>
      <c r="QRS123" s="220"/>
      <c r="QRT123" s="220"/>
      <c r="QRU123" s="220"/>
      <c r="QRV123" s="220"/>
      <c r="QRW123" s="220"/>
      <c r="QRX123" s="220"/>
      <c r="QRY123" s="220"/>
      <c r="QRZ123" s="220"/>
      <c r="QSA123" s="220"/>
      <c r="QSB123" s="220"/>
      <c r="QSC123" s="220"/>
      <c r="QSD123" s="220"/>
      <c r="QSE123" s="220"/>
      <c r="QSF123" s="220"/>
      <c r="QSG123" s="220"/>
      <c r="QSH123" s="220"/>
      <c r="QSI123" s="220"/>
      <c r="QSJ123" s="220"/>
      <c r="QSK123" s="220"/>
      <c r="QSL123" s="220"/>
      <c r="QSM123" s="220"/>
      <c r="QSN123" s="220"/>
      <c r="QSO123" s="220"/>
      <c r="QSP123" s="220"/>
      <c r="QSQ123" s="220"/>
      <c r="QSR123" s="220"/>
      <c r="QSS123" s="220"/>
      <c r="QST123" s="220"/>
      <c r="QSU123" s="220"/>
      <c r="QSV123" s="220"/>
      <c r="QSW123" s="220"/>
      <c r="QSX123" s="220"/>
      <c r="QSY123" s="220"/>
      <c r="QSZ123" s="220"/>
      <c r="QTA123" s="220"/>
      <c r="QTB123" s="220"/>
      <c r="QTC123" s="220"/>
      <c r="QTD123" s="220"/>
      <c r="QTE123" s="220"/>
      <c r="QTF123" s="220"/>
      <c r="QTG123" s="220"/>
      <c r="QTH123" s="220"/>
      <c r="QTI123" s="220"/>
      <c r="QTJ123" s="220"/>
      <c r="QTK123" s="220"/>
      <c r="QTL123" s="220"/>
      <c r="QTM123" s="220"/>
      <c r="QTN123" s="220"/>
      <c r="QTO123" s="220"/>
      <c r="QTP123" s="220"/>
      <c r="QTQ123" s="220"/>
      <c r="QTR123" s="220"/>
      <c r="QTS123" s="220"/>
      <c r="QTT123" s="220"/>
      <c r="QTU123" s="220"/>
      <c r="QTV123" s="220"/>
      <c r="QTW123" s="220"/>
      <c r="QTX123" s="220"/>
      <c r="QTY123" s="220"/>
      <c r="QTZ123" s="220"/>
      <c r="QUA123" s="220"/>
      <c r="QUB123" s="220"/>
      <c r="QUC123" s="220"/>
      <c r="QUD123" s="220"/>
      <c r="QUE123" s="220"/>
      <c r="QUF123" s="220"/>
      <c r="QUG123" s="220"/>
      <c r="QUH123" s="220"/>
      <c r="QUI123" s="220"/>
      <c r="QUJ123" s="220"/>
      <c r="QUK123" s="220"/>
      <c r="QUL123" s="220"/>
      <c r="QUM123" s="220"/>
      <c r="QUN123" s="220"/>
      <c r="QUO123" s="220"/>
      <c r="QUP123" s="220"/>
      <c r="QUQ123" s="220"/>
      <c r="QUR123" s="220"/>
      <c r="QUS123" s="220"/>
      <c r="QUT123" s="220"/>
      <c r="QUU123" s="220"/>
      <c r="QUV123" s="220"/>
      <c r="QUW123" s="220"/>
      <c r="QUX123" s="220"/>
      <c r="QUY123" s="220"/>
      <c r="QUZ123" s="220"/>
      <c r="QVA123" s="220"/>
      <c r="QVB123" s="220"/>
      <c r="QVC123" s="220"/>
      <c r="QVD123" s="220"/>
      <c r="QVE123" s="220"/>
      <c r="QVF123" s="220"/>
      <c r="QVG123" s="220"/>
      <c r="QVH123" s="220"/>
      <c r="QVI123" s="220"/>
      <c r="QVJ123" s="220"/>
      <c r="QVK123" s="220"/>
      <c r="QVL123" s="220"/>
      <c r="QVM123" s="220"/>
      <c r="QVN123" s="220"/>
      <c r="QVO123" s="220"/>
      <c r="QVP123" s="220"/>
      <c r="QVQ123" s="220"/>
      <c r="QVR123" s="220"/>
      <c r="QVS123" s="220"/>
      <c r="QVT123" s="220"/>
      <c r="QVU123" s="220"/>
      <c r="QVV123" s="220"/>
      <c r="QVW123" s="220"/>
      <c r="QVX123" s="220"/>
      <c r="QVY123" s="220"/>
      <c r="QVZ123" s="220"/>
      <c r="QWA123" s="220"/>
      <c r="QWB123" s="220"/>
      <c r="QWC123" s="220"/>
      <c r="QWD123" s="220"/>
      <c r="QWE123" s="220"/>
      <c r="QWF123" s="220"/>
      <c r="QWG123" s="220"/>
      <c r="QWH123" s="220"/>
      <c r="QWI123" s="220"/>
      <c r="QWJ123" s="220"/>
      <c r="QWK123" s="220"/>
      <c r="QWL123" s="220"/>
      <c r="QWM123" s="220"/>
      <c r="QWN123" s="220"/>
      <c r="QWO123" s="220"/>
      <c r="QWP123" s="220"/>
      <c r="QWQ123" s="220"/>
      <c r="QWR123" s="220"/>
      <c r="QWS123" s="220"/>
      <c r="QWT123" s="220"/>
      <c r="QWU123" s="220"/>
      <c r="QWV123" s="220"/>
      <c r="QWW123" s="220"/>
      <c r="QWX123" s="220"/>
      <c r="QWY123" s="220"/>
      <c r="QWZ123" s="220"/>
      <c r="QXA123" s="220"/>
      <c r="QXB123" s="220"/>
      <c r="QXC123" s="220"/>
      <c r="QXD123" s="220"/>
      <c r="QXE123" s="220"/>
      <c r="QXF123" s="220"/>
      <c r="QXG123" s="220"/>
      <c r="QXH123" s="220"/>
      <c r="QXI123" s="220"/>
      <c r="QXJ123" s="220"/>
      <c r="QXK123" s="220"/>
      <c r="QXL123" s="220"/>
      <c r="QXM123" s="220"/>
      <c r="QXN123" s="220"/>
      <c r="QXO123" s="220"/>
      <c r="QXP123" s="220"/>
      <c r="QXQ123" s="220"/>
      <c r="QXR123" s="220"/>
      <c r="QXS123" s="220"/>
      <c r="QXT123" s="220"/>
      <c r="QXU123" s="220"/>
      <c r="QXV123" s="220"/>
      <c r="QXW123" s="220"/>
      <c r="QXX123" s="220"/>
      <c r="QXY123" s="220"/>
      <c r="QXZ123" s="220"/>
      <c r="QYA123" s="220"/>
      <c r="QYB123" s="220"/>
      <c r="QYC123" s="220"/>
      <c r="QYD123" s="220"/>
      <c r="QYE123" s="220"/>
      <c r="QYF123" s="220"/>
      <c r="QYG123" s="220"/>
      <c r="QYH123" s="220"/>
      <c r="QYI123" s="220"/>
      <c r="QYJ123" s="220"/>
      <c r="QYK123" s="220"/>
      <c r="QYL123" s="220"/>
      <c r="QYM123" s="220"/>
      <c r="QYN123" s="220"/>
      <c r="QYO123" s="220"/>
      <c r="QYP123" s="220"/>
      <c r="QYQ123" s="220"/>
      <c r="QYR123" s="220"/>
      <c r="QYS123" s="220"/>
      <c r="QYT123" s="220"/>
      <c r="QYU123" s="220"/>
      <c r="QYV123" s="220"/>
      <c r="QYW123" s="220"/>
      <c r="QYX123" s="220"/>
      <c r="QYY123" s="220"/>
      <c r="QYZ123" s="220"/>
      <c r="QZA123" s="220"/>
      <c r="QZB123" s="220"/>
      <c r="QZC123" s="220"/>
      <c r="QZD123" s="220"/>
      <c r="QZE123" s="220"/>
      <c r="QZF123" s="220"/>
      <c r="QZG123" s="220"/>
      <c r="QZH123" s="220"/>
      <c r="QZI123" s="220"/>
      <c r="QZJ123" s="220"/>
      <c r="QZK123" s="220"/>
      <c r="QZL123" s="220"/>
      <c r="QZM123" s="220"/>
      <c r="QZN123" s="220"/>
      <c r="QZO123" s="220"/>
      <c r="QZP123" s="220"/>
      <c r="QZQ123" s="220"/>
      <c r="QZR123" s="220"/>
      <c r="QZS123" s="220"/>
      <c r="QZT123" s="220"/>
      <c r="QZU123" s="220"/>
      <c r="QZV123" s="220"/>
      <c r="QZW123" s="220"/>
      <c r="QZX123" s="220"/>
      <c r="QZY123" s="220"/>
      <c r="QZZ123" s="220"/>
      <c r="RAA123" s="220"/>
      <c r="RAB123" s="220"/>
      <c r="RAC123" s="220"/>
      <c r="RAD123" s="220"/>
      <c r="RAE123" s="220"/>
      <c r="RAF123" s="220"/>
      <c r="RAG123" s="220"/>
      <c r="RAH123" s="220"/>
      <c r="RAI123" s="220"/>
      <c r="RAJ123" s="220"/>
      <c r="RAK123" s="220"/>
      <c r="RAL123" s="220"/>
      <c r="RAM123" s="220"/>
      <c r="RAN123" s="220"/>
      <c r="RAO123" s="220"/>
      <c r="RAP123" s="220"/>
      <c r="RAQ123" s="220"/>
      <c r="RAR123" s="220"/>
      <c r="RAS123" s="220"/>
      <c r="RAT123" s="220"/>
      <c r="RAU123" s="220"/>
      <c r="RAV123" s="220"/>
      <c r="RAW123" s="220"/>
      <c r="RAX123" s="220"/>
      <c r="RAY123" s="220"/>
      <c r="RAZ123" s="220"/>
      <c r="RBA123" s="220"/>
      <c r="RBB123" s="220"/>
      <c r="RBC123" s="220"/>
      <c r="RBD123" s="220"/>
      <c r="RBE123" s="220"/>
      <c r="RBF123" s="220"/>
      <c r="RBG123" s="220"/>
      <c r="RBH123" s="220"/>
      <c r="RBI123" s="220"/>
      <c r="RBJ123" s="220"/>
      <c r="RBK123" s="220"/>
      <c r="RBL123" s="220"/>
      <c r="RBM123" s="220"/>
      <c r="RBN123" s="220"/>
      <c r="RBO123" s="220"/>
      <c r="RBP123" s="220"/>
      <c r="RBQ123" s="220"/>
      <c r="RBR123" s="220"/>
      <c r="RBS123" s="220"/>
      <c r="RBT123" s="220"/>
      <c r="RBU123" s="220"/>
      <c r="RBV123" s="220"/>
      <c r="RBW123" s="220"/>
      <c r="RBX123" s="220"/>
      <c r="RBY123" s="220"/>
      <c r="RBZ123" s="220"/>
      <c r="RCA123" s="220"/>
      <c r="RCB123" s="220"/>
      <c r="RCC123" s="220"/>
      <c r="RCD123" s="220"/>
      <c r="RCE123" s="220"/>
      <c r="RCF123" s="220"/>
      <c r="RCG123" s="220"/>
      <c r="RCH123" s="220"/>
      <c r="RCI123" s="220"/>
      <c r="RCJ123" s="220"/>
      <c r="RCK123" s="220"/>
      <c r="RCL123" s="220"/>
      <c r="RCM123" s="220"/>
      <c r="RCN123" s="220"/>
      <c r="RCO123" s="220"/>
      <c r="RCP123" s="220"/>
      <c r="RCQ123" s="220"/>
      <c r="RCR123" s="220"/>
      <c r="RCS123" s="220"/>
      <c r="RCT123" s="220"/>
      <c r="RCU123" s="220"/>
      <c r="RCV123" s="220"/>
      <c r="RCW123" s="220"/>
      <c r="RCX123" s="220"/>
      <c r="RCY123" s="220"/>
      <c r="RCZ123" s="220"/>
      <c r="RDA123" s="220"/>
      <c r="RDB123" s="220"/>
      <c r="RDC123" s="220"/>
      <c r="RDD123" s="220"/>
      <c r="RDE123" s="220"/>
      <c r="RDF123" s="220"/>
      <c r="RDG123" s="220"/>
      <c r="RDH123" s="220"/>
      <c r="RDI123" s="220"/>
      <c r="RDJ123" s="220"/>
      <c r="RDK123" s="220"/>
      <c r="RDL123" s="220"/>
      <c r="RDM123" s="220"/>
      <c r="RDN123" s="220"/>
      <c r="RDO123" s="220"/>
      <c r="RDP123" s="220"/>
      <c r="RDQ123" s="220"/>
      <c r="RDR123" s="220"/>
      <c r="RDS123" s="220"/>
      <c r="RDT123" s="220"/>
      <c r="RDU123" s="220"/>
      <c r="RDV123" s="220"/>
      <c r="RDW123" s="220"/>
      <c r="RDX123" s="220"/>
      <c r="RDY123" s="220"/>
      <c r="RDZ123" s="220"/>
      <c r="REA123" s="220"/>
      <c r="REB123" s="220"/>
      <c r="REC123" s="220"/>
      <c r="RED123" s="220"/>
      <c r="REE123" s="220"/>
      <c r="REF123" s="220"/>
      <c r="REG123" s="220"/>
      <c r="REH123" s="220"/>
      <c r="REI123" s="220"/>
      <c r="REJ123" s="220"/>
      <c r="REK123" s="220"/>
      <c r="REL123" s="220"/>
      <c r="REM123" s="220"/>
      <c r="REN123" s="220"/>
      <c r="REO123" s="220"/>
      <c r="REP123" s="220"/>
      <c r="REQ123" s="220"/>
      <c r="RER123" s="220"/>
      <c r="RES123" s="220"/>
      <c r="RET123" s="220"/>
      <c r="REU123" s="220"/>
      <c r="REV123" s="220"/>
      <c r="REW123" s="220"/>
      <c r="REX123" s="220"/>
      <c r="REY123" s="220"/>
      <c r="REZ123" s="220"/>
      <c r="RFA123" s="220"/>
      <c r="RFB123" s="220"/>
      <c r="RFC123" s="220"/>
      <c r="RFD123" s="220"/>
      <c r="RFE123" s="220"/>
      <c r="RFF123" s="220"/>
      <c r="RFG123" s="220"/>
      <c r="RFH123" s="220"/>
      <c r="RFI123" s="220"/>
      <c r="RFJ123" s="220"/>
      <c r="RFK123" s="220"/>
      <c r="RFL123" s="220"/>
      <c r="RFM123" s="220"/>
      <c r="RFN123" s="220"/>
      <c r="RFO123" s="220"/>
      <c r="RFP123" s="220"/>
      <c r="RFQ123" s="220"/>
      <c r="RFR123" s="220"/>
      <c r="RFS123" s="220"/>
      <c r="RFT123" s="220"/>
      <c r="RFU123" s="220"/>
      <c r="RFV123" s="220"/>
      <c r="RFW123" s="220"/>
      <c r="RFX123" s="220"/>
      <c r="RFY123" s="220"/>
      <c r="RFZ123" s="220"/>
      <c r="RGA123" s="220"/>
      <c r="RGB123" s="220"/>
      <c r="RGC123" s="220"/>
      <c r="RGD123" s="220"/>
      <c r="RGE123" s="220"/>
      <c r="RGF123" s="220"/>
      <c r="RGG123" s="220"/>
      <c r="RGH123" s="220"/>
      <c r="RGI123" s="220"/>
      <c r="RGJ123" s="220"/>
      <c r="RGK123" s="220"/>
      <c r="RGL123" s="220"/>
      <c r="RGM123" s="220"/>
      <c r="RGN123" s="220"/>
      <c r="RGO123" s="220"/>
      <c r="RGP123" s="220"/>
      <c r="RGQ123" s="220"/>
      <c r="RGR123" s="220"/>
      <c r="RGS123" s="220"/>
      <c r="RGT123" s="220"/>
      <c r="RGU123" s="220"/>
      <c r="RGV123" s="220"/>
      <c r="RGW123" s="220"/>
      <c r="RGX123" s="220"/>
      <c r="RGY123" s="220"/>
      <c r="RGZ123" s="220"/>
      <c r="RHA123" s="220"/>
      <c r="RHB123" s="220"/>
      <c r="RHC123" s="220"/>
      <c r="RHD123" s="220"/>
      <c r="RHE123" s="220"/>
      <c r="RHF123" s="220"/>
      <c r="RHG123" s="220"/>
      <c r="RHH123" s="220"/>
      <c r="RHI123" s="220"/>
      <c r="RHJ123" s="220"/>
      <c r="RHK123" s="220"/>
      <c r="RHL123" s="220"/>
      <c r="RHM123" s="220"/>
      <c r="RHN123" s="220"/>
      <c r="RHO123" s="220"/>
      <c r="RHP123" s="220"/>
      <c r="RHQ123" s="220"/>
      <c r="RHR123" s="220"/>
      <c r="RHS123" s="220"/>
      <c r="RHT123" s="220"/>
      <c r="RHU123" s="220"/>
      <c r="RHV123" s="220"/>
      <c r="RHW123" s="220"/>
      <c r="RHX123" s="220"/>
      <c r="RHY123" s="220"/>
      <c r="RHZ123" s="220"/>
      <c r="RIA123" s="220"/>
      <c r="RIB123" s="220"/>
      <c r="RIC123" s="220"/>
      <c r="RID123" s="220"/>
      <c r="RIE123" s="220"/>
      <c r="RIF123" s="220"/>
      <c r="RIG123" s="220"/>
      <c r="RIH123" s="220"/>
      <c r="RII123" s="220"/>
      <c r="RIJ123" s="220"/>
      <c r="RIK123" s="220"/>
      <c r="RIL123" s="220"/>
      <c r="RIM123" s="220"/>
      <c r="RIN123" s="220"/>
      <c r="RIO123" s="220"/>
      <c r="RIP123" s="220"/>
      <c r="RIQ123" s="220"/>
      <c r="RIR123" s="220"/>
      <c r="RIS123" s="220"/>
      <c r="RIT123" s="220"/>
      <c r="RIU123" s="220"/>
      <c r="RIV123" s="220"/>
      <c r="RIW123" s="220"/>
      <c r="RIX123" s="220"/>
      <c r="RIY123" s="220"/>
      <c r="RIZ123" s="220"/>
      <c r="RJA123" s="220"/>
      <c r="RJB123" s="220"/>
      <c r="RJC123" s="220"/>
      <c r="RJD123" s="220"/>
      <c r="RJE123" s="220"/>
      <c r="RJF123" s="220"/>
      <c r="RJG123" s="220"/>
      <c r="RJH123" s="220"/>
      <c r="RJI123" s="220"/>
      <c r="RJJ123" s="220"/>
      <c r="RJK123" s="220"/>
      <c r="RJL123" s="220"/>
      <c r="RJM123" s="220"/>
      <c r="RJN123" s="220"/>
      <c r="RJO123" s="220"/>
      <c r="RJP123" s="220"/>
      <c r="RJQ123" s="220"/>
      <c r="RJR123" s="220"/>
      <c r="RJS123" s="220"/>
      <c r="RJT123" s="220"/>
      <c r="RJU123" s="220"/>
      <c r="RJV123" s="220"/>
      <c r="RJW123" s="220"/>
      <c r="RJX123" s="220"/>
      <c r="RJY123" s="220"/>
      <c r="RJZ123" s="220"/>
      <c r="RKA123" s="220"/>
      <c r="RKB123" s="220"/>
      <c r="RKC123" s="220"/>
      <c r="RKD123" s="220"/>
      <c r="RKE123" s="220"/>
      <c r="RKF123" s="220"/>
      <c r="RKG123" s="220"/>
      <c r="RKH123" s="220"/>
      <c r="RKI123" s="220"/>
      <c r="RKJ123" s="220"/>
      <c r="RKK123" s="220"/>
      <c r="RKL123" s="220"/>
      <c r="RKM123" s="220"/>
      <c r="RKN123" s="220"/>
      <c r="RKO123" s="220"/>
      <c r="RKP123" s="220"/>
      <c r="RKQ123" s="220"/>
      <c r="RKR123" s="220"/>
      <c r="RKS123" s="220"/>
      <c r="RKT123" s="220"/>
      <c r="RKU123" s="220"/>
      <c r="RKV123" s="220"/>
      <c r="RKW123" s="220"/>
      <c r="RKX123" s="220"/>
      <c r="RKY123" s="220"/>
      <c r="RKZ123" s="220"/>
      <c r="RLA123" s="220"/>
      <c r="RLB123" s="220"/>
      <c r="RLC123" s="220"/>
      <c r="RLD123" s="220"/>
      <c r="RLE123" s="220"/>
      <c r="RLF123" s="220"/>
      <c r="RLG123" s="220"/>
      <c r="RLH123" s="220"/>
      <c r="RLI123" s="220"/>
      <c r="RLJ123" s="220"/>
      <c r="RLK123" s="220"/>
      <c r="RLL123" s="220"/>
      <c r="RLM123" s="220"/>
      <c r="RLN123" s="220"/>
      <c r="RLO123" s="220"/>
      <c r="RLP123" s="220"/>
      <c r="RLQ123" s="220"/>
      <c r="RLR123" s="220"/>
      <c r="RLS123" s="220"/>
      <c r="RLT123" s="220"/>
      <c r="RLU123" s="220"/>
      <c r="RLV123" s="220"/>
      <c r="RLW123" s="220"/>
      <c r="RLX123" s="220"/>
      <c r="RLY123" s="220"/>
      <c r="RLZ123" s="220"/>
      <c r="RMA123" s="220"/>
      <c r="RMB123" s="220"/>
      <c r="RMC123" s="220"/>
      <c r="RMD123" s="220"/>
      <c r="RME123" s="220"/>
      <c r="RMF123" s="220"/>
      <c r="RMG123" s="220"/>
      <c r="RMH123" s="220"/>
      <c r="RMI123" s="220"/>
      <c r="RMJ123" s="220"/>
      <c r="RMK123" s="220"/>
      <c r="RML123" s="220"/>
      <c r="RMM123" s="220"/>
      <c r="RMN123" s="220"/>
      <c r="RMO123" s="220"/>
      <c r="RMP123" s="220"/>
      <c r="RMQ123" s="220"/>
      <c r="RMR123" s="220"/>
      <c r="RMS123" s="220"/>
      <c r="RMT123" s="220"/>
      <c r="RMU123" s="220"/>
      <c r="RMV123" s="220"/>
      <c r="RMW123" s="220"/>
      <c r="RMX123" s="220"/>
      <c r="RMY123" s="220"/>
      <c r="RMZ123" s="220"/>
      <c r="RNA123" s="220"/>
      <c r="RNB123" s="220"/>
      <c r="RNC123" s="220"/>
      <c r="RND123" s="220"/>
      <c r="RNE123" s="220"/>
      <c r="RNF123" s="220"/>
      <c r="RNG123" s="220"/>
      <c r="RNH123" s="220"/>
      <c r="RNI123" s="220"/>
      <c r="RNJ123" s="220"/>
      <c r="RNK123" s="220"/>
      <c r="RNL123" s="220"/>
      <c r="RNM123" s="220"/>
      <c r="RNN123" s="220"/>
      <c r="RNO123" s="220"/>
      <c r="RNP123" s="220"/>
      <c r="RNQ123" s="220"/>
      <c r="RNR123" s="220"/>
      <c r="RNS123" s="220"/>
      <c r="RNT123" s="220"/>
      <c r="RNU123" s="220"/>
      <c r="RNV123" s="220"/>
      <c r="RNW123" s="220"/>
      <c r="RNX123" s="220"/>
      <c r="RNY123" s="220"/>
      <c r="RNZ123" s="220"/>
      <c r="ROA123" s="220"/>
      <c r="ROB123" s="220"/>
      <c r="ROC123" s="220"/>
      <c r="ROD123" s="220"/>
      <c r="ROE123" s="220"/>
      <c r="ROF123" s="220"/>
      <c r="ROG123" s="220"/>
      <c r="ROH123" s="220"/>
      <c r="ROI123" s="220"/>
      <c r="ROJ123" s="220"/>
      <c r="ROK123" s="220"/>
      <c r="ROL123" s="220"/>
      <c r="ROM123" s="220"/>
      <c r="RON123" s="220"/>
      <c r="ROO123" s="220"/>
      <c r="ROP123" s="220"/>
      <c r="ROQ123" s="220"/>
      <c r="ROR123" s="220"/>
      <c r="ROS123" s="220"/>
      <c r="ROT123" s="220"/>
      <c r="ROU123" s="220"/>
      <c r="ROV123" s="220"/>
      <c r="ROW123" s="220"/>
      <c r="ROX123" s="220"/>
      <c r="ROY123" s="220"/>
      <c r="ROZ123" s="220"/>
      <c r="RPA123" s="220"/>
      <c r="RPB123" s="220"/>
      <c r="RPC123" s="220"/>
      <c r="RPD123" s="220"/>
      <c r="RPE123" s="220"/>
      <c r="RPF123" s="220"/>
      <c r="RPG123" s="220"/>
      <c r="RPH123" s="220"/>
      <c r="RPI123" s="220"/>
      <c r="RPJ123" s="220"/>
      <c r="RPK123" s="220"/>
      <c r="RPL123" s="220"/>
      <c r="RPM123" s="220"/>
      <c r="RPN123" s="220"/>
      <c r="RPO123" s="220"/>
      <c r="RPP123" s="220"/>
      <c r="RPQ123" s="220"/>
      <c r="RPR123" s="220"/>
      <c r="RPS123" s="220"/>
      <c r="RPT123" s="220"/>
      <c r="RPU123" s="220"/>
      <c r="RPV123" s="220"/>
      <c r="RPW123" s="220"/>
      <c r="RPX123" s="220"/>
      <c r="RPY123" s="220"/>
      <c r="RPZ123" s="220"/>
      <c r="RQA123" s="220"/>
      <c r="RQB123" s="220"/>
      <c r="RQC123" s="220"/>
      <c r="RQD123" s="220"/>
      <c r="RQE123" s="220"/>
      <c r="RQF123" s="220"/>
      <c r="RQG123" s="220"/>
      <c r="RQH123" s="220"/>
      <c r="RQI123" s="220"/>
      <c r="RQJ123" s="220"/>
      <c r="RQK123" s="220"/>
      <c r="RQL123" s="220"/>
      <c r="RQM123" s="220"/>
      <c r="RQN123" s="220"/>
      <c r="RQO123" s="220"/>
      <c r="RQP123" s="220"/>
      <c r="RQQ123" s="220"/>
      <c r="RQR123" s="220"/>
      <c r="RQS123" s="220"/>
      <c r="RQT123" s="220"/>
      <c r="RQU123" s="220"/>
      <c r="RQV123" s="220"/>
      <c r="RQW123" s="220"/>
      <c r="RQX123" s="220"/>
      <c r="RQY123" s="220"/>
      <c r="RQZ123" s="220"/>
      <c r="RRA123" s="220"/>
      <c r="RRB123" s="220"/>
      <c r="RRC123" s="220"/>
      <c r="RRD123" s="220"/>
      <c r="RRE123" s="220"/>
      <c r="RRF123" s="220"/>
      <c r="RRG123" s="220"/>
      <c r="RRH123" s="220"/>
      <c r="RRI123" s="220"/>
      <c r="RRJ123" s="220"/>
      <c r="RRK123" s="220"/>
      <c r="RRL123" s="220"/>
      <c r="RRM123" s="220"/>
      <c r="RRN123" s="220"/>
      <c r="RRO123" s="220"/>
      <c r="RRP123" s="220"/>
      <c r="RRQ123" s="220"/>
      <c r="RRR123" s="220"/>
      <c r="RRS123" s="220"/>
      <c r="RRT123" s="220"/>
      <c r="RRU123" s="220"/>
      <c r="RRV123" s="220"/>
      <c r="RRW123" s="220"/>
      <c r="RRX123" s="220"/>
      <c r="RRY123" s="220"/>
      <c r="RRZ123" s="220"/>
      <c r="RSA123" s="220"/>
      <c r="RSB123" s="220"/>
      <c r="RSC123" s="220"/>
      <c r="RSD123" s="220"/>
      <c r="RSE123" s="220"/>
      <c r="RSF123" s="220"/>
      <c r="RSG123" s="220"/>
      <c r="RSH123" s="220"/>
      <c r="RSI123" s="220"/>
      <c r="RSJ123" s="220"/>
      <c r="RSK123" s="220"/>
      <c r="RSL123" s="220"/>
      <c r="RSM123" s="220"/>
      <c r="RSN123" s="220"/>
      <c r="RSO123" s="220"/>
      <c r="RSP123" s="220"/>
      <c r="RSQ123" s="220"/>
      <c r="RSR123" s="220"/>
      <c r="RSS123" s="220"/>
      <c r="RST123" s="220"/>
      <c r="RSU123" s="220"/>
      <c r="RSV123" s="220"/>
      <c r="RSW123" s="220"/>
      <c r="RSX123" s="220"/>
      <c r="RSY123" s="220"/>
      <c r="RSZ123" s="220"/>
      <c r="RTA123" s="220"/>
      <c r="RTB123" s="220"/>
      <c r="RTC123" s="220"/>
      <c r="RTD123" s="220"/>
      <c r="RTE123" s="220"/>
      <c r="RTF123" s="220"/>
      <c r="RTG123" s="220"/>
      <c r="RTH123" s="220"/>
      <c r="RTI123" s="220"/>
      <c r="RTJ123" s="220"/>
      <c r="RTK123" s="220"/>
      <c r="RTL123" s="220"/>
      <c r="RTM123" s="220"/>
      <c r="RTN123" s="220"/>
      <c r="RTO123" s="220"/>
      <c r="RTP123" s="220"/>
      <c r="RTQ123" s="220"/>
      <c r="RTR123" s="220"/>
      <c r="RTS123" s="220"/>
      <c r="RTT123" s="220"/>
      <c r="RTU123" s="220"/>
      <c r="RTV123" s="220"/>
      <c r="RTW123" s="220"/>
      <c r="RTX123" s="220"/>
      <c r="RTY123" s="220"/>
      <c r="RTZ123" s="220"/>
      <c r="RUA123" s="220"/>
      <c r="RUB123" s="220"/>
      <c r="RUC123" s="220"/>
      <c r="RUD123" s="220"/>
      <c r="RUE123" s="220"/>
      <c r="RUF123" s="220"/>
      <c r="RUG123" s="220"/>
      <c r="RUH123" s="220"/>
      <c r="RUI123" s="220"/>
      <c r="RUJ123" s="220"/>
      <c r="RUK123" s="220"/>
      <c r="RUL123" s="220"/>
      <c r="RUM123" s="220"/>
      <c r="RUN123" s="220"/>
      <c r="RUO123" s="220"/>
      <c r="RUP123" s="220"/>
      <c r="RUQ123" s="220"/>
      <c r="RUR123" s="220"/>
      <c r="RUS123" s="220"/>
      <c r="RUT123" s="220"/>
      <c r="RUU123" s="220"/>
      <c r="RUV123" s="220"/>
      <c r="RUW123" s="220"/>
      <c r="RUX123" s="220"/>
      <c r="RUY123" s="220"/>
      <c r="RUZ123" s="220"/>
      <c r="RVA123" s="220"/>
      <c r="RVB123" s="220"/>
      <c r="RVC123" s="220"/>
      <c r="RVD123" s="220"/>
      <c r="RVE123" s="220"/>
      <c r="RVF123" s="220"/>
      <c r="RVG123" s="220"/>
      <c r="RVH123" s="220"/>
      <c r="RVI123" s="220"/>
      <c r="RVJ123" s="220"/>
      <c r="RVK123" s="220"/>
      <c r="RVL123" s="220"/>
      <c r="RVM123" s="220"/>
      <c r="RVN123" s="220"/>
      <c r="RVO123" s="220"/>
      <c r="RVP123" s="220"/>
      <c r="RVQ123" s="220"/>
      <c r="RVR123" s="220"/>
      <c r="RVS123" s="220"/>
      <c r="RVT123" s="220"/>
      <c r="RVU123" s="220"/>
      <c r="RVV123" s="220"/>
      <c r="RVW123" s="220"/>
      <c r="RVX123" s="220"/>
      <c r="RVY123" s="220"/>
      <c r="RVZ123" s="220"/>
      <c r="RWA123" s="220"/>
      <c r="RWB123" s="220"/>
      <c r="RWC123" s="220"/>
      <c r="RWD123" s="220"/>
      <c r="RWE123" s="220"/>
      <c r="RWF123" s="220"/>
      <c r="RWG123" s="220"/>
      <c r="RWH123" s="220"/>
      <c r="RWI123" s="220"/>
      <c r="RWJ123" s="220"/>
      <c r="RWK123" s="220"/>
      <c r="RWL123" s="220"/>
      <c r="RWM123" s="220"/>
      <c r="RWN123" s="220"/>
      <c r="RWO123" s="220"/>
      <c r="RWP123" s="220"/>
      <c r="RWQ123" s="220"/>
      <c r="RWR123" s="220"/>
      <c r="RWS123" s="220"/>
      <c r="RWT123" s="220"/>
      <c r="RWU123" s="220"/>
      <c r="RWV123" s="220"/>
      <c r="RWW123" s="220"/>
      <c r="RWX123" s="220"/>
      <c r="RWY123" s="220"/>
      <c r="RWZ123" s="220"/>
      <c r="RXA123" s="220"/>
      <c r="RXB123" s="220"/>
      <c r="RXC123" s="220"/>
      <c r="RXD123" s="220"/>
      <c r="RXE123" s="220"/>
      <c r="RXF123" s="220"/>
      <c r="RXG123" s="220"/>
      <c r="RXH123" s="220"/>
      <c r="RXI123" s="220"/>
      <c r="RXJ123" s="220"/>
      <c r="RXK123" s="220"/>
      <c r="RXL123" s="220"/>
      <c r="RXM123" s="220"/>
      <c r="RXN123" s="220"/>
      <c r="RXO123" s="220"/>
      <c r="RXP123" s="220"/>
      <c r="RXQ123" s="220"/>
      <c r="RXR123" s="220"/>
      <c r="RXS123" s="220"/>
      <c r="RXT123" s="220"/>
      <c r="RXU123" s="220"/>
      <c r="RXV123" s="220"/>
      <c r="RXW123" s="220"/>
      <c r="RXX123" s="220"/>
      <c r="RXY123" s="220"/>
      <c r="RXZ123" s="220"/>
      <c r="RYA123" s="220"/>
      <c r="RYB123" s="220"/>
      <c r="RYC123" s="220"/>
      <c r="RYD123" s="220"/>
      <c r="RYE123" s="220"/>
      <c r="RYF123" s="220"/>
      <c r="RYG123" s="220"/>
      <c r="RYH123" s="220"/>
      <c r="RYI123" s="220"/>
      <c r="RYJ123" s="220"/>
      <c r="RYK123" s="220"/>
      <c r="RYL123" s="220"/>
      <c r="RYM123" s="220"/>
      <c r="RYN123" s="220"/>
      <c r="RYO123" s="220"/>
      <c r="RYP123" s="220"/>
      <c r="RYQ123" s="220"/>
      <c r="RYR123" s="220"/>
      <c r="RYS123" s="220"/>
      <c r="RYT123" s="220"/>
      <c r="RYU123" s="220"/>
      <c r="RYV123" s="220"/>
      <c r="RYW123" s="220"/>
      <c r="RYX123" s="220"/>
      <c r="RYY123" s="220"/>
      <c r="RYZ123" s="220"/>
      <c r="RZA123" s="220"/>
      <c r="RZB123" s="220"/>
      <c r="RZC123" s="220"/>
      <c r="RZD123" s="220"/>
      <c r="RZE123" s="220"/>
      <c r="RZF123" s="220"/>
      <c r="RZG123" s="220"/>
      <c r="RZH123" s="220"/>
      <c r="RZI123" s="220"/>
      <c r="RZJ123" s="220"/>
      <c r="RZK123" s="220"/>
      <c r="RZL123" s="220"/>
      <c r="RZM123" s="220"/>
      <c r="RZN123" s="220"/>
      <c r="RZO123" s="220"/>
      <c r="RZP123" s="220"/>
      <c r="RZQ123" s="220"/>
      <c r="RZR123" s="220"/>
      <c r="RZS123" s="220"/>
      <c r="RZT123" s="220"/>
      <c r="RZU123" s="220"/>
      <c r="RZV123" s="220"/>
      <c r="RZW123" s="220"/>
      <c r="RZX123" s="220"/>
      <c r="RZY123" s="220"/>
      <c r="RZZ123" s="220"/>
      <c r="SAA123" s="220"/>
      <c r="SAB123" s="220"/>
      <c r="SAC123" s="220"/>
      <c r="SAD123" s="220"/>
      <c r="SAE123" s="220"/>
      <c r="SAF123" s="220"/>
      <c r="SAG123" s="220"/>
      <c r="SAH123" s="220"/>
      <c r="SAI123" s="220"/>
      <c r="SAJ123" s="220"/>
      <c r="SAK123" s="220"/>
      <c r="SAL123" s="220"/>
      <c r="SAM123" s="220"/>
      <c r="SAN123" s="220"/>
      <c r="SAO123" s="220"/>
      <c r="SAP123" s="220"/>
      <c r="SAQ123" s="220"/>
      <c r="SAR123" s="220"/>
      <c r="SAS123" s="220"/>
      <c r="SAT123" s="220"/>
      <c r="SAU123" s="220"/>
      <c r="SAV123" s="220"/>
      <c r="SAW123" s="220"/>
      <c r="SAX123" s="220"/>
      <c r="SAY123" s="220"/>
      <c r="SAZ123" s="220"/>
      <c r="SBA123" s="220"/>
      <c r="SBB123" s="220"/>
      <c r="SBC123" s="220"/>
      <c r="SBD123" s="220"/>
      <c r="SBE123" s="220"/>
      <c r="SBF123" s="220"/>
      <c r="SBG123" s="220"/>
      <c r="SBH123" s="220"/>
      <c r="SBI123" s="220"/>
      <c r="SBJ123" s="220"/>
      <c r="SBK123" s="220"/>
      <c r="SBL123" s="220"/>
      <c r="SBM123" s="220"/>
      <c r="SBN123" s="220"/>
      <c r="SBO123" s="220"/>
      <c r="SBP123" s="220"/>
      <c r="SBQ123" s="220"/>
      <c r="SBR123" s="220"/>
      <c r="SBS123" s="220"/>
      <c r="SBT123" s="220"/>
      <c r="SBU123" s="220"/>
      <c r="SBV123" s="220"/>
      <c r="SBW123" s="220"/>
      <c r="SBX123" s="220"/>
      <c r="SBY123" s="220"/>
      <c r="SBZ123" s="220"/>
      <c r="SCA123" s="220"/>
      <c r="SCB123" s="220"/>
      <c r="SCC123" s="220"/>
      <c r="SCD123" s="220"/>
      <c r="SCE123" s="220"/>
      <c r="SCF123" s="220"/>
      <c r="SCG123" s="220"/>
      <c r="SCH123" s="220"/>
      <c r="SCI123" s="220"/>
      <c r="SCJ123" s="220"/>
      <c r="SCK123" s="220"/>
      <c r="SCL123" s="220"/>
      <c r="SCM123" s="220"/>
      <c r="SCN123" s="220"/>
      <c r="SCO123" s="220"/>
      <c r="SCP123" s="220"/>
      <c r="SCQ123" s="220"/>
      <c r="SCR123" s="220"/>
      <c r="SCS123" s="220"/>
      <c r="SCT123" s="220"/>
      <c r="SCU123" s="220"/>
      <c r="SCV123" s="220"/>
      <c r="SCW123" s="220"/>
      <c r="SCX123" s="220"/>
      <c r="SCY123" s="220"/>
      <c r="SCZ123" s="220"/>
      <c r="SDA123" s="220"/>
      <c r="SDB123" s="220"/>
      <c r="SDC123" s="220"/>
      <c r="SDD123" s="220"/>
      <c r="SDE123" s="220"/>
      <c r="SDF123" s="220"/>
      <c r="SDG123" s="220"/>
      <c r="SDH123" s="220"/>
      <c r="SDI123" s="220"/>
      <c r="SDJ123" s="220"/>
      <c r="SDK123" s="220"/>
      <c r="SDL123" s="220"/>
      <c r="SDM123" s="220"/>
      <c r="SDN123" s="220"/>
      <c r="SDO123" s="220"/>
      <c r="SDP123" s="220"/>
      <c r="SDQ123" s="220"/>
      <c r="SDR123" s="220"/>
      <c r="SDS123" s="220"/>
      <c r="SDT123" s="220"/>
      <c r="SDU123" s="220"/>
      <c r="SDV123" s="220"/>
      <c r="SDW123" s="220"/>
      <c r="SDX123" s="220"/>
      <c r="SDY123" s="220"/>
      <c r="SDZ123" s="220"/>
      <c r="SEA123" s="220"/>
      <c r="SEB123" s="220"/>
      <c r="SEC123" s="220"/>
      <c r="SED123" s="220"/>
      <c r="SEE123" s="220"/>
      <c r="SEF123" s="220"/>
      <c r="SEG123" s="220"/>
      <c r="SEH123" s="220"/>
      <c r="SEI123" s="220"/>
      <c r="SEJ123" s="220"/>
      <c r="SEK123" s="220"/>
      <c r="SEL123" s="220"/>
      <c r="SEM123" s="220"/>
      <c r="SEN123" s="220"/>
      <c r="SEO123" s="220"/>
      <c r="SEP123" s="220"/>
      <c r="SEQ123" s="220"/>
      <c r="SER123" s="220"/>
      <c r="SES123" s="220"/>
      <c r="SET123" s="220"/>
      <c r="SEU123" s="220"/>
      <c r="SEV123" s="220"/>
      <c r="SEW123" s="220"/>
      <c r="SEX123" s="220"/>
      <c r="SEY123" s="220"/>
      <c r="SEZ123" s="220"/>
      <c r="SFA123" s="220"/>
      <c r="SFB123" s="220"/>
      <c r="SFC123" s="220"/>
      <c r="SFD123" s="220"/>
      <c r="SFE123" s="220"/>
      <c r="SFF123" s="220"/>
      <c r="SFG123" s="220"/>
      <c r="SFH123" s="220"/>
      <c r="SFI123" s="220"/>
      <c r="SFJ123" s="220"/>
      <c r="SFK123" s="220"/>
      <c r="SFL123" s="220"/>
      <c r="SFM123" s="220"/>
      <c r="SFN123" s="220"/>
      <c r="SFO123" s="220"/>
      <c r="SFP123" s="220"/>
      <c r="SFQ123" s="220"/>
      <c r="SFR123" s="220"/>
      <c r="SFS123" s="220"/>
      <c r="SFT123" s="220"/>
      <c r="SFU123" s="220"/>
      <c r="SFV123" s="220"/>
      <c r="SFW123" s="220"/>
      <c r="SFX123" s="220"/>
      <c r="SFY123" s="220"/>
      <c r="SFZ123" s="220"/>
      <c r="SGA123" s="220"/>
      <c r="SGB123" s="220"/>
      <c r="SGC123" s="220"/>
      <c r="SGD123" s="220"/>
      <c r="SGE123" s="220"/>
      <c r="SGF123" s="220"/>
      <c r="SGG123" s="220"/>
      <c r="SGH123" s="220"/>
      <c r="SGI123" s="220"/>
      <c r="SGJ123" s="220"/>
      <c r="SGK123" s="220"/>
      <c r="SGL123" s="220"/>
      <c r="SGM123" s="220"/>
      <c r="SGN123" s="220"/>
      <c r="SGO123" s="220"/>
      <c r="SGP123" s="220"/>
      <c r="SGQ123" s="220"/>
      <c r="SGR123" s="220"/>
      <c r="SGS123" s="220"/>
      <c r="SGT123" s="220"/>
      <c r="SGU123" s="220"/>
      <c r="SGV123" s="220"/>
      <c r="SGW123" s="220"/>
      <c r="SGX123" s="220"/>
      <c r="SGY123" s="220"/>
      <c r="SGZ123" s="220"/>
      <c r="SHA123" s="220"/>
      <c r="SHB123" s="220"/>
      <c r="SHC123" s="220"/>
      <c r="SHD123" s="220"/>
      <c r="SHE123" s="220"/>
      <c r="SHF123" s="220"/>
      <c r="SHG123" s="220"/>
      <c r="SHH123" s="220"/>
      <c r="SHI123" s="220"/>
      <c r="SHJ123" s="220"/>
      <c r="SHK123" s="220"/>
      <c r="SHL123" s="220"/>
      <c r="SHM123" s="220"/>
      <c r="SHN123" s="220"/>
      <c r="SHO123" s="220"/>
      <c r="SHP123" s="220"/>
      <c r="SHQ123" s="220"/>
      <c r="SHR123" s="220"/>
      <c r="SHS123" s="220"/>
      <c r="SHT123" s="220"/>
      <c r="SHU123" s="220"/>
      <c r="SHV123" s="220"/>
      <c r="SHW123" s="220"/>
      <c r="SHX123" s="220"/>
      <c r="SHY123" s="220"/>
      <c r="SHZ123" s="220"/>
      <c r="SIA123" s="220"/>
      <c r="SIB123" s="220"/>
      <c r="SIC123" s="220"/>
      <c r="SID123" s="220"/>
      <c r="SIE123" s="220"/>
      <c r="SIF123" s="220"/>
      <c r="SIG123" s="220"/>
      <c r="SIH123" s="220"/>
      <c r="SII123" s="220"/>
      <c r="SIJ123" s="220"/>
      <c r="SIK123" s="220"/>
      <c r="SIL123" s="220"/>
      <c r="SIM123" s="220"/>
      <c r="SIN123" s="220"/>
      <c r="SIO123" s="220"/>
      <c r="SIP123" s="220"/>
      <c r="SIQ123" s="220"/>
      <c r="SIR123" s="220"/>
      <c r="SIS123" s="220"/>
      <c r="SIT123" s="220"/>
      <c r="SIU123" s="220"/>
      <c r="SIV123" s="220"/>
      <c r="SIW123" s="220"/>
      <c r="SIX123" s="220"/>
      <c r="SIY123" s="220"/>
      <c r="SIZ123" s="220"/>
      <c r="SJA123" s="220"/>
      <c r="SJB123" s="220"/>
      <c r="SJC123" s="220"/>
      <c r="SJD123" s="220"/>
      <c r="SJE123" s="220"/>
      <c r="SJF123" s="220"/>
      <c r="SJG123" s="220"/>
      <c r="SJH123" s="220"/>
      <c r="SJI123" s="220"/>
      <c r="SJJ123" s="220"/>
      <c r="SJK123" s="220"/>
      <c r="SJL123" s="220"/>
      <c r="SJM123" s="220"/>
      <c r="SJN123" s="220"/>
      <c r="SJO123" s="220"/>
      <c r="SJP123" s="220"/>
      <c r="SJQ123" s="220"/>
      <c r="SJR123" s="220"/>
      <c r="SJS123" s="220"/>
      <c r="SJT123" s="220"/>
      <c r="SJU123" s="220"/>
      <c r="SJV123" s="220"/>
      <c r="SJW123" s="220"/>
      <c r="SJX123" s="220"/>
      <c r="SJY123" s="220"/>
      <c r="SJZ123" s="220"/>
      <c r="SKA123" s="220"/>
      <c r="SKB123" s="220"/>
      <c r="SKC123" s="220"/>
      <c r="SKD123" s="220"/>
      <c r="SKE123" s="220"/>
      <c r="SKF123" s="220"/>
      <c r="SKG123" s="220"/>
      <c r="SKH123" s="220"/>
      <c r="SKI123" s="220"/>
      <c r="SKJ123" s="220"/>
      <c r="SKK123" s="220"/>
      <c r="SKL123" s="220"/>
      <c r="SKM123" s="220"/>
      <c r="SKN123" s="220"/>
      <c r="SKO123" s="220"/>
      <c r="SKP123" s="220"/>
      <c r="SKQ123" s="220"/>
      <c r="SKR123" s="220"/>
      <c r="SKS123" s="220"/>
      <c r="SKT123" s="220"/>
      <c r="SKU123" s="220"/>
      <c r="SKV123" s="220"/>
      <c r="SKW123" s="220"/>
      <c r="SKX123" s="220"/>
      <c r="SKY123" s="220"/>
      <c r="SKZ123" s="220"/>
      <c r="SLA123" s="220"/>
      <c r="SLB123" s="220"/>
      <c r="SLC123" s="220"/>
      <c r="SLD123" s="220"/>
      <c r="SLE123" s="220"/>
      <c r="SLF123" s="220"/>
      <c r="SLG123" s="220"/>
      <c r="SLH123" s="220"/>
      <c r="SLI123" s="220"/>
      <c r="SLJ123" s="220"/>
      <c r="SLK123" s="220"/>
      <c r="SLL123" s="220"/>
      <c r="SLM123" s="220"/>
      <c r="SLN123" s="220"/>
      <c r="SLO123" s="220"/>
      <c r="SLP123" s="220"/>
      <c r="SLQ123" s="220"/>
      <c r="SLR123" s="220"/>
      <c r="SLS123" s="220"/>
      <c r="SLT123" s="220"/>
      <c r="SLU123" s="220"/>
      <c r="SLV123" s="220"/>
      <c r="SLW123" s="220"/>
      <c r="SLX123" s="220"/>
      <c r="SLY123" s="220"/>
      <c r="SLZ123" s="220"/>
      <c r="SMA123" s="220"/>
      <c r="SMB123" s="220"/>
      <c r="SMC123" s="220"/>
      <c r="SMD123" s="220"/>
      <c r="SME123" s="220"/>
      <c r="SMF123" s="220"/>
      <c r="SMG123" s="220"/>
      <c r="SMH123" s="220"/>
      <c r="SMI123" s="220"/>
      <c r="SMJ123" s="220"/>
      <c r="SMK123" s="220"/>
      <c r="SML123" s="220"/>
      <c r="SMM123" s="220"/>
      <c r="SMN123" s="220"/>
      <c r="SMO123" s="220"/>
      <c r="SMP123" s="220"/>
      <c r="SMQ123" s="220"/>
      <c r="SMR123" s="220"/>
      <c r="SMS123" s="220"/>
      <c r="SMT123" s="220"/>
      <c r="SMU123" s="220"/>
      <c r="SMV123" s="220"/>
      <c r="SMW123" s="220"/>
      <c r="SMX123" s="220"/>
      <c r="SMY123" s="220"/>
      <c r="SMZ123" s="220"/>
      <c r="SNA123" s="220"/>
      <c r="SNB123" s="220"/>
      <c r="SNC123" s="220"/>
      <c r="SND123" s="220"/>
      <c r="SNE123" s="220"/>
      <c r="SNF123" s="220"/>
      <c r="SNG123" s="220"/>
      <c r="SNH123" s="220"/>
      <c r="SNI123" s="220"/>
      <c r="SNJ123" s="220"/>
      <c r="SNK123" s="220"/>
      <c r="SNL123" s="220"/>
      <c r="SNM123" s="220"/>
      <c r="SNN123" s="220"/>
      <c r="SNO123" s="220"/>
      <c r="SNP123" s="220"/>
      <c r="SNQ123" s="220"/>
      <c r="SNR123" s="220"/>
      <c r="SNS123" s="220"/>
      <c r="SNT123" s="220"/>
      <c r="SNU123" s="220"/>
      <c r="SNV123" s="220"/>
      <c r="SNW123" s="220"/>
      <c r="SNX123" s="220"/>
      <c r="SNY123" s="220"/>
      <c r="SNZ123" s="220"/>
      <c r="SOA123" s="220"/>
      <c r="SOB123" s="220"/>
      <c r="SOC123" s="220"/>
      <c r="SOD123" s="220"/>
      <c r="SOE123" s="220"/>
      <c r="SOF123" s="220"/>
      <c r="SOG123" s="220"/>
      <c r="SOH123" s="220"/>
      <c r="SOI123" s="220"/>
      <c r="SOJ123" s="220"/>
      <c r="SOK123" s="220"/>
      <c r="SOL123" s="220"/>
      <c r="SOM123" s="220"/>
      <c r="SON123" s="220"/>
      <c r="SOO123" s="220"/>
      <c r="SOP123" s="220"/>
      <c r="SOQ123" s="220"/>
      <c r="SOR123" s="220"/>
      <c r="SOS123" s="220"/>
      <c r="SOT123" s="220"/>
      <c r="SOU123" s="220"/>
      <c r="SOV123" s="220"/>
      <c r="SOW123" s="220"/>
      <c r="SOX123" s="220"/>
      <c r="SOY123" s="220"/>
      <c r="SOZ123" s="220"/>
      <c r="SPA123" s="220"/>
      <c r="SPB123" s="220"/>
      <c r="SPC123" s="220"/>
      <c r="SPD123" s="220"/>
      <c r="SPE123" s="220"/>
      <c r="SPF123" s="220"/>
      <c r="SPG123" s="220"/>
      <c r="SPH123" s="220"/>
      <c r="SPI123" s="220"/>
      <c r="SPJ123" s="220"/>
      <c r="SPK123" s="220"/>
      <c r="SPL123" s="220"/>
      <c r="SPM123" s="220"/>
      <c r="SPN123" s="220"/>
      <c r="SPO123" s="220"/>
      <c r="SPP123" s="220"/>
      <c r="SPQ123" s="220"/>
      <c r="SPR123" s="220"/>
      <c r="SPS123" s="220"/>
      <c r="SPT123" s="220"/>
      <c r="SPU123" s="220"/>
      <c r="SPV123" s="220"/>
      <c r="SPW123" s="220"/>
      <c r="SPX123" s="220"/>
      <c r="SPY123" s="220"/>
      <c r="SPZ123" s="220"/>
      <c r="SQA123" s="220"/>
      <c r="SQB123" s="220"/>
      <c r="SQC123" s="220"/>
      <c r="SQD123" s="220"/>
      <c r="SQE123" s="220"/>
      <c r="SQF123" s="220"/>
      <c r="SQG123" s="220"/>
      <c r="SQH123" s="220"/>
      <c r="SQI123" s="220"/>
      <c r="SQJ123" s="220"/>
      <c r="SQK123" s="220"/>
      <c r="SQL123" s="220"/>
      <c r="SQM123" s="220"/>
      <c r="SQN123" s="220"/>
      <c r="SQO123" s="220"/>
      <c r="SQP123" s="220"/>
      <c r="SQQ123" s="220"/>
      <c r="SQR123" s="220"/>
      <c r="SQS123" s="220"/>
      <c r="SQT123" s="220"/>
      <c r="SQU123" s="220"/>
      <c r="SQV123" s="220"/>
      <c r="SQW123" s="220"/>
      <c r="SQX123" s="220"/>
      <c r="SQY123" s="220"/>
      <c r="SQZ123" s="220"/>
      <c r="SRA123" s="220"/>
      <c r="SRB123" s="220"/>
      <c r="SRC123" s="220"/>
      <c r="SRD123" s="220"/>
      <c r="SRE123" s="220"/>
      <c r="SRF123" s="220"/>
      <c r="SRG123" s="220"/>
      <c r="SRH123" s="220"/>
      <c r="SRI123" s="220"/>
      <c r="SRJ123" s="220"/>
      <c r="SRK123" s="220"/>
      <c r="SRL123" s="220"/>
      <c r="SRM123" s="220"/>
      <c r="SRN123" s="220"/>
      <c r="SRO123" s="220"/>
      <c r="SRP123" s="220"/>
      <c r="SRQ123" s="220"/>
      <c r="SRR123" s="220"/>
      <c r="SRS123" s="220"/>
      <c r="SRT123" s="220"/>
      <c r="SRU123" s="220"/>
      <c r="SRV123" s="220"/>
      <c r="SRW123" s="220"/>
      <c r="SRX123" s="220"/>
      <c r="SRY123" s="220"/>
      <c r="SRZ123" s="220"/>
      <c r="SSA123" s="220"/>
      <c r="SSB123" s="220"/>
      <c r="SSC123" s="220"/>
      <c r="SSD123" s="220"/>
      <c r="SSE123" s="220"/>
      <c r="SSF123" s="220"/>
      <c r="SSG123" s="220"/>
      <c r="SSH123" s="220"/>
      <c r="SSI123" s="220"/>
      <c r="SSJ123" s="220"/>
      <c r="SSK123" s="220"/>
      <c r="SSL123" s="220"/>
      <c r="SSM123" s="220"/>
      <c r="SSN123" s="220"/>
      <c r="SSO123" s="220"/>
      <c r="SSP123" s="220"/>
      <c r="SSQ123" s="220"/>
      <c r="SSR123" s="220"/>
      <c r="SSS123" s="220"/>
      <c r="SST123" s="220"/>
      <c r="SSU123" s="220"/>
      <c r="SSV123" s="220"/>
      <c r="SSW123" s="220"/>
      <c r="SSX123" s="220"/>
      <c r="SSY123" s="220"/>
      <c r="SSZ123" s="220"/>
      <c r="STA123" s="220"/>
      <c r="STB123" s="220"/>
      <c r="STC123" s="220"/>
      <c r="STD123" s="220"/>
      <c r="STE123" s="220"/>
      <c r="STF123" s="220"/>
      <c r="STG123" s="220"/>
      <c r="STH123" s="220"/>
      <c r="STI123" s="220"/>
      <c r="STJ123" s="220"/>
      <c r="STK123" s="220"/>
      <c r="STL123" s="220"/>
      <c r="STM123" s="220"/>
      <c r="STN123" s="220"/>
      <c r="STO123" s="220"/>
      <c r="STP123" s="220"/>
      <c r="STQ123" s="220"/>
      <c r="STR123" s="220"/>
      <c r="STS123" s="220"/>
      <c r="STT123" s="220"/>
      <c r="STU123" s="220"/>
      <c r="STV123" s="220"/>
      <c r="STW123" s="220"/>
      <c r="STX123" s="220"/>
      <c r="STY123" s="220"/>
      <c r="STZ123" s="220"/>
      <c r="SUA123" s="220"/>
      <c r="SUB123" s="220"/>
      <c r="SUC123" s="220"/>
      <c r="SUD123" s="220"/>
      <c r="SUE123" s="220"/>
      <c r="SUF123" s="220"/>
      <c r="SUG123" s="220"/>
      <c r="SUH123" s="220"/>
      <c r="SUI123" s="220"/>
      <c r="SUJ123" s="220"/>
      <c r="SUK123" s="220"/>
      <c r="SUL123" s="220"/>
      <c r="SUM123" s="220"/>
      <c r="SUN123" s="220"/>
      <c r="SUO123" s="220"/>
      <c r="SUP123" s="220"/>
      <c r="SUQ123" s="220"/>
      <c r="SUR123" s="220"/>
      <c r="SUS123" s="220"/>
      <c r="SUT123" s="220"/>
      <c r="SUU123" s="220"/>
      <c r="SUV123" s="220"/>
      <c r="SUW123" s="220"/>
      <c r="SUX123" s="220"/>
      <c r="SUY123" s="220"/>
      <c r="SUZ123" s="220"/>
      <c r="SVA123" s="220"/>
      <c r="SVB123" s="220"/>
      <c r="SVC123" s="220"/>
      <c r="SVD123" s="220"/>
      <c r="SVE123" s="220"/>
      <c r="SVF123" s="220"/>
      <c r="SVG123" s="220"/>
      <c r="SVH123" s="220"/>
      <c r="SVI123" s="220"/>
      <c r="SVJ123" s="220"/>
      <c r="SVK123" s="220"/>
      <c r="SVL123" s="220"/>
      <c r="SVM123" s="220"/>
      <c r="SVN123" s="220"/>
      <c r="SVO123" s="220"/>
      <c r="SVP123" s="220"/>
      <c r="SVQ123" s="220"/>
      <c r="SVR123" s="220"/>
      <c r="SVS123" s="220"/>
      <c r="SVT123" s="220"/>
      <c r="SVU123" s="220"/>
      <c r="SVV123" s="220"/>
      <c r="SVW123" s="220"/>
      <c r="SVX123" s="220"/>
      <c r="SVY123" s="220"/>
      <c r="SVZ123" s="220"/>
      <c r="SWA123" s="220"/>
      <c r="SWB123" s="220"/>
      <c r="SWC123" s="220"/>
      <c r="SWD123" s="220"/>
      <c r="SWE123" s="220"/>
      <c r="SWF123" s="220"/>
      <c r="SWG123" s="220"/>
      <c r="SWH123" s="220"/>
      <c r="SWI123" s="220"/>
      <c r="SWJ123" s="220"/>
      <c r="SWK123" s="220"/>
      <c r="SWL123" s="220"/>
      <c r="SWM123" s="220"/>
      <c r="SWN123" s="220"/>
      <c r="SWO123" s="220"/>
      <c r="SWP123" s="220"/>
      <c r="SWQ123" s="220"/>
      <c r="SWR123" s="220"/>
      <c r="SWS123" s="220"/>
      <c r="SWT123" s="220"/>
      <c r="SWU123" s="220"/>
      <c r="SWV123" s="220"/>
      <c r="SWW123" s="220"/>
      <c r="SWX123" s="220"/>
      <c r="SWY123" s="220"/>
      <c r="SWZ123" s="220"/>
      <c r="SXA123" s="220"/>
      <c r="SXB123" s="220"/>
      <c r="SXC123" s="220"/>
      <c r="SXD123" s="220"/>
      <c r="SXE123" s="220"/>
      <c r="SXF123" s="220"/>
      <c r="SXG123" s="220"/>
      <c r="SXH123" s="220"/>
      <c r="SXI123" s="220"/>
      <c r="SXJ123" s="220"/>
      <c r="SXK123" s="220"/>
      <c r="SXL123" s="220"/>
      <c r="SXM123" s="220"/>
      <c r="SXN123" s="220"/>
      <c r="SXO123" s="220"/>
      <c r="SXP123" s="220"/>
      <c r="SXQ123" s="220"/>
      <c r="SXR123" s="220"/>
      <c r="SXS123" s="220"/>
      <c r="SXT123" s="220"/>
      <c r="SXU123" s="220"/>
      <c r="SXV123" s="220"/>
      <c r="SXW123" s="220"/>
      <c r="SXX123" s="220"/>
      <c r="SXY123" s="220"/>
      <c r="SXZ123" s="220"/>
      <c r="SYA123" s="220"/>
      <c r="SYB123" s="220"/>
      <c r="SYC123" s="220"/>
      <c r="SYD123" s="220"/>
      <c r="SYE123" s="220"/>
      <c r="SYF123" s="220"/>
      <c r="SYG123" s="220"/>
      <c r="SYH123" s="220"/>
      <c r="SYI123" s="220"/>
      <c r="SYJ123" s="220"/>
      <c r="SYK123" s="220"/>
      <c r="SYL123" s="220"/>
      <c r="SYM123" s="220"/>
      <c r="SYN123" s="220"/>
      <c r="SYO123" s="220"/>
      <c r="SYP123" s="220"/>
      <c r="SYQ123" s="220"/>
      <c r="SYR123" s="220"/>
      <c r="SYS123" s="220"/>
      <c r="SYT123" s="220"/>
      <c r="SYU123" s="220"/>
      <c r="SYV123" s="220"/>
      <c r="SYW123" s="220"/>
      <c r="SYX123" s="220"/>
      <c r="SYY123" s="220"/>
      <c r="SYZ123" s="220"/>
      <c r="SZA123" s="220"/>
      <c r="SZB123" s="220"/>
      <c r="SZC123" s="220"/>
      <c r="SZD123" s="220"/>
      <c r="SZE123" s="220"/>
      <c r="SZF123" s="220"/>
      <c r="SZG123" s="220"/>
      <c r="SZH123" s="220"/>
      <c r="SZI123" s="220"/>
      <c r="SZJ123" s="220"/>
      <c r="SZK123" s="220"/>
      <c r="SZL123" s="220"/>
      <c r="SZM123" s="220"/>
      <c r="SZN123" s="220"/>
      <c r="SZO123" s="220"/>
      <c r="SZP123" s="220"/>
      <c r="SZQ123" s="220"/>
      <c r="SZR123" s="220"/>
      <c r="SZS123" s="220"/>
      <c r="SZT123" s="220"/>
      <c r="SZU123" s="220"/>
      <c r="SZV123" s="220"/>
      <c r="SZW123" s="220"/>
      <c r="SZX123" s="220"/>
      <c r="SZY123" s="220"/>
      <c r="SZZ123" s="220"/>
      <c r="TAA123" s="220"/>
      <c r="TAB123" s="220"/>
      <c r="TAC123" s="220"/>
      <c r="TAD123" s="220"/>
      <c r="TAE123" s="220"/>
      <c r="TAF123" s="220"/>
      <c r="TAG123" s="220"/>
      <c r="TAH123" s="220"/>
      <c r="TAI123" s="220"/>
      <c r="TAJ123" s="220"/>
      <c r="TAK123" s="220"/>
      <c r="TAL123" s="220"/>
      <c r="TAM123" s="220"/>
      <c r="TAN123" s="220"/>
      <c r="TAO123" s="220"/>
      <c r="TAP123" s="220"/>
      <c r="TAQ123" s="220"/>
      <c r="TAR123" s="220"/>
      <c r="TAS123" s="220"/>
      <c r="TAT123" s="220"/>
      <c r="TAU123" s="220"/>
      <c r="TAV123" s="220"/>
      <c r="TAW123" s="220"/>
      <c r="TAX123" s="220"/>
      <c r="TAY123" s="220"/>
      <c r="TAZ123" s="220"/>
      <c r="TBA123" s="220"/>
      <c r="TBB123" s="220"/>
      <c r="TBC123" s="220"/>
      <c r="TBD123" s="220"/>
      <c r="TBE123" s="220"/>
      <c r="TBF123" s="220"/>
      <c r="TBG123" s="220"/>
      <c r="TBH123" s="220"/>
      <c r="TBI123" s="220"/>
      <c r="TBJ123" s="220"/>
      <c r="TBK123" s="220"/>
      <c r="TBL123" s="220"/>
      <c r="TBM123" s="220"/>
      <c r="TBN123" s="220"/>
      <c r="TBO123" s="220"/>
      <c r="TBP123" s="220"/>
      <c r="TBQ123" s="220"/>
      <c r="TBR123" s="220"/>
      <c r="TBS123" s="220"/>
      <c r="TBT123" s="220"/>
      <c r="TBU123" s="220"/>
      <c r="TBV123" s="220"/>
      <c r="TBW123" s="220"/>
      <c r="TBX123" s="220"/>
      <c r="TBY123" s="220"/>
      <c r="TBZ123" s="220"/>
      <c r="TCA123" s="220"/>
      <c r="TCB123" s="220"/>
      <c r="TCC123" s="220"/>
      <c r="TCD123" s="220"/>
      <c r="TCE123" s="220"/>
      <c r="TCF123" s="220"/>
      <c r="TCG123" s="220"/>
      <c r="TCH123" s="220"/>
      <c r="TCI123" s="220"/>
      <c r="TCJ123" s="220"/>
      <c r="TCK123" s="220"/>
      <c r="TCL123" s="220"/>
      <c r="TCM123" s="220"/>
      <c r="TCN123" s="220"/>
      <c r="TCO123" s="220"/>
      <c r="TCP123" s="220"/>
      <c r="TCQ123" s="220"/>
      <c r="TCR123" s="220"/>
      <c r="TCS123" s="220"/>
      <c r="TCT123" s="220"/>
      <c r="TCU123" s="220"/>
      <c r="TCV123" s="220"/>
      <c r="TCW123" s="220"/>
      <c r="TCX123" s="220"/>
      <c r="TCY123" s="220"/>
      <c r="TCZ123" s="220"/>
      <c r="TDA123" s="220"/>
      <c r="TDB123" s="220"/>
      <c r="TDC123" s="220"/>
      <c r="TDD123" s="220"/>
      <c r="TDE123" s="220"/>
      <c r="TDF123" s="220"/>
      <c r="TDG123" s="220"/>
      <c r="TDH123" s="220"/>
      <c r="TDI123" s="220"/>
      <c r="TDJ123" s="220"/>
      <c r="TDK123" s="220"/>
      <c r="TDL123" s="220"/>
      <c r="TDM123" s="220"/>
      <c r="TDN123" s="220"/>
      <c r="TDO123" s="220"/>
      <c r="TDP123" s="220"/>
      <c r="TDQ123" s="220"/>
      <c r="TDR123" s="220"/>
      <c r="TDS123" s="220"/>
      <c r="TDT123" s="220"/>
      <c r="TDU123" s="220"/>
      <c r="TDV123" s="220"/>
      <c r="TDW123" s="220"/>
      <c r="TDX123" s="220"/>
      <c r="TDY123" s="220"/>
      <c r="TDZ123" s="220"/>
      <c r="TEA123" s="220"/>
      <c r="TEB123" s="220"/>
      <c r="TEC123" s="220"/>
      <c r="TED123" s="220"/>
      <c r="TEE123" s="220"/>
      <c r="TEF123" s="220"/>
      <c r="TEG123" s="220"/>
      <c r="TEH123" s="220"/>
      <c r="TEI123" s="220"/>
      <c r="TEJ123" s="220"/>
      <c r="TEK123" s="220"/>
      <c r="TEL123" s="220"/>
      <c r="TEM123" s="220"/>
      <c r="TEN123" s="220"/>
      <c r="TEO123" s="220"/>
      <c r="TEP123" s="220"/>
      <c r="TEQ123" s="220"/>
      <c r="TER123" s="220"/>
      <c r="TES123" s="220"/>
      <c r="TET123" s="220"/>
      <c r="TEU123" s="220"/>
      <c r="TEV123" s="220"/>
      <c r="TEW123" s="220"/>
      <c r="TEX123" s="220"/>
      <c r="TEY123" s="220"/>
      <c r="TEZ123" s="220"/>
      <c r="TFA123" s="220"/>
      <c r="TFB123" s="220"/>
      <c r="TFC123" s="220"/>
      <c r="TFD123" s="220"/>
      <c r="TFE123" s="220"/>
      <c r="TFF123" s="220"/>
      <c r="TFG123" s="220"/>
      <c r="TFH123" s="220"/>
      <c r="TFI123" s="220"/>
      <c r="TFJ123" s="220"/>
      <c r="TFK123" s="220"/>
      <c r="TFL123" s="220"/>
      <c r="TFM123" s="220"/>
      <c r="TFN123" s="220"/>
      <c r="TFO123" s="220"/>
      <c r="TFP123" s="220"/>
      <c r="TFQ123" s="220"/>
      <c r="TFR123" s="220"/>
      <c r="TFS123" s="220"/>
      <c r="TFT123" s="220"/>
      <c r="TFU123" s="220"/>
      <c r="TFV123" s="220"/>
      <c r="TFW123" s="220"/>
      <c r="TFX123" s="220"/>
      <c r="TFY123" s="220"/>
      <c r="TFZ123" s="220"/>
      <c r="TGA123" s="220"/>
      <c r="TGB123" s="220"/>
      <c r="TGC123" s="220"/>
      <c r="TGD123" s="220"/>
      <c r="TGE123" s="220"/>
      <c r="TGF123" s="220"/>
      <c r="TGG123" s="220"/>
      <c r="TGH123" s="220"/>
      <c r="TGI123" s="220"/>
      <c r="TGJ123" s="220"/>
      <c r="TGK123" s="220"/>
      <c r="TGL123" s="220"/>
      <c r="TGM123" s="220"/>
      <c r="TGN123" s="220"/>
      <c r="TGO123" s="220"/>
      <c r="TGP123" s="220"/>
      <c r="TGQ123" s="220"/>
      <c r="TGR123" s="220"/>
      <c r="TGS123" s="220"/>
      <c r="TGT123" s="220"/>
      <c r="TGU123" s="220"/>
      <c r="TGV123" s="220"/>
      <c r="TGW123" s="220"/>
      <c r="TGX123" s="220"/>
      <c r="TGY123" s="220"/>
      <c r="TGZ123" s="220"/>
      <c r="THA123" s="220"/>
      <c r="THB123" s="220"/>
      <c r="THC123" s="220"/>
      <c r="THD123" s="220"/>
      <c r="THE123" s="220"/>
      <c r="THF123" s="220"/>
      <c r="THG123" s="220"/>
      <c r="THH123" s="220"/>
      <c r="THI123" s="220"/>
      <c r="THJ123" s="220"/>
      <c r="THK123" s="220"/>
      <c r="THL123" s="220"/>
      <c r="THM123" s="220"/>
      <c r="THN123" s="220"/>
      <c r="THO123" s="220"/>
      <c r="THP123" s="220"/>
      <c r="THQ123" s="220"/>
      <c r="THR123" s="220"/>
      <c r="THS123" s="220"/>
      <c r="THT123" s="220"/>
      <c r="THU123" s="220"/>
      <c r="THV123" s="220"/>
      <c r="THW123" s="220"/>
      <c r="THX123" s="220"/>
      <c r="THY123" s="220"/>
      <c r="THZ123" s="220"/>
      <c r="TIA123" s="220"/>
      <c r="TIB123" s="220"/>
      <c r="TIC123" s="220"/>
      <c r="TID123" s="220"/>
      <c r="TIE123" s="220"/>
      <c r="TIF123" s="220"/>
      <c r="TIG123" s="220"/>
      <c r="TIH123" s="220"/>
      <c r="TII123" s="220"/>
      <c r="TIJ123" s="220"/>
      <c r="TIK123" s="220"/>
      <c r="TIL123" s="220"/>
      <c r="TIM123" s="220"/>
      <c r="TIN123" s="220"/>
      <c r="TIO123" s="220"/>
      <c r="TIP123" s="220"/>
      <c r="TIQ123" s="220"/>
      <c r="TIR123" s="220"/>
      <c r="TIS123" s="220"/>
      <c r="TIT123" s="220"/>
      <c r="TIU123" s="220"/>
      <c r="TIV123" s="220"/>
      <c r="TIW123" s="220"/>
      <c r="TIX123" s="220"/>
      <c r="TIY123" s="220"/>
      <c r="TIZ123" s="220"/>
      <c r="TJA123" s="220"/>
      <c r="TJB123" s="220"/>
      <c r="TJC123" s="220"/>
      <c r="TJD123" s="220"/>
      <c r="TJE123" s="220"/>
      <c r="TJF123" s="220"/>
      <c r="TJG123" s="220"/>
      <c r="TJH123" s="220"/>
      <c r="TJI123" s="220"/>
      <c r="TJJ123" s="220"/>
      <c r="TJK123" s="220"/>
      <c r="TJL123" s="220"/>
      <c r="TJM123" s="220"/>
      <c r="TJN123" s="220"/>
      <c r="TJO123" s="220"/>
      <c r="TJP123" s="220"/>
      <c r="TJQ123" s="220"/>
      <c r="TJR123" s="220"/>
      <c r="TJS123" s="220"/>
      <c r="TJT123" s="220"/>
      <c r="TJU123" s="220"/>
      <c r="TJV123" s="220"/>
      <c r="TJW123" s="220"/>
      <c r="TJX123" s="220"/>
      <c r="TJY123" s="220"/>
      <c r="TJZ123" s="220"/>
      <c r="TKA123" s="220"/>
      <c r="TKB123" s="220"/>
      <c r="TKC123" s="220"/>
      <c r="TKD123" s="220"/>
      <c r="TKE123" s="220"/>
      <c r="TKF123" s="220"/>
      <c r="TKG123" s="220"/>
      <c r="TKH123" s="220"/>
      <c r="TKI123" s="220"/>
      <c r="TKJ123" s="220"/>
      <c r="TKK123" s="220"/>
      <c r="TKL123" s="220"/>
      <c r="TKM123" s="220"/>
      <c r="TKN123" s="220"/>
      <c r="TKO123" s="220"/>
      <c r="TKP123" s="220"/>
      <c r="TKQ123" s="220"/>
      <c r="TKR123" s="220"/>
      <c r="TKS123" s="220"/>
      <c r="TKT123" s="220"/>
      <c r="TKU123" s="220"/>
      <c r="TKV123" s="220"/>
      <c r="TKW123" s="220"/>
      <c r="TKX123" s="220"/>
      <c r="TKY123" s="220"/>
      <c r="TKZ123" s="220"/>
      <c r="TLA123" s="220"/>
      <c r="TLB123" s="220"/>
      <c r="TLC123" s="220"/>
      <c r="TLD123" s="220"/>
      <c r="TLE123" s="220"/>
      <c r="TLF123" s="220"/>
      <c r="TLG123" s="220"/>
      <c r="TLH123" s="220"/>
      <c r="TLI123" s="220"/>
      <c r="TLJ123" s="220"/>
      <c r="TLK123" s="220"/>
      <c r="TLL123" s="220"/>
      <c r="TLM123" s="220"/>
      <c r="TLN123" s="220"/>
      <c r="TLO123" s="220"/>
      <c r="TLP123" s="220"/>
      <c r="TLQ123" s="220"/>
      <c r="TLR123" s="220"/>
      <c r="TLS123" s="220"/>
      <c r="TLT123" s="220"/>
      <c r="TLU123" s="220"/>
      <c r="TLV123" s="220"/>
      <c r="TLW123" s="220"/>
      <c r="TLX123" s="220"/>
      <c r="TLY123" s="220"/>
      <c r="TLZ123" s="220"/>
      <c r="TMA123" s="220"/>
      <c r="TMB123" s="220"/>
      <c r="TMC123" s="220"/>
      <c r="TMD123" s="220"/>
      <c r="TME123" s="220"/>
      <c r="TMF123" s="220"/>
      <c r="TMG123" s="220"/>
      <c r="TMH123" s="220"/>
      <c r="TMI123" s="220"/>
      <c r="TMJ123" s="220"/>
      <c r="TMK123" s="220"/>
      <c r="TML123" s="220"/>
      <c r="TMM123" s="220"/>
      <c r="TMN123" s="220"/>
      <c r="TMO123" s="220"/>
      <c r="TMP123" s="220"/>
      <c r="TMQ123" s="220"/>
      <c r="TMR123" s="220"/>
      <c r="TMS123" s="220"/>
      <c r="TMT123" s="220"/>
      <c r="TMU123" s="220"/>
      <c r="TMV123" s="220"/>
      <c r="TMW123" s="220"/>
      <c r="TMX123" s="220"/>
      <c r="TMY123" s="220"/>
      <c r="TMZ123" s="220"/>
      <c r="TNA123" s="220"/>
      <c r="TNB123" s="220"/>
      <c r="TNC123" s="220"/>
      <c r="TND123" s="220"/>
      <c r="TNE123" s="220"/>
      <c r="TNF123" s="220"/>
      <c r="TNG123" s="220"/>
      <c r="TNH123" s="220"/>
      <c r="TNI123" s="220"/>
      <c r="TNJ123" s="220"/>
      <c r="TNK123" s="220"/>
      <c r="TNL123" s="220"/>
      <c r="TNM123" s="220"/>
      <c r="TNN123" s="220"/>
      <c r="TNO123" s="220"/>
      <c r="TNP123" s="220"/>
      <c r="TNQ123" s="220"/>
      <c r="TNR123" s="220"/>
      <c r="TNS123" s="220"/>
      <c r="TNT123" s="220"/>
      <c r="TNU123" s="220"/>
      <c r="TNV123" s="220"/>
      <c r="TNW123" s="220"/>
      <c r="TNX123" s="220"/>
      <c r="TNY123" s="220"/>
      <c r="TNZ123" s="220"/>
      <c r="TOA123" s="220"/>
      <c r="TOB123" s="220"/>
      <c r="TOC123" s="220"/>
      <c r="TOD123" s="220"/>
      <c r="TOE123" s="220"/>
      <c r="TOF123" s="220"/>
      <c r="TOG123" s="220"/>
      <c r="TOH123" s="220"/>
      <c r="TOI123" s="220"/>
      <c r="TOJ123" s="220"/>
      <c r="TOK123" s="220"/>
      <c r="TOL123" s="220"/>
      <c r="TOM123" s="220"/>
      <c r="TON123" s="220"/>
      <c r="TOO123" s="220"/>
      <c r="TOP123" s="220"/>
      <c r="TOQ123" s="220"/>
      <c r="TOR123" s="220"/>
      <c r="TOS123" s="220"/>
      <c r="TOT123" s="220"/>
      <c r="TOU123" s="220"/>
      <c r="TOV123" s="220"/>
      <c r="TOW123" s="220"/>
      <c r="TOX123" s="220"/>
      <c r="TOY123" s="220"/>
      <c r="TOZ123" s="220"/>
      <c r="TPA123" s="220"/>
      <c r="TPB123" s="220"/>
      <c r="TPC123" s="220"/>
      <c r="TPD123" s="220"/>
      <c r="TPE123" s="220"/>
      <c r="TPF123" s="220"/>
      <c r="TPG123" s="220"/>
      <c r="TPH123" s="220"/>
      <c r="TPI123" s="220"/>
      <c r="TPJ123" s="220"/>
      <c r="TPK123" s="220"/>
      <c r="TPL123" s="220"/>
      <c r="TPM123" s="220"/>
      <c r="TPN123" s="220"/>
      <c r="TPO123" s="220"/>
      <c r="TPP123" s="220"/>
      <c r="TPQ123" s="220"/>
      <c r="TPR123" s="220"/>
      <c r="TPS123" s="220"/>
      <c r="TPT123" s="220"/>
      <c r="TPU123" s="220"/>
      <c r="TPV123" s="220"/>
      <c r="TPW123" s="220"/>
      <c r="TPX123" s="220"/>
      <c r="TPY123" s="220"/>
      <c r="TPZ123" s="220"/>
      <c r="TQA123" s="220"/>
      <c r="TQB123" s="220"/>
      <c r="TQC123" s="220"/>
      <c r="TQD123" s="220"/>
      <c r="TQE123" s="220"/>
      <c r="TQF123" s="220"/>
      <c r="TQG123" s="220"/>
      <c r="TQH123" s="220"/>
      <c r="TQI123" s="220"/>
      <c r="TQJ123" s="220"/>
      <c r="TQK123" s="220"/>
      <c r="TQL123" s="220"/>
      <c r="TQM123" s="220"/>
      <c r="TQN123" s="220"/>
      <c r="TQO123" s="220"/>
      <c r="TQP123" s="220"/>
      <c r="TQQ123" s="220"/>
      <c r="TQR123" s="220"/>
      <c r="TQS123" s="220"/>
      <c r="TQT123" s="220"/>
      <c r="TQU123" s="220"/>
      <c r="TQV123" s="220"/>
      <c r="TQW123" s="220"/>
      <c r="TQX123" s="220"/>
      <c r="TQY123" s="220"/>
      <c r="TQZ123" s="220"/>
      <c r="TRA123" s="220"/>
      <c r="TRB123" s="220"/>
      <c r="TRC123" s="220"/>
      <c r="TRD123" s="220"/>
      <c r="TRE123" s="220"/>
      <c r="TRF123" s="220"/>
      <c r="TRG123" s="220"/>
      <c r="TRH123" s="220"/>
      <c r="TRI123" s="220"/>
      <c r="TRJ123" s="220"/>
      <c r="TRK123" s="220"/>
      <c r="TRL123" s="220"/>
      <c r="TRM123" s="220"/>
      <c r="TRN123" s="220"/>
      <c r="TRO123" s="220"/>
      <c r="TRP123" s="220"/>
      <c r="TRQ123" s="220"/>
      <c r="TRR123" s="220"/>
      <c r="TRS123" s="220"/>
      <c r="TRT123" s="220"/>
      <c r="TRU123" s="220"/>
      <c r="TRV123" s="220"/>
      <c r="TRW123" s="220"/>
      <c r="TRX123" s="220"/>
      <c r="TRY123" s="220"/>
      <c r="TRZ123" s="220"/>
      <c r="TSA123" s="220"/>
      <c r="TSB123" s="220"/>
      <c r="TSC123" s="220"/>
      <c r="TSD123" s="220"/>
      <c r="TSE123" s="220"/>
      <c r="TSF123" s="220"/>
      <c r="TSG123" s="220"/>
      <c r="TSH123" s="220"/>
      <c r="TSI123" s="220"/>
      <c r="TSJ123" s="220"/>
      <c r="TSK123" s="220"/>
      <c r="TSL123" s="220"/>
      <c r="TSM123" s="220"/>
      <c r="TSN123" s="220"/>
      <c r="TSO123" s="220"/>
      <c r="TSP123" s="220"/>
      <c r="TSQ123" s="220"/>
      <c r="TSR123" s="220"/>
      <c r="TSS123" s="220"/>
      <c r="TST123" s="220"/>
      <c r="TSU123" s="220"/>
      <c r="TSV123" s="220"/>
      <c r="TSW123" s="220"/>
      <c r="TSX123" s="220"/>
      <c r="TSY123" s="220"/>
      <c r="TSZ123" s="220"/>
      <c r="TTA123" s="220"/>
      <c r="TTB123" s="220"/>
      <c r="TTC123" s="220"/>
      <c r="TTD123" s="220"/>
      <c r="TTE123" s="220"/>
      <c r="TTF123" s="220"/>
      <c r="TTG123" s="220"/>
      <c r="TTH123" s="220"/>
      <c r="TTI123" s="220"/>
      <c r="TTJ123" s="220"/>
      <c r="TTK123" s="220"/>
      <c r="TTL123" s="220"/>
      <c r="TTM123" s="220"/>
      <c r="TTN123" s="220"/>
      <c r="TTO123" s="220"/>
      <c r="TTP123" s="220"/>
      <c r="TTQ123" s="220"/>
      <c r="TTR123" s="220"/>
      <c r="TTS123" s="220"/>
      <c r="TTT123" s="220"/>
      <c r="TTU123" s="220"/>
      <c r="TTV123" s="220"/>
      <c r="TTW123" s="220"/>
      <c r="TTX123" s="220"/>
      <c r="TTY123" s="220"/>
      <c r="TTZ123" s="220"/>
      <c r="TUA123" s="220"/>
      <c r="TUB123" s="220"/>
      <c r="TUC123" s="220"/>
      <c r="TUD123" s="220"/>
      <c r="TUE123" s="220"/>
      <c r="TUF123" s="220"/>
      <c r="TUG123" s="220"/>
      <c r="TUH123" s="220"/>
      <c r="TUI123" s="220"/>
      <c r="TUJ123" s="220"/>
      <c r="TUK123" s="220"/>
      <c r="TUL123" s="220"/>
      <c r="TUM123" s="220"/>
      <c r="TUN123" s="220"/>
      <c r="TUO123" s="220"/>
      <c r="TUP123" s="220"/>
      <c r="TUQ123" s="220"/>
      <c r="TUR123" s="220"/>
      <c r="TUS123" s="220"/>
      <c r="TUT123" s="220"/>
      <c r="TUU123" s="220"/>
      <c r="TUV123" s="220"/>
      <c r="TUW123" s="220"/>
      <c r="TUX123" s="220"/>
      <c r="TUY123" s="220"/>
      <c r="TUZ123" s="220"/>
      <c r="TVA123" s="220"/>
      <c r="TVB123" s="220"/>
      <c r="TVC123" s="220"/>
      <c r="TVD123" s="220"/>
      <c r="TVE123" s="220"/>
      <c r="TVF123" s="220"/>
      <c r="TVG123" s="220"/>
      <c r="TVH123" s="220"/>
      <c r="TVI123" s="220"/>
      <c r="TVJ123" s="220"/>
      <c r="TVK123" s="220"/>
      <c r="TVL123" s="220"/>
      <c r="TVM123" s="220"/>
      <c r="TVN123" s="220"/>
      <c r="TVO123" s="220"/>
      <c r="TVP123" s="220"/>
      <c r="TVQ123" s="220"/>
      <c r="TVR123" s="220"/>
      <c r="TVS123" s="220"/>
      <c r="TVT123" s="220"/>
      <c r="TVU123" s="220"/>
      <c r="TVV123" s="220"/>
      <c r="TVW123" s="220"/>
      <c r="TVX123" s="220"/>
      <c r="TVY123" s="220"/>
      <c r="TVZ123" s="220"/>
      <c r="TWA123" s="220"/>
      <c r="TWB123" s="220"/>
      <c r="TWC123" s="220"/>
      <c r="TWD123" s="220"/>
      <c r="TWE123" s="220"/>
      <c r="TWF123" s="220"/>
      <c r="TWG123" s="220"/>
      <c r="TWH123" s="220"/>
      <c r="TWI123" s="220"/>
      <c r="TWJ123" s="220"/>
      <c r="TWK123" s="220"/>
      <c r="TWL123" s="220"/>
      <c r="TWM123" s="220"/>
      <c r="TWN123" s="220"/>
      <c r="TWO123" s="220"/>
      <c r="TWP123" s="220"/>
      <c r="TWQ123" s="220"/>
      <c r="TWR123" s="220"/>
      <c r="TWS123" s="220"/>
      <c r="TWT123" s="220"/>
      <c r="TWU123" s="220"/>
      <c r="TWV123" s="220"/>
      <c r="TWW123" s="220"/>
      <c r="TWX123" s="220"/>
      <c r="TWY123" s="220"/>
      <c r="TWZ123" s="220"/>
      <c r="TXA123" s="220"/>
      <c r="TXB123" s="220"/>
      <c r="TXC123" s="220"/>
      <c r="TXD123" s="220"/>
      <c r="TXE123" s="220"/>
      <c r="TXF123" s="220"/>
      <c r="TXG123" s="220"/>
      <c r="TXH123" s="220"/>
      <c r="TXI123" s="220"/>
      <c r="TXJ123" s="220"/>
      <c r="TXK123" s="220"/>
      <c r="TXL123" s="220"/>
      <c r="TXM123" s="220"/>
      <c r="TXN123" s="220"/>
      <c r="TXO123" s="220"/>
      <c r="TXP123" s="220"/>
      <c r="TXQ123" s="220"/>
      <c r="TXR123" s="220"/>
      <c r="TXS123" s="220"/>
      <c r="TXT123" s="220"/>
      <c r="TXU123" s="220"/>
      <c r="TXV123" s="220"/>
      <c r="TXW123" s="220"/>
      <c r="TXX123" s="220"/>
      <c r="TXY123" s="220"/>
      <c r="TXZ123" s="220"/>
      <c r="TYA123" s="220"/>
      <c r="TYB123" s="220"/>
      <c r="TYC123" s="220"/>
      <c r="TYD123" s="220"/>
      <c r="TYE123" s="220"/>
      <c r="TYF123" s="220"/>
      <c r="TYG123" s="220"/>
      <c r="TYH123" s="220"/>
      <c r="TYI123" s="220"/>
      <c r="TYJ123" s="220"/>
      <c r="TYK123" s="220"/>
      <c r="TYL123" s="220"/>
      <c r="TYM123" s="220"/>
      <c r="TYN123" s="220"/>
      <c r="TYO123" s="220"/>
      <c r="TYP123" s="220"/>
      <c r="TYQ123" s="220"/>
      <c r="TYR123" s="220"/>
      <c r="TYS123" s="220"/>
      <c r="TYT123" s="220"/>
      <c r="TYU123" s="220"/>
      <c r="TYV123" s="220"/>
      <c r="TYW123" s="220"/>
      <c r="TYX123" s="220"/>
      <c r="TYY123" s="220"/>
      <c r="TYZ123" s="220"/>
      <c r="TZA123" s="220"/>
      <c r="TZB123" s="220"/>
      <c r="TZC123" s="220"/>
      <c r="TZD123" s="220"/>
      <c r="TZE123" s="220"/>
      <c r="TZF123" s="220"/>
      <c r="TZG123" s="220"/>
      <c r="TZH123" s="220"/>
      <c r="TZI123" s="220"/>
      <c r="TZJ123" s="220"/>
      <c r="TZK123" s="220"/>
      <c r="TZL123" s="220"/>
      <c r="TZM123" s="220"/>
      <c r="TZN123" s="220"/>
      <c r="TZO123" s="220"/>
      <c r="TZP123" s="220"/>
      <c r="TZQ123" s="220"/>
      <c r="TZR123" s="220"/>
      <c r="TZS123" s="220"/>
      <c r="TZT123" s="220"/>
      <c r="TZU123" s="220"/>
      <c r="TZV123" s="220"/>
      <c r="TZW123" s="220"/>
      <c r="TZX123" s="220"/>
      <c r="TZY123" s="220"/>
      <c r="TZZ123" s="220"/>
      <c r="UAA123" s="220"/>
      <c r="UAB123" s="220"/>
      <c r="UAC123" s="220"/>
      <c r="UAD123" s="220"/>
      <c r="UAE123" s="220"/>
      <c r="UAF123" s="220"/>
      <c r="UAG123" s="220"/>
      <c r="UAH123" s="220"/>
      <c r="UAI123" s="220"/>
      <c r="UAJ123" s="220"/>
      <c r="UAK123" s="220"/>
      <c r="UAL123" s="220"/>
      <c r="UAM123" s="220"/>
      <c r="UAN123" s="220"/>
      <c r="UAO123" s="220"/>
      <c r="UAP123" s="220"/>
      <c r="UAQ123" s="220"/>
      <c r="UAR123" s="220"/>
      <c r="UAS123" s="220"/>
      <c r="UAT123" s="220"/>
      <c r="UAU123" s="220"/>
      <c r="UAV123" s="220"/>
      <c r="UAW123" s="220"/>
      <c r="UAX123" s="220"/>
      <c r="UAY123" s="220"/>
      <c r="UAZ123" s="220"/>
      <c r="UBA123" s="220"/>
      <c r="UBB123" s="220"/>
      <c r="UBC123" s="220"/>
      <c r="UBD123" s="220"/>
      <c r="UBE123" s="220"/>
      <c r="UBF123" s="220"/>
      <c r="UBG123" s="220"/>
      <c r="UBH123" s="220"/>
      <c r="UBI123" s="220"/>
      <c r="UBJ123" s="220"/>
      <c r="UBK123" s="220"/>
      <c r="UBL123" s="220"/>
      <c r="UBM123" s="220"/>
      <c r="UBN123" s="220"/>
      <c r="UBO123" s="220"/>
      <c r="UBP123" s="220"/>
      <c r="UBQ123" s="220"/>
      <c r="UBR123" s="220"/>
      <c r="UBS123" s="220"/>
      <c r="UBT123" s="220"/>
      <c r="UBU123" s="220"/>
      <c r="UBV123" s="220"/>
      <c r="UBW123" s="220"/>
      <c r="UBX123" s="220"/>
      <c r="UBY123" s="220"/>
      <c r="UBZ123" s="220"/>
      <c r="UCA123" s="220"/>
      <c r="UCB123" s="220"/>
      <c r="UCC123" s="220"/>
      <c r="UCD123" s="220"/>
      <c r="UCE123" s="220"/>
      <c r="UCF123" s="220"/>
      <c r="UCG123" s="220"/>
      <c r="UCH123" s="220"/>
      <c r="UCI123" s="220"/>
      <c r="UCJ123" s="220"/>
      <c r="UCK123" s="220"/>
      <c r="UCL123" s="220"/>
      <c r="UCM123" s="220"/>
      <c r="UCN123" s="220"/>
      <c r="UCO123" s="220"/>
      <c r="UCP123" s="220"/>
      <c r="UCQ123" s="220"/>
      <c r="UCR123" s="220"/>
      <c r="UCS123" s="220"/>
      <c r="UCT123" s="220"/>
      <c r="UCU123" s="220"/>
      <c r="UCV123" s="220"/>
      <c r="UCW123" s="220"/>
      <c r="UCX123" s="220"/>
      <c r="UCY123" s="220"/>
      <c r="UCZ123" s="220"/>
      <c r="UDA123" s="220"/>
      <c r="UDB123" s="220"/>
      <c r="UDC123" s="220"/>
      <c r="UDD123" s="220"/>
      <c r="UDE123" s="220"/>
      <c r="UDF123" s="220"/>
      <c r="UDG123" s="220"/>
      <c r="UDH123" s="220"/>
      <c r="UDI123" s="220"/>
      <c r="UDJ123" s="220"/>
      <c r="UDK123" s="220"/>
      <c r="UDL123" s="220"/>
      <c r="UDM123" s="220"/>
      <c r="UDN123" s="220"/>
      <c r="UDO123" s="220"/>
      <c r="UDP123" s="220"/>
      <c r="UDQ123" s="220"/>
      <c r="UDR123" s="220"/>
      <c r="UDS123" s="220"/>
      <c r="UDT123" s="220"/>
      <c r="UDU123" s="220"/>
      <c r="UDV123" s="220"/>
      <c r="UDW123" s="220"/>
      <c r="UDX123" s="220"/>
      <c r="UDY123" s="220"/>
      <c r="UDZ123" s="220"/>
      <c r="UEA123" s="220"/>
      <c r="UEB123" s="220"/>
      <c r="UEC123" s="220"/>
      <c r="UED123" s="220"/>
      <c r="UEE123" s="220"/>
      <c r="UEF123" s="220"/>
      <c r="UEG123" s="220"/>
      <c r="UEH123" s="220"/>
      <c r="UEI123" s="220"/>
      <c r="UEJ123" s="220"/>
      <c r="UEK123" s="220"/>
      <c r="UEL123" s="220"/>
      <c r="UEM123" s="220"/>
      <c r="UEN123" s="220"/>
      <c r="UEO123" s="220"/>
      <c r="UEP123" s="220"/>
      <c r="UEQ123" s="220"/>
      <c r="UER123" s="220"/>
      <c r="UES123" s="220"/>
      <c r="UET123" s="220"/>
      <c r="UEU123" s="220"/>
      <c r="UEV123" s="220"/>
      <c r="UEW123" s="220"/>
      <c r="UEX123" s="220"/>
      <c r="UEY123" s="220"/>
      <c r="UEZ123" s="220"/>
      <c r="UFA123" s="220"/>
      <c r="UFB123" s="220"/>
      <c r="UFC123" s="220"/>
      <c r="UFD123" s="220"/>
      <c r="UFE123" s="220"/>
      <c r="UFF123" s="220"/>
      <c r="UFG123" s="220"/>
      <c r="UFH123" s="220"/>
      <c r="UFI123" s="220"/>
      <c r="UFJ123" s="220"/>
      <c r="UFK123" s="220"/>
      <c r="UFL123" s="220"/>
      <c r="UFM123" s="220"/>
      <c r="UFN123" s="220"/>
      <c r="UFO123" s="220"/>
      <c r="UFP123" s="220"/>
      <c r="UFQ123" s="220"/>
      <c r="UFR123" s="220"/>
      <c r="UFS123" s="220"/>
      <c r="UFT123" s="220"/>
      <c r="UFU123" s="220"/>
      <c r="UFV123" s="220"/>
      <c r="UFW123" s="220"/>
      <c r="UFX123" s="220"/>
      <c r="UFY123" s="220"/>
      <c r="UFZ123" s="220"/>
      <c r="UGA123" s="220"/>
      <c r="UGB123" s="220"/>
      <c r="UGC123" s="220"/>
      <c r="UGD123" s="220"/>
      <c r="UGE123" s="220"/>
      <c r="UGF123" s="220"/>
      <c r="UGG123" s="220"/>
      <c r="UGH123" s="220"/>
      <c r="UGI123" s="220"/>
      <c r="UGJ123" s="220"/>
      <c r="UGK123" s="220"/>
      <c r="UGL123" s="220"/>
      <c r="UGM123" s="220"/>
      <c r="UGN123" s="220"/>
      <c r="UGO123" s="220"/>
      <c r="UGP123" s="220"/>
      <c r="UGQ123" s="220"/>
      <c r="UGR123" s="220"/>
      <c r="UGS123" s="220"/>
      <c r="UGT123" s="220"/>
      <c r="UGU123" s="220"/>
      <c r="UGV123" s="220"/>
      <c r="UGW123" s="220"/>
      <c r="UGX123" s="220"/>
      <c r="UGY123" s="220"/>
      <c r="UGZ123" s="220"/>
      <c r="UHA123" s="220"/>
      <c r="UHB123" s="220"/>
      <c r="UHC123" s="220"/>
      <c r="UHD123" s="220"/>
      <c r="UHE123" s="220"/>
      <c r="UHF123" s="220"/>
      <c r="UHG123" s="220"/>
      <c r="UHH123" s="220"/>
      <c r="UHI123" s="220"/>
      <c r="UHJ123" s="220"/>
      <c r="UHK123" s="220"/>
      <c r="UHL123" s="220"/>
      <c r="UHM123" s="220"/>
      <c r="UHN123" s="220"/>
      <c r="UHO123" s="220"/>
      <c r="UHP123" s="220"/>
      <c r="UHQ123" s="220"/>
      <c r="UHR123" s="220"/>
      <c r="UHS123" s="220"/>
      <c r="UHT123" s="220"/>
      <c r="UHU123" s="220"/>
      <c r="UHV123" s="220"/>
      <c r="UHW123" s="220"/>
      <c r="UHX123" s="220"/>
      <c r="UHY123" s="220"/>
      <c r="UHZ123" s="220"/>
      <c r="UIA123" s="220"/>
      <c r="UIB123" s="220"/>
      <c r="UIC123" s="220"/>
      <c r="UID123" s="220"/>
      <c r="UIE123" s="220"/>
      <c r="UIF123" s="220"/>
      <c r="UIG123" s="220"/>
      <c r="UIH123" s="220"/>
      <c r="UII123" s="220"/>
      <c r="UIJ123" s="220"/>
      <c r="UIK123" s="220"/>
      <c r="UIL123" s="220"/>
      <c r="UIM123" s="220"/>
      <c r="UIN123" s="220"/>
      <c r="UIO123" s="220"/>
      <c r="UIP123" s="220"/>
      <c r="UIQ123" s="220"/>
      <c r="UIR123" s="220"/>
      <c r="UIS123" s="220"/>
      <c r="UIT123" s="220"/>
      <c r="UIU123" s="220"/>
      <c r="UIV123" s="220"/>
      <c r="UIW123" s="220"/>
      <c r="UIX123" s="220"/>
      <c r="UIY123" s="220"/>
      <c r="UIZ123" s="220"/>
      <c r="UJA123" s="220"/>
      <c r="UJB123" s="220"/>
      <c r="UJC123" s="220"/>
      <c r="UJD123" s="220"/>
      <c r="UJE123" s="220"/>
      <c r="UJF123" s="220"/>
      <c r="UJG123" s="220"/>
      <c r="UJH123" s="220"/>
      <c r="UJI123" s="220"/>
      <c r="UJJ123" s="220"/>
      <c r="UJK123" s="220"/>
      <c r="UJL123" s="220"/>
      <c r="UJM123" s="220"/>
      <c r="UJN123" s="220"/>
      <c r="UJO123" s="220"/>
      <c r="UJP123" s="220"/>
      <c r="UJQ123" s="220"/>
      <c r="UJR123" s="220"/>
      <c r="UJS123" s="220"/>
      <c r="UJT123" s="220"/>
      <c r="UJU123" s="220"/>
      <c r="UJV123" s="220"/>
      <c r="UJW123" s="220"/>
      <c r="UJX123" s="220"/>
      <c r="UJY123" s="220"/>
      <c r="UJZ123" s="220"/>
      <c r="UKA123" s="220"/>
      <c r="UKB123" s="220"/>
      <c r="UKC123" s="220"/>
      <c r="UKD123" s="220"/>
      <c r="UKE123" s="220"/>
      <c r="UKF123" s="220"/>
      <c r="UKG123" s="220"/>
      <c r="UKH123" s="220"/>
      <c r="UKI123" s="220"/>
      <c r="UKJ123" s="220"/>
      <c r="UKK123" s="220"/>
      <c r="UKL123" s="220"/>
      <c r="UKM123" s="220"/>
      <c r="UKN123" s="220"/>
      <c r="UKO123" s="220"/>
      <c r="UKP123" s="220"/>
      <c r="UKQ123" s="220"/>
      <c r="UKR123" s="220"/>
      <c r="UKS123" s="220"/>
      <c r="UKT123" s="220"/>
      <c r="UKU123" s="220"/>
      <c r="UKV123" s="220"/>
      <c r="UKW123" s="220"/>
      <c r="UKX123" s="220"/>
      <c r="UKY123" s="220"/>
      <c r="UKZ123" s="220"/>
      <c r="ULA123" s="220"/>
      <c r="ULB123" s="220"/>
      <c r="ULC123" s="220"/>
      <c r="ULD123" s="220"/>
      <c r="ULE123" s="220"/>
      <c r="ULF123" s="220"/>
      <c r="ULG123" s="220"/>
      <c r="ULH123" s="220"/>
      <c r="ULI123" s="220"/>
      <c r="ULJ123" s="220"/>
      <c r="ULK123" s="220"/>
      <c r="ULL123" s="220"/>
      <c r="ULM123" s="220"/>
      <c r="ULN123" s="220"/>
      <c r="ULO123" s="220"/>
      <c r="ULP123" s="220"/>
      <c r="ULQ123" s="220"/>
      <c r="ULR123" s="220"/>
      <c r="ULS123" s="220"/>
      <c r="ULT123" s="220"/>
      <c r="ULU123" s="220"/>
      <c r="ULV123" s="220"/>
      <c r="ULW123" s="220"/>
      <c r="ULX123" s="220"/>
      <c r="ULY123" s="220"/>
      <c r="ULZ123" s="220"/>
      <c r="UMA123" s="220"/>
      <c r="UMB123" s="220"/>
      <c r="UMC123" s="220"/>
      <c r="UMD123" s="220"/>
      <c r="UME123" s="220"/>
      <c r="UMF123" s="220"/>
      <c r="UMG123" s="220"/>
      <c r="UMH123" s="220"/>
      <c r="UMI123" s="220"/>
      <c r="UMJ123" s="220"/>
      <c r="UMK123" s="220"/>
      <c r="UML123" s="220"/>
      <c r="UMM123" s="220"/>
      <c r="UMN123" s="220"/>
      <c r="UMO123" s="220"/>
      <c r="UMP123" s="220"/>
      <c r="UMQ123" s="220"/>
      <c r="UMR123" s="220"/>
      <c r="UMS123" s="220"/>
      <c r="UMT123" s="220"/>
      <c r="UMU123" s="220"/>
      <c r="UMV123" s="220"/>
      <c r="UMW123" s="220"/>
      <c r="UMX123" s="220"/>
      <c r="UMY123" s="220"/>
      <c r="UMZ123" s="220"/>
      <c r="UNA123" s="220"/>
      <c r="UNB123" s="220"/>
      <c r="UNC123" s="220"/>
      <c r="UND123" s="220"/>
      <c r="UNE123" s="220"/>
      <c r="UNF123" s="220"/>
      <c r="UNG123" s="220"/>
      <c r="UNH123" s="220"/>
      <c r="UNI123" s="220"/>
      <c r="UNJ123" s="220"/>
      <c r="UNK123" s="220"/>
      <c r="UNL123" s="220"/>
      <c r="UNM123" s="220"/>
      <c r="UNN123" s="220"/>
      <c r="UNO123" s="220"/>
      <c r="UNP123" s="220"/>
      <c r="UNQ123" s="220"/>
      <c r="UNR123" s="220"/>
      <c r="UNS123" s="220"/>
      <c r="UNT123" s="220"/>
      <c r="UNU123" s="220"/>
      <c r="UNV123" s="220"/>
      <c r="UNW123" s="220"/>
      <c r="UNX123" s="220"/>
      <c r="UNY123" s="220"/>
      <c r="UNZ123" s="220"/>
      <c r="UOA123" s="220"/>
      <c r="UOB123" s="220"/>
      <c r="UOC123" s="220"/>
      <c r="UOD123" s="220"/>
      <c r="UOE123" s="220"/>
      <c r="UOF123" s="220"/>
      <c r="UOG123" s="220"/>
      <c r="UOH123" s="220"/>
      <c r="UOI123" s="220"/>
      <c r="UOJ123" s="220"/>
      <c r="UOK123" s="220"/>
      <c r="UOL123" s="220"/>
      <c r="UOM123" s="220"/>
      <c r="UON123" s="220"/>
      <c r="UOO123" s="220"/>
      <c r="UOP123" s="220"/>
      <c r="UOQ123" s="220"/>
      <c r="UOR123" s="220"/>
      <c r="UOS123" s="220"/>
      <c r="UOT123" s="220"/>
      <c r="UOU123" s="220"/>
      <c r="UOV123" s="220"/>
      <c r="UOW123" s="220"/>
      <c r="UOX123" s="220"/>
      <c r="UOY123" s="220"/>
      <c r="UOZ123" s="220"/>
      <c r="UPA123" s="220"/>
      <c r="UPB123" s="220"/>
      <c r="UPC123" s="220"/>
      <c r="UPD123" s="220"/>
      <c r="UPE123" s="220"/>
      <c r="UPF123" s="220"/>
      <c r="UPG123" s="220"/>
      <c r="UPH123" s="220"/>
      <c r="UPI123" s="220"/>
      <c r="UPJ123" s="220"/>
      <c r="UPK123" s="220"/>
      <c r="UPL123" s="220"/>
      <c r="UPM123" s="220"/>
      <c r="UPN123" s="220"/>
      <c r="UPO123" s="220"/>
      <c r="UPP123" s="220"/>
      <c r="UPQ123" s="220"/>
      <c r="UPR123" s="220"/>
      <c r="UPS123" s="220"/>
      <c r="UPT123" s="220"/>
      <c r="UPU123" s="220"/>
      <c r="UPV123" s="220"/>
      <c r="UPW123" s="220"/>
      <c r="UPX123" s="220"/>
      <c r="UPY123" s="220"/>
      <c r="UPZ123" s="220"/>
      <c r="UQA123" s="220"/>
      <c r="UQB123" s="220"/>
      <c r="UQC123" s="220"/>
      <c r="UQD123" s="220"/>
      <c r="UQE123" s="220"/>
      <c r="UQF123" s="220"/>
      <c r="UQG123" s="220"/>
      <c r="UQH123" s="220"/>
      <c r="UQI123" s="220"/>
      <c r="UQJ123" s="220"/>
      <c r="UQK123" s="220"/>
      <c r="UQL123" s="220"/>
      <c r="UQM123" s="220"/>
      <c r="UQN123" s="220"/>
      <c r="UQO123" s="220"/>
      <c r="UQP123" s="220"/>
      <c r="UQQ123" s="220"/>
      <c r="UQR123" s="220"/>
      <c r="UQS123" s="220"/>
      <c r="UQT123" s="220"/>
      <c r="UQU123" s="220"/>
      <c r="UQV123" s="220"/>
      <c r="UQW123" s="220"/>
      <c r="UQX123" s="220"/>
      <c r="UQY123" s="220"/>
      <c r="UQZ123" s="220"/>
      <c r="URA123" s="220"/>
      <c r="URB123" s="220"/>
      <c r="URC123" s="220"/>
      <c r="URD123" s="220"/>
      <c r="URE123" s="220"/>
      <c r="URF123" s="220"/>
      <c r="URG123" s="220"/>
      <c r="URH123" s="220"/>
      <c r="URI123" s="220"/>
      <c r="URJ123" s="220"/>
      <c r="URK123" s="220"/>
      <c r="URL123" s="220"/>
      <c r="URM123" s="220"/>
      <c r="URN123" s="220"/>
      <c r="URO123" s="220"/>
      <c r="URP123" s="220"/>
      <c r="URQ123" s="220"/>
      <c r="URR123" s="220"/>
      <c r="URS123" s="220"/>
      <c r="URT123" s="220"/>
      <c r="URU123" s="220"/>
      <c r="URV123" s="220"/>
      <c r="URW123" s="220"/>
      <c r="URX123" s="220"/>
      <c r="URY123" s="220"/>
      <c r="URZ123" s="220"/>
      <c r="USA123" s="220"/>
      <c r="USB123" s="220"/>
      <c r="USC123" s="220"/>
      <c r="USD123" s="220"/>
      <c r="USE123" s="220"/>
      <c r="USF123" s="220"/>
      <c r="USG123" s="220"/>
      <c r="USH123" s="220"/>
      <c r="USI123" s="220"/>
      <c r="USJ123" s="220"/>
      <c r="USK123" s="220"/>
      <c r="USL123" s="220"/>
      <c r="USM123" s="220"/>
      <c r="USN123" s="220"/>
      <c r="USO123" s="220"/>
      <c r="USP123" s="220"/>
      <c r="USQ123" s="220"/>
      <c r="USR123" s="220"/>
      <c r="USS123" s="220"/>
      <c r="UST123" s="220"/>
      <c r="USU123" s="220"/>
      <c r="USV123" s="220"/>
      <c r="USW123" s="220"/>
      <c r="USX123" s="220"/>
      <c r="USY123" s="220"/>
      <c r="USZ123" s="220"/>
      <c r="UTA123" s="220"/>
      <c r="UTB123" s="220"/>
      <c r="UTC123" s="220"/>
      <c r="UTD123" s="220"/>
      <c r="UTE123" s="220"/>
      <c r="UTF123" s="220"/>
      <c r="UTG123" s="220"/>
      <c r="UTH123" s="220"/>
      <c r="UTI123" s="220"/>
      <c r="UTJ123" s="220"/>
      <c r="UTK123" s="220"/>
      <c r="UTL123" s="220"/>
      <c r="UTM123" s="220"/>
      <c r="UTN123" s="220"/>
      <c r="UTO123" s="220"/>
      <c r="UTP123" s="220"/>
      <c r="UTQ123" s="220"/>
      <c r="UTR123" s="220"/>
      <c r="UTS123" s="220"/>
      <c r="UTT123" s="220"/>
      <c r="UTU123" s="220"/>
      <c r="UTV123" s="220"/>
      <c r="UTW123" s="220"/>
      <c r="UTX123" s="220"/>
      <c r="UTY123" s="220"/>
      <c r="UTZ123" s="220"/>
      <c r="UUA123" s="220"/>
      <c r="UUB123" s="220"/>
      <c r="UUC123" s="220"/>
      <c r="UUD123" s="220"/>
      <c r="UUE123" s="220"/>
      <c r="UUF123" s="220"/>
      <c r="UUG123" s="220"/>
      <c r="UUH123" s="220"/>
      <c r="UUI123" s="220"/>
      <c r="UUJ123" s="220"/>
      <c r="UUK123" s="220"/>
      <c r="UUL123" s="220"/>
      <c r="UUM123" s="220"/>
      <c r="UUN123" s="220"/>
      <c r="UUO123" s="220"/>
      <c r="UUP123" s="220"/>
      <c r="UUQ123" s="220"/>
      <c r="UUR123" s="220"/>
      <c r="UUS123" s="220"/>
      <c r="UUT123" s="220"/>
      <c r="UUU123" s="220"/>
      <c r="UUV123" s="220"/>
      <c r="UUW123" s="220"/>
      <c r="UUX123" s="220"/>
      <c r="UUY123" s="220"/>
      <c r="UUZ123" s="220"/>
      <c r="UVA123" s="220"/>
      <c r="UVB123" s="220"/>
      <c r="UVC123" s="220"/>
      <c r="UVD123" s="220"/>
      <c r="UVE123" s="220"/>
      <c r="UVF123" s="220"/>
      <c r="UVG123" s="220"/>
      <c r="UVH123" s="220"/>
      <c r="UVI123" s="220"/>
      <c r="UVJ123" s="220"/>
      <c r="UVK123" s="220"/>
      <c r="UVL123" s="220"/>
      <c r="UVM123" s="220"/>
      <c r="UVN123" s="220"/>
      <c r="UVO123" s="220"/>
      <c r="UVP123" s="220"/>
      <c r="UVQ123" s="220"/>
      <c r="UVR123" s="220"/>
      <c r="UVS123" s="220"/>
      <c r="UVT123" s="220"/>
      <c r="UVU123" s="220"/>
      <c r="UVV123" s="220"/>
      <c r="UVW123" s="220"/>
      <c r="UVX123" s="220"/>
      <c r="UVY123" s="220"/>
      <c r="UVZ123" s="220"/>
      <c r="UWA123" s="220"/>
      <c r="UWB123" s="220"/>
      <c r="UWC123" s="220"/>
      <c r="UWD123" s="220"/>
      <c r="UWE123" s="220"/>
      <c r="UWF123" s="220"/>
      <c r="UWG123" s="220"/>
      <c r="UWH123" s="220"/>
      <c r="UWI123" s="220"/>
      <c r="UWJ123" s="220"/>
      <c r="UWK123" s="220"/>
      <c r="UWL123" s="220"/>
      <c r="UWM123" s="220"/>
      <c r="UWN123" s="220"/>
      <c r="UWO123" s="220"/>
      <c r="UWP123" s="220"/>
      <c r="UWQ123" s="220"/>
      <c r="UWR123" s="220"/>
      <c r="UWS123" s="220"/>
      <c r="UWT123" s="220"/>
      <c r="UWU123" s="220"/>
      <c r="UWV123" s="220"/>
      <c r="UWW123" s="220"/>
      <c r="UWX123" s="220"/>
      <c r="UWY123" s="220"/>
      <c r="UWZ123" s="220"/>
      <c r="UXA123" s="220"/>
      <c r="UXB123" s="220"/>
      <c r="UXC123" s="220"/>
      <c r="UXD123" s="220"/>
      <c r="UXE123" s="220"/>
      <c r="UXF123" s="220"/>
      <c r="UXG123" s="220"/>
      <c r="UXH123" s="220"/>
      <c r="UXI123" s="220"/>
      <c r="UXJ123" s="220"/>
      <c r="UXK123" s="220"/>
      <c r="UXL123" s="220"/>
      <c r="UXM123" s="220"/>
      <c r="UXN123" s="220"/>
      <c r="UXO123" s="220"/>
      <c r="UXP123" s="220"/>
      <c r="UXQ123" s="220"/>
      <c r="UXR123" s="220"/>
      <c r="UXS123" s="220"/>
      <c r="UXT123" s="220"/>
      <c r="UXU123" s="220"/>
      <c r="UXV123" s="220"/>
      <c r="UXW123" s="220"/>
      <c r="UXX123" s="220"/>
      <c r="UXY123" s="220"/>
      <c r="UXZ123" s="220"/>
      <c r="UYA123" s="220"/>
      <c r="UYB123" s="220"/>
      <c r="UYC123" s="220"/>
      <c r="UYD123" s="220"/>
      <c r="UYE123" s="220"/>
      <c r="UYF123" s="220"/>
      <c r="UYG123" s="220"/>
      <c r="UYH123" s="220"/>
      <c r="UYI123" s="220"/>
      <c r="UYJ123" s="220"/>
      <c r="UYK123" s="220"/>
      <c r="UYL123" s="220"/>
      <c r="UYM123" s="220"/>
      <c r="UYN123" s="220"/>
      <c r="UYO123" s="220"/>
      <c r="UYP123" s="220"/>
      <c r="UYQ123" s="220"/>
      <c r="UYR123" s="220"/>
      <c r="UYS123" s="220"/>
      <c r="UYT123" s="220"/>
      <c r="UYU123" s="220"/>
      <c r="UYV123" s="220"/>
      <c r="UYW123" s="220"/>
      <c r="UYX123" s="220"/>
      <c r="UYY123" s="220"/>
      <c r="UYZ123" s="220"/>
      <c r="UZA123" s="220"/>
      <c r="UZB123" s="220"/>
      <c r="UZC123" s="220"/>
      <c r="UZD123" s="220"/>
      <c r="UZE123" s="220"/>
      <c r="UZF123" s="220"/>
      <c r="UZG123" s="220"/>
      <c r="UZH123" s="220"/>
      <c r="UZI123" s="220"/>
      <c r="UZJ123" s="220"/>
      <c r="UZK123" s="220"/>
      <c r="UZL123" s="220"/>
      <c r="UZM123" s="220"/>
      <c r="UZN123" s="220"/>
      <c r="UZO123" s="220"/>
      <c r="UZP123" s="220"/>
      <c r="UZQ123" s="220"/>
      <c r="UZR123" s="220"/>
      <c r="UZS123" s="220"/>
      <c r="UZT123" s="220"/>
      <c r="UZU123" s="220"/>
      <c r="UZV123" s="220"/>
      <c r="UZW123" s="220"/>
      <c r="UZX123" s="220"/>
      <c r="UZY123" s="220"/>
      <c r="UZZ123" s="220"/>
      <c r="VAA123" s="220"/>
      <c r="VAB123" s="220"/>
      <c r="VAC123" s="220"/>
      <c r="VAD123" s="220"/>
      <c r="VAE123" s="220"/>
      <c r="VAF123" s="220"/>
      <c r="VAG123" s="220"/>
      <c r="VAH123" s="220"/>
      <c r="VAI123" s="220"/>
      <c r="VAJ123" s="220"/>
      <c r="VAK123" s="220"/>
      <c r="VAL123" s="220"/>
      <c r="VAM123" s="220"/>
      <c r="VAN123" s="220"/>
      <c r="VAO123" s="220"/>
      <c r="VAP123" s="220"/>
      <c r="VAQ123" s="220"/>
      <c r="VAR123" s="220"/>
      <c r="VAS123" s="220"/>
      <c r="VAT123" s="220"/>
      <c r="VAU123" s="220"/>
      <c r="VAV123" s="220"/>
      <c r="VAW123" s="220"/>
      <c r="VAX123" s="220"/>
      <c r="VAY123" s="220"/>
      <c r="VAZ123" s="220"/>
      <c r="VBA123" s="220"/>
      <c r="VBB123" s="220"/>
      <c r="VBC123" s="220"/>
      <c r="VBD123" s="220"/>
      <c r="VBE123" s="220"/>
      <c r="VBF123" s="220"/>
      <c r="VBG123" s="220"/>
      <c r="VBH123" s="220"/>
      <c r="VBI123" s="220"/>
      <c r="VBJ123" s="220"/>
      <c r="VBK123" s="220"/>
      <c r="VBL123" s="220"/>
      <c r="VBM123" s="220"/>
      <c r="VBN123" s="220"/>
      <c r="VBO123" s="220"/>
      <c r="VBP123" s="220"/>
      <c r="VBQ123" s="220"/>
      <c r="VBR123" s="220"/>
      <c r="VBS123" s="220"/>
      <c r="VBT123" s="220"/>
      <c r="VBU123" s="220"/>
      <c r="VBV123" s="220"/>
      <c r="VBW123" s="220"/>
      <c r="VBX123" s="220"/>
      <c r="VBY123" s="220"/>
      <c r="VBZ123" s="220"/>
      <c r="VCA123" s="220"/>
      <c r="VCB123" s="220"/>
      <c r="VCC123" s="220"/>
      <c r="VCD123" s="220"/>
      <c r="VCE123" s="220"/>
      <c r="VCF123" s="220"/>
      <c r="VCG123" s="220"/>
      <c r="VCH123" s="220"/>
      <c r="VCI123" s="220"/>
      <c r="VCJ123" s="220"/>
      <c r="VCK123" s="220"/>
      <c r="VCL123" s="220"/>
      <c r="VCM123" s="220"/>
      <c r="VCN123" s="220"/>
      <c r="VCO123" s="220"/>
      <c r="VCP123" s="220"/>
      <c r="VCQ123" s="220"/>
      <c r="VCR123" s="220"/>
      <c r="VCS123" s="220"/>
      <c r="VCT123" s="220"/>
      <c r="VCU123" s="220"/>
      <c r="VCV123" s="220"/>
      <c r="VCW123" s="220"/>
      <c r="VCX123" s="220"/>
      <c r="VCY123" s="220"/>
      <c r="VCZ123" s="220"/>
      <c r="VDA123" s="220"/>
      <c r="VDB123" s="220"/>
      <c r="VDC123" s="220"/>
      <c r="VDD123" s="220"/>
      <c r="VDE123" s="220"/>
      <c r="VDF123" s="220"/>
      <c r="VDG123" s="220"/>
      <c r="VDH123" s="220"/>
      <c r="VDI123" s="220"/>
      <c r="VDJ123" s="220"/>
      <c r="VDK123" s="220"/>
      <c r="VDL123" s="220"/>
      <c r="VDM123" s="220"/>
      <c r="VDN123" s="220"/>
      <c r="VDO123" s="220"/>
      <c r="VDP123" s="220"/>
      <c r="VDQ123" s="220"/>
      <c r="VDR123" s="220"/>
      <c r="VDS123" s="220"/>
      <c r="VDT123" s="220"/>
      <c r="VDU123" s="220"/>
      <c r="VDV123" s="220"/>
      <c r="VDW123" s="220"/>
      <c r="VDX123" s="220"/>
      <c r="VDY123" s="220"/>
      <c r="VDZ123" s="220"/>
      <c r="VEA123" s="220"/>
      <c r="VEB123" s="220"/>
      <c r="VEC123" s="220"/>
      <c r="VED123" s="220"/>
      <c r="VEE123" s="220"/>
      <c r="VEF123" s="220"/>
      <c r="VEG123" s="220"/>
      <c r="VEH123" s="220"/>
      <c r="VEI123" s="220"/>
      <c r="VEJ123" s="220"/>
      <c r="VEK123" s="220"/>
      <c r="VEL123" s="220"/>
      <c r="VEM123" s="220"/>
      <c r="VEN123" s="220"/>
      <c r="VEO123" s="220"/>
      <c r="VEP123" s="220"/>
      <c r="VEQ123" s="220"/>
      <c r="VER123" s="220"/>
      <c r="VES123" s="220"/>
      <c r="VET123" s="220"/>
      <c r="VEU123" s="220"/>
      <c r="VEV123" s="220"/>
      <c r="VEW123" s="220"/>
      <c r="VEX123" s="220"/>
      <c r="VEY123" s="220"/>
      <c r="VEZ123" s="220"/>
      <c r="VFA123" s="220"/>
      <c r="VFB123" s="220"/>
      <c r="VFC123" s="220"/>
      <c r="VFD123" s="220"/>
      <c r="VFE123" s="220"/>
      <c r="VFF123" s="220"/>
      <c r="VFG123" s="220"/>
      <c r="VFH123" s="220"/>
      <c r="VFI123" s="220"/>
      <c r="VFJ123" s="220"/>
      <c r="VFK123" s="220"/>
      <c r="VFL123" s="220"/>
      <c r="VFM123" s="220"/>
      <c r="VFN123" s="220"/>
      <c r="VFO123" s="220"/>
      <c r="VFP123" s="220"/>
      <c r="VFQ123" s="220"/>
      <c r="VFR123" s="220"/>
      <c r="VFS123" s="220"/>
      <c r="VFT123" s="220"/>
      <c r="VFU123" s="220"/>
      <c r="VFV123" s="220"/>
      <c r="VFW123" s="220"/>
      <c r="VFX123" s="220"/>
      <c r="VFY123" s="220"/>
      <c r="VFZ123" s="220"/>
      <c r="VGA123" s="220"/>
      <c r="VGB123" s="220"/>
      <c r="VGC123" s="220"/>
      <c r="VGD123" s="220"/>
      <c r="VGE123" s="220"/>
      <c r="VGF123" s="220"/>
      <c r="VGG123" s="220"/>
      <c r="VGH123" s="220"/>
      <c r="VGI123" s="220"/>
      <c r="VGJ123" s="220"/>
      <c r="VGK123" s="220"/>
      <c r="VGL123" s="220"/>
      <c r="VGM123" s="220"/>
      <c r="VGN123" s="220"/>
      <c r="VGO123" s="220"/>
      <c r="VGP123" s="220"/>
      <c r="VGQ123" s="220"/>
      <c r="VGR123" s="220"/>
      <c r="VGS123" s="220"/>
      <c r="VGT123" s="220"/>
      <c r="VGU123" s="220"/>
      <c r="VGV123" s="220"/>
      <c r="VGW123" s="220"/>
      <c r="VGX123" s="220"/>
      <c r="VGY123" s="220"/>
      <c r="VGZ123" s="220"/>
      <c r="VHA123" s="220"/>
      <c r="VHB123" s="220"/>
      <c r="VHC123" s="220"/>
      <c r="VHD123" s="220"/>
      <c r="VHE123" s="220"/>
      <c r="VHF123" s="220"/>
      <c r="VHG123" s="220"/>
      <c r="VHH123" s="220"/>
      <c r="VHI123" s="220"/>
      <c r="VHJ123" s="220"/>
      <c r="VHK123" s="220"/>
      <c r="VHL123" s="220"/>
      <c r="VHM123" s="220"/>
      <c r="VHN123" s="220"/>
      <c r="VHO123" s="220"/>
      <c r="VHP123" s="220"/>
      <c r="VHQ123" s="220"/>
      <c r="VHR123" s="220"/>
      <c r="VHS123" s="220"/>
      <c r="VHT123" s="220"/>
      <c r="VHU123" s="220"/>
      <c r="VHV123" s="220"/>
      <c r="VHW123" s="220"/>
      <c r="VHX123" s="220"/>
      <c r="VHY123" s="220"/>
      <c r="VHZ123" s="220"/>
      <c r="VIA123" s="220"/>
      <c r="VIB123" s="220"/>
      <c r="VIC123" s="220"/>
      <c r="VID123" s="220"/>
      <c r="VIE123" s="220"/>
      <c r="VIF123" s="220"/>
      <c r="VIG123" s="220"/>
      <c r="VIH123" s="220"/>
      <c r="VII123" s="220"/>
      <c r="VIJ123" s="220"/>
      <c r="VIK123" s="220"/>
      <c r="VIL123" s="220"/>
      <c r="VIM123" s="220"/>
      <c r="VIN123" s="220"/>
      <c r="VIO123" s="220"/>
      <c r="VIP123" s="220"/>
      <c r="VIQ123" s="220"/>
      <c r="VIR123" s="220"/>
      <c r="VIS123" s="220"/>
      <c r="VIT123" s="220"/>
      <c r="VIU123" s="220"/>
      <c r="VIV123" s="220"/>
      <c r="VIW123" s="220"/>
      <c r="VIX123" s="220"/>
      <c r="VIY123" s="220"/>
      <c r="VIZ123" s="220"/>
      <c r="VJA123" s="220"/>
      <c r="VJB123" s="220"/>
      <c r="VJC123" s="220"/>
      <c r="VJD123" s="220"/>
      <c r="VJE123" s="220"/>
      <c r="VJF123" s="220"/>
      <c r="VJG123" s="220"/>
      <c r="VJH123" s="220"/>
      <c r="VJI123" s="220"/>
      <c r="VJJ123" s="220"/>
      <c r="VJK123" s="220"/>
      <c r="VJL123" s="220"/>
      <c r="VJM123" s="220"/>
      <c r="VJN123" s="220"/>
      <c r="VJO123" s="220"/>
      <c r="VJP123" s="220"/>
      <c r="VJQ123" s="220"/>
      <c r="VJR123" s="220"/>
      <c r="VJS123" s="220"/>
      <c r="VJT123" s="220"/>
      <c r="VJU123" s="220"/>
      <c r="VJV123" s="220"/>
      <c r="VJW123" s="220"/>
      <c r="VJX123" s="220"/>
      <c r="VJY123" s="220"/>
      <c r="VJZ123" s="220"/>
      <c r="VKA123" s="220"/>
      <c r="VKB123" s="220"/>
      <c r="VKC123" s="220"/>
      <c r="VKD123" s="220"/>
      <c r="VKE123" s="220"/>
      <c r="VKF123" s="220"/>
      <c r="VKG123" s="220"/>
      <c r="VKH123" s="220"/>
      <c r="VKI123" s="220"/>
      <c r="VKJ123" s="220"/>
      <c r="VKK123" s="220"/>
      <c r="VKL123" s="220"/>
      <c r="VKM123" s="220"/>
      <c r="VKN123" s="220"/>
      <c r="VKO123" s="220"/>
      <c r="VKP123" s="220"/>
      <c r="VKQ123" s="220"/>
      <c r="VKR123" s="220"/>
      <c r="VKS123" s="220"/>
      <c r="VKT123" s="220"/>
      <c r="VKU123" s="220"/>
      <c r="VKV123" s="220"/>
      <c r="VKW123" s="220"/>
      <c r="VKX123" s="220"/>
      <c r="VKY123" s="220"/>
      <c r="VKZ123" s="220"/>
      <c r="VLA123" s="220"/>
      <c r="VLB123" s="220"/>
      <c r="VLC123" s="220"/>
      <c r="VLD123" s="220"/>
      <c r="VLE123" s="220"/>
      <c r="VLF123" s="220"/>
      <c r="VLG123" s="220"/>
      <c r="VLH123" s="220"/>
      <c r="VLI123" s="220"/>
      <c r="VLJ123" s="220"/>
      <c r="VLK123" s="220"/>
      <c r="VLL123" s="220"/>
      <c r="VLM123" s="220"/>
      <c r="VLN123" s="220"/>
      <c r="VLO123" s="220"/>
      <c r="VLP123" s="220"/>
      <c r="VLQ123" s="220"/>
      <c r="VLR123" s="220"/>
      <c r="VLS123" s="220"/>
      <c r="VLT123" s="220"/>
      <c r="VLU123" s="220"/>
      <c r="VLV123" s="220"/>
      <c r="VLW123" s="220"/>
      <c r="VLX123" s="220"/>
      <c r="VLY123" s="220"/>
      <c r="VLZ123" s="220"/>
      <c r="VMA123" s="220"/>
      <c r="VMB123" s="220"/>
      <c r="VMC123" s="220"/>
      <c r="VMD123" s="220"/>
      <c r="VME123" s="220"/>
      <c r="VMF123" s="220"/>
      <c r="VMG123" s="220"/>
      <c r="VMH123" s="220"/>
      <c r="VMI123" s="220"/>
      <c r="VMJ123" s="220"/>
      <c r="VMK123" s="220"/>
      <c r="VML123" s="220"/>
      <c r="VMM123" s="220"/>
      <c r="VMN123" s="220"/>
      <c r="VMO123" s="220"/>
      <c r="VMP123" s="220"/>
      <c r="VMQ123" s="220"/>
      <c r="VMR123" s="220"/>
      <c r="VMS123" s="220"/>
      <c r="VMT123" s="220"/>
      <c r="VMU123" s="220"/>
      <c r="VMV123" s="220"/>
      <c r="VMW123" s="220"/>
      <c r="VMX123" s="220"/>
      <c r="VMY123" s="220"/>
      <c r="VMZ123" s="220"/>
      <c r="VNA123" s="220"/>
      <c r="VNB123" s="220"/>
      <c r="VNC123" s="220"/>
      <c r="VND123" s="220"/>
      <c r="VNE123" s="220"/>
      <c r="VNF123" s="220"/>
      <c r="VNG123" s="220"/>
      <c r="VNH123" s="220"/>
      <c r="VNI123" s="220"/>
      <c r="VNJ123" s="220"/>
      <c r="VNK123" s="220"/>
      <c r="VNL123" s="220"/>
      <c r="VNM123" s="220"/>
      <c r="VNN123" s="220"/>
      <c r="VNO123" s="220"/>
      <c r="VNP123" s="220"/>
      <c r="VNQ123" s="220"/>
      <c r="VNR123" s="220"/>
      <c r="VNS123" s="220"/>
      <c r="VNT123" s="220"/>
      <c r="VNU123" s="220"/>
      <c r="VNV123" s="220"/>
      <c r="VNW123" s="220"/>
      <c r="VNX123" s="220"/>
      <c r="VNY123" s="220"/>
      <c r="VNZ123" s="220"/>
      <c r="VOA123" s="220"/>
      <c r="VOB123" s="220"/>
      <c r="VOC123" s="220"/>
      <c r="VOD123" s="220"/>
      <c r="VOE123" s="220"/>
      <c r="VOF123" s="220"/>
      <c r="VOG123" s="220"/>
      <c r="VOH123" s="220"/>
      <c r="VOI123" s="220"/>
      <c r="VOJ123" s="220"/>
      <c r="VOK123" s="220"/>
      <c r="VOL123" s="220"/>
      <c r="VOM123" s="220"/>
      <c r="VON123" s="220"/>
      <c r="VOO123" s="220"/>
      <c r="VOP123" s="220"/>
      <c r="VOQ123" s="220"/>
      <c r="VOR123" s="220"/>
      <c r="VOS123" s="220"/>
      <c r="VOT123" s="220"/>
      <c r="VOU123" s="220"/>
      <c r="VOV123" s="220"/>
      <c r="VOW123" s="220"/>
      <c r="VOX123" s="220"/>
      <c r="VOY123" s="220"/>
      <c r="VOZ123" s="220"/>
      <c r="VPA123" s="220"/>
      <c r="VPB123" s="220"/>
      <c r="VPC123" s="220"/>
      <c r="VPD123" s="220"/>
      <c r="VPE123" s="220"/>
      <c r="VPF123" s="220"/>
      <c r="VPG123" s="220"/>
      <c r="VPH123" s="220"/>
      <c r="VPI123" s="220"/>
      <c r="VPJ123" s="220"/>
      <c r="VPK123" s="220"/>
      <c r="VPL123" s="220"/>
      <c r="VPM123" s="220"/>
      <c r="VPN123" s="220"/>
      <c r="VPO123" s="220"/>
      <c r="VPP123" s="220"/>
      <c r="VPQ123" s="220"/>
      <c r="VPR123" s="220"/>
      <c r="VPS123" s="220"/>
      <c r="VPT123" s="220"/>
      <c r="VPU123" s="220"/>
      <c r="VPV123" s="220"/>
      <c r="VPW123" s="220"/>
      <c r="VPX123" s="220"/>
      <c r="VPY123" s="220"/>
      <c r="VPZ123" s="220"/>
      <c r="VQA123" s="220"/>
      <c r="VQB123" s="220"/>
      <c r="VQC123" s="220"/>
      <c r="VQD123" s="220"/>
      <c r="VQE123" s="220"/>
      <c r="VQF123" s="220"/>
      <c r="VQG123" s="220"/>
      <c r="VQH123" s="220"/>
      <c r="VQI123" s="220"/>
      <c r="VQJ123" s="220"/>
      <c r="VQK123" s="220"/>
      <c r="VQL123" s="220"/>
      <c r="VQM123" s="220"/>
      <c r="VQN123" s="220"/>
      <c r="VQO123" s="220"/>
      <c r="VQP123" s="220"/>
      <c r="VQQ123" s="220"/>
      <c r="VQR123" s="220"/>
      <c r="VQS123" s="220"/>
      <c r="VQT123" s="220"/>
      <c r="VQU123" s="220"/>
      <c r="VQV123" s="220"/>
      <c r="VQW123" s="220"/>
      <c r="VQX123" s="220"/>
      <c r="VQY123" s="220"/>
      <c r="VQZ123" s="220"/>
      <c r="VRA123" s="220"/>
      <c r="VRB123" s="220"/>
      <c r="VRC123" s="220"/>
      <c r="VRD123" s="220"/>
      <c r="VRE123" s="220"/>
      <c r="VRF123" s="220"/>
      <c r="VRG123" s="220"/>
      <c r="VRH123" s="220"/>
      <c r="VRI123" s="220"/>
      <c r="VRJ123" s="220"/>
      <c r="VRK123" s="220"/>
      <c r="VRL123" s="220"/>
      <c r="VRM123" s="220"/>
      <c r="VRN123" s="220"/>
      <c r="VRO123" s="220"/>
      <c r="VRP123" s="220"/>
      <c r="VRQ123" s="220"/>
      <c r="VRR123" s="220"/>
      <c r="VRS123" s="220"/>
      <c r="VRT123" s="220"/>
      <c r="VRU123" s="220"/>
      <c r="VRV123" s="220"/>
      <c r="VRW123" s="220"/>
      <c r="VRX123" s="220"/>
      <c r="VRY123" s="220"/>
      <c r="VRZ123" s="220"/>
      <c r="VSA123" s="220"/>
      <c r="VSB123" s="220"/>
      <c r="VSC123" s="220"/>
      <c r="VSD123" s="220"/>
      <c r="VSE123" s="220"/>
      <c r="VSF123" s="220"/>
      <c r="VSG123" s="220"/>
      <c r="VSH123" s="220"/>
      <c r="VSI123" s="220"/>
      <c r="VSJ123" s="220"/>
      <c r="VSK123" s="220"/>
      <c r="VSL123" s="220"/>
      <c r="VSM123" s="220"/>
      <c r="VSN123" s="220"/>
      <c r="VSO123" s="220"/>
      <c r="VSP123" s="220"/>
      <c r="VSQ123" s="220"/>
      <c r="VSR123" s="220"/>
      <c r="VSS123" s="220"/>
      <c r="VST123" s="220"/>
      <c r="VSU123" s="220"/>
      <c r="VSV123" s="220"/>
      <c r="VSW123" s="220"/>
      <c r="VSX123" s="220"/>
      <c r="VSY123" s="220"/>
      <c r="VSZ123" s="220"/>
      <c r="VTA123" s="220"/>
      <c r="VTB123" s="220"/>
      <c r="VTC123" s="220"/>
      <c r="VTD123" s="220"/>
      <c r="VTE123" s="220"/>
      <c r="VTF123" s="220"/>
      <c r="VTG123" s="220"/>
      <c r="VTH123" s="220"/>
      <c r="VTI123" s="220"/>
      <c r="VTJ123" s="220"/>
      <c r="VTK123" s="220"/>
      <c r="VTL123" s="220"/>
      <c r="VTM123" s="220"/>
      <c r="VTN123" s="220"/>
      <c r="VTO123" s="220"/>
      <c r="VTP123" s="220"/>
      <c r="VTQ123" s="220"/>
      <c r="VTR123" s="220"/>
      <c r="VTS123" s="220"/>
      <c r="VTT123" s="220"/>
      <c r="VTU123" s="220"/>
      <c r="VTV123" s="220"/>
      <c r="VTW123" s="220"/>
      <c r="VTX123" s="220"/>
      <c r="VTY123" s="220"/>
      <c r="VTZ123" s="220"/>
      <c r="VUA123" s="220"/>
      <c r="VUB123" s="220"/>
      <c r="VUC123" s="220"/>
      <c r="VUD123" s="220"/>
      <c r="VUE123" s="220"/>
      <c r="VUF123" s="220"/>
      <c r="VUG123" s="220"/>
      <c r="VUH123" s="220"/>
      <c r="VUI123" s="220"/>
      <c r="VUJ123" s="220"/>
      <c r="VUK123" s="220"/>
      <c r="VUL123" s="220"/>
      <c r="VUM123" s="220"/>
      <c r="VUN123" s="220"/>
      <c r="VUO123" s="220"/>
      <c r="VUP123" s="220"/>
      <c r="VUQ123" s="220"/>
      <c r="VUR123" s="220"/>
      <c r="VUS123" s="220"/>
      <c r="VUT123" s="220"/>
      <c r="VUU123" s="220"/>
      <c r="VUV123" s="220"/>
      <c r="VUW123" s="220"/>
      <c r="VUX123" s="220"/>
      <c r="VUY123" s="220"/>
      <c r="VUZ123" s="220"/>
      <c r="VVA123" s="220"/>
      <c r="VVB123" s="220"/>
      <c r="VVC123" s="220"/>
      <c r="VVD123" s="220"/>
      <c r="VVE123" s="220"/>
      <c r="VVF123" s="220"/>
      <c r="VVG123" s="220"/>
      <c r="VVH123" s="220"/>
      <c r="VVI123" s="220"/>
      <c r="VVJ123" s="220"/>
      <c r="VVK123" s="220"/>
      <c r="VVL123" s="220"/>
      <c r="VVM123" s="220"/>
      <c r="VVN123" s="220"/>
      <c r="VVO123" s="220"/>
      <c r="VVP123" s="220"/>
      <c r="VVQ123" s="220"/>
      <c r="VVR123" s="220"/>
      <c r="VVS123" s="220"/>
      <c r="VVT123" s="220"/>
      <c r="VVU123" s="220"/>
      <c r="VVV123" s="220"/>
      <c r="VVW123" s="220"/>
      <c r="VVX123" s="220"/>
      <c r="VVY123" s="220"/>
      <c r="VVZ123" s="220"/>
      <c r="VWA123" s="220"/>
      <c r="VWB123" s="220"/>
      <c r="VWC123" s="220"/>
      <c r="VWD123" s="220"/>
      <c r="VWE123" s="220"/>
      <c r="VWF123" s="220"/>
      <c r="VWG123" s="220"/>
      <c r="VWH123" s="220"/>
      <c r="VWI123" s="220"/>
      <c r="VWJ123" s="220"/>
      <c r="VWK123" s="220"/>
      <c r="VWL123" s="220"/>
      <c r="VWM123" s="220"/>
      <c r="VWN123" s="220"/>
      <c r="VWO123" s="220"/>
      <c r="VWP123" s="220"/>
      <c r="VWQ123" s="220"/>
      <c r="VWR123" s="220"/>
      <c r="VWS123" s="220"/>
      <c r="VWT123" s="220"/>
      <c r="VWU123" s="220"/>
      <c r="VWV123" s="220"/>
      <c r="VWW123" s="220"/>
      <c r="VWX123" s="220"/>
      <c r="VWY123" s="220"/>
      <c r="VWZ123" s="220"/>
      <c r="VXA123" s="220"/>
      <c r="VXB123" s="220"/>
      <c r="VXC123" s="220"/>
      <c r="VXD123" s="220"/>
      <c r="VXE123" s="220"/>
      <c r="VXF123" s="220"/>
      <c r="VXG123" s="220"/>
      <c r="VXH123" s="220"/>
      <c r="VXI123" s="220"/>
      <c r="VXJ123" s="220"/>
      <c r="VXK123" s="220"/>
      <c r="VXL123" s="220"/>
      <c r="VXM123" s="220"/>
      <c r="VXN123" s="220"/>
      <c r="VXO123" s="220"/>
      <c r="VXP123" s="220"/>
      <c r="VXQ123" s="220"/>
      <c r="VXR123" s="220"/>
      <c r="VXS123" s="220"/>
      <c r="VXT123" s="220"/>
      <c r="VXU123" s="220"/>
      <c r="VXV123" s="220"/>
      <c r="VXW123" s="220"/>
      <c r="VXX123" s="220"/>
      <c r="VXY123" s="220"/>
      <c r="VXZ123" s="220"/>
      <c r="VYA123" s="220"/>
      <c r="VYB123" s="220"/>
      <c r="VYC123" s="220"/>
      <c r="VYD123" s="220"/>
      <c r="VYE123" s="220"/>
      <c r="VYF123" s="220"/>
      <c r="VYG123" s="220"/>
      <c r="VYH123" s="220"/>
      <c r="VYI123" s="220"/>
      <c r="VYJ123" s="220"/>
      <c r="VYK123" s="220"/>
      <c r="VYL123" s="220"/>
      <c r="VYM123" s="220"/>
      <c r="VYN123" s="220"/>
      <c r="VYO123" s="220"/>
      <c r="VYP123" s="220"/>
      <c r="VYQ123" s="220"/>
      <c r="VYR123" s="220"/>
      <c r="VYS123" s="220"/>
      <c r="VYT123" s="220"/>
      <c r="VYU123" s="220"/>
      <c r="VYV123" s="220"/>
      <c r="VYW123" s="220"/>
      <c r="VYX123" s="220"/>
      <c r="VYY123" s="220"/>
      <c r="VYZ123" s="220"/>
      <c r="VZA123" s="220"/>
      <c r="VZB123" s="220"/>
      <c r="VZC123" s="220"/>
      <c r="VZD123" s="220"/>
      <c r="VZE123" s="220"/>
      <c r="VZF123" s="220"/>
      <c r="VZG123" s="220"/>
      <c r="VZH123" s="220"/>
      <c r="VZI123" s="220"/>
      <c r="VZJ123" s="220"/>
      <c r="VZK123" s="220"/>
      <c r="VZL123" s="220"/>
      <c r="VZM123" s="220"/>
      <c r="VZN123" s="220"/>
      <c r="VZO123" s="220"/>
      <c r="VZP123" s="220"/>
      <c r="VZQ123" s="220"/>
      <c r="VZR123" s="220"/>
      <c r="VZS123" s="220"/>
      <c r="VZT123" s="220"/>
      <c r="VZU123" s="220"/>
      <c r="VZV123" s="220"/>
      <c r="VZW123" s="220"/>
      <c r="VZX123" s="220"/>
      <c r="VZY123" s="220"/>
      <c r="VZZ123" s="220"/>
      <c r="WAA123" s="220"/>
      <c r="WAB123" s="220"/>
      <c r="WAC123" s="220"/>
      <c r="WAD123" s="220"/>
      <c r="WAE123" s="220"/>
      <c r="WAF123" s="220"/>
      <c r="WAG123" s="220"/>
      <c r="WAH123" s="220"/>
      <c r="WAI123" s="220"/>
      <c r="WAJ123" s="220"/>
      <c r="WAK123" s="220"/>
      <c r="WAL123" s="220"/>
      <c r="WAM123" s="220"/>
      <c r="WAN123" s="220"/>
      <c r="WAO123" s="220"/>
      <c r="WAP123" s="220"/>
      <c r="WAQ123" s="220"/>
      <c r="WAR123" s="220"/>
      <c r="WAS123" s="220"/>
      <c r="WAT123" s="220"/>
      <c r="WAU123" s="220"/>
      <c r="WAV123" s="220"/>
      <c r="WAW123" s="220"/>
      <c r="WAX123" s="220"/>
      <c r="WAY123" s="220"/>
      <c r="WAZ123" s="220"/>
      <c r="WBA123" s="220"/>
      <c r="WBB123" s="220"/>
      <c r="WBC123" s="220"/>
      <c r="WBD123" s="220"/>
      <c r="WBE123" s="220"/>
      <c r="WBF123" s="220"/>
      <c r="WBG123" s="220"/>
      <c r="WBH123" s="220"/>
      <c r="WBI123" s="220"/>
      <c r="WBJ123" s="220"/>
      <c r="WBK123" s="220"/>
      <c r="WBL123" s="220"/>
      <c r="WBM123" s="220"/>
      <c r="WBN123" s="220"/>
      <c r="WBO123" s="220"/>
      <c r="WBP123" s="220"/>
      <c r="WBQ123" s="220"/>
      <c r="WBR123" s="220"/>
      <c r="WBS123" s="220"/>
      <c r="WBT123" s="220"/>
      <c r="WBU123" s="220"/>
      <c r="WBV123" s="220"/>
      <c r="WBW123" s="220"/>
      <c r="WBX123" s="220"/>
      <c r="WBY123" s="220"/>
      <c r="WBZ123" s="220"/>
      <c r="WCA123" s="220"/>
      <c r="WCB123" s="220"/>
      <c r="WCC123" s="220"/>
      <c r="WCD123" s="220"/>
      <c r="WCE123" s="220"/>
      <c r="WCF123" s="220"/>
      <c r="WCG123" s="220"/>
      <c r="WCH123" s="220"/>
      <c r="WCI123" s="220"/>
      <c r="WCJ123" s="220"/>
      <c r="WCK123" s="220"/>
      <c r="WCL123" s="220"/>
      <c r="WCM123" s="220"/>
      <c r="WCN123" s="220"/>
      <c r="WCO123" s="220"/>
      <c r="WCP123" s="220"/>
      <c r="WCQ123" s="220"/>
      <c r="WCR123" s="220"/>
      <c r="WCS123" s="220"/>
      <c r="WCT123" s="220"/>
      <c r="WCU123" s="220"/>
      <c r="WCV123" s="220"/>
      <c r="WCW123" s="220"/>
      <c r="WCX123" s="220"/>
      <c r="WCY123" s="220"/>
      <c r="WCZ123" s="220"/>
      <c r="WDA123" s="220"/>
      <c r="WDB123" s="220"/>
      <c r="WDC123" s="220"/>
      <c r="WDD123" s="220"/>
      <c r="WDE123" s="220"/>
      <c r="WDF123" s="220"/>
      <c r="WDG123" s="220"/>
      <c r="WDH123" s="220"/>
      <c r="WDI123" s="220"/>
      <c r="WDJ123" s="220"/>
      <c r="WDK123" s="220"/>
      <c r="WDL123" s="220"/>
      <c r="WDM123" s="220"/>
      <c r="WDN123" s="220"/>
      <c r="WDO123" s="220"/>
      <c r="WDP123" s="220"/>
      <c r="WDQ123" s="220"/>
      <c r="WDR123" s="220"/>
      <c r="WDS123" s="220"/>
      <c r="WDT123" s="220"/>
      <c r="WDU123" s="220"/>
      <c r="WDV123" s="220"/>
      <c r="WDW123" s="220"/>
      <c r="WDX123" s="220"/>
      <c r="WDY123" s="220"/>
      <c r="WDZ123" s="220"/>
      <c r="WEA123" s="220"/>
      <c r="WEB123" s="220"/>
      <c r="WEC123" s="220"/>
      <c r="WED123" s="220"/>
      <c r="WEE123" s="220"/>
      <c r="WEF123" s="220"/>
      <c r="WEG123" s="220"/>
      <c r="WEH123" s="220"/>
      <c r="WEI123" s="220"/>
      <c r="WEJ123" s="220"/>
      <c r="WEK123" s="220"/>
      <c r="WEL123" s="220"/>
      <c r="WEM123" s="220"/>
      <c r="WEN123" s="220"/>
      <c r="WEO123" s="220"/>
      <c r="WEP123" s="220"/>
      <c r="WEQ123" s="220"/>
      <c r="WER123" s="220"/>
      <c r="WES123" s="220"/>
      <c r="WET123" s="220"/>
      <c r="WEU123" s="220"/>
      <c r="WEV123" s="220"/>
      <c r="WEW123" s="220"/>
      <c r="WEX123" s="220"/>
      <c r="WEY123" s="220"/>
      <c r="WEZ123" s="220"/>
      <c r="WFA123" s="220"/>
      <c r="WFB123" s="220"/>
      <c r="WFC123" s="220"/>
      <c r="WFD123" s="220"/>
      <c r="WFE123" s="220"/>
      <c r="WFF123" s="220"/>
      <c r="WFG123" s="220"/>
      <c r="WFH123" s="220"/>
      <c r="WFI123" s="220"/>
      <c r="WFJ123" s="220"/>
      <c r="WFK123" s="220"/>
      <c r="WFL123" s="220"/>
      <c r="WFM123" s="220"/>
      <c r="WFN123" s="220"/>
      <c r="WFO123" s="220"/>
      <c r="WFP123" s="220"/>
      <c r="WFQ123" s="220"/>
      <c r="WFR123" s="220"/>
      <c r="WFS123" s="220"/>
      <c r="WFT123" s="220"/>
      <c r="WFU123" s="220"/>
      <c r="WFV123" s="220"/>
      <c r="WFW123" s="220"/>
      <c r="WFX123" s="220"/>
      <c r="WFY123" s="220"/>
      <c r="WFZ123" s="220"/>
      <c r="WGA123" s="220"/>
      <c r="WGB123" s="220"/>
      <c r="WGC123" s="220"/>
      <c r="WGD123" s="220"/>
      <c r="WGE123" s="220"/>
      <c r="WGF123" s="220"/>
      <c r="WGG123" s="220"/>
      <c r="WGH123" s="220"/>
      <c r="WGI123" s="220"/>
      <c r="WGJ123" s="220"/>
      <c r="WGK123" s="220"/>
      <c r="WGL123" s="220"/>
      <c r="WGM123" s="220"/>
      <c r="WGN123" s="220"/>
      <c r="WGO123" s="220"/>
      <c r="WGP123" s="220"/>
      <c r="WGQ123" s="220"/>
      <c r="WGR123" s="220"/>
      <c r="WGS123" s="220"/>
      <c r="WGT123" s="220"/>
      <c r="WGU123" s="220"/>
      <c r="WGV123" s="220"/>
      <c r="WGW123" s="220"/>
      <c r="WGX123" s="220"/>
      <c r="WGY123" s="220"/>
      <c r="WGZ123" s="220"/>
      <c r="WHA123" s="220"/>
      <c r="WHB123" s="220"/>
      <c r="WHC123" s="220"/>
      <c r="WHD123" s="220"/>
      <c r="WHE123" s="220"/>
      <c r="WHF123" s="220"/>
      <c r="WHG123" s="220"/>
      <c r="WHH123" s="220"/>
      <c r="WHI123" s="220"/>
      <c r="WHJ123" s="220"/>
      <c r="WHK123" s="220"/>
      <c r="WHL123" s="220"/>
      <c r="WHM123" s="220"/>
      <c r="WHN123" s="220"/>
      <c r="WHO123" s="220"/>
      <c r="WHP123" s="220"/>
      <c r="WHQ123" s="220"/>
      <c r="WHR123" s="220"/>
      <c r="WHS123" s="220"/>
      <c r="WHT123" s="220"/>
      <c r="WHU123" s="220"/>
      <c r="WHV123" s="220"/>
      <c r="WHW123" s="220"/>
      <c r="WHX123" s="220"/>
      <c r="WHY123" s="220"/>
      <c r="WHZ123" s="220"/>
      <c r="WIA123" s="220"/>
      <c r="WIB123" s="220"/>
      <c r="WIC123" s="220"/>
      <c r="WID123" s="220"/>
      <c r="WIE123" s="220"/>
      <c r="WIF123" s="220"/>
      <c r="WIG123" s="220"/>
      <c r="WIH123" s="220"/>
      <c r="WII123" s="220"/>
      <c r="WIJ123" s="220"/>
      <c r="WIK123" s="220"/>
      <c r="WIL123" s="220"/>
      <c r="WIM123" s="220"/>
      <c r="WIN123" s="220"/>
      <c r="WIO123" s="220"/>
      <c r="WIP123" s="220"/>
      <c r="WIQ123" s="220"/>
      <c r="WIR123" s="220"/>
      <c r="WIS123" s="220"/>
      <c r="WIT123" s="220"/>
      <c r="WIU123" s="220"/>
      <c r="WIV123" s="220"/>
      <c r="WIW123" s="220"/>
      <c r="WIX123" s="220"/>
      <c r="WIY123" s="220"/>
      <c r="WIZ123" s="220"/>
      <c r="WJA123" s="220"/>
      <c r="WJB123" s="220"/>
      <c r="WJC123" s="220"/>
      <c r="WJD123" s="220"/>
      <c r="WJE123" s="220"/>
      <c r="WJF123" s="220"/>
      <c r="WJG123" s="220"/>
      <c r="WJH123" s="220"/>
      <c r="WJI123" s="220"/>
      <c r="WJJ123" s="220"/>
      <c r="WJK123" s="220"/>
      <c r="WJL123" s="220"/>
      <c r="WJM123" s="220"/>
      <c r="WJN123" s="220"/>
      <c r="WJO123" s="220"/>
      <c r="WJP123" s="220"/>
      <c r="WJQ123" s="220"/>
      <c r="WJR123" s="220"/>
      <c r="WJS123" s="220"/>
      <c r="WJT123" s="220"/>
      <c r="WJU123" s="220"/>
      <c r="WJV123" s="220"/>
      <c r="WJW123" s="220"/>
      <c r="WJX123" s="220"/>
      <c r="WJY123" s="220"/>
      <c r="WJZ123" s="220"/>
      <c r="WKA123" s="220"/>
      <c r="WKB123" s="220"/>
      <c r="WKC123" s="220"/>
      <c r="WKD123" s="220"/>
      <c r="WKE123" s="220"/>
      <c r="WKF123" s="220"/>
      <c r="WKG123" s="220"/>
      <c r="WKH123" s="220"/>
      <c r="WKI123" s="220"/>
      <c r="WKJ123" s="220"/>
      <c r="WKK123" s="220"/>
      <c r="WKL123" s="220"/>
      <c r="WKM123" s="220"/>
      <c r="WKN123" s="220"/>
      <c r="WKO123" s="220"/>
      <c r="WKP123" s="220"/>
      <c r="WKQ123" s="220"/>
      <c r="WKR123" s="220"/>
      <c r="WKS123" s="220"/>
      <c r="WKT123" s="220"/>
      <c r="WKU123" s="220"/>
      <c r="WKV123" s="220"/>
      <c r="WKW123" s="220"/>
      <c r="WKX123" s="220"/>
      <c r="WKY123" s="220"/>
      <c r="WKZ123" s="220"/>
      <c r="WLA123" s="220"/>
      <c r="WLB123" s="220"/>
      <c r="WLC123" s="220"/>
      <c r="WLD123" s="220"/>
      <c r="WLE123" s="220"/>
      <c r="WLF123" s="220"/>
      <c r="WLG123" s="220"/>
      <c r="WLH123" s="220"/>
      <c r="WLI123" s="220"/>
      <c r="WLJ123" s="220"/>
      <c r="WLK123" s="220"/>
      <c r="WLL123" s="220"/>
      <c r="WLM123" s="220"/>
      <c r="WLN123" s="220"/>
      <c r="WLO123" s="220"/>
      <c r="WLP123" s="220"/>
      <c r="WLQ123" s="220"/>
      <c r="WLR123" s="220"/>
      <c r="WLS123" s="220"/>
      <c r="WLT123" s="220"/>
      <c r="WLU123" s="220"/>
      <c r="WLV123" s="220"/>
      <c r="WLW123" s="220"/>
      <c r="WLX123" s="220"/>
      <c r="WLY123" s="220"/>
      <c r="WLZ123" s="220"/>
      <c r="WMA123" s="220"/>
      <c r="WMB123" s="220"/>
      <c r="WMC123" s="220"/>
      <c r="WMD123" s="220"/>
      <c r="WME123" s="220"/>
      <c r="WMF123" s="220"/>
      <c r="WMG123" s="220"/>
      <c r="WMH123" s="220"/>
      <c r="WMI123" s="220"/>
      <c r="WMJ123" s="220"/>
      <c r="WMK123" s="220"/>
      <c r="WML123" s="220"/>
      <c r="WMM123" s="220"/>
      <c r="WMN123" s="220"/>
      <c r="WMO123" s="220"/>
      <c r="WMP123" s="220"/>
      <c r="WMQ123" s="220"/>
      <c r="WMR123" s="220"/>
      <c r="WMS123" s="220"/>
      <c r="WMT123" s="220"/>
      <c r="WMU123" s="220"/>
      <c r="WMV123" s="220"/>
      <c r="WMW123" s="220"/>
      <c r="WMX123" s="220"/>
      <c r="WMY123" s="220"/>
      <c r="WMZ123" s="220"/>
      <c r="WNA123" s="220"/>
      <c r="WNB123" s="220"/>
      <c r="WNC123" s="220"/>
      <c r="WND123" s="220"/>
      <c r="WNE123" s="220"/>
      <c r="WNF123" s="220"/>
      <c r="WNG123" s="220"/>
      <c r="WNH123" s="220"/>
      <c r="WNI123" s="220"/>
      <c r="WNJ123" s="220"/>
      <c r="WNK123" s="220"/>
      <c r="WNL123" s="220"/>
      <c r="WNM123" s="220"/>
      <c r="WNN123" s="220"/>
      <c r="WNO123" s="220"/>
      <c r="WNP123" s="220"/>
      <c r="WNQ123" s="220"/>
      <c r="WNR123" s="220"/>
      <c r="WNS123" s="220"/>
      <c r="WNT123" s="220"/>
      <c r="WNU123" s="220"/>
      <c r="WNV123" s="220"/>
      <c r="WNW123" s="220"/>
      <c r="WNX123" s="220"/>
      <c r="WNY123" s="220"/>
      <c r="WNZ123" s="220"/>
      <c r="WOA123" s="220"/>
      <c r="WOB123" s="220"/>
      <c r="WOC123" s="220"/>
      <c r="WOD123" s="220"/>
      <c r="WOE123" s="220"/>
      <c r="WOF123" s="220"/>
      <c r="WOG123" s="220"/>
      <c r="WOH123" s="220"/>
      <c r="WOI123" s="220"/>
      <c r="WOJ123" s="220"/>
      <c r="WOK123" s="220"/>
      <c r="WOL123" s="220"/>
      <c r="WOM123" s="220"/>
      <c r="WON123" s="220"/>
      <c r="WOO123" s="220"/>
      <c r="WOP123" s="220"/>
      <c r="WOQ123" s="220"/>
      <c r="WOR123" s="220"/>
      <c r="WOS123" s="220"/>
      <c r="WOT123" s="220"/>
      <c r="WOU123" s="220"/>
      <c r="WOV123" s="220"/>
      <c r="WOW123" s="220"/>
      <c r="WOX123" s="220"/>
      <c r="WOY123" s="220"/>
      <c r="WOZ123" s="220"/>
      <c r="WPA123" s="220"/>
      <c r="WPB123" s="220"/>
      <c r="WPC123" s="220"/>
      <c r="WPD123" s="220"/>
      <c r="WPE123" s="220"/>
      <c r="WPF123" s="220"/>
      <c r="WPG123" s="220"/>
      <c r="WPH123" s="220"/>
      <c r="WPI123" s="220"/>
      <c r="WPJ123" s="220"/>
      <c r="WPK123" s="220"/>
      <c r="WPL123" s="220"/>
      <c r="WPM123" s="220"/>
      <c r="WPN123" s="220"/>
      <c r="WPO123" s="220"/>
      <c r="WPP123" s="220"/>
      <c r="WPQ123" s="220"/>
      <c r="WPR123" s="220"/>
      <c r="WPS123" s="220"/>
      <c r="WPT123" s="220"/>
      <c r="WPU123" s="220"/>
      <c r="WPV123" s="220"/>
      <c r="WPW123" s="220"/>
      <c r="WPX123" s="220"/>
      <c r="WPY123" s="220"/>
      <c r="WPZ123" s="220"/>
      <c r="WQA123" s="220"/>
      <c r="WQB123" s="220"/>
      <c r="WQC123" s="220"/>
      <c r="WQD123" s="220"/>
      <c r="WQE123" s="220"/>
      <c r="WQF123" s="220"/>
      <c r="WQG123" s="220"/>
      <c r="WQH123" s="220"/>
      <c r="WQI123" s="220"/>
      <c r="WQJ123" s="220"/>
      <c r="WQK123" s="220"/>
      <c r="WQL123" s="220"/>
      <c r="WQM123" s="220"/>
      <c r="WQN123" s="220"/>
      <c r="WQO123" s="220"/>
      <c r="WQP123" s="220"/>
      <c r="WQQ123" s="220"/>
      <c r="WQR123" s="220"/>
      <c r="WQS123" s="220"/>
      <c r="WQT123" s="220"/>
      <c r="WQU123" s="220"/>
      <c r="WQV123" s="220"/>
      <c r="WQW123" s="220"/>
      <c r="WQX123" s="220"/>
      <c r="WQY123" s="220"/>
      <c r="WQZ123" s="220"/>
      <c r="WRA123" s="220"/>
      <c r="WRB123" s="220"/>
      <c r="WRC123" s="220"/>
      <c r="WRD123" s="220"/>
      <c r="WRE123" s="220"/>
      <c r="WRF123" s="220"/>
      <c r="WRG123" s="220"/>
      <c r="WRH123" s="220"/>
      <c r="WRI123" s="220"/>
      <c r="WRJ123" s="220"/>
      <c r="WRK123" s="220"/>
      <c r="WRL123" s="220"/>
      <c r="WRM123" s="220"/>
      <c r="WRN123" s="220"/>
      <c r="WRO123" s="220"/>
      <c r="WRP123" s="220"/>
      <c r="WRQ123" s="220"/>
      <c r="WRR123" s="220"/>
      <c r="WRS123" s="220"/>
      <c r="WRT123" s="220"/>
      <c r="WRU123" s="220"/>
      <c r="WRV123" s="220"/>
      <c r="WRW123" s="220"/>
      <c r="WRX123" s="220"/>
      <c r="WRY123" s="220"/>
      <c r="WRZ123" s="220"/>
      <c r="WSA123" s="220"/>
      <c r="WSB123" s="220"/>
      <c r="WSC123" s="220"/>
      <c r="WSD123" s="220"/>
      <c r="WSE123" s="220"/>
      <c r="WSF123" s="220"/>
      <c r="WSG123" s="220"/>
      <c r="WSH123" s="220"/>
      <c r="WSI123" s="220"/>
      <c r="WSJ123" s="220"/>
      <c r="WSK123" s="220"/>
      <c r="WSL123" s="220"/>
      <c r="WSM123" s="220"/>
      <c r="WSN123" s="220"/>
      <c r="WSO123" s="220"/>
      <c r="WSP123" s="220"/>
      <c r="WSQ123" s="220"/>
      <c r="WSR123" s="220"/>
      <c r="WSS123" s="220"/>
      <c r="WST123" s="220"/>
      <c r="WSU123" s="220"/>
      <c r="WSV123" s="220"/>
      <c r="WSW123" s="220"/>
      <c r="WSX123" s="220"/>
      <c r="WSY123" s="220"/>
      <c r="WSZ123" s="220"/>
      <c r="WTA123" s="220"/>
      <c r="WTB123" s="220"/>
      <c r="WTC123" s="220"/>
      <c r="WTD123" s="220"/>
      <c r="WTE123" s="220"/>
      <c r="WTF123" s="220"/>
      <c r="WTG123" s="220"/>
      <c r="WTH123" s="220"/>
      <c r="WTI123" s="220"/>
      <c r="WTJ123" s="220"/>
      <c r="WTK123" s="220"/>
      <c r="WTL123" s="220"/>
      <c r="WTM123" s="220"/>
      <c r="WTN123" s="220"/>
      <c r="WTO123" s="220"/>
      <c r="WTP123" s="220"/>
      <c r="WTQ123" s="220"/>
      <c r="WTR123" s="220"/>
      <c r="WTS123" s="220"/>
      <c r="WTT123" s="220"/>
      <c r="WTU123" s="220"/>
      <c r="WTV123" s="220"/>
      <c r="WTW123" s="220"/>
      <c r="WTX123" s="220"/>
      <c r="WTY123" s="220"/>
      <c r="WTZ123" s="220"/>
      <c r="WUA123" s="220"/>
      <c r="WUB123" s="220"/>
      <c r="WUC123" s="220"/>
      <c r="WUD123" s="220"/>
      <c r="WUE123" s="220"/>
      <c r="WUF123" s="220"/>
      <c r="WUG123" s="220"/>
      <c r="WUH123" s="220"/>
      <c r="WUI123" s="220"/>
      <c r="WUJ123" s="220"/>
      <c r="WUK123" s="220"/>
      <c r="WUL123" s="220"/>
      <c r="WUM123" s="220"/>
      <c r="WUN123" s="220"/>
      <c r="WUO123" s="220"/>
      <c r="WUP123" s="220"/>
      <c r="WUQ123" s="220"/>
      <c r="WUR123" s="220"/>
      <c r="WUS123" s="220"/>
      <c r="WUT123" s="220"/>
      <c r="WUU123" s="220"/>
      <c r="WUV123" s="220"/>
      <c r="WUW123" s="220"/>
      <c r="WUX123" s="220"/>
      <c r="WUY123" s="220"/>
      <c r="WUZ123" s="220"/>
      <c r="WVA123" s="220"/>
      <c r="WVB123" s="220"/>
      <c r="WVC123" s="220"/>
      <c r="WVD123" s="220"/>
      <c r="WVE123" s="220"/>
      <c r="WVF123" s="220"/>
      <c r="WVG123" s="220"/>
      <c r="WVH123" s="220"/>
      <c r="WVI123" s="220"/>
      <c r="WVJ123" s="220"/>
      <c r="WVK123" s="220"/>
      <c r="WVL123" s="220"/>
      <c r="WVM123" s="220"/>
      <c r="WVN123" s="220"/>
      <c r="WVO123" s="220"/>
      <c r="WVP123" s="220"/>
      <c r="WVQ123" s="220"/>
      <c r="WVR123" s="220"/>
      <c r="WVS123" s="220"/>
      <c r="WVT123" s="220"/>
      <c r="WVU123" s="220"/>
      <c r="WVV123" s="220"/>
      <c r="WVW123" s="220"/>
      <c r="WVX123" s="220"/>
      <c r="WVY123" s="220"/>
      <c r="WVZ123" s="220"/>
      <c r="WWA123" s="220"/>
      <c r="WWB123" s="220"/>
      <c r="WWC123" s="220"/>
      <c r="WWD123" s="220"/>
      <c r="WWE123" s="220"/>
      <c r="WWF123" s="220"/>
      <c r="WWG123" s="220"/>
      <c r="WWH123" s="220"/>
      <c r="WWI123" s="220"/>
      <c r="WWJ123" s="220"/>
      <c r="WWK123" s="220"/>
      <c r="WWL123" s="220"/>
      <c r="WWM123" s="220"/>
      <c r="WWN123" s="220"/>
      <c r="WWO123" s="220"/>
      <c r="WWP123" s="220"/>
      <c r="WWQ123" s="220"/>
      <c r="WWR123" s="220"/>
      <c r="WWS123" s="220"/>
      <c r="WWT123" s="220"/>
      <c r="WWU123" s="220"/>
      <c r="WWV123" s="220"/>
      <c r="WWW123" s="220"/>
      <c r="WWX123" s="220"/>
      <c r="WWY123" s="220"/>
      <c r="WWZ123" s="220"/>
      <c r="WXA123" s="220"/>
      <c r="WXB123" s="220"/>
      <c r="WXC123" s="220"/>
      <c r="WXD123" s="220"/>
      <c r="WXE123" s="220"/>
      <c r="WXF123" s="220"/>
      <c r="WXG123" s="220"/>
      <c r="WXH123" s="220"/>
      <c r="WXI123" s="220"/>
      <c r="WXJ123" s="220"/>
      <c r="WXK123" s="220"/>
      <c r="WXL123" s="220"/>
      <c r="WXM123" s="220"/>
      <c r="WXN123" s="220"/>
      <c r="WXO123" s="220"/>
      <c r="WXP123" s="220"/>
      <c r="WXQ123" s="220"/>
      <c r="WXR123" s="220"/>
      <c r="WXS123" s="220"/>
      <c r="WXT123" s="220"/>
      <c r="WXU123" s="220"/>
      <c r="WXV123" s="220"/>
      <c r="WXW123" s="220"/>
      <c r="WXX123" s="220"/>
      <c r="WXY123" s="220"/>
      <c r="WXZ123" s="220"/>
      <c r="WYA123" s="220"/>
      <c r="WYB123" s="220"/>
      <c r="WYC123" s="220"/>
      <c r="WYD123" s="220"/>
      <c r="WYE123" s="220"/>
      <c r="WYF123" s="220"/>
      <c r="WYG123" s="220"/>
      <c r="WYH123" s="220"/>
      <c r="WYI123" s="220"/>
      <c r="WYJ123" s="220"/>
      <c r="WYK123" s="220"/>
      <c r="WYL123" s="220"/>
      <c r="WYM123" s="220"/>
      <c r="WYN123" s="220"/>
      <c r="WYO123" s="220"/>
      <c r="WYP123" s="220"/>
      <c r="WYQ123" s="220"/>
      <c r="WYR123" s="220"/>
      <c r="WYS123" s="220"/>
      <c r="WYT123" s="220"/>
      <c r="WYU123" s="220"/>
      <c r="WYV123" s="220"/>
      <c r="WYW123" s="220"/>
      <c r="WYX123" s="220"/>
      <c r="WYY123" s="220"/>
      <c r="WYZ123" s="220"/>
      <c r="WZA123" s="220"/>
      <c r="WZB123" s="220"/>
      <c r="WZC123" s="220"/>
      <c r="WZD123" s="220"/>
      <c r="WZE123" s="220"/>
      <c r="WZF123" s="220"/>
      <c r="WZG123" s="220"/>
      <c r="WZH123" s="220"/>
      <c r="WZI123" s="220"/>
      <c r="WZJ123" s="220"/>
      <c r="WZK123" s="220"/>
      <c r="WZL123" s="220"/>
      <c r="WZM123" s="220"/>
      <c r="WZN123" s="220"/>
      <c r="WZO123" s="220"/>
      <c r="WZP123" s="220"/>
      <c r="WZQ123" s="220"/>
      <c r="WZR123" s="220"/>
      <c r="WZS123" s="220"/>
      <c r="WZT123" s="220"/>
      <c r="WZU123" s="220"/>
      <c r="WZV123" s="220"/>
      <c r="WZW123" s="220"/>
      <c r="WZX123" s="220"/>
      <c r="WZY123" s="220"/>
      <c r="WZZ123" s="220"/>
      <c r="XAA123" s="220"/>
      <c r="XAB123" s="220"/>
      <c r="XAC123" s="220"/>
      <c r="XAD123" s="220"/>
      <c r="XAE123" s="220"/>
      <c r="XAF123" s="220"/>
      <c r="XAG123" s="220"/>
      <c r="XAH123" s="220"/>
      <c r="XAI123" s="220"/>
      <c r="XAJ123" s="220"/>
      <c r="XAK123" s="220"/>
      <c r="XAL123" s="220"/>
      <c r="XAM123" s="220"/>
      <c r="XAN123" s="220"/>
      <c r="XAO123" s="220"/>
      <c r="XAP123" s="220"/>
      <c r="XAQ123" s="220"/>
      <c r="XAR123" s="220"/>
      <c r="XAS123" s="220"/>
      <c r="XAT123" s="220"/>
      <c r="XAU123" s="220"/>
      <c r="XAV123" s="220"/>
      <c r="XAW123" s="220"/>
      <c r="XAX123" s="220"/>
      <c r="XAY123" s="220"/>
      <c r="XAZ123" s="220"/>
      <c r="XBA123" s="220"/>
      <c r="XBB123" s="220"/>
      <c r="XBC123" s="220"/>
      <c r="XBD123" s="220"/>
      <c r="XBE123" s="220"/>
      <c r="XBF123" s="220"/>
      <c r="XBG123" s="220"/>
      <c r="XBH123" s="220"/>
      <c r="XBI123" s="220"/>
      <c r="XBJ123" s="220"/>
      <c r="XBK123" s="220"/>
      <c r="XBL123" s="220"/>
      <c r="XBM123" s="220"/>
      <c r="XBN123" s="220"/>
      <c r="XBO123" s="220"/>
      <c r="XBP123" s="220"/>
      <c r="XBQ123" s="220"/>
      <c r="XBR123" s="220"/>
      <c r="XBS123" s="220"/>
      <c r="XBT123" s="220"/>
      <c r="XBU123" s="220"/>
      <c r="XBV123" s="220"/>
      <c r="XBW123" s="220"/>
      <c r="XBX123" s="220"/>
      <c r="XBY123" s="220"/>
      <c r="XBZ123" s="220"/>
      <c r="XCA123" s="220"/>
      <c r="XCB123" s="220"/>
      <c r="XCC123" s="220"/>
      <c r="XCD123" s="220"/>
      <c r="XCE123" s="220"/>
      <c r="XCF123" s="220"/>
      <c r="XCG123" s="220"/>
      <c r="XCH123" s="220"/>
      <c r="XCI123" s="220"/>
      <c r="XCJ123" s="220"/>
      <c r="XCK123" s="220"/>
      <c r="XCL123" s="220"/>
      <c r="XCM123" s="220"/>
      <c r="XCN123" s="220"/>
      <c r="XCO123" s="220"/>
      <c r="XCP123" s="220"/>
      <c r="XCQ123" s="220"/>
      <c r="XCR123" s="220"/>
      <c r="XCS123" s="220"/>
      <c r="XCT123" s="220"/>
      <c r="XCU123" s="220"/>
      <c r="XCV123" s="220"/>
      <c r="XCW123" s="220"/>
      <c r="XCX123" s="220"/>
      <c r="XCY123" s="220"/>
      <c r="XCZ123" s="220"/>
      <c r="XDA123" s="220"/>
      <c r="XDB123" s="220"/>
      <c r="XDC123" s="220"/>
      <c r="XDD123" s="220"/>
      <c r="XDE123" s="220"/>
      <c r="XDF123" s="220"/>
      <c r="XDG123" s="220"/>
      <c r="XDH123" s="220"/>
      <c r="XDI123" s="220"/>
      <c r="XDJ123" s="220"/>
      <c r="XDK123" s="220"/>
      <c r="XDL123" s="220"/>
      <c r="XDM123" s="220"/>
      <c r="XDN123" s="220"/>
      <c r="XDO123" s="220"/>
      <c r="XDP123" s="220"/>
      <c r="XDQ123" s="220"/>
      <c r="XDR123" s="220"/>
      <c r="XDS123" s="220"/>
      <c r="XDT123" s="220"/>
      <c r="XDU123" s="220"/>
      <c r="XDV123" s="220"/>
      <c r="XDW123" s="220"/>
      <c r="XDX123" s="220"/>
      <c r="XDY123" s="220"/>
      <c r="XDZ123" s="220"/>
      <c r="XEA123" s="220"/>
      <c r="XEB123" s="220"/>
      <c r="XEC123" s="220"/>
      <c r="XED123" s="220"/>
      <c r="XEE123" s="220"/>
      <c r="XEF123" s="220"/>
      <c r="XEG123" s="220"/>
      <c r="XEH123" s="220"/>
      <c r="XEI123" s="220"/>
      <c r="XEJ123" s="220"/>
      <c r="XEK123" s="220"/>
      <c r="XEL123" s="220"/>
      <c r="XEM123" s="220"/>
      <c r="XEN123" s="220"/>
      <c r="XEO123" s="220"/>
      <c r="XEP123" s="220"/>
      <c r="XEQ123" s="220"/>
      <c r="XER123" s="220"/>
      <c r="XES123" s="220"/>
      <c r="XET123" s="220"/>
      <c r="XEU123" s="220"/>
      <c r="XEV123" s="220"/>
      <c r="XEW123" s="220"/>
      <c r="XEX123" s="220"/>
      <c r="XEY123" s="220"/>
      <c r="XEZ123" s="220"/>
      <c r="XFA123" s="220"/>
      <c r="XFB123" s="220"/>
      <c r="XFC123" s="220"/>
      <c r="XFD123" s="220"/>
    </row>
    <row r="124" spans="1:16384" hidden="1">
      <c r="A124" s="221" t="s">
        <v>92</v>
      </c>
      <c r="B124" s="220">
        <f>B72</f>
        <v>586613576.74000001</v>
      </c>
      <c r="C124" s="220">
        <f>C72</f>
        <v>594261685.33299994</v>
      </c>
      <c r="D124" s="220">
        <f t="shared" ref="D124:X124" si="1">D72</f>
        <v>592186704.09000003</v>
      </c>
      <c r="E124" s="220">
        <f t="shared" si="1"/>
        <v>578215365.30999994</v>
      </c>
      <c r="F124" s="220">
        <f t="shared" si="1"/>
        <v>569169476.23000002</v>
      </c>
      <c r="G124" s="220">
        <f t="shared" si="1"/>
        <v>532854730.08999997</v>
      </c>
      <c r="H124" s="220">
        <f t="shared" si="1"/>
        <v>522509715.63300002</v>
      </c>
      <c r="I124" s="220">
        <f t="shared" si="1"/>
        <v>519266904.102</v>
      </c>
      <c r="J124" s="220">
        <f t="shared" si="1"/>
        <v>487803306.55000001</v>
      </c>
      <c r="K124" s="220">
        <f t="shared" si="1"/>
        <v>499074092.64999998</v>
      </c>
      <c r="L124" s="220">
        <f t="shared" si="1"/>
        <v>470506552.61000001</v>
      </c>
      <c r="M124" s="220">
        <f t="shared" si="1"/>
        <v>444919659.68000001</v>
      </c>
      <c r="N124" s="220">
        <f t="shared" si="1"/>
        <v>439977532.84600002</v>
      </c>
      <c r="O124" s="220">
        <f t="shared" si="1"/>
        <v>386738532.986</v>
      </c>
      <c r="P124" s="220">
        <f t="shared" si="1"/>
        <v>415932713.82999998</v>
      </c>
      <c r="Q124" s="220">
        <f t="shared" si="1"/>
        <v>454964315.36400002</v>
      </c>
      <c r="R124" s="220">
        <f t="shared" si="1"/>
        <v>478227296.06900001</v>
      </c>
      <c r="S124" s="220">
        <f t="shared" si="1"/>
        <v>480181775.23799998</v>
      </c>
      <c r="T124" s="220">
        <f t="shared" si="1"/>
        <v>502994712.551</v>
      </c>
      <c r="U124" s="220">
        <f t="shared" si="1"/>
        <v>562745766.48000002</v>
      </c>
      <c r="V124" s="220">
        <f t="shared" si="1"/>
        <v>614908183.61399996</v>
      </c>
      <c r="W124" s="220">
        <f t="shared" si="1"/>
        <v>669340074.52100003</v>
      </c>
      <c r="X124" s="220">
        <f t="shared" si="1"/>
        <v>721672509.62199998</v>
      </c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  <c r="BZ124" s="220"/>
      <c r="CA124" s="220"/>
      <c r="CB124" s="220"/>
      <c r="CC124" s="220"/>
      <c r="CD124" s="220"/>
      <c r="CE124" s="220"/>
      <c r="CF124" s="220"/>
      <c r="CG124" s="220"/>
      <c r="CH124" s="220"/>
      <c r="CI124" s="220"/>
      <c r="CJ124" s="220"/>
      <c r="CK124" s="220"/>
      <c r="CL124" s="220"/>
      <c r="CM124" s="220"/>
      <c r="CN124" s="220"/>
      <c r="CO124" s="220"/>
      <c r="CP124" s="220"/>
      <c r="CQ124" s="220"/>
      <c r="CR124" s="220"/>
      <c r="CS124" s="220"/>
      <c r="CT124" s="220"/>
      <c r="CU124" s="220"/>
      <c r="CV124" s="220"/>
      <c r="CW124" s="220"/>
      <c r="CX124" s="220"/>
      <c r="CY124" s="220"/>
      <c r="CZ124" s="220"/>
      <c r="DA124" s="220"/>
      <c r="DB124" s="220"/>
      <c r="DC124" s="220"/>
      <c r="DD124" s="220"/>
      <c r="DE124" s="220"/>
      <c r="DF124" s="220"/>
      <c r="DG124" s="220"/>
      <c r="DH124" s="220"/>
      <c r="DI124" s="220"/>
      <c r="DJ124" s="220"/>
      <c r="DK124" s="220"/>
      <c r="DL124" s="220"/>
      <c r="DM124" s="220"/>
      <c r="DN124" s="220"/>
      <c r="DO124" s="220"/>
      <c r="DP124" s="220"/>
      <c r="DQ124" s="220"/>
      <c r="DR124" s="220"/>
      <c r="DS124" s="220"/>
      <c r="DT124" s="220"/>
      <c r="DU124" s="220"/>
      <c r="DV124" s="220"/>
      <c r="DW124" s="220"/>
      <c r="DX124" s="220"/>
      <c r="DY124" s="220"/>
      <c r="DZ124" s="220"/>
      <c r="EA124" s="220"/>
      <c r="EB124" s="220"/>
      <c r="EC124" s="220"/>
      <c r="ED124" s="220"/>
      <c r="EE124" s="220"/>
      <c r="EF124" s="220"/>
      <c r="EG124" s="220"/>
      <c r="EH124" s="220"/>
      <c r="EI124" s="220"/>
      <c r="EJ124" s="220"/>
      <c r="EK124" s="220"/>
      <c r="EL124" s="220"/>
      <c r="EM124" s="220"/>
      <c r="EN124" s="220"/>
      <c r="EO124" s="220"/>
      <c r="EP124" s="220"/>
      <c r="EQ124" s="220"/>
      <c r="ER124" s="220"/>
      <c r="ES124" s="220"/>
      <c r="ET124" s="220"/>
      <c r="EU124" s="220"/>
      <c r="EV124" s="220"/>
      <c r="EW124" s="220"/>
      <c r="EX124" s="220"/>
      <c r="EY124" s="220"/>
      <c r="EZ124" s="220"/>
      <c r="FA124" s="220"/>
      <c r="FB124" s="220"/>
      <c r="FC124" s="220"/>
      <c r="FD124" s="220"/>
      <c r="FE124" s="220"/>
      <c r="FF124" s="220"/>
      <c r="FG124" s="220"/>
      <c r="FH124" s="220"/>
      <c r="FI124" s="220"/>
      <c r="FJ124" s="220"/>
      <c r="FK124" s="220"/>
      <c r="FL124" s="220"/>
      <c r="FM124" s="220"/>
      <c r="FN124" s="220"/>
      <c r="FO124" s="220"/>
      <c r="FP124" s="220"/>
      <c r="FQ124" s="220"/>
      <c r="FR124" s="220"/>
      <c r="FS124" s="220"/>
      <c r="FT124" s="220"/>
      <c r="FU124" s="220"/>
      <c r="FV124" s="220"/>
      <c r="FW124" s="220"/>
      <c r="FX124" s="220"/>
      <c r="FY124" s="220"/>
      <c r="FZ124" s="220"/>
      <c r="GA124" s="220"/>
      <c r="GB124" s="220"/>
      <c r="GC124" s="220"/>
      <c r="GD124" s="220"/>
      <c r="GE124" s="220"/>
      <c r="GF124" s="220"/>
      <c r="GG124" s="220"/>
      <c r="GH124" s="220"/>
      <c r="GI124" s="220"/>
      <c r="GJ124" s="220"/>
      <c r="GK124" s="220"/>
      <c r="GL124" s="220"/>
      <c r="GM124" s="220"/>
      <c r="GN124" s="220"/>
      <c r="GO124" s="220"/>
      <c r="GP124" s="220"/>
      <c r="GQ124" s="220"/>
      <c r="GR124" s="220"/>
      <c r="GS124" s="220"/>
      <c r="GT124" s="220"/>
      <c r="GU124" s="220"/>
      <c r="GV124" s="220"/>
      <c r="GW124" s="220"/>
      <c r="GX124" s="220"/>
      <c r="GY124" s="220"/>
      <c r="GZ124" s="220"/>
      <c r="HA124" s="220"/>
      <c r="HB124" s="220"/>
      <c r="HC124" s="220"/>
      <c r="HD124" s="220"/>
      <c r="HE124" s="220"/>
      <c r="HF124" s="220"/>
      <c r="HG124" s="220"/>
      <c r="HH124" s="220"/>
      <c r="HI124" s="220"/>
      <c r="HJ124" s="220"/>
      <c r="HK124" s="220"/>
      <c r="HL124" s="220"/>
      <c r="HM124" s="220"/>
      <c r="HN124" s="220"/>
      <c r="HO124" s="220"/>
      <c r="HP124" s="220"/>
      <c r="HQ124" s="220"/>
      <c r="HR124" s="220"/>
      <c r="HS124" s="220"/>
      <c r="HT124" s="220"/>
      <c r="HU124" s="220"/>
      <c r="HV124" s="220"/>
      <c r="HW124" s="220"/>
      <c r="HX124" s="220"/>
      <c r="HY124" s="220"/>
      <c r="HZ124" s="220"/>
      <c r="IA124" s="220"/>
      <c r="IB124" s="220"/>
      <c r="IC124" s="220"/>
      <c r="ID124" s="220"/>
      <c r="IE124" s="220"/>
      <c r="IF124" s="220"/>
      <c r="IG124" s="220"/>
      <c r="IH124" s="220"/>
      <c r="II124" s="220"/>
      <c r="IJ124" s="220"/>
      <c r="IK124" s="220"/>
      <c r="IL124" s="220"/>
      <c r="IM124" s="220"/>
      <c r="IN124" s="220"/>
      <c r="IO124" s="220"/>
      <c r="IP124" s="220"/>
      <c r="IQ124" s="220"/>
      <c r="IR124" s="220"/>
      <c r="IS124" s="220"/>
      <c r="IT124" s="220"/>
      <c r="IU124" s="220"/>
      <c r="IV124" s="220"/>
      <c r="IW124" s="220"/>
      <c r="IX124" s="220"/>
      <c r="IY124" s="220"/>
      <c r="IZ124" s="220"/>
      <c r="JA124" s="220"/>
      <c r="JB124" s="220"/>
      <c r="JC124" s="220"/>
      <c r="JD124" s="220"/>
      <c r="JE124" s="220"/>
      <c r="JF124" s="220"/>
      <c r="JG124" s="220"/>
      <c r="JH124" s="220"/>
      <c r="JI124" s="220"/>
      <c r="JJ124" s="220"/>
      <c r="JK124" s="220"/>
      <c r="JL124" s="220"/>
      <c r="JM124" s="220"/>
      <c r="JN124" s="220"/>
      <c r="JO124" s="220"/>
      <c r="JP124" s="220"/>
      <c r="JQ124" s="220"/>
      <c r="JR124" s="220"/>
      <c r="JS124" s="220"/>
      <c r="JT124" s="220"/>
      <c r="JU124" s="220"/>
      <c r="JV124" s="220"/>
      <c r="JW124" s="220"/>
      <c r="JX124" s="220"/>
      <c r="JY124" s="220"/>
      <c r="JZ124" s="220"/>
      <c r="KA124" s="220"/>
      <c r="KB124" s="220"/>
      <c r="KC124" s="220"/>
      <c r="KD124" s="220"/>
      <c r="KE124" s="220"/>
      <c r="KF124" s="220"/>
      <c r="KG124" s="220"/>
      <c r="KH124" s="220"/>
      <c r="KI124" s="220"/>
      <c r="KJ124" s="220"/>
      <c r="KK124" s="220"/>
      <c r="KL124" s="220"/>
      <c r="KM124" s="220"/>
      <c r="KN124" s="220"/>
      <c r="KO124" s="220"/>
      <c r="KP124" s="220"/>
      <c r="KQ124" s="220"/>
      <c r="KR124" s="220"/>
      <c r="KS124" s="220"/>
      <c r="KT124" s="220"/>
      <c r="KU124" s="220"/>
      <c r="KV124" s="220"/>
      <c r="KW124" s="220"/>
      <c r="KX124" s="220"/>
      <c r="KY124" s="220"/>
      <c r="KZ124" s="220"/>
      <c r="LA124" s="220"/>
      <c r="LB124" s="220"/>
      <c r="LC124" s="220"/>
      <c r="LD124" s="220"/>
      <c r="LE124" s="220"/>
      <c r="LF124" s="220"/>
      <c r="LG124" s="220"/>
      <c r="LH124" s="220"/>
      <c r="LI124" s="220"/>
      <c r="LJ124" s="220"/>
      <c r="LK124" s="220"/>
      <c r="LL124" s="220"/>
      <c r="LM124" s="220"/>
      <c r="LN124" s="220"/>
      <c r="LO124" s="220"/>
      <c r="LP124" s="220"/>
      <c r="LQ124" s="220"/>
      <c r="LR124" s="220"/>
      <c r="LS124" s="220"/>
      <c r="LT124" s="220"/>
      <c r="LU124" s="220"/>
      <c r="LV124" s="220"/>
      <c r="LW124" s="220"/>
      <c r="LX124" s="220"/>
      <c r="LY124" s="220"/>
      <c r="LZ124" s="220"/>
      <c r="MA124" s="220"/>
      <c r="MB124" s="220"/>
      <c r="MC124" s="220"/>
      <c r="MD124" s="220"/>
      <c r="ME124" s="220"/>
      <c r="MF124" s="220"/>
      <c r="MG124" s="220"/>
      <c r="MH124" s="220"/>
      <c r="MI124" s="220"/>
      <c r="MJ124" s="220"/>
      <c r="MK124" s="220"/>
      <c r="ML124" s="220"/>
      <c r="MM124" s="220"/>
      <c r="MN124" s="220"/>
      <c r="MO124" s="220"/>
      <c r="MP124" s="220"/>
      <c r="MQ124" s="220"/>
      <c r="MR124" s="220"/>
      <c r="MS124" s="220"/>
      <c r="MT124" s="220"/>
      <c r="MU124" s="220"/>
      <c r="MV124" s="220"/>
      <c r="MW124" s="220"/>
      <c r="MX124" s="220"/>
      <c r="MY124" s="220"/>
      <c r="MZ124" s="220"/>
      <c r="NA124" s="220"/>
      <c r="NB124" s="220"/>
      <c r="NC124" s="220"/>
      <c r="ND124" s="220"/>
      <c r="NE124" s="220"/>
      <c r="NF124" s="220"/>
      <c r="NG124" s="220"/>
      <c r="NH124" s="220"/>
      <c r="NI124" s="220"/>
      <c r="NJ124" s="220"/>
      <c r="NK124" s="220"/>
      <c r="NL124" s="220"/>
      <c r="NM124" s="220"/>
      <c r="NN124" s="220"/>
      <c r="NO124" s="220"/>
      <c r="NP124" s="220"/>
      <c r="NQ124" s="220"/>
      <c r="NR124" s="220"/>
      <c r="NS124" s="220"/>
      <c r="NT124" s="220"/>
      <c r="NU124" s="220"/>
      <c r="NV124" s="220"/>
      <c r="NW124" s="220"/>
      <c r="NX124" s="220"/>
      <c r="NY124" s="220"/>
      <c r="NZ124" s="220"/>
      <c r="OA124" s="220"/>
      <c r="OB124" s="220"/>
      <c r="OC124" s="220"/>
      <c r="OD124" s="220"/>
      <c r="OE124" s="220"/>
      <c r="OF124" s="220"/>
      <c r="OG124" s="220"/>
      <c r="OH124" s="220"/>
      <c r="OI124" s="220"/>
      <c r="OJ124" s="220"/>
      <c r="OK124" s="220"/>
      <c r="OL124" s="220"/>
      <c r="OM124" s="220"/>
      <c r="ON124" s="220"/>
      <c r="OO124" s="220"/>
      <c r="OP124" s="220"/>
      <c r="OQ124" s="220"/>
      <c r="OR124" s="220"/>
      <c r="OS124" s="220"/>
      <c r="OT124" s="220"/>
      <c r="OU124" s="220"/>
      <c r="OV124" s="220"/>
      <c r="OW124" s="220"/>
      <c r="OX124" s="220"/>
      <c r="OY124" s="220"/>
      <c r="OZ124" s="220"/>
      <c r="PA124" s="220"/>
      <c r="PB124" s="220"/>
      <c r="PC124" s="220"/>
      <c r="PD124" s="220"/>
      <c r="PE124" s="220"/>
      <c r="PF124" s="220"/>
      <c r="PG124" s="220"/>
      <c r="PH124" s="220"/>
      <c r="PI124" s="220"/>
      <c r="PJ124" s="220"/>
      <c r="PK124" s="220"/>
      <c r="PL124" s="220"/>
      <c r="PM124" s="220"/>
      <c r="PN124" s="220"/>
      <c r="PO124" s="220"/>
      <c r="PP124" s="220"/>
      <c r="PQ124" s="220"/>
      <c r="PR124" s="220"/>
      <c r="PS124" s="220"/>
      <c r="PT124" s="220"/>
      <c r="PU124" s="220"/>
      <c r="PV124" s="220"/>
      <c r="PW124" s="220"/>
      <c r="PX124" s="220"/>
      <c r="PY124" s="220"/>
      <c r="PZ124" s="220"/>
      <c r="QA124" s="220"/>
      <c r="QB124" s="220"/>
      <c r="QC124" s="220"/>
      <c r="QD124" s="220"/>
      <c r="QE124" s="220"/>
      <c r="QF124" s="220"/>
      <c r="QG124" s="220"/>
      <c r="QH124" s="220"/>
      <c r="QI124" s="220"/>
      <c r="QJ124" s="220"/>
      <c r="QK124" s="220"/>
      <c r="QL124" s="220"/>
      <c r="QM124" s="220"/>
      <c r="QN124" s="220"/>
      <c r="QO124" s="220"/>
      <c r="QP124" s="220"/>
      <c r="QQ124" s="220"/>
      <c r="QR124" s="220"/>
      <c r="QS124" s="220"/>
      <c r="QT124" s="220"/>
      <c r="QU124" s="220"/>
      <c r="QV124" s="220"/>
      <c r="QW124" s="220"/>
      <c r="QX124" s="220"/>
      <c r="QY124" s="220"/>
      <c r="QZ124" s="220"/>
      <c r="RA124" s="220"/>
      <c r="RB124" s="220"/>
      <c r="RC124" s="220"/>
      <c r="RD124" s="220"/>
      <c r="RE124" s="220"/>
      <c r="RF124" s="220"/>
      <c r="RG124" s="220"/>
      <c r="RH124" s="220"/>
      <c r="RI124" s="220"/>
      <c r="RJ124" s="220"/>
      <c r="RK124" s="220"/>
      <c r="RL124" s="220"/>
      <c r="RM124" s="220"/>
      <c r="RN124" s="220"/>
      <c r="RO124" s="220"/>
      <c r="RP124" s="220"/>
      <c r="RQ124" s="220"/>
      <c r="RR124" s="220"/>
      <c r="RS124" s="220"/>
      <c r="RT124" s="220"/>
      <c r="RU124" s="220"/>
      <c r="RV124" s="220"/>
      <c r="RW124" s="220"/>
      <c r="RX124" s="220"/>
      <c r="RY124" s="220"/>
      <c r="RZ124" s="220"/>
      <c r="SA124" s="220"/>
      <c r="SB124" s="220"/>
      <c r="SC124" s="220"/>
      <c r="SD124" s="220"/>
      <c r="SE124" s="220"/>
      <c r="SF124" s="220"/>
      <c r="SG124" s="220"/>
      <c r="SH124" s="220"/>
      <c r="SI124" s="220"/>
      <c r="SJ124" s="220"/>
      <c r="SK124" s="220"/>
      <c r="SL124" s="220"/>
      <c r="SM124" s="220"/>
      <c r="SN124" s="220"/>
      <c r="SO124" s="220"/>
      <c r="SP124" s="220"/>
      <c r="SQ124" s="220"/>
      <c r="SR124" s="220"/>
      <c r="SS124" s="220"/>
      <c r="ST124" s="220"/>
      <c r="SU124" s="220"/>
      <c r="SV124" s="220"/>
      <c r="SW124" s="220"/>
      <c r="SX124" s="220"/>
      <c r="SY124" s="220"/>
      <c r="SZ124" s="220"/>
      <c r="TA124" s="220"/>
      <c r="TB124" s="220"/>
      <c r="TC124" s="220"/>
      <c r="TD124" s="220"/>
      <c r="TE124" s="220"/>
      <c r="TF124" s="220"/>
      <c r="TG124" s="220"/>
      <c r="TH124" s="220"/>
      <c r="TI124" s="220"/>
      <c r="TJ124" s="220"/>
      <c r="TK124" s="220"/>
      <c r="TL124" s="220"/>
      <c r="TM124" s="220"/>
      <c r="TN124" s="220"/>
      <c r="TO124" s="220"/>
      <c r="TP124" s="220"/>
      <c r="TQ124" s="220"/>
      <c r="TR124" s="220"/>
      <c r="TS124" s="220"/>
      <c r="TT124" s="220"/>
      <c r="TU124" s="220"/>
      <c r="TV124" s="220"/>
      <c r="TW124" s="220"/>
      <c r="TX124" s="220"/>
      <c r="TY124" s="220"/>
      <c r="TZ124" s="220"/>
      <c r="UA124" s="220"/>
      <c r="UB124" s="220"/>
      <c r="UC124" s="220"/>
      <c r="UD124" s="220"/>
      <c r="UE124" s="220"/>
      <c r="UF124" s="220"/>
      <c r="UG124" s="220"/>
      <c r="UH124" s="220"/>
      <c r="UI124" s="220"/>
      <c r="UJ124" s="220"/>
      <c r="UK124" s="220"/>
      <c r="UL124" s="220"/>
      <c r="UM124" s="220"/>
      <c r="UN124" s="220"/>
      <c r="UO124" s="220"/>
      <c r="UP124" s="220"/>
      <c r="UQ124" s="220"/>
      <c r="UR124" s="220"/>
      <c r="US124" s="220"/>
      <c r="UT124" s="220"/>
      <c r="UU124" s="220"/>
      <c r="UV124" s="220"/>
      <c r="UW124" s="220"/>
      <c r="UX124" s="220"/>
      <c r="UY124" s="220"/>
      <c r="UZ124" s="220"/>
      <c r="VA124" s="220"/>
      <c r="VB124" s="220"/>
      <c r="VC124" s="220"/>
      <c r="VD124" s="220"/>
      <c r="VE124" s="220"/>
      <c r="VF124" s="220"/>
      <c r="VG124" s="220"/>
      <c r="VH124" s="220"/>
      <c r="VI124" s="220"/>
      <c r="VJ124" s="220"/>
      <c r="VK124" s="220"/>
      <c r="VL124" s="220"/>
      <c r="VM124" s="220"/>
      <c r="VN124" s="220"/>
      <c r="VO124" s="220"/>
      <c r="VP124" s="220"/>
      <c r="VQ124" s="220"/>
      <c r="VR124" s="220"/>
      <c r="VS124" s="220"/>
      <c r="VT124" s="220"/>
      <c r="VU124" s="220"/>
      <c r="VV124" s="220"/>
      <c r="VW124" s="220"/>
      <c r="VX124" s="220"/>
      <c r="VY124" s="220"/>
      <c r="VZ124" s="220"/>
      <c r="WA124" s="220"/>
      <c r="WB124" s="220"/>
      <c r="WC124" s="220"/>
      <c r="WD124" s="220"/>
      <c r="WE124" s="220"/>
      <c r="WF124" s="220"/>
      <c r="WG124" s="220"/>
      <c r="WH124" s="220"/>
      <c r="WI124" s="220"/>
      <c r="WJ124" s="220"/>
      <c r="WK124" s="220"/>
      <c r="WL124" s="220"/>
      <c r="WM124" s="220"/>
      <c r="WN124" s="220"/>
      <c r="WO124" s="220"/>
      <c r="WP124" s="220"/>
      <c r="WQ124" s="220"/>
      <c r="WR124" s="220"/>
      <c r="WS124" s="220"/>
      <c r="WT124" s="220"/>
      <c r="WU124" s="220"/>
      <c r="WV124" s="220"/>
      <c r="WW124" s="220"/>
      <c r="WX124" s="220"/>
      <c r="WY124" s="220"/>
      <c r="WZ124" s="220"/>
      <c r="XA124" s="220"/>
      <c r="XB124" s="220"/>
      <c r="XC124" s="220"/>
      <c r="XD124" s="220"/>
      <c r="XE124" s="220"/>
      <c r="XF124" s="220"/>
      <c r="XG124" s="220"/>
      <c r="XH124" s="220"/>
      <c r="XI124" s="220"/>
      <c r="XJ124" s="220"/>
      <c r="XK124" s="220"/>
      <c r="XL124" s="220"/>
      <c r="XM124" s="220"/>
      <c r="XN124" s="220"/>
      <c r="XO124" s="220"/>
      <c r="XP124" s="220"/>
      <c r="XQ124" s="220"/>
      <c r="XR124" s="220"/>
      <c r="XS124" s="220"/>
      <c r="XT124" s="220"/>
      <c r="XU124" s="220"/>
      <c r="XV124" s="220"/>
      <c r="XW124" s="220"/>
      <c r="XX124" s="220"/>
      <c r="XY124" s="220"/>
      <c r="XZ124" s="220"/>
      <c r="YA124" s="220"/>
      <c r="YB124" s="220"/>
      <c r="YC124" s="220"/>
      <c r="YD124" s="220"/>
      <c r="YE124" s="220"/>
      <c r="YF124" s="220"/>
      <c r="YG124" s="220"/>
      <c r="YH124" s="220"/>
      <c r="YI124" s="220"/>
      <c r="YJ124" s="220"/>
      <c r="YK124" s="220"/>
      <c r="YL124" s="220"/>
      <c r="YM124" s="220"/>
      <c r="YN124" s="220"/>
      <c r="YO124" s="220"/>
      <c r="YP124" s="220"/>
      <c r="YQ124" s="220"/>
      <c r="YR124" s="220"/>
      <c r="YS124" s="220"/>
      <c r="YT124" s="220"/>
      <c r="YU124" s="220"/>
      <c r="YV124" s="220"/>
      <c r="YW124" s="220"/>
      <c r="YX124" s="220"/>
      <c r="YY124" s="220"/>
      <c r="YZ124" s="220"/>
      <c r="ZA124" s="220"/>
      <c r="ZB124" s="220"/>
      <c r="ZC124" s="220"/>
      <c r="ZD124" s="220"/>
      <c r="ZE124" s="220"/>
      <c r="ZF124" s="220"/>
      <c r="ZG124" s="220"/>
      <c r="ZH124" s="220"/>
      <c r="ZI124" s="220"/>
      <c r="ZJ124" s="220"/>
      <c r="ZK124" s="220"/>
      <c r="ZL124" s="220"/>
      <c r="ZM124" s="220"/>
      <c r="ZN124" s="220"/>
      <c r="ZO124" s="220"/>
      <c r="ZP124" s="220"/>
      <c r="ZQ124" s="220"/>
      <c r="ZR124" s="220"/>
      <c r="ZS124" s="220"/>
      <c r="ZT124" s="220"/>
      <c r="ZU124" s="220"/>
      <c r="ZV124" s="220"/>
      <c r="ZW124" s="220"/>
      <c r="ZX124" s="220"/>
      <c r="ZY124" s="220"/>
      <c r="ZZ124" s="220"/>
      <c r="AAA124" s="220"/>
      <c r="AAB124" s="220"/>
      <c r="AAC124" s="220"/>
      <c r="AAD124" s="220"/>
      <c r="AAE124" s="220"/>
      <c r="AAF124" s="220"/>
      <c r="AAG124" s="220"/>
      <c r="AAH124" s="220"/>
      <c r="AAI124" s="220"/>
      <c r="AAJ124" s="220"/>
      <c r="AAK124" s="220"/>
      <c r="AAL124" s="220"/>
      <c r="AAM124" s="220"/>
      <c r="AAN124" s="220"/>
      <c r="AAO124" s="220"/>
      <c r="AAP124" s="220"/>
      <c r="AAQ124" s="220"/>
      <c r="AAR124" s="220"/>
      <c r="AAS124" s="220"/>
      <c r="AAT124" s="220"/>
      <c r="AAU124" s="220"/>
      <c r="AAV124" s="220"/>
      <c r="AAW124" s="220"/>
      <c r="AAX124" s="220"/>
      <c r="AAY124" s="220"/>
      <c r="AAZ124" s="220"/>
      <c r="ABA124" s="220"/>
      <c r="ABB124" s="220"/>
      <c r="ABC124" s="220"/>
      <c r="ABD124" s="220"/>
      <c r="ABE124" s="220"/>
      <c r="ABF124" s="220"/>
      <c r="ABG124" s="220"/>
      <c r="ABH124" s="220"/>
      <c r="ABI124" s="220"/>
      <c r="ABJ124" s="220"/>
      <c r="ABK124" s="220"/>
      <c r="ABL124" s="220"/>
      <c r="ABM124" s="220"/>
      <c r="ABN124" s="220"/>
      <c r="ABO124" s="220"/>
      <c r="ABP124" s="220"/>
      <c r="ABQ124" s="220"/>
      <c r="ABR124" s="220"/>
      <c r="ABS124" s="220"/>
      <c r="ABT124" s="220"/>
      <c r="ABU124" s="220"/>
      <c r="ABV124" s="220"/>
      <c r="ABW124" s="220"/>
      <c r="ABX124" s="220"/>
      <c r="ABY124" s="220"/>
      <c r="ABZ124" s="220"/>
      <c r="ACA124" s="220"/>
      <c r="ACB124" s="220"/>
      <c r="ACC124" s="220"/>
      <c r="ACD124" s="220"/>
      <c r="ACE124" s="220"/>
      <c r="ACF124" s="220"/>
      <c r="ACG124" s="220"/>
      <c r="ACH124" s="220"/>
      <c r="ACI124" s="220"/>
      <c r="ACJ124" s="220"/>
      <c r="ACK124" s="220"/>
      <c r="ACL124" s="220"/>
      <c r="ACM124" s="220"/>
      <c r="ACN124" s="220"/>
      <c r="ACO124" s="220"/>
      <c r="ACP124" s="220"/>
      <c r="ACQ124" s="220"/>
      <c r="ACR124" s="220"/>
      <c r="ACS124" s="220"/>
      <c r="ACT124" s="220"/>
      <c r="ACU124" s="220"/>
      <c r="ACV124" s="220"/>
      <c r="ACW124" s="220"/>
      <c r="ACX124" s="220"/>
      <c r="ACY124" s="220"/>
      <c r="ACZ124" s="220"/>
      <c r="ADA124" s="220"/>
      <c r="ADB124" s="220"/>
      <c r="ADC124" s="220"/>
      <c r="ADD124" s="220"/>
      <c r="ADE124" s="220"/>
      <c r="ADF124" s="220"/>
      <c r="ADG124" s="220"/>
      <c r="ADH124" s="220"/>
      <c r="ADI124" s="220"/>
      <c r="ADJ124" s="220"/>
      <c r="ADK124" s="220"/>
      <c r="ADL124" s="220"/>
      <c r="ADM124" s="220"/>
      <c r="ADN124" s="220"/>
      <c r="ADO124" s="220"/>
      <c r="ADP124" s="220"/>
      <c r="ADQ124" s="220"/>
      <c r="ADR124" s="220"/>
      <c r="ADS124" s="220"/>
      <c r="ADT124" s="220"/>
      <c r="ADU124" s="220"/>
      <c r="ADV124" s="220"/>
      <c r="ADW124" s="220"/>
      <c r="ADX124" s="220"/>
      <c r="ADY124" s="220"/>
      <c r="ADZ124" s="220"/>
      <c r="AEA124" s="220"/>
      <c r="AEB124" s="220"/>
      <c r="AEC124" s="220"/>
      <c r="AED124" s="220"/>
      <c r="AEE124" s="220"/>
      <c r="AEF124" s="220"/>
      <c r="AEG124" s="220"/>
      <c r="AEH124" s="220"/>
      <c r="AEI124" s="220"/>
      <c r="AEJ124" s="220"/>
      <c r="AEK124" s="220"/>
      <c r="AEL124" s="220"/>
      <c r="AEM124" s="220"/>
      <c r="AEN124" s="220"/>
      <c r="AEO124" s="220"/>
      <c r="AEP124" s="220"/>
      <c r="AEQ124" s="220"/>
      <c r="AER124" s="220"/>
      <c r="AES124" s="220"/>
      <c r="AET124" s="220"/>
      <c r="AEU124" s="220"/>
      <c r="AEV124" s="220"/>
      <c r="AEW124" s="220"/>
      <c r="AEX124" s="220"/>
      <c r="AEY124" s="220"/>
      <c r="AEZ124" s="220"/>
      <c r="AFA124" s="220"/>
      <c r="AFB124" s="220"/>
      <c r="AFC124" s="220"/>
      <c r="AFD124" s="220"/>
      <c r="AFE124" s="220"/>
      <c r="AFF124" s="220"/>
      <c r="AFG124" s="220"/>
      <c r="AFH124" s="220"/>
      <c r="AFI124" s="220"/>
      <c r="AFJ124" s="220"/>
      <c r="AFK124" s="220"/>
      <c r="AFL124" s="220"/>
      <c r="AFM124" s="220"/>
      <c r="AFN124" s="220"/>
      <c r="AFO124" s="220"/>
      <c r="AFP124" s="220"/>
      <c r="AFQ124" s="220"/>
      <c r="AFR124" s="220"/>
      <c r="AFS124" s="220"/>
      <c r="AFT124" s="220"/>
      <c r="AFU124" s="220"/>
      <c r="AFV124" s="220"/>
      <c r="AFW124" s="220"/>
      <c r="AFX124" s="220"/>
      <c r="AFY124" s="220"/>
      <c r="AFZ124" s="220"/>
      <c r="AGA124" s="220"/>
      <c r="AGB124" s="220"/>
      <c r="AGC124" s="220"/>
      <c r="AGD124" s="220"/>
      <c r="AGE124" s="220"/>
      <c r="AGF124" s="220"/>
      <c r="AGG124" s="220"/>
      <c r="AGH124" s="220"/>
      <c r="AGI124" s="220"/>
      <c r="AGJ124" s="220"/>
      <c r="AGK124" s="220"/>
      <c r="AGL124" s="220"/>
      <c r="AGM124" s="220"/>
      <c r="AGN124" s="220"/>
      <c r="AGO124" s="220"/>
      <c r="AGP124" s="220"/>
      <c r="AGQ124" s="220"/>
      <c r="AGR124" s="220"/>
      <c r="AGS124" s="220"/>
      <c r="AGT124" s="220"/>
      <c r="AGU124" s="220"/>
      <c r="AGV124" s="220"/>
      <c r="AGW124" s="220"/>
      <c r="AGX124" s="220"/>
      <c r="AGY124" s="220"/>
      <c r="AGZ124" s="220"/>
      <c r="AHA124" s="220"/>
      <c r="AHB124" s="220"/>
      <c r="AHC124" s="220"/>
      <c r="AHD124" s="220"/>
      <c r="AHE124" s="220"/>
      <c r="AHF124" s="220"/>
      <c r="AHG124" s="220"/>
      <c r="AHH124" s="220"/>
      <c r="AHI124" s="220"/>
      <c r="AHJ124" s="220"/>
      <c r="AHK124" s="220"/>
      <c r="AHL124" s="220"/>
      <c r="AHM124" s="220"/>
      <c r="AHN124" s="220"/>
      <c r="AHO124" s="220"/>
      <c r="AHP124" s="220"/>
      <c r="AHQ124" s="220"/>
      <c r="AHR124" s="220"/>
      <c r="AHS124" s="220"/>
      <c r="AHT124" s="220"/>
      <c r="AHU124" s="220"/>
      <c r="AHV124" s="220"/>
      <c r="AHW124" s="220"/>
      <c r="AHX124" s="220"/>
      <c r="AHY124" s="220"/>
      <c r="AHZ124" s="220"/>
      <c r="AIA124" s="220"/>
      <c r="AIB124" s="220"/>
      <c r="AIC124" s="220"/>
      <c r="AID124" s="220"/>
      <c r="AIE124" s="220"/>
      <c r="AIF124" s="220"/>
      <c r="AIG124" s="220"/>
      <c r="AIH124" s="220"/>
      <c r="AII124" s="220"/>
      <c r="AIJ124" s="220"/>
      <c r="AIK124" s="220"/>
      <c r="AIL124" s="220"/>
      <c r="AIM124" s="220"/>
      <c r="AIN124" s="220"/>
      <c r="AIO124" s="220"/>
      <c r="AIP124" s="220"/>
      <c r="AIQ124" s="220"/>
      <c r="AIR124" s="220"/>
      <c r="AIS124" s="220"/>
      <c r="AIT124" s="220"/>
      <c r="AIU124" s="220"/>
      <c r="AIV124" s="220"/>
      <c r="AIW124" s="220"/>
      <c r="AIX124" s="220"/>
      <c r="AIY124" s="220"/>
      <c r="AIZ124" s="220"/>
      <c r="AJA124" s="220"/>
      <c r="AJB124" s="220"/>
      <c r="AJC124" s="220"/>
      <c r="AJD124" s="220"/>
      <c r="AJE124" s="220"/>
      <c r="AJF124" s="220"/>
      <c r="AJG124" s="220"/>
      <c r="AJH124" s="220"/>
      <c r="AJI124" s="220"/>
      <c r="AJJ124" s="220"/>
      <c r="AJK124" s="220"/>
      <c r="AJL124" s="220"/>
      <c r="AJM124" s="220"/>
      <c r="AJN124" s="220"/>
      <c r="AJO124" s="220"/>
      <c r="AJP124" s="220"/>
      <c r="AJQ124" s="220"/>
      <c r="AJR124" s="220"/>
      <c r="AJS124" s="220"/>
      <c r="AJT124" s="220"/>
      <c r="AJU124" s="220"/>
      <c r="AJV124" s="220"/>
      <c r="AJW124" s="220"/>
      <c r="AJX124" s="220"/>
      <c r="AJY124" s="220"/>
      <c r="AJZ124" s="220"/>
      <c r="AKA124" s="220"/>
      <c r="AKB124" s="220"/>
      <c r="AKC124" s="220"/>
      <c r="AKD124" s="220"/>
      <c r="AKE124" s="220"/>
      <c r="AKF124" s="220"/>
      <c r="AKG124" s="220"/>
      <c r="AKH124" s="220"/>
      <c r="AKI124" s="220"/>
      <c r="AKJ124" s="220"/>
      <c r="AKK124" s="220"/>
      <c r="AKL124" s="220"/>
      <c r="AKM124" s="220"/>
      <c r="AKN124" s="220"/>
      <c r="AKO124" s="220"/>
      <c r="AKP124" s="220"/>
      <c r="AKQ124" s="220"/>
      <c r="AKR124" s="220"/>
      <c r="AKS124" s="220"/>
      <c r="AKT124" s="220"/>
      <c r="AKU124" s="220"/>
      <c r="AKV124" s="220"/>
      <c r="AKW124" s="220"/>
      <c r="AKX124" s="220"/>
      <c r="AKY124" s="220"/>
      <c r="AKZ124" s="220"/>
      <c r="ALA124" s="220"/>
      <c r="ALB124" s="220"/>
      <c r="ALC124" s="220"/>
      <c r="ALD124" s="220"/>
      <c r="ALE124" s="220"/>
      <c r="ALF124" s="220"/>
      <c r="ALG124" s="220"/>
      <c r="ALH124" s="220"/>
      <c r="ALI124" s="220"/>
      <c r="ALJ124" s="220"/>
      <c r="ALK124" s="220"/>
      <c r="ALL124" s="220"/>
      <c r="ALM124" s="220"/>
      <c r="ALN124" s="220"/>
      <c r="ALO124" s="220"/>
      <c r="ALP124" s="220"/>
      <c r="ALQ124" s="220"/>
      <c r="ALR124" s="220"/>
      <c r="ALS124" s="220"/>
      <c r="ALT124" s="220"/>
      <c r="ALU124" s="220"/>
      <c r="ALV124" s="220"/>
      <c r="ALW124" s="220"/>
      <c r="ALX124" s="220"/>
      <c r="ALY124" s="220"/>
      <c r="ALZ124" s="220"/>
      <c r="AMA124" s="220"/>
      <c r="AMB124" s="220"/>
      <c r="AMC124" s="220"/>
      <c r="AMD124" s="220"/>
      <c r="AME124" s="220"/>
      <c r="AMF124" s="220"/>
      <c r="AMG124" s="220"/>
      <c r="AMH124" s="220"/>
      <c r="AMI124" s="220"/>
      <c r="AMJ124" s="220"/>
      <c r="AMK124" s="220"/>
      <c r="AML124" s="220"/>
      <c r="AMM124" s="220"/>
      <c r="AMN124" s="220"/>
      <c r="AMO124" s="220"/>
      <c r="AMP124" s="220"/>
      <c r="AMQ124" s="220"/>
      <c r="AMR124" s="220"/>
      <c r="AMS124" s="220"/>
      <c r="AMT124" s="220"/>
      <c r="AMU124" s="220"/>
      <c r="AMV124" s="220"/>
      <c r="AMW124" s="220"/>
      <c r="AMX124" s="220"/>
      <c r="AMY124" s="220"/>
      <c r="AMZ124" s="220"/>
      <c r="ANA124" s="220"/>
      <c r="ANB124" s="220"/>
      <c r="ANC124" s="220"/>
      <c r="AND124" s="220"/>
      <c r="ANE124" s="220"/>
      <c r="ANF124" s="220"/>
      <c r="ANG124" s="220"/>
      <c r="ANH124" s="220"/>
      <c r="ANI124" s="220"/>
      <c r="ANJ124" s="220"/>
      <c r="ANK124" s="220"/>
      <c r="ANL124" s="220"/>
      <c r="ANM124" s="220"/>
      <c r="ANN124" s="220"/>
      <c r="ANO124" s="220"/>
      <c r="ANP124" s="220"/>
      <c r="ANQ124" s="220"/>
      <c r="ANR124" s="220"/>
      <c r="ANS124" s="220"/>
      <c r="ANT124" s="220"/>
      <c r="ANU124" s="220"/>
      <c r="ANV124" s="220"/>
      <c r="ANW124" s="220"/>
      <c r="ANX124" s="220"/>
      <c r="ANY124" s="220"/>
      <c r="ANZ124" s="220"/>
      <c r="AOA124" s="220"/>
      <c r="AOB124" s="220"/>
      <c r="AOC124" s="220"/>
      <c r="AOD124" s="220"/>
      <c r="AOE124" s="220"/>
      <c r="AOF124" s="220"/>
      <c r="AOG124" s="220"/>
      <c r="AOH124" s="220"/>
      <c r="AOI124" s="220"/>
      <c r="AOJ124" s="220"/>
      <c r="AOK124" s="220"/>
      <c r="AOL124" s="220"/>
      <c r="AOM124" s="220"/>
      <c r="AON124" s="220"/>
      <c r="AOO124" s="220"/>
      <c r="AOP124" s="220"/>
      <c r="AOQ124" s="220"/>
      <c r="AOR124" s="220"/>
      <c r="AOS124" s="220"/>
      <c r="AOT124" s="220"/>
      <c r="AOU124" s="220"/>
      <c r="AOV124" s="220"/>
      <c r="AOW124" s="220"/>
      <c r="AOX124" s="220"/>
      <c r="AOY124" s="220"/>
      <c r="AOZ124" s="220"/>
      <c r="APA124" s="220"/>
      <c r="APB124" s="220"/>
      <c r="APC124" s="220"/>
      <c r="APD124" s="220"/>
      <c r="APE124" s="220"/>
      <c r="APF124" s="220"/>
      <c r="APG124" s="220"/>
      <c r="APH124" s="220"/>
      <c r="API124" s="220"/>
      <c r="APJ124" s="220"/>
      <c r="APK124" s="220"/>
      <c r="APL124" s="220"/>
      <c r="APM124" s="220"/>
      <c r="APN124" s="220"/>
      <c r="APO124" s="220"/>
      <c r="APP124" s="220"/>
      <c r="APQ124" s="220"/>
      <c r="APR124" s="220"/>
      <c r="APS124" s="220"/>
      <c r="APT124" s="220"/>
      <c r="APU124" s="220"/>
      <c r="APV124" s="220"/>
      <c r="APW124" s="220"/>
      <c r="APX124" s="220"/>
      <c r="APY124" s="220"/>
      <c r="APZ124" s="220"/>
      <c r="AQA124" s="220"/>
      <c r="AQB124" s="220"/>
      <c r="AQC124" s="220"/>
      <c r="AQD124" s="220"/>
      <c r="AQE124" s="220"/>
      <c r="AQF124" s="220"/>
      <c r="AQG124" s="220"/>
      <c r="AQH124" s="220"/>
      <c r="AQI124" s="220"/>
      <c r="AQJ124" s="220"/>
      <c r="AQK124" s="220"/>
      <c r="AQL124" s="220"/>
      <c r="AQM124" s="220"/>
      <c r="AQN124" s="220"/>
      <c r="AQO124" s="220"/>
      <c r="AQP124" s="220"/>
      <c r="AQQ124" s="220"/>
      <c r="AQR124" s="220"/>
      <c r="AQS124" s="220"/>
      <c r="AQT124" s="220"/>
      <c r="AQU124" s="220"/>
      <c r="AQV124" s="220"/>
      <c r="AQW124" s="220"/>
      <c r="AQX124" s="220"/>
      <c r="AQY124" s="220"/>
      <c r="AQZ124" s="220"/>
      <c r="ARA124" s="220"/>
      <c r="ARB124" s="220"/>
      <c r="ARC124" s="220"/>
      <c r="ARD124" s="220"/>
      <c r="ARE124" s="220"/>
      <c r="ARF124" s="220"/>
      <c r="ARG124" s="220"/>
      <c r="ARH124" s="220"/>
      <c r="ARI124" s="220"/>
      <c r="ARJ124" s="220"/>
      <c r="ARK124" s="220"/>
      <c r="ARL124" s="220"/>
      <c r="ARM124" s="220"/>
      <c r="ARN124" s="220"/>
      <c r="ARO124" s="220"/>
      <c r="ARP124" s="220"/>
      <c r="ARQ124" s="220"/>
      <c r="ARR124" s="220"/>
      <c r="ARS124" s="220"/>
      <c r="ART124" s="220"/>
      <c r="ARU124" s="220"/>
      <c r="ARV124" s="220"/>
      <c r="ARW124" s="220"/>
      <c r="ARX124" s="220"/>
      <c r="ARY124" s="220"/>
      <c r="ARZ124" s="220"/>
      <c r="ASA124" s="220"/>
      <c r="ASB124" s="220"/>
      <c r="ASC124" s="220"/>
      <c r="ASD124" s="220"/>
      <c r="ASE124" s="220"/>
      <c r="ASF124" s="220"/>
      <c r="ASG124" s="220"/>
      <c r="ASH124" s="220"/>
      <c r="ASI124" s="220"/>
      <c r="ASJ124" s="220"/>
      <c r="ASK124" s="220"/>
      <c r="ASL124" s="220"/>
      <c r="ASM124" s="220"/>
      <c r="ASN124" s="220"/>
      <c r="ASO124" s="220"/>
      <c r="ASP124" s="220"/>
      <c r="ASQ124" s="220"/>
      <c r="ASR124" s="220"/>
      <c r="ASS124" s="220"/>
      <c r="AST124" s="220"/>
      <c r="ASU124" s="220"/>
      <c r="ASV124" s="220"/>
      <c r="ASW124" s="220"/>
      <c r="ASX124" s="220"/>
      <c r="ASY124" s="220"/>
      <c r="ASZ124" s="220"/>
      <c r="ATA124" s="220"/>
      <c r="ATB124" s="220"/>
      <c r="ATC124" s="220"/>
      <c r="ATD124" s="220"/>
      <c r="ATE124" s="220"/>
      <c r="ATF124" s="220"/>
      <c r="ATG124" s="220"/>
      <c r="ATH124" s="220"/>
      <c r="ATI124" s="220"/>
      <c r="ATJ124" s="220"/>
      <c r="ATK124" s="220"/>
      <c r="ATL124" s="220"/>
      <c r="ATM124" s="220"/>
      <c r="ATN124" s="220"/>
      <c r="ATO124" s="220"/>
      <c r="ATP124" s="220"/>
      <c r="ATQ124" s="220"/>
      <c r="ATR124" s="220"/>
      <c r="ATS124" s="220"/>
      <c r="ATT124" s="220"/>
      <c r="ATU124" s="220"/>
      <c r="ATV124" s="220"/>
      <c r="ATW124" s="220"/>
      <c r="ATX124" s="220"/>
      <c r="ATY124" s="220"/>
      <c r="ATZ124" s="220"/>
      <c r="AUA124" s="220"/>
      <c r="AUB124" s="220"/>
      <c r="AUC124" s="220"/>
      <c r="AUD124" s="220"/>
      <c r="AUE124" s="220"/>
      <c r="AUF124" s="220"/>
      <c r="AUG124" s="220"/>
      <c r="AUH124" s="220"/>
      <c r="AUI124" s="220"/>
      <c r="AUJ124" s="220"/>
      <c r="AUK124" s="220"/>
      <c r="AUL124" s="220"/>
      <c r="AUM124" s="220"/>
      <c r="AUN124" s="220"/>
      <c r="AUO124" s="220"/>
      <c r="AUP124" s="220"/>
      <c r="AUQ124" s="220"/>
      <c r="AUR124" s="220"/>
      <c r="AUS124" s="220"/>
      <c r="AUT124" s="220"/>
      <c r="AUU124" s="220"/>
      <c r="AUV124" s="220"/>
      <c r="AUW124" s="220"/>
      <c r="AUX124" s="220"/>
      <c r="AUY124" s="220"/>
      <c r="AUZ124" s="220"/>
      <c r="AVA124" s="220"/>
      <c r="AVB124" s="220"/>
      <c r="AVC124" s="220"/>
      <c r="AVD124" s="220"/>
      <c r="AVE124" s="220"/>
      <c r="AVF124" s="220"/>
      <c r="AVG124" s="220"/>
      <c r="AVH124" s="220"/>
      <c r="AVI124" s="220"/>
      <c r="AVJ124" s="220"/>
      <c r="AVK124" s="220"/>
      <c r="AVL124" s="220"/>
      <c r="AVM124" s="220"/>
      <c r="AVN124" s="220"/>
      <c r="AVO124" s="220"/>
      <c r="AVP124" s="220"/>
      <c r="AVQ124" s="220"/>
      <c r="AVR124" s="220"/>
      <c r="AVS124" s="220"/>
      <c r="AVT124" s="220"/>
      <c r="AVU124" s="220"/>
      <c r="AVV124" s="220"/>
      <c r="AVW124" s="220"/>
      <c r="AVX124" s="220"/>
      <c r="AVY124" s="220"/>
      <c r="AVZ124" s="220"/>
      <c r="AWA124" s="220"/>
      <c r="AWB124" s="220"/>
      <c r="AWC124" s="220"/>
      <c r="AWD124" s="220"/>
      <c r="AWE124" s="220"/>
      <c r="AWF124" s="220"/>
      <c r="AWG124" s="220"/>
      <c r="AWH124" s="220"/>
      <c r="AWI124" s="220"/>
      <c r="AWJ124" s="220"/>
      <c r="AWK124" s="220"/>
      <c r="AWL124" s="220"/>
      <c r="AWM124" s="220"/>
      <c r="AWN124" s="220"/>
      <c r="AWO124" s="220"/>
      <c r="AWP124" s="220"/>
      <c r="AWQ124" s="220"/>
      <c r="AWR124" s="220"/>
      <c r="AWS124" s="220"/>
      <c r="AWT124" s="220"/>
      <c r="AWU124" s="220"/>
      <c r="AWV124" s="220"/>
      <c r="AWW124" s="220"/>
      <c r="AWX124" s="220"/>
      <c r="AWY124" s="220"/>
      <c r="AWZ124" s="220"/>
      <c r="AXA124" s="220"/>
      <c r="AXB124" s="220"/>
      <c r="AXC124" s="220"/>
      <c r="AXD124" s="220"/>
      <c r="AXE124" s="220"/>
      <c r="AXF124" s="220"/>
      <c r="AXG124" s="220"/>
      <c r="AXH124" s="220"/>
      <c r="AXI124" s="220"/>
      <c r="AXJ124" s="220"/>
      <c r="AXK124" s="220"/>
      <c r="AXL124" s="220"/>
      <c r="AXM124" s="220"/>
      <c r="AXN124" s="220"/>
      <c r="AXO124" s="220"/>
      <c r="AXP124" s="220"/>
      <c r="AXQ124" s="220"/>
      <c r="AXR124" s="220"/>
      <c r="AXS124" s="220"/>
      <c r="AXT124" s="220"/>
      <c r="AXU124" s="220"/>
      <c r="AXV124" s="220"/>
      <c r="AXW124" s="220"/>
      <c r="AXX124" s="220"/>
      <c r="AXY124" s="220"/>
      <c r="AXZ124" s="220"/>
      <c r="AYA124" s="220"/>
      <c r="AYB124" s="220"/>
      <c r="AYC124" s="220"/>
      <c r="AYD124" s="220"/>
      <c r="AYE124" s="220"/>
      <c r="AYF124" s="220"/>
      <c r="AYG124" s="220"/>
      <c r="AYH124" s="220"/>
      <c r="AYI124" s="220"/>
      <c r="AYJ124" s="220"/>
      <c r="AYK124" s="220"/>
      <c r="AYL124" s="220"/>
      <c r="AYM124" s="220"/>
      <c r="AYN124" s="220"/>
      <c r="AYO124" s="220"/>
      <c r="AYP124" s="220"/>
      <c r="AYQ124" s="220"/>
      <c r="AYR124" s="220"/>
      <c r="AYS124" s="220"/>
      <c r="AYT124" s="220"/>
      <c r="AYU124" s="220"/>
      <c r="AYV124" s="220"/>
      <c r="AYW124" s="220"/>
      <c r="AYX124" s="220"/>
      <c r="AYY124" s="220"/>
      <c r="AYZ124" s="220"/>
      <c r="AZA124" s="220"/>
      <c r="AZB124" s="220"/>
      <c r="AZC124" s="220"/>
      <c r="AZD124" s="220"/>
      <c r="AZE124" s="220"/>
      <c r="AZF124" s="220"/>
      <c r="AZG124" s="220"/>
      <c r="AZH124" s="220"/>
      <c r="AZI124" s="220"/>
      <c r="AZJ124" s="220"/>
      <c r="AZK124" s="220"/>
      <c r="AZL124" s="220"/>
      <c r="AZM124" s="220"/>
      <c r="AZN124" s="220"/>
      <c r="AZO124" s="220"/>
      <c r="AZP124" s="220"/>
      <c r="AZQ124" s="220"/>
      <c r="AZR124" s="220"/>
      <c r="AZS124" s="220"/>
      <c r="AZT124" s="220"/>
      <c r="AZU124" s="220"/>
      <c r="AZV124" s="220"/>
      <c r="AZW124" s="220"/>
      <c r="AZX124" s="220"/>
      <c r="AZY124" s="220"/>
      <c r="AZZ124" s="220"/>
      <c r="BAA124" s="220"/>
      <c r="BAB124" s="220"/>
      <c r="BAC124" s="220"/>
      <c r="BAD124" s="220"/>
      <c r="BAE124" s="220"/>
      <c r="BAF124" s="220"/>
      <c r="BAG124" s="220"/>
      <c r="BAH124" s="220"/>
      <c r="BAI124" s="220"/>
      <c r="BAJ124" s="220"/>
      <c r="BAK124" s="220"/>
      <c r="BAL124" s="220"/>
      <c r="BAM124" s="220"/>
      <c r="BAN124" s="220"/>
      <c r="BAO124" s="220"/>
      <c r="BAP124" s="220"/>
      <c r="BAQ124" s="220"/>
      <c r="BAR124" s="220"/>
      <c r="BAS124" s="220"/>
      <c r="BAT124" s="220"/>
      <c r="BAU124" s="220"/>
      <c r="BAV124" s="220"/>
      <c r="BAW124" s="220"/>
      <c r="BAX124" s="220"/>
      <c r="BAY124" s="220"/>
      <c r="BAZ124" s="220"/>
      <c r="BBA124" s="220"/>
      <c r="BBB124" s="220"/>
      <c r="BBC124" s="220"/>
      <c r="BBD124" s="220"/>
      <c r="BBE124" s="220"/>
      <c r="BBF124" s="220"/>
      <c r="BBG124" s="220"/>
      <c r="BBH124" s="220"/>
      <c r="BBI124" s="220"/>
      <c r="BBJ124" s="220"/>
      <c r="BBK124" s="220"/>
      <c r="BBL124" s="220"/>
      <c r="BBM124" s="220"/>
      <c r="BBN124" s="220"/>
      <c r="BBO124" s="220"/>
      <c r="BBP124" s="220"/>
      <c r="BBQ124" s="220"/>
      <c r="BBR124" s="220"/>
      <c r="BBS124" s="220"/>
      <c r="BBT124" s="220"/>
      <c r="BBU124" s="220"/>
      <c r="BBV124" s="220"/>
      <c r="BBW124" s="220"/>
      <c r="BBX124" s="220"/>
      <c r="BBY124" s="220"/>
      <c r="BBZ124" s="220"/>
      <c r="BCA124" s="220"/>
      <c r="BCB124" s="220"/>
      <c r="BCC124" s="220"/>
      <c r="BCD124" s="220"/>
      <c r="BCE124" s="220"/>
      <c r="BCF124" s="220"/>
      <c r="BCG124" s="220"/>
      <c r="BCH124" s="220"/>
      <c r="BCI124" s="220"/>
      <c r="BCJ124" s="220"/>
      <c r="BCK124" s="220"/>
      <c r="BCL124" s="220"/>
      <c r="BCM124" s="220"/>
      <c r="BCN124" s="220"/>
      <c r="BCO124" s="220"/>
      <c r="BCP124" s="220"/>
      <c r="BCQ124" s="220"/>
      <c r="BCR124" s="220"/>
      <c r="BCS124" s="220"/>
      <c r="BCT124" s="220"/>
      <c r="BCU124" s="220"/>
      <c r="BCV124" s="220"/>
      <c r="BCW124" s="220"/>
      <c r="BCX124" s="220"/>
      <c r="BCY124" s="220"/>
      <c r="BCZ124" s="220"/>
      <c r="BDA124" s="220"/>
      <c r="BDB124" s="220"/>
      <c r="BDC124" s="220"/>
      <c r="BDD124" s="220"/>
      <c r="BDE124" s="220"/>
      <c r="BDF124" s="220"/>
      <c r="BDG124" s="220"/>
      <c r="BDH124" s="220"/>
      <c r="BDI124" s="220"/>
      <c r="BDJ124" s="220"/>
      <c r="BDK124" s="220"/>
      <c r="BDL124" s="220"/>
      <c r="BDM124" s="220"/>
      <c r="BDN124" s="220"/>
      <c r="BDO124" s="220"/>
      <c r="BDP124" s="220"/>
      <c r="BDQ124" s="220"/>
      <c r="BDR124" s="220"/>
      <c r="BDS124" s="220"/>
      <c r="BDT124" s="220"/>
      <c r="BDU124" s="220"/>
      <c r="BDV124" s="220"/>
      <c r="BDW124" s="220"/>
      <c r="BDX124" s="220"/>
      <c r="BDY124" s="220"/>
      <c r="BDZ124" s="220"/>
      <c r="BEA124" s="220"/>
      <c r="BEB124" s="220"/>
      <c r="BEC124" s="220"/>
      <c r="BED124" s="220"/>
      <c r="BEE124" s="220"/>
      <c r="BEF124" s="220"/>
      <c r="BEG124" s="220"/>
      <c r="BEH124" s="220"/>
      <c r="BEI124" s="220"/>
      <c r="BEJ124" s="220"/>
      <c r="BEK124" s="220"/>
      <c r="BEL124" s="220"/>
      <c r="BEM124" s="220"/>
      <c r="BEN124" s="220"/>
      <c r="BEO124" s="220"/>
      <c r="BEP124" s="220"/>
      <c r="BEQ124" s="220"/>
      <c r="BER124" s="220"/>
      <c r="BES124" s="220"/>
      <c r="BET124" s="220"/>
      <c r="BEU124" s="220"/>
      <c r="BEV124" s="220"/>
      <c r="BEW124" s="220"/>
      <c r="BEX124" s="220"/>
      <c r="BEY124" s="220"/>
      <c r="BEZ124" s="220"/>
      <c r="BFA124" s="220"/>
      <c r="BFB124" s="220"/>
      <c r="BFC124" s="220"/>
      <c r="BFD124" s="220"/>
      <c r="BFE124" s="220"/>
      <c r="BFF124" s="220"/>
      <c r="BFG124" s="220"/>
      <c r="BFH124" s="220"/>
      <c r="BFI124" s="220"/>
      <c r="BFJ124" s="220"/>
      <c r="BFK124" s="220"/>
      <c r="BFL124" s="220"/>
      <c r="BFM124" s="220"/>
      <c r="BFN124" s="220"/>
      <c r="BFO124" s="220"/>
      <c r="BFP124" s="220"/>
      <c r="BFQ124" s="220"/>
      <c r="BFR124" s="220"/>
      <c r="BFS124" s="220"/>
      <c r="BFT124" s="220"/>
      <c r="BFU124" s="220"/>
      <c r="BFV124" s="220"/>
      <c r="BFW124" s="220"/>
      <c r="BFX124" s="220"/>
      <c r="BFY124" s="220"/>
      <c r="BFZ124" s="220"/>
      <c r="BGA124" s="220"/>
      <c r="BGB124" s="220"/>
      <c r="BGC124" s="220"/>
      <c r="BGD124" s="220"/>
      <c r="BGE124" s="220"/>
      <c r="BGF124" s="220"/>
      <c r="BGG124" s="220"/>
      <c r="BGH124" s="220"/>
      <c r="BGI124" s="220"/>
      <c r="BGJ124" s="220"/>
      <c r="BGK124" s="220"/>
      <c r="BGL124" s="220"/>
      <c r="BGM124" s="220"/>
      <c r="BGN124" s="220"/>
      <c r="BGO124" s="220"/>
      <c r="BGP124" s="220"/>
      <c r="BGQ124" s="220"/>
      <c r="BGR124" s="220"/>
      <c r="BGS124" s="220"/>
      <c r="BGT124" s="220"/>
      <c r="BGU124" s="220"/>
      <c r="BGV124" s="220"/>
      <c r="BGW124" s="220"/>
      <c r="BGX124" s="220"/>
      <c r="BGY124" s="220"/>
      <c r="BGZ124" s="220"/>
      <c r="BHA124" s="220"/>
      <c r="BHB124" s="220"/>
      <c r="BHC124" s="220"/>
      <c r="BHD124" s="220"/>
      <c r="BHE124" s="220"/>
      <c r="BHF124" s="220"/>
      <c r="BHG124" s="220"/>
      <c r="BHH124" s="220"/>
      <c r="BHI124" s="220"/>
      <c r="BHJ124" s="220"/>
      <c r="BHK124" s="220"/>
      <c r="BHL124" s="220"/>
      <c r="BHM124" s="220"/>
      <c r="BHN124" s="220"/>
      <c r="BHO124" s="220"/>
      <c r="BHP124" s="220"/>
      <c r="BHQ124" s="220"/>
      <c r="BHR124" s="220"/>
      <c r="BHS124" s="220"/>
      <c r="BHT124" s="220"/>
      <c r="BHU124" s="220"/>
      <c r="BHV124" s="220"/>
      <c r="BHW124" s="220"/>
      <c r="BHX124" s="220"/>
      <c r="BHY124" s="220"/>
      <c r="BHZ124" s="220"/>
      <c r="BIA124" s="220"/>
      <c r="BIB124" s="220"/>
      <c r="BIC124" s="220"/>
      <c r="BID124" s="220"/>
      <c r="BIE124" s="220"/>
      <c r="BIF124" s="220"/>
      <c r="BIG124" s="220"/>
      <c r="BIH124" s="220"/>
      <c r="BII124" s="220"/>
      <c r="BIJ124" s="220"/>
      <c r="BIK124" s="220"/>
      <c r="BIL124" s="220"/>
      <c r="BIM124" s="220"/>
      <c r="BIN124" s="220"/>
      <c r="BIO124" s="220"/>
      <c r="BIP124" s="220"/>
      <c r="BIQ124" s="220"/>
      <c r="BIR124" s="220"/>
      <c r="BIS124" s="220"/>
      <c r="BIT124" s="220"/>
      <c r="BIU124" s="220"/>
      <c r="BIV124" s="220"/>
      <c r="BIW124" s="220"/>
      <c r="BIX124" s="220"/>
      <c r="BIY124" s="220"/>
      <c r="BIZ124" s="220"/>
      <c r="BJA124" s="220"/>
      <c r="BJB124" s="220"/>
      <c r="BJC124" s="220"/>
      <c r="BJD124" s="220"/>
      <c r="BJE124" s="220"/>
      <c r="BJF124" s="220"/>
      <c r="BJG124" s="220"/>
      <c r="BJH124" s="220"/>
      <c r="BJI124" s="220"/>
      <c r="BJJ124" s="220"/>
      <c r="BJK124" s="220"/>
      <c r="BJL124" s="220"/>
      <c r="BJM124" s="220"/>
      <c r="BJN124" s="220"/>
      <c r="BJO124" s="220"/>
      <c r="BJP124" s="220"/>
      <c r="BJQ124" s="220"/>
      <c r="BJR124" s="220"/>
      <c r="BJS124" s="220"/>
      <c r="BJT124" s="220"/>
      <c r="BJU124" s="220"/>
      <c r="BJV124" s="220"/>
      <c r="BJW124" s="220"/>
      <c r="BJX124" s="220"/>
      <c r="BJY124" s="220"/>
      <c r="BJZ124" s="220"/>
      <c r="BKA124" s="220"/>
      <c r="BKB124" s="220"/>
      <c r="BKC124" s="220"/>
      <c r="BKD124" s="220"/>
      <c r="BKE124" s="220"/>
      <c r="BKF124" s="220"/>
      <c r="BKG124" s="220"/>
      <c r="BKH124" s="220"/>
      <c r="BKI124" s="220"/>
      <c r="BKJ124" s="220"/>
      <c r="BKK124" s="220"/>
      <c r="BKL124" s="220"/>
      <c r="BKM124" s="220"/>
      <c r="BKN124" s="220"/>
      <c r="BKO124" s="220"/>
      <c r="BKP124" s="220"/>
      <c r="BKQ124" s="220"/>
      <c r="BKR124" s="220"/>
      <c r="BKS124" s="220"/>
      <c r="BKT124" s="220"/>
      <c r="BKU124" s="220"/>
      <c r="BKV124" s="220"/>
      <c r="BKW124" s="220"/>
      <c r="BKX124" s="220"/>
      <c r="BKY124" s="220"/>
      <c r="BKZ124" s="220"/>
      <c r="BLA124" s="220"/>
      <c r="BLB124" s="220"/>
      <c r="BLC124" s="220"/>
      <c r="BLD124" s="220"/>
      <c r="BLE124" s="220"/>
      <c r="BLF124" s="220"/>
      <c r="BLG124" s="220"/>
      <c r="BLH124" s="220"/>
      <c r="BLI124" s="220"/>
      <c r="BLJ124" s="220"/>
      <c r="BLK124" s="220"/>
      <c r="BLL124" s="220"/>
      <c r="BLM124" s="220"/>
      <c r="BLN124" s="220"/>
      <c r="BLO124" s="220"/>
      <c r="BLP124" s="220"/>
      <c r="BLQ124" s="220"/>
      <c r="BLR124" s="220"/>
      <c r="BLS124" s="220"/>
      <c r="BLT124" s="220"/>
      <c r="BLU124" s="220"/>
      <c r="BLV124" s="220"/>
      <c r="BLW124" s="220"/>
      <c r="BLX124" s="220"/>
      <c r="BLY124" s="220"/>
      <c r="BLZ124" s="220"/>
      <c r="BMA124" s="220"/>
      <c r="BMB124" s="220"/>
      <c r="BMC124" s="220"/>
      <c r="BMD124" s="220"/>
      <c r="BME124" s="220"/>
      <c r="BMF124" s="220"/>
      <c r="BMG124" s="220"/>
      <c r="BMH124" s="220"/>
      <c r="BMI124" s="220"/>
      <c r="BMJ124" s="220"/>
      <c r="BMK124" s="220"/>
      <c r="BML124" s="220"/>
      <c r="BMM124" s="220"/>
      <c r="BMN124" s="220"/>
      <c r="BMO124" s="220"/>
      <c r="BMP124" s="220"/>
      <c r="BMQ124" s="220"/>
      <c r="BMR124" s="220"/>
      <c r="BMS124" s="220"/>
      <c r="BMT124" s="220"/>
      <c r="BMU124" s="220"/>
      <c r="BMV124" s="220"/>
      <c r="BMW124" s="220"/>
      <c r="BMX124" s="220"/>
      <c r="BMY124" s="220"/>
      <c r="BMZ124" s="220"/>
      <c r="BNA124" s="220"/>
      <c r="BNB124" s="220"/>
      <c r="BNC124" s="220"/>
      <c r="BND124" s="220"/>
      <c r="BNE124" s="220"/>
      <c r="BNF124" s="220"/>
      <c r="BNG124" s="220"/>
      <c r="BNH124" s="220"/>
      <c r="BNI124" s="220"/>
      <c r="BNJ124" s="220"/>
      <c r="BNK124" s="220"/>
      <c r="BNL124" s="220"/>
      <c r="BNM124" s="220"/>
      <c r="BNN124" s="220"/>
      <c r="BNO124" s="220"/>
      <c r="BNP124" s="220"/>
      <c r="BNQ124" s="220"/>
      <c r="BNR124" s="220"/>
      <c r="BNS124" s="220"/>
      <c r="BNT124" s="220"/>
      <c r="BNU124" s="220"/>
      <c r="BNV124" s="220"/>
      <c r="BNW124" s="220"/>
      <c r="BNX124" s="220"/>
      <c r="BNY124" s="220"/>
      <c r="BNZ124" s="220"/>
      <c r="BOA124" s="220"/>
      <c r="BOB124" s="220"/>
      <c r="BOC124" s="220"/>
      <c r="BOD124" s="220"/>
      <c r="BOE124" s="220"/>
      <c r="BOF124" s="220"/>
      <c r="BOG124" s="220"/>
      <c r="BOH124" s="220"/>
      <c r="BOI124" s="220"/>
      <c r="BOJ124" s="220"/>
      <c r="BOK124" s="220"/>
      <c r="BOL124" s="220"/>
      <c r="BOM124" s="220"/>
      <c r="BON124" s="220"/>
      <c r="BOO124" s="220"/>
      <c r="BOP124" s="220"/>
      <c r="BOQ124" s="220"/>
      <c r="BOR124" s="220"/>
      <c r="BOS124" s="220"/>
      <c r="BOT124" s="220"/>
      <c r="BOU124" s="220"/>
      <c r="BOV124" s="220"/>
      <c r="BOW124" s="220"/>
      <c r="BOX124" s="220"/>
      <c r="BOY124" s="220"/>
      <c r="BOZ124" s="220"/>
      <c r="BPA124" s="220"/>
      <c r="BPB124" s="220"/>
      <c r="BPC124" s="220"/>
      <c r="BPD124" s="220"/>
      <c r="BPE124" s="220"/>
      <c r="BPF124" s="220"/>
      <c r="BPG124" s="220"/>
      <c r="BPH124" s="220"/>
      <c r="BPI124" s="220"/>
      <c r="BPJ124" s="220"/>
      <c r="BPK124" s="220"/>
      <c r="BPL124" s="220"/>
      <c r="BPM124" s="220"/>
      <c r="BPN124" s="220"/>
      <c r="BPO124" s="220"/>
      <c r="BPP124" s="220"/>
      <c r="BPQ124" s="220"/>
      <c r="BPR124" s="220"/>
      <c r="BPS124" s="220"/>
      <c r="BPT124" s="220"/>
      <c r="BPU124" s="220"/>
      <c r="BPV124" s="220"/>
      <c r="BPW124" s="220"/>
      <c r="BPX124" s="220"/>
      <c r="BPY124" s="220"/>
      <c r="BPZ124" s="220"/>
      <c r="BQA124" s="220"/>
      <c r="BQB124" s="220"/>
      <c r="BQC124" s="220"/>
      <c r="BQD124" s="220"/>
      <c r="BQE124" s="220"/>
      <c r="BQF124" s="220"/>
      <c r="BQG124" s="220"/>
      <c r="BQH124" s="220"/>
      <c r="BQI124" s="220"/>
      <c r="BQJ124" s="220"/>
      <c r="BQK124" s="220"/>
      <c r="BQL124" s="220"/>
      <c r="BQM124" s="220"/>
      <c r="BQN124" s="220"/>
      <c r="BQO124" s="220"/>
      <c r="BQP124" s="220"/>
      <c r="BQQ124" s="220"/>
      <c r="BQR124" s="220"/>
      <c r="BQS124" s="220"/>
      <c r="BQT124" s="220"/>
      <c r="BQU124" s="220"/>
      <c r="BQV124" s="220"/>
      <c r="BQW124" s="220"/>
      <c r="BQX124" s="220"/>
      <c r="BQY124" s="220"/>
      <c r="BQZ124" s="220"/>
      <c r="BRA124" s="220"/>
      <c r="BRB124" s="220"/>
      <c r="BRC124" s="220"/>
      <c r="BRD124" s="220"/>
      <c r="BRE124" s="220"/>
      <c r="BRF124" s="220"/>
      <c r="BRG124" s="220"/>
      <c r="BRH124" s="220"/>
      <c r="BRI124" s="220"/>
      <c r="BRJ124" s="220"/>
      <c r="BRK124" s="220"/>
      <c r="BRL124" s="220"/>
      <c r="BRM124" s="220"/>
      <c r="BRN124" s="220"/>
      <c r="BRO124" s="220"/>
      <c r="BRP124" s="220"/>
      <c r="BRQ124" s="220"/>
      <c r="BRR124" s="220"/>
      <c r="BRS124" s="220"/>
      <c r="BRT124" s="220"/>
      <c r="BRU124" s="220"/>
      <c r="BRV124" s="220"/>
      <c r="BRW124" s="220"/>
      <c r="BRX124" s="220"/>
      <c r="BRY124" s="220"/>
      <c r="BRZ124" s="220"/>
      <c r="BSA124" s="220"/>
      <c r="BSB124" s="220"/>
      <c r="BSC124" s="220"/>
      <c r="BSD124" s="220"/>
      <c r="BSE124" s="220"/>
      <c r="BSF124" s="220"/>
      <c r="BSG124" s="220"/>
      <c r="BSH124" s="220"/>
      <c r="BSI124" s="220"/>
      <c r="BSJ124" s="220"/>
      <c r="BSK124" s="220"/>
      <c r="BSL124" s="220"/>
      <c r="BSM124" s="220"/>
      <c r="BSN124" s="220"/>
      <c r="BSO124" s="220"/>
      <c r="BSP124" s="220"/>
      <c r="BSQ124" s="220"/>
      <c r="BSR124" s="220"/>
      <c r="BSS124" s="220"/>
      <c r="BST124" s="220"/>
      <c r="BSU124" s="220"/>
      <c r="BSV124" s="220"/>
      <c r="BSW124" s="220"/>
      <c r="BSX124" s="220"/>
      <c r="BSY124" s="220"/>
      <c r="BSZ124" s="220"/>
      <c r="BTA124" s="220"/>
      <c r="BTB124" s="220"/>
      <c r="BTC124" s="220"/>
      <c r="BTD124" s="220"/>
      <c r="BTE124" s="220"/>
      <c r="BTF124" s="220"/>
      <c r="BTG124" s="220"/>
      <c r="BTH124" s="220"/>
      <c r="BTI124" s="220"/>
      <c r="BTJ124" s="220"/>
      <c r="BTK124" s="220"/>
      <c r="BTL124" s="220"/>
      <c r="BTM124" s="220"/>
      <c r="BTN124" s="220"/>
      <c r="BTO124" s="220"/>
      <c r="BTP124" s="220"/>
      <c r="BTQ124" s="220"/>
      <c r="BTR124" s="220"/>
      <c r="BTS124" s="220"/>
      <c r="BTT124" s="220"/>
      <c r="BTU124" s="220"/>
      <c r="BTV124" s="220"/>
      <c r="BTW124" s="220"/>
      <c r="BTX124" s="220"/>
      <c r="BTY124" s="220"/>
      <c r="BTZ124" s="220"/>
      <c r="BUA124" s="220"/>
      <c r="BUB124" s="220"/>
      <c r="BUC124" s="220"/>
      <c r="BUD124" s="220"/>
      <c r="BUE124" s="220"/>
      <c r="BUF124" s="220"/>
      <c r="BUG124" s="220"/>
      <c r="BUH124" s="220"/>
      <c r="BUI124" s="220"/>
      <c r="BUJ124" s="220"/>
      <c r="BUK124" s="220"/>
      <c r="BUL124" s="220"/>
      <c r="BUM124" s="220"/>
      <c r="BUN124" s="220"/>
      <c r="BUO124" s="220"/>
      <c r="BUP124" s="220"/>
      <c r="BUQ124" s="220"/>
      <c r="BUR124" s="220"/>
      <c r="BUS124" s="220"/>
      <c r="BUT124" s="220"/>
      <c r="BUU124" s="220"/>
      <c r="BUV124" s="220"/>
      <c r="BUW124" s="220"/>
      <c r="BUX124" s="220"/>
      <c r="BUY124" s="220"/>
      <c r="BUZ124" s="220"/>
      <c r="BVA124" s="220"/>
      <c r="BVB124" s="220"/>
      <c r="BVC124" s="220"/>
      <c r="BVD124" s="220"/>
      <c r="BVE124" s="220"/>
      <c r="BVF124" s="220"/>
      <c r="BVG124" s="220"/>
      <c r="BVH124" s="220"/>
      <c r="BVI124" s="220"/>
      <c r="BVJ124" s="220"/>
      <c r="BVK124" s="220"/>
      <c r="BVL124" s="220"/>
      <c r="BVM124" s="220"/>
      <c r="BVN124" s="220"/>
      <c r="BVO124" s="220"/>
      <c r="BVP124" s="220"/>
      <c r="BVQ124" s="220"/>
      <c r="BVR124" s="220"/>
      <c r="BVS124" s="220"/>
      <c r="BVT124" s="220"/>
      <c r="BVU124" s="220"/>
      <c r="BVV124" s="220"/>
      <c r="BVW124" s="220"/>
      <c r="BVX124" s="220"/>
      <c r="BVY124" s="220"/>
      <c r="BVZ124" s="220"/>
      <c r="BWA124" s="220"/>
      <c r="BWB124" s="220"/>
      <c r="BWC124" s="220"/>
      <c r="BWD124" s="220"/>
      <c r="BWE124" s="220"/>
      <c r="BWF124" s="220"/>
      <c r="BWG124" s="220"/>
      <c r="BWH124" s="220"/>
      <c r="BWI124" s="220"/>
      <c r="BWJ124" s="220"/>
      <c r="BWK124" s="220"/>
      <c r="BWL124" s="220"/>
      <c r="BWM124" s="220"/>
      <c r="BWN124" s="220"/>
      <c r="BWO124" s="220"/>
      <c r="BWP124" s="220"/>
      <c r="BWQ124" s="220"/>
      <c r="BWR124" s="220"/>
      <c r="BWS124" s="220"/>
      <c r="BWT124" s="220"/>
      <c r="BWU124" s="220"/>
      <c r="BWV124" s="220"/>
      <c r="BWW124" s="220"/>
      <c r="BWX124" s="220"/>
      <c r="BWY124" s="220"/>
      <c r="BWZ124" s="220"/>
      <c r="BXA124" s="220"/>
      <c r="BXB124" s="220"/>
      <c r="BXC124" s="220"/>
      <c r="BXD124" s="220"/>
      <c r="BXE124" s="220"/>
      <c r="BXF124" s="220"/>
      <c r="BXG124" s="220"/>
      <c r="BXH124" s="220"/>
      <c r="BXI124" s="220"/>
      <c r="BXJ124" s="220"/>
      <c r="BXK124" s="220"/>
      <c r="BXL124" s="220"/>
      <c r="BXM124" s="220"/>
      <c r="BXN124" s="220"/>
      <c r="BXO124" s="220"/>
      <c r="BXP124" s="220"/>
      <c r="BXQ124" s="220"/>
      <c r="BXR124" s="220"/>
      <c r="BXS124" s="220"/>
      <c r="BXT124" s="220"/>
      <c r="BXU124" s="220"/>
      <c r="BXV124" s="220"/>
      <c r="BXW124" s="220"/>
      <c r="BXX124" s="220"/>
      <c r="BXY124" s="220"/>
      <c r="BXZ124" s="220"/>
      <c r="BYA124" s="220"/>
      <c r="BYB124" s="220"/>
      <c r="BYC124" s="220"/>
      <c r="BYD124" s="220"/>
      <c r="BYE124" s="220"/>
      <c r="BYF124" s="220"/>
      <c r="BYG124" s="220"/>
      <c r="BYH124" s="220"/>
      <c r="BYI124" s="220"/>
      <c r="BYJ124" s="220"/>
      <c r="BYK124" s="220"/>
      <c r="BYL124" s="220"/>
      <c r="BYM124" s="220"/>
      <c r="BYN124" s="220"/>
      <c r="BYO124" s="220"/>
      <c r="BYP124" s="220"/>
      <c r="BYQ124" s="220"/>
      <c r="BYR124" s="220"/>
      <c r="BYS124" s="220"/>
      <c r="BYT124" s="220"/>
      <c r="BYU124" s="220"/>
      <c r="BYV124" s="220"/>
      <c r="BYW124" s="220"/>
      <c r="BYX124" s="220"/>
      <c r="BYY124" s="220"/>
      <c r="BYZ124" s="220"/>
      <c r="BZA124" s="220"/>
      <c r="BZB124" s="220"/>
      <c r="BZC124" s="220"/>
      <c r="BZD124" s="220"/>
      <c r="BZE124" s="220"/>
      <c r="BZF124" s="220"/>
      <c r="BZG124" s="220"/>
      <c r="BZH124" s="220"/>
      <c r="BZI124" s="220"/>
      <c r="BZJ124" s="220"/>
      <c r="BZK124" s="220"/>
      <c r="BZL124" s="220"/>
      <c r="BZM124" s="220"/>
      <c r="BZN124" s="220"/>
      <c r="BZO124" s="220"/>
      <c r="BZP124" s="220"/>
      <c r="BZQ124" s="220"/>
      <c r="BZR124" s="220"/>
      <c r="BZS124" s="220"/>
      <c r="BZT124" s="220"/>
      <c r="BZU124" s="220"/>
      <c r="BZV124" s="220"/>
      <c r="BZW124" s="220"/>
      <c r="BZX124" s="220"/>
      <c r="BZY124" s="220"/>
      <c r="BZZ124" s="220"/>
      <c r="CAA124" s="220"/>
      <c r="CAB124" s="220"/>
      <c r="CAC124" s="220"/>
      <c r="CAD124" s="220"/>
      <c r="CAE124" s="220"/>
      <c r="CAF124" s="220"/>
      <c r="CAG124" s="220"/>
      <c r="CAH124" s="220"/>
      <c r="CAI124" s="220"/>
      <c r="CAJ124" s="220"/>
      <c r="CAK124" s="220"/>
      <c r="CAL124" s="220"/>
      <c r="CAM124" s="220"/>
      <c r="CAN124" s="220"/>
      <c r="CAO124" s="220"/>
      <c r="CAP124" s="220"/>
      <c r="CAQ124" s="220"/>
      <c r="CAR124" s="220"/>
      <c r="CAS124" s="220"/>
      <c r="CAT124" s="220"/>
      <c r="CAU124" s="220"/>
      <c r="CAV124" s="220"/>
      <c r="CAW124" s="220"/>
      <c r="CAX124" s="220"/>
      <c r="CAY124" s="220"/>
      <c r="CAZ124" s="220"/>
      <c r="CBA124" s="220"/>
      <c r="CBB124" s="220"/>
      <c r="CBC124" s="220"/>
      <c r="CBD124" s="220"/>
      <c r="CBE124" s="220"/>
      <c r="CBF124" s="220"/>
      <c r="CBG124" s="220"/>
      <c r="CBH124" s="220"/>
      <c r="CBI124" s="220"/>
      <c r="CBJ124" s="220"/>
      <c r="CBK124" s="220"/>
      <c r="CBL124" s="220"/>
      <c r="CBM124" s="220"/>
      <c r="CBN124" s="220"/>
      <c r="CBO124" s="220"/>
      <c r="CBP124" s="220"/>
      <c r="CBQ124" s="220"/>
      <c r="CBR124" s="220"/>
      <c r="CBS124" s="220"/>
      <c r="CBT124" s="220"/>
      <c r="CBU124" s="220"/>
      <c r="CBV124" s="220"/>
      <c r="CBW124" s="220"/>
      <c r="CBX124" s="220"/>
      <c r="CBY124" s="220"/>
      <c r="CBZ124" s="220"/>
      <c r="CCA124" s="220"/>
      <c r="CCB124" s="220"/>
      <c r="CCC124" s="220"/>
      <c r="CCD124" s="220"/>
      <c r="CCE124" s="220"/>
      <c r="CCF124" s="220"/>
      <c r="CCG124" s="220"/>
      <c r="CCH124" s="220"/>
      <c r="CCI124" s="220"/>
      <c r="CCJ124" s="220"/>
      <c r="CCK124" s="220"/>
      <c r="CCL124" s="220"/>
      <c r="CCM124" s="220"/>
      <c r="CCN124" s="220"/>
      <c r="CCO124" s="220"/>
      <c r="CCP124" s="220"/>
      <c r="CCQ124" s="220"/>
      <c r="CCR124" s="220"/>
      <c r="CCS124" s="220"/>
      <c r="CCT124" s="220"/>
      <c r="CCU124" s="220"/>
      <c r="CCV124" s="220"/>
      <c r="CCW124" s="220"/>
      <c r="CCX124" s="220"/>
      <c r="CCY124" s="220"/>
      <c r="CCZ124" s="220"/>
      <c r="CDA124" s="220"/>
      <c r="CDB124" s="220"/>
      <c r="CDC124" s="220"/>
      <c r="CDD124" s="220"/>
      <c r="CDE124" s="220"/>
      <c r="CDF124" s="220"/>
      <c r="CDG124" s="220"/>
      <c r="CDH124" s="220"/>
      <c r="CDI124" s="220"/>
      <c r="CDJ124" s="220"/>
      <c r="CDK124" s="220"/>
      <c r="CDL124" s="220"/>
      <c r="CDM124" s="220"/>
      <c r="CDN124" s="220"/>
      <c r="CDO124" s="220"/>
      <c r="CDP124" s="220"/>
      <c r="CDQ124" s="220"/>
      <c r="CDR124" s="220"/>
      <c r="CDS124" s="220"/>
      <c r="CDT124" s="220"/>
      <c r="CDU124" s="220"/>
      <c r="CDV124" s="220"/>
      <c r="CDW124" s="220"/>
      <c r="CDX124" s="220"/>
      <c r="CDY124" s="220"/>
      <c r="CDZ124" s="220"/>
      <c r="CEA124" s="220"/>
      <c r="CEB124" s="220"/>
      <c r="CEC124" s="220"/>
      <c r="CED124" s="220"/>
      <c r="CEE124" s="220"/>
      <c r="CEF124" s="220"/>
      <c r="CEG124" s="220"/>
      <c r="CEH124" s="220"/>
      <c r="CEI124" s="220"/>
      <c r="CEJ124" s="220"/>
      <c r="CEK124" s="220"/>
      <c r="CEL124" s="220"/>
      <c r="CEM124" s="220"/>
      <c r="CEN124" s="220"/>
      <c r="CEO124" s="220"/>
      <c r="CEP124" s="220"/>
      <c r="CEQ124" s="220"/>
      <c r="CER124" s="220"/>
      <c r="CES124" s="220"/>
      <c r="CET124" s="220"/>
      <c r="CEU124" s="220"/>
      <c r="CEV124" s="220"/>
      <c r="CEW124" s="220"/>
      <c r="CEX124" s="220"/>
      <c r="CEY124" s="220"/>
      <c r="CEZ124" s="220"/>
      <c r="CFA124" s="220"/>
      <c r="CFB124" s="220"/>
      <c r="CFC124" s="220"/>
      <c r="CFD124" s="220"/>
      <c r="CFE124" s="220"/>
      <c r="CFF124" s="220"/>
      <c r="CFG124" s="220"/>
      <c r="CFH124" s="220"/>
      <c r="CFI124" s="220"/>
      <c r="CFJ124" s="220"/>
      <c r="CFK124" s="220"/>
      <c r="CFL124" s="220"/>
      <c r="CFM124" s="220"/>
      <c r="CFN124" s="220"/>
      <c r="CFO124" s="220"/>
      <c r="CFP124" s="220"/>
      <c r="CFQ124" s="220"/>
      <c r="CFR124" s="220"/>
      <c r="CFS124" s="220"/>
      <c r="CFT124" s="220"/>
      <c r="CFU124" s="220"/>
      <c r="CFV124" s="220"/>
      <c r="CFW124" s="220"/>
      <c r="CFX124" s="220"/>
      <c r="CFY124" s="220"/>
      <c r="CFZ124" s="220"/>
      <c r="CGA124" s="220"/>
      <c r="CGB124" s="220"/>
      <c r="CGC124" s="220"/>
      <c r="CGD124" s="220"/>
      <c r="CGE124" s="220"/>
      <c r="CGF124" s="220"/>
      <c r="CGG124" s="220"/>
      <c r="CGH124" s="220"/>
      <c r="CGI124" s="220"/>
      <c r="CGJ124" s="220"/>
      <c r="CGK124" s="220"/>
      <c r="CGL124" s="220"/>
      <c r="CGM124" s="220"/>
      <c r="CGN124" s="220"/>
      <c r="CGO124" s="220"/>
      <c r="CGP124" s="220"/>
      <c r="CGQ124" s="220"/>
      <c r="CGR124" s="220"/>
      <c r="CGS124" s="220"/>
      <c r="CGT124" s="220"/>
      <c r="CGU124" s="220"/>
      <c r="CGV124" s="220"/>
      <c r="CGW124" s="220"/>
      <c r="CGX124" s="220"/>
      <c r="CGY124" s="220"/>
      <c r="CGZ124" s="220"/>
      <c r="CHA124" s="220"/>
      <c r="CHB124" s="220"/>
      <c r="CHC124" s="220"/>
      <c r="CHD124" s="220"/>
      <c r="CHE124" s="220"/>
      <c r="CHF124" s="220"/>
      <c r="CHG124" s="220"/>
      <c r="CHH124" s="220"/>
      <c r="CHI124" s="220"/>
      <c r="CHJ124" s="220"/>
      <c r="CHK124" s="220"/>
      <c r="CHL124" s="220"/>
      <c r="CHM124" s="220"/>
      <c r="CHN124" s="220"/>
      <c r="CHO124" s="220"/>
      <c r="CHP124" s="220"/>
      <c r="CHQ124" s="220"/>
      <c r="CHR124" s="220"/>
      <c r="CHS124" s="220"/>
      <c r="CHT124" s="220"/>
      <c r="CHU124" s="220"/>
      <c r="CHV124" s="220"/>
      <c r="CHW124" s="220"/>
      <c r="CHX124" s="220"/>
      <c r="CHY124" s="220"/>
      <c r="CHZ124" s="220"/>
      <c r="CIA124" s="220"/>
      <c r="CIB124" s="220"/>
      <c r="CIC124" s="220"/>
      <c r="CID124" s="220"/>
      <c r="CIE124" s="220"/>
      <c r="CIF124" s="220"/>
      <c r="CIG124" s="220"/>
      <c r="CIH124" s="220"/>
      <c r="CII124" s="220"/>
      <c r="CIJ124" s="220"/>
      <c r="CIK124" s="220"/>
      <c r="CIL124" s="220"/>
      <c r="CIM124" s="220"/>
      <c r="CIN124" s="220"/>
      <c r="CIO124" s="220"/>
      <c r="CIP124" s="220"/>
      <c r="CIQ124" s="220"/>
      <c r="CIR124" s="220"/>
      <c r="CIS124" s="220"/>
      <c r="CIT124" s="220"/>
      <c r="CIU124" s="220"/>
      <c r="CIV124" s="220"/>
      <c r="CIW124" s="220"/>
      <c r="CIX124" s="220"/>
      <c r="CIY124" s="220"/>
      <c r="CIZ124" s="220"/>
      <c r="CJA124" s="220"/>
      <c r="CJB124" s="220"/>
      <c r="CJC124" s="220"/>
      <c r="CJD124" s="220"/>
      <c r="CJE124" s="220"/>
      <c r="CJF124" s="220"/>
      <c r="CJG124" s="220"/>
      <c r="CJH124" s="220"/>
      <c r="CJI124" s="220"/>
      <c r="CJJ124" s="220"/>
      <c r="CJK124" s="220"/>
      <c r="CJL124" s="220"/>
      <c r="CJM124" s="220"/>
      <c r="CJN124" s="220"/>
      <c r="CJO124" s="220"/>
      <c r="CJP124" s="220"/>
      <c r="CJQ124" s="220"/>
      <c r="CJR124" s="220"/>
      <c r="CJS124" s="220"/>
      <c r="CJT124" s="220"/>
      <c r="CJU124" s="220"/>
      <c r="CJV124" s="220"/>
      <c r="CJW124" s="220"/>
      <c r="CJX124" s="220"/>
      <c r="CJY124" s="220"/>
      <c r="CJZ124" s="220"/>
      <c r="CKA124" s="220"/>
      <c r="CKB124" s="220"/>
      <c r="CKC124" s="220"/>
      <c r="CKD124" s="220"/>
      <c r="CKE124" s="220"/>
      <c r="CKF124" s="220"/>
      <c r="CKG124" s="220"/>
      <c r="CKH124" s="220"/>
      <c r="CKI124" s="220"/>
      <c r="CKJ124" s="220"/>
      <c r="CKK124" s="220"/>
      <c r="CKL124" s="220"/>
      <c r="CKM124" s="220"/>
      <c r="CKN124" s="220"/>
      <c r="CKO124" s="220"/>
      <c r="CKP124" s="220"/>
      <c r="CKQ124" s="220"/>
      <c r="CKR124" s="220"/>
      <c r="CKS124" s="220"/>
      <c r="CKT124" s="220"/>
      <c r="CKU124" s="220"/>
      <c r="CKV124" s="220"/>
      <c r="CKW124" s="220"/>
      <c r="CKX124" s="220"/>
      <c r="CKY124" s="220"/>
      <c r="CKZ124" s="220"/>
      <c r="CLA124" s="220"/>
      <c r="CLB124" s="220"/>
      <c r="CLC124" s="220"/>
      <c r="CLD124" s="220"/>
      <c r="CLE124" s="220"/>
      <c r="CLF124" s="220"/>
      <c r="CLG124" s="220"/>
      <c r="CLH124" s="220"/>
      <c r="CLI124" s="220"/>
      <c r="CLJ124" s="220"/>
      <c r="CLK124" s="220"/>
      <c r="CLL124" s="220"/>
      <c r="CLM124" s="220"/>
      <c r="CLN124" s="220"/>
      <c r="CLO124" s="220"/>
      <c r="CLP124" s="220"/>
      <c r="CLQ124" s="220"/>
      <c r="CLR124" s="220"/>
      <c r="CLS124" s="220"/>
      <c r="CLT124" s="220"/>
      <c r="CLU124" s="220"/>
      <c r="CLV124" s="220"/>
      <c r="CLW124" s="220"/>
      <c r="CLX124" s="220"/>
      <c r="CLY124" s="220"/>
      <c r="CLZ124" s="220"/>
      <c r="CMA124" s="220"/>
      <c r="CMB124" s="220"/>
      <c r="CMC124" s="220"/>
      <c r="CMD124" s="220"/>
      <c r="CME124" s="220"/>
      <c r="CMF124" s="220"/>
      <c r="CMG124" s="220"/>
      <c r="CMH124" s="220"/>
      <c r="CMI124" s="220"/>
      <c r="CMJ124" s="220"/>
      <c r="CMK124" s="220"/>
      <c r="CML124" s="220"/>
      <c r="CMM124" s="220"/>
      <c r="CMN124" s="220"/>
      <c r="CMO124" s="220"/>
      <c r="CMP124" s="220"/>
      <c r="CMQ124" s="220"/>
      <c r="CMR124" s="220"/>
      <c r="CMS124" s="220"/>
      <c r="CMT124" s="220"/>
      <c r="CMU124" s="220"/>
      <c r="CMV124" s="220"/>
      <c r="CMW124" s="220"/>
      <c r="CMX124" s="220"/>
      <c r="CMY124" s="220"/>
      <c r="CMZ124" s="220"/>
      <c r="CNA124" s="220"/>
      <c r="CNB124" s="220"/>
      <c r="CNC124" s="220"/>
      <c r="CND124" s="220"/>
      <c r="CNE124" s="220"/>
      <c r="CNF124" s="220"/>
      <c r="CNG124" s="220"/>
      <c r="CNH124" s="220"/>
      <c r="CNI124" s="220"/>
      <c r="CNJ124" s="220"/>
      <c r="CNK124" s="220"/>
      <c r="CNL124" s="220"/>
      <c r="CNM124" s="220"/>
      <c r="CNN124" s="220"/>
      <c r="CNO124" s="220"/>
      <c r="CNP124" s="220"/>
      <c r="CNQ124" s="220"/>
      <c r="CNR124" s="220"/>
      <c r="CNS124" s="220"/>
      <c r="CNT124" s="220"/>
      <c r="CNU124" s="220"/>
      <c r="CNV124" s="220"/>
      <c r="CNW124" s="220"/>
      <c r="CNX124" s="220"/>
      <c r="CNY124" s="220"/>
      <c r="CNZ124" s="220"/>
      <c r="COA124" s="220"/>
      <c r="COB124" s="220"/>
      <c r="COC124" s="220"/>
      <c r="COD124" s="220"/>
      <c r="COE124" s="220"/>
      <c r="COF124" s="220"/>
      <c r="COG124" s="220"/>
      <c r="COH124" s="220"/>
      <c r="COI124" s="220"/>
      <c r="COJ124" s="220"/>
      <c r="COK124" s="220"/>
      <c r="COL124" s="220"/>
      <c r="COM124" s="220"/>
      <c r="CON124" s="220"/>
      <c r="COO124" s="220"/>
      <c r="COP124" s="220"/>
      <c r="COQ124" s="220"/>
      <c r="COR124" s="220"/>
      <c r="COS124" s="220"/>
      <c r="COT124" s="220"/>
      <c r="COU124" s="220"/>
      <c r="COV124" s="220"/>
      <c r="COW124" s="220"/>
      <c r="COX124" s="220"/>
      <c r="COY124" s="220"/>
      <c r="COZ124" s="220"/>
      <c r="CPA124" s="220"/>
      <c r="CPB124" s="220"/>
      <c r="CPC124" s="220"/>
      <c r="CPD124" s="220"/>
      <c r="CPE124" s="220"/>
      <c r="CPF124" s="220"/>
      <c r="CPG124" s="220"/>
      <c r="CPH124" s="220"/>
      <c r="CPI124" s="220"/>
      <c r="CPJ124" s="220"/>
      <c r="CPK124" s="220"/>
      <c r="CPL124" s="220"/>
      <c r="CPM124" s="220"/>
      <c r="CPN124" s="220"/>
      <c r="CPO124" s="220"/>
      <c r="CPP124" s="220"/>
      <c r="CPQ124" s="220"/>
      <c r="CPR124" s="220"/>
      <c r="CPS124" s="220"/>
      <c r="CPT124" s="220"/>
      <c r="CPU124" s="220"/>
      <c r="CPV124" s="220"/>
      <c r="CPW124" s="220"/>
      <c r="CPX124" s="220"/>
      <c r="CPY124" s="220"/>
      <c r="CPZ124" s="220"/>
      <c r="CQA124" s="220"/>
      <c r="CQB124" s="220"/>
      <c r="CQC124" s="220"/>
      <c r="CQD124" s="220"/>
      <c r="CQE124" s="220"/>
      <c r="CQF124" s="220"/>
      <c r="CQG124" s="220"/>
      <c r="CQH124" s="220"/>
      <c r="CQI124" s="220"/>
      <c r="CQJ124" s="220"/>
      <c r="CQK124" s="220"/>
      <c r="CQL124" s="220"/>
      <c r="CQM124" s="220"/>
      <c r="CQN124" s="220"/>
      <c r="CQO124" s="220"/>
      <c r="CQP124" s="220"/>
      <c r="CQQ124" s="220"/>
      <c r="CQR124" s="220"/>
      <c r="CQS124" s="220"/>
      <c r="CQT124" s="220"/>
      <c r="CQU124" s="220"/>
      <c r="CQV124" s="220"/>
      <c r="CQW124" s="220"/>
      <c r="CQX124" s="220"/>
      <c r="CQY124" s="220"/>
      <c r="CQZ124" s="220"/>
      <c r="CRA124" s="220"/>
      <c r="CRB124" s="220"/>
      <c r="CRC124" s="220"/>
      <c r="CRD124" s="220"/>
      <c r="CRE124" s="220"/>
      <c r="CRF124" s="220"/>
      <c r="CRG124" s="220"/>
      <c r="CRH124" s="220"/>
      <c r="CRI124" s="220"/>
      <c r="CRJ124" s="220"/>
      <c r="CRK124" s="220"/>
      <c r="CRL124" s="220"/>
      <c r="CRM124" s="220"/>
      <c r="CRN124" s="220"/>
      <c r="CRO124" s="220"/>
      <c r="CRP124" s="220"/>
      <c r="CRQ124" s="220"/>
      <c r="CRR124" s="220"/>
      <c r="CRS124" s="220"/>
      <c r="CRT124" s="220"/>
      <c r="CRU124" s="220"/>
      <c r="CRV124" s="220"/>
      <c r="CRW124" s="220"/>
      <c r="CRX124" s="220"/>
      <c r="CRY124" s="220"/>
      <c r="CRZ124" s="220"/>
      <c r="CSA124" s="220"/>
      <c r="CSB124" s="220"/>
      <c r="CSC124" s="220"/>
      <c r="CSD124" s="220"/>
      <c r="CSE124" s="220"/>
      <c r="CSF124" s="220"/>
      <c r="CSG124" s="220"/>
      <c r="CSH124" s="220"/>
      <c r="CSI124" s="220"/>
      <c r="CSJ124" s="220"/>
      <c r="CSK124" s="220"/>
      <c r="CSL124" s="220"/>
      <c r="CSM124" s="220"/>
      <c r="CSN124" s="220"/>
      <c r="CSO124" s="220"/>
      <c r="CSP124" s="220"/>
      <c r="CSQ124" s="220"/>
      <c r="CSR124" s="220"/>
      <c r="CSS124" s="220"/>
      <c r="CST124" s="220"/>
      <c r="CSU124" s="220"/>
      <c r="CSV124" s="220"/>
      <c r="CSW124" s="220"/>
      <c r="CSX124" s="220"/>
      <c r="CSY124" s="220"/>
      <c r="CSZ124" s="220"/>
      <c r="CTA124" s="220"/>
      <c r="CTB124" s="220"/>
      <c r="CTC124" s="220"/>
      <c r="CTD124" s="220"/>
      <c r="CTE124" s="220"/>
      <c r="CTF124" s="220"/>
      <c r="CTG124" s="220"/>
      <c r="CTH124" s="220"/>
      <c r="CTI124" s="220"/>
      <c r="CTJ124" s="220"/>
      <c r="CTK124" s="220"/>
      <c r="CTL124" s="220"/>
      <c r="CTM124" s="220"/>
      <c r="CTN124" s="220"/>
      <c r="CTO124" s="220"/>
      <c r="CTP124" s="220"/>
      <c r="CTQ124" s="220"/>
      <c r="CTR124" s="220"/>
      <c r="CTS124" s="220"/>
      <c r="CTT124" s="220"/>
      <c r="CTU124" s="220"/>
      <c r="CTV124" s="220"/>
      <c r="CTW124" s="220"/>
      <c r="CTX124" s="220"/>
      <c r="CTY124" s="220"/>
      <c r="CTZ124" s="220"/>
      <c r="CUA124" s="220"/>
      <c r="CUB124" s="220"/>
      <c r="CUC124" s="220"/>
      <c r="CUD124" s="220"/>
      <c r="CUE124" s="220"/>
      <c r="CUF124" s="220"/>
      <c r="CUG124" s="220"/>
      <c r="CUH124" s="220"/>
      <c r="CUI124" s="220"/>
      <c r="CUJ124" s="220"/>
      <c r="CUK124" s="220"/>
      <c r="CUL124" s="220"/>
      <c r="CUM124" s="220"/>
      <c r="CUN124" s="220"/>
      <c r="CUO124" s="220"/>
      <c r="CUP124" s="220"/>
      <c r="CUQ124" s="220"/>
      <c r="CUR124" s="220"/>
      <c r="CUS124" s="220"/>
      <c r="CUT124" s="220"/>
      <c r="CUU124" s="220"/>
      <c r="CUV124" s="220"/>
      <c r="CUW124" s="220"/>
      <c r="CUX124" s="220"/>
      <c r="CUY124" s="220"/>
      <c r="CUZ124" s="220"/>
      <c r="CVA124" s="220"/>
      <c r="CVB124" s="220"/>
      <c r="CVC124" s="220"/>
      <c r="CVD124" s="220"/>
      <c r="CVE124" s="220"/>
      <c r="CVF124" s="220"/>
      <c r="CVG124" s="220"/>
      <c r="CVH124" s="220"/>
      <c r="CVI124" s="220"/>
      <c r="CVJ124" s="220"/>
      <c r="CVK124" s="220"/>
      <c r="CVL124" s="220"/>
      <c r="CVM124" s="220"/>
      <c r="CVN124" s="220"/>
      <c r="CVO124" s="220"/>
      <c r="CVP124" s="220"/>
      <c r="CVQ124" s="220"/>
      <c r="CVR124" s="220"/>
      <c r="CVS124" s="220"/>
      <c r="CVT124" s="220"/>
      <c r="CVU124" s="220"/>
      <c r="CVV124" s="220"/>
      <c r="CVW124" s="220"/>
      <c r="CVX124" s="220"/>
      <c r="CVY124" s="220"/>
      <c r="CVZ124" s="220"/>
      <c r="CWA124" s="220"/>
      <c r="CWB124" s="220"/>
      <c r="CWC124" s="220"/>
      <c r="CWD124" s="220"/>
      <c r="CWE124" s="220"/>
      <c r="CWF124" s="220"/>
      <c r="CWG124" s="220"/>
      <c r="CWH124" s="220"/>
      <c r="CWI124" s="220"/>
      <c r="CWJ124" s="220"/>
      <c r="CWK124" s="220"/>
      <c r="CWL124" s="220"/>
      <c r="CWM124" s="220"/>
      <c r="CWN124" s="220"/>
      <c r="CWO124" s="220"/>
      <c r="CWP124" s="220"/>
      <c r="CWQ124" s="220"/>
      <c r="CWR124" s="220"/>
      <c r="CWS124" s="220"/>
      <c r="CWT124" s="220"/>
      <c r="CWU124" s="220"/>
      <c r="CWV124" s="220"/>
      <c r="CWW124" s="220"/>
      <c r="CWX124" s="220"/>
      <c r="CWY124" s="220"/>
      <c r="CWZ124" s="220"/>
      <c r="CXA124" s="220"/>
      <c r="CXB124" s="220"/>
      <c r="CXC124" s="220"/>
      <c r="CXD124" s="220"/>
      <c r="CXE124" s="220"/>
      <c r="CXF124" s="220"/>
      <c r="CXG124" s="220"/>
      <c r="CXH124" s="220"/>
      <c r="CXI124" s="220"/>
      <c r="CXJ124" s="220"/>
      <c r="CXK124" s="220"/>
      <c r="CXL124" s="220"/>
      <c r="CXM124" s="220"/>
      <c r="CXN124" s="220"/>
      <c r="CXO124" s="220"/>
      <c r="CXP124" s="220"/>
      <c r="CXQ124" s="220"/>
      <c r="CXR124" s="220"/>
      <c r="CXS124" s="220"/>
      <c r="CXT124" s="220"/>
      <c r="CXU124" s="220"/>
      <c r="CXV124" s="220"/>
      <c r="CXW124" s="220"/>
      <c r="CXX124" s="220"/>
      <c r="CXY124" s="220"/>
      <c r="CXZ124" s="220"/>
      <c r="CYA124" s="220"/>
      <c r="CYB124" s="220"/>
      <c r="CYC124" s="220"/>
      <c r="CYD124" s="220"/>
      <c r="CYE124" s="220"/>
      <c r="CYF124" s="220"/>
      <c r="CYG124" s="220"/>
      <c r="CYH124" s="220"/>
      <c r="CYI124" s="220"/>
      <c r="CYJ124" s="220"/>
      <c r="CYK124" s="220"/>
      <c r="CYL124" s="220"/>
      <c r="CYM124" s="220"/>
      <c r="CYN124" s="220"/>
      <c r="CYO124" s="220"/>
      <c r="CYP124" s="220"/>
      <c r="CYQ124" s="220"/>
      <c r="CYR124" s="220"/>
      <c r="CYS124" s="220"/>
      <c r="CYT124" s="220"/>
      <c r="CYU124" s="220"/>
      <c r="CYV124" s="220"/>
      <c r="CYW124" s="220"/>
      <c r="CYX124" s="220"/>
      <c r="CYY124" s="220"/>
      <c r="CYZ124" s="220"/>
      <c r="CZA124" s="220"/>
      <c r="CZB124" s="220"/>
      <c r="CZC124" s="220"/>
      <c r="CZD124" s="220"/>
      <c r="CZE124" s="220"/>
      <c r="CZF124" s="220"/>
      <c r="CZG124" s="220"/>
      <c r="CZH124" s="220"/>
      <c r="CZI124" s="220"/>
      <c r="CZJ124" s="220"/>
      <c r="CZK124" s="220"/>
      <c r="CZL124" s="220"/>
      <c r="CZM124" s="220"/>
      <c r="CZN124" s="220"/>
      <c r="CZO124" s="220"/>
      <c r="CZP124" s="220"/>
      <c r="CZQ124" s="220"/>
      <c r="CZR124" s="220"/>
      <c r="CZS124" s="220"/>
      <c r="CZT124" s="220"/>
      <c r="CZU124" s="220"/>
      <c r="CZV124" s="220"/>
      <c r="CZW124" s="220"/>
      <c r="CZX124" s="220"/>
      <c r="CZY124" s="220"/>
      <c r="CZZ124" s="220"/>
      <c r="DAA124" s="220"/>
      <c r="DAB124" s="220"/>
      <c r="DAC124" s="220"/>
      <c r="DAD124" s="220"/>
      <c r="DAE124" s="220"/>
      <c r="DAF124" s="220"/>
      <c r="DAG124" s="220"/>
      <c r="DAH124" s="220"/>
      <c r="DAI124" s="220"/>
      <c r="DAJ124" s="220"/>
      <c r="DAK124" s="220"/>
      <c r="DAL124" s="220"/>
      <c r="DAM124" s="220"/>
      <c r="DAN124" s="220"/>
      <c r="DAO124" s="220"/>
      <c r="DAP124" s="220"/>
      <c r="DAQ124" s="220"/>
      <c r="DAR124" s="220"/>
      <c r="DAS124" s="220"/>
      <c r="DAT124" s="220"/>
      <c r="DAU124" s="220"/>
      <c r="DAV124" s="220"/>
      <c r="DAW124" s="220"/>
      <c r="DAX124" s="220"/>
      <c r="DAY124" s="220"/>
      <c r="DAZ124" s="220"/>
      <c r="DBA124" s="220"/>
      <c r="DBB124" s="220"/>
      <c r="DBC124" s="220"/>
      <c r="DBD124" s="220"/>
      <c r="DBE124" s="220"/>
      <c r="DBF124" s="220"/>
      <c r="DBG124" s="220"/>
      <c r="DBH124" s="220"/>
      <c r="DBI124" s="220"/>
      <c r="DBJ124" s="220"/>
      <c r="DBK124" s="220"/>
      <c r="DBL124" s="220"/>
      <c r="DBM124" s="220"/>
      <c r="DBN124" s="220"/>
      <c r="DBO124" s="220"/>
      <c r="DBP124" s="220"/>
      <c r="DBQ124" s="220"/>
      <c r="DBR124" s="220"/>
      <c r="DBS124" s="220"/>
      <c r="DBT124" s="220"/>
      <c r="DBU124" s="220"/>
      <c r="DBV124" s="220"/>
      <c r="DBW124" s="220"/>
      <c r="DBX124" s="220"/>
      <c r="DBY124" s="220"/>
      <c r="DBZ124" s="220"/>
      <c r="DCA124" s="220"/>
      <c r="DCB124" s="220"/>
      <c r="DCC124" s="220"/>
      <c r="DCD124" s="220"/>
      <c r="DCE124" s="220"/>
      <c r="DCF124" s="220"/>
      <c r="DCG124" s="220"/>
      <c r="DCH124" s="220"/>
      <c r="DCI124" s="220"/>
      <c r="DCJ124" s="220"/>
      <c r="DCK124" s="220"/>
      <c r="DCL124" s="220"/>
      <c r="DCM124" s="220"/>
      <c r="DCN124" s="220"/>
      <c r="DCO124" s="220"/>
      <c r="DCP124" s="220"/>
      <c r="DCQ124" s="220"/>
      <c r="DCR124" s="220"/>
      <c r="DCS124" s="220"/>
      <c r="DCT124" s="220"/>
      <c r="DCU124" s="220"/>
      <c r="DCV124" s="220"/>
      <c r="DCW124" s="220"/>
      <c r="DCX124" s="220"/>
      <c r="DCY124" s="220"/>
      <c r="DCZ124" s="220"/>
      <c r="DDA124" s="220"/>
      <c r="DDB124" s="220"/>
      <c r="DDC124" s="220"/>
      <c r="DDD124" s="220"/>
      <c r="DDE124" s="220"/>
      <c r="DDF124" s="220"/>
      <c r="DDG124" s="220"/>
      <c r="DDH124" s="220"/>
      <c r="DDI124" s="220"/>
      <c r="DDJ124" s="220"/>
      <c r="DDK124" s="220"/>
      <c r="DDL124" s="220"/>
      <c r="DDM124" s="220"/>
      <c r="DDN124" s="220"/>
      <c r="DDO124" s="220"/>
      <c r="DDP124" s="220"/>
      <c r="DDQ124" s="220"/>
      <c r="DDR124" s="220"/>
      <c r="DDS124" s="220"/>
      <c r="DDT124" s="220"/>
      <c r="DDU124" s="220"/>
      <c r="DDV124" s="220"/>
      <c r="DDW124" s="220"/>
      <c r="DDX124" s="220"/>
      <c r="DDY124" s="220"/>
      <c r="DDZ124" s="220"/>
      <c r="DEA124" s="220"/>
      <c r="DEB124" s="220"/>
      <c r="DEC124" s="220"/>
      <c r="DED124" s="220"/>
      <c r="DEE124" s="220"/>
      <c r="DEF124" s="220"/>
      <c r="DEG124" s="220"/>
      <c r="DEH124" s="220"/>
      <c r="DEI124" s="220"/>
      <c r="DEJ124" s="220"/>
      <c r="DEK124" s="220"/>
      <c r="DEL124" s="220"/>
      <c r="DEM124" s="220"/>
      <c r="DEN124" s="220"/>
      <c r="DEO124" s="220"/>
      <c r="DEP124" s="220"/>
      <c r="DEQ124" s="220"/>
      <c r="DER124" s="220"/>
      <c r="DES124" s="220"/>
      <c r="DET124" s="220"/>
      <c r="DEU124" s="220"/>
      <c r="DEV124" s="220"/>
      <c r="DEW124" s="220"/>
      <c r="DEX124" s="220"/>
      <c r="DEY124" s="220"/>
      <c r="DEZ124" s="220"/>
      <c r="DFA124" s="220"/>
      <c r="DFB124" s="220"/>
      <c r="DFC124" s="220"/>
      <c r="DFD124" s="220"/>
      <c r="DFE124" s="220"/>
      <c r="DFF124" s="220"/>
      <c r="DFG124" s="220"/>
      <c r="DFH124" s="220"/>
      <c r="DFI124" s="220"/>
      <c r="DFJ124" s="220"/>
      <c r="DFK124" s="220"/>
      <c r="DFL124" s="220"/>
      <c r="DFM124" s="220"/>
      <c r="DFN124" s="220"/>
      <c r="DFO124" s="220"/>
      <c r="DFP124" s="220"/>
      <c r="DFQ124" s="220"/>
      <c r="DFR124" s="220"/>
      <c r="DFS124" s="220"/>
      <c r="DFT124" s="220"/>
      <c r="DFU124" s="220"/>
      <c r="DFV124" s="220"/>
      <c r="DFW124" s="220"/>
      <c r="DFX124" s="220"/>
      <c r="DFY124" s="220"/>
      <c r="DFZ124" s="220"/>
      <c r="DGA124" s="220"/>
      <c r="DGB124" s="220"/>
      <c r="DGC124" s="220"/>
      <c r="DGD124" s="220"/>
      <c r="DGE124" s="220"/>
      <c r="DGF124" s="220"/>
      <c r="DGG124" s="220"/>
      <c r="DGH124" s="220"/>
      <c r="DGI124" s="220"/>
      <c r="DGJ124" s="220"/>
      <c r="DGK124" s="220"/>
      <c r="DGL124" s="220"/>
      <c r="DGM124" s="220"/>
      <c r="DGN124" s="220"/>
      <c r="DGO124" s="220"/>
      <c r="DGP124" s="220"/>
      <c r="DGQ124" s="220"/>
      <c r="DGR124" s="220"/>
      <c r="DGS124" s="220"/>
      <c r="DGT124" s="220"/>
      <c r="DGU124" s="220"/>
      <c r="DGV124" s="220"/>
      <c r="DGW124" s="220"/>
      <c r="DGX124" s="220"/>
      <c r="DGY124" s="220"/>
      <c r="DGZ124" s="220"/>
      <c r="DHA124" s="220"/>
      <c r="DHB124" s="220"/>
      <c r="DHC124" s="220"/>
      <c r="DHD124" s="220"/>
      <c r="DHE124" s="220"/>
      <c r="DHF124" s="220"/>
      <c r="DHG124" s="220"/>
      <c r="DHH124" s="220"/>
      <c r="DHI124" s="220"/>
      <c r="DHJ124" s="220"/>
      <c r="DHK124" s="220"/>
      <c r="DHL124" s="220"/>
      <c r="DHM124" s="220"/>
      <c r="DHN124" s="220"/>
      <c r="DHO124" s="220"/>
      <c r="DHP124" s="220"/>
      <c r="DHQ124" s="220"/>
      <c r="DHR124" s="220"/>
      <c r="DHS124" s="220"/>
      <c r="DHT124" s="220"/>
      <c r="DHU124" s="220"/>
      <c r="DHV124" s="220"/>
      <c r="DHW124" s="220"/>
      <c r="DHX124" s="220"/>
      <c r="DHY124" s="220"/>
      <c r="DHZ124" s="220"/>
      <c r="DIA124" s="220"/>
      <c r="DIB124" s="220"/>
      <c r="DIC124" s="220"/>
      <c r="DID124" s="220"/>
      <c r="DIE124" s="220"/>
      <c r="DIF124" s="220"/>
      <c r="DIG124" s="220"/>
      <c r="DIH124" s="220"/>
      <c r="DII124" s="220"/>
      <c r="DIJ124" s="220"/>
      <c r="DIK124" s="220"/>
      <c r="DIL124" s="220"/>
      <c r="DIM124" s="220"/>
      <c r="DIN124" s="220"/>
      <c r="DIO124" s="220"/>
      <c r="DIP124" s="220"/>
      <c r="DIQ124" s="220"/>
      <c r="DIR124" s="220"/>
      <c r="DIS124" s="220"/>
      <c r="DIT124" s="220"/>
      <c r="DIU124" s="220"/>
      <c r="DIV124" s="220"/>
      <c r="DIW124" s="220"/>
      <c r="DIX124" s="220"/>
      <c r="DIY124" s="220"/>
      <c r="DIZ124" s="220"/>
      <c r="DJA124" s="220"/>
      <c r="DJB124" s="220"/>
      <c r="DJC124" s="220"/>
      <c r="DJD124" s="220"/>
      <c r="DJE124" s="220"/>
      <c r="DJF124" s="220"/>
      <c r="DJG124" s="220"/>
      <c r="DJH124" s="220"/>
      <c r="DJI124" s="220"/>
      <c r="DJJ124" s="220"/>
      <c r="DJK124" s="220"/>
      <c r="DJL124" s="220"/>
      <c r="DJM124" s="220"/>
      <c r="DJN124" s="220"/>
      <c r="DJO124" s="220"/>
      <c r="DJP124" s="220"/>
      <c r="DJQ124" s="220"/>
      <c r="DJR124" s="220"/>
      <c r="DJS124" s="220"/>
      <c r="DJT124" s="220"/>
      <c r="DJU124" s="220"/>
      <c r="DJV124" s="220"/>
      <c r="DJW124" s="220"/>
      <c r="DJX124" s="220"/>
      <c r="DJY124" s="220"/>
      <c r="DJZ124" s="220"/>
      <c r="DKA124" s="220"/>
      <c r="DKB124" s="220"/>
      <c r="DKC124" s="220"/>
      <c r="DKD124" s="220"/>
      <c r="DKE124" s="220"/>
      <c r="DKF124" s="220"/>
      <c r="DKG124" s="220"/>
      <c r="DKH124" s="220"/>
      <c r="DKI124" s="220"/>
      <c r="DKJ124" s="220"/>
      <c r="DKK124" s="220"/>
      <c r="DKL124" s="220"/>
      <c r="DKM124" s="220"/>
      <c r="DKN124" s="220"/>
      <c r="DKO124" s="220"/>
      <c r="DKP124" s="220"/>
      <c r="DKQ124" s="220"/>
      <c r="DKR124" s="220"/>
      <c r="DKS124" s="220"/>
      <c r="DKT124" s="220"/>
      <c r="DKU124" s="220"/>
      <c r="DKV124" s="220"/>
      <c r="DKW124" s="220"/>
      <c r="DKX124" s="220"/>
      <c r="DKY124" s="220"/>
      <c r="DKZ124" s="220"/>
      <c r="DLA124" s="220"/>
      <c r="DLB124" s="220"/>
      <c r="DLC124" s="220"/>
      <c r="DLD124" s="220"/>
      <c r="DLE124" s="220"/>
      <c r="DLF124" s="220"/>
      <c r="DLG124" s="220"/>
      <c r="DLH124" s="220"/>
      <c r="DLI124" s="220"/>
      <c r="DLJ124" s="220"/>
      <c r="DLK124" s="220"/>
      <c r="DLL124" s="220"/>
      <c r="DLM124" s="220"/>
      <c r="DLN124" s="220"/>
      <c r="DLO124" s="220"/>
      <c r="DLP124" s="220"/>
      <c r="DLQ124" s="220"/>
      <c r="DLR124" s="220"/>
      <c r="DLS124" s="220"/>
      <c r="DLT124" s="220"/>
      <c r="DLU124" s="220"/>
      <c r="DLV124" s="220"/>
      <c r="DLW124" s="220"/>
      <c r="DLX124" s="220"/>
      <c r="DLY124" s="220"/>
      <c r="DLZ124" s="220"/>
      <c r="DMA124" s="220"/>
      <c r="DMB124" s="220"/>
      <c r="DMC124" s="220"/>
      <c r="DMD124" s="220"/>
      <c r="DME124" s="220"/>
      <c r="DMF124" s="220"/>
      <c r="DMG124" s="220"/>
      <c r="DMH124" s="220"/>
      <c r="DMI124" s="220"/>
      <c r="DMJ124" s="220"/>
      <c r="DMK124" s="220"/>
      <c r="DML124" s="220"/>
      <c r="DMM124" s="220"/>
      <c r="DMN124" s="220"/>
      <c r="DMO124" s="220"/>
      <c r="DMP124" s="220"/>
      <c r="DMQ124" s="220"/>
      <c r="DMR124" s="220"/>
      <c r="DMS124" s="220"/>
      <c r="DMT124" s="220"/>
      <c r="DMU124" s="220"/>
      <c r="DMV124" s="220"/>
      <c r="DMW124" s="220"/>
      <c r="DMX124" s="220"/>
      <c r="DMY124" s="220"/>
      <c r="DMZ124" s="220"/>
      <c r="DNA124" s="220"/>
      <c r="DNB124" s="220"/>
      <c r="DNC124" s="220"/>
      <c r="DND124" s="220"/>
      <c r="DNE124" s="220"/>
      <c r="DNF124" s="220"/>
      <c r="DNG124" s="220"/>
      <c r="DNH124" s="220"/>
      <c r="DNI124" s="220"/>
      <c r="DNJ124" s="220"/>
      <c r="DNK124" s="220"/>
      <c r="DNL124" s="220"/>
      <c r="DNM124" s="220"/>
      <c r="DNN124" s="220"/>
      <c r="DNO124" s="220"/>
      <c r="DNP124" s="220"/>
      <c r="DNQ124" s="220"/>
      <c r="DNR124" s="220"/>
      <c r="DNS124" s="220"/>
      <c r="DNT124" s="220"/>
      <c r="DNU124" s="220"/>
      <c r="DNV124" s="220"/>
      <c r="DNW124" s="220"/>
      <c r="DNX124" s="220"/>
      <c r="DNY124" s="220"/>
      <c r="DNZ124" s="220"/>
      <c r="DOA124" s="220"/>
      <c r="DOB124" s="220"/>
      <c r="DOC124" s="220"/>
      <c r="DOD124" s="220"/>
      <c r="DOE124" s="220"/>
      <c r="DOF124" s="220"/>
      <c r="DOG124" s="220"/>
      <c r="DOH124" s="220"/>
      <c r="DOI124" s="220"/>
      <c r="DOJ124" s="220"/>
      <c r="DOK124" s="220"/>
      <c r="DOL124" s="220"/>
      <c r="DOM124" s="220"/>
      <c r="DON124" s="220"/>
      <c r="DOO124" s="220"/>
      <c r="DOP124" s="220"/>
      <c r="DOQ124" s="220"/>
      <c r="DOR124" s="220"/>
      <c r="DOS124" s="220"/>
      <c r="DOT124" s="220"/>
      <c r="DOU124" s="220"/>
      <c r="DOV124" s="220"/>
      <c r="DOW124" s="220"/>
      <c r="DOX124" s="220"/>
      <c r="DOY124" s="220"/>
      <c r="DOZ124" s="220"/>
      <c r="DPA124" s="220"/>
      <c r="DPB124" s="220"/>
      <c r="DPC124" s="220"/>
      <c r="DPD124" s="220"/>
      <c r="DPE124" s="220"/>
      <c r="DPF124" s="220"/>
      <c r="DPG124" s="220"/>
      <c r="DPH124" s="220"/>
      <c r="DPI124" s="220"/>
      <c r="DPJ124" s="220"/>
      <c r="DPK124" s="220"/>
      <c r="DPL124" s="220"/>
      <c r="DPM124" s="220"/>
      <c r="DPN124" s="220"/>
      <c r="DPO124" s="220"/>
      <c r="DPP124" s="220"/>
      <c r="DPQ124" s="220"/>
      <c r="DPR124" s="220"/>
      <c r="DPS124" s="220"/>
      <c r="DPT124" s="220"/>
      <c r="DPU124" s="220"/>
      <c r="DPV124" s="220"/>
      <c r="DPW124" s="220"/>
      <c r="DPX124" s="220"/>
      <c r="DPY124" s="220"/>
      <c r="DPZ124" s="220"/>
      <c r="DQA124" s="220"/>
      <c r="DQB124" s="220"/>
      <c r="DQC124" s="220"/>
      <c r="DQD124" s="220"/>
      <c r="DQE124" s="220"/>
      <c r="DQF124" s="220"/>
      <c r="DQG124" s="220"/>
      <c r="DQH124" s="220"/>
      <c r="DQI124" s="220"/>
      <c r="DQJ124" s="220"/>
      <c r="DQK124" s="220"/>
      <c r="DQL124" s="220"/>
      <c r="DQM124" s="220"/>
      <c r="DQN124" s="220"/>
      <c r="DQO124" s="220"/>
      <c r="DQP124" s="220"/>
      <c r="DQQ124" s="220"/>
      <c r="DQR124" s="220"/>
      <c r="DQS124" s="220"/>
      <c r="DQT124" s="220"/>
      <c r="DQU124" s="220"/>
      <c r="DQV124" s="220"/>
      <c r="DQW124" s="220"/>
      <c r="DQX124" s="220"/>
      <c r="DQY124" s="220"/>
      <c r="DQZ124" s="220"/>
      <c r="DRA124" s="220"/>
      <c r="DRB124" s="220"/>
      <c r="DRC124" s="220"/>
      <c r="DRD124" s="220"/>
      <c r="DRE124" s="220"/>
      <c r="DRF124" s="220"/>
      <c r="DRG124" s="220"/>
      <c r="DRH124" s="220"/>
      <c r="DRI124" s="220"/>
      <c r="DRJ124" s="220"/>
      <c r="DRK124" s="220"/>
      <c r="DRL124" s="220"/>
      <c r="DRM124" s="220"/>
      <c r="DRN124" s="220"/>
      <c r="DRO124" s="220"/>
      <c r="DRP124" s="220"/>
      <c r="DRQ124" s="220"/>
      <c r="DRR124" s="220"/>
      <c r="DRS124" s="220"/>
      <c r="DRT124" s="220"/>
      <c r="DRU124" s="220"/>
      <c r="DRV124" s="220"/>
      <c r="DRW124" s="220"/>
      <c r="DRX124" s="220"/>
      <c r="DRY124" s="220"/>
      <c r="DRZ124" s="220"/>
      <c r="DSA124" s="220"/>
      <c r="DSB124" s="220"/>
      <c r="DSC124" s="220"/>
      <c r="DSD124" s="220"/>
      <c r="DSE124" s="220"/>
      <c r="DSF124" s="220"/>
      <c r="DSG124" s="220"/>
      <c r="DSH124" s="220"/>
      <c r="DSI124" s="220"/>
      <c r="DSJ124" s="220"/>
      <c r="DSK124" s="220"/>
      <c r="DSL124" s="220"/>
      <c r="DSM124" s="220"/>
      <c r="DSN124" s="220"/>
      <c r="DSO124" s="220"/>
      <c r="DSP124" s="220"/>
      <c r="DSQ124" s="220"/>
      <c r="DSR124" s="220"/>
      <c r="DSS124" s="220"/>
      <c r="DST124" s="220"/>
      <c r="DSU124" s="220"/>
      <c r="DSV124" s="220"/>
      <c r="DSW124" s="220"/>
      <c r="DSX124" s="220"/>
      <c r="DSY124" s="220"/>
      <c r="DSZ124" s="220"/>
      <c r="DTA124" s="220"/>
      <c r="DTB124" s="220"/>
      <c r="DTC124" s="220"/>
      <c r="DTD124" s="220"/>
      <c r="DTE124" s="220"/>
      <c r="DTF124" s="220"/>
      <c r="DTG124" s="220"/>
      <c r="DTH124" s="220"/>
      <c r="DTI124" s="220"/>
      <c r="DTJ124" s="220"/>
      <c r="DTK124" s="220"/>
      <c r="DTL124" s="220"/>
      <c r="DTM124" s="220"/>
      <c r="DTN124" s="220"/>
      <c r="DTO124" s="220"/>
      <c r="DTP124" s="220"/>
      <c r="DTQ124" s="220"/>
      <c r="DTR124" s="220"/>
      <c r="DTS124" s="220"/>
      <c r="DTT124" s="220"/>
      <c r="DTU124" s="220"/>
      <c r="DTV124" s="220"/>
      <c r="DTW124" s="220"/>
      <c r="DTX124" s="220"/>
      <c r="DTY124" s="220"/>
      <c r="DTZ124" s="220"/>
      <c r="DUA124" s="220"/>
      <c r="DUB124" s="220"/>
      <c r="DUC124" s="220"/>
      <c r="DUD124" s="220"/>
      <c r="DUE124" s="220"/>
      <c r="DUF124" s="220"/>
      <c r="DUG124" s="220"/>
      <c r="DUH124" s="220"/>
      <c r="DUI124" s="220"/>
      <c r="DUJ124" s="220"/>
      <c r="DUK124" s="220"/>
      <c r="DUL124" s="220"/>
      <c r="DUM124" s="220"/>
      <c r="DUN124" s="220"/>
      <c r="DUO124" s="220"/>
      <c r="DUP124" s="220"/>
      <c r="DUQ124" s="220"/>
      <c r="DUR124" s="220"/>
      <c r="DUS124" s="220"/>
      <c r="DUT124" s="220"/>
      <c r="DUU124" s="220"/>
      <c r="DUV124" s="220"/>
      <c r="DUW124" s="220"/>
      <c r="DUX124" s="220"/>
      <c r="DUY124" s="220"/>
      <c r="DUZ124" s="220"/>
      <c r="DVA124" s="220"/>
      <c r="DVB124" s="220"/>
      <c r="DVC124" s="220"/>
      <c r="DVD124" s="220"/>
      <c r="DVE124" s="220"/>
      <c r="DVF124" s="220"/>
      <c r="DVG124" s="220"/>
      <c r="DVH124" s="220"/>
      <c r="DVI124" s="220"/>
      <c r="DVJ124" s="220"/>
      <c r="DVK124" s="220"/>
      <c r="DVL124" s="220"/>
      <c r="DVM124" s="220"/>
      <c r="DVN124" s="220"/>
      <c r="DVO124" s="220"/>
      <c r="DVP124" s="220"/>
      <c r="DVQ124" s="220"/>
      <c r="DVR124" s="220"/>
      <c r="DVS124" s="220"/>
      <c r="DVT124" s="220"/>
      <c r="DVU124" s="220"/>
      <c r="DVV124" s="220"/>
      <c r="DVW124" s="220"/>
      <c r="DVX124" s="220"/>
      <c r="DVY124" s="220"/>
      <c r="DVZ124" s="220"/>
      <c r="DWA124" s="220"/>
      <c r="DWB124" s="220"/>
      <c r="DWC124" s="220"/>
      <c r="DWD124" s="220"/>
      <c r="DWE124" s="220"/>
      <c r="DWF124" s="220"/>
      <c r="DWG124" s="220"/>
      <c r="DWH124" s="220"/>
      <c r="DWI124" s="220"/>
      <c r="DWJ124" s="220"/>
      <c r="DWK124" s="220"/>
      <c r="DWL124" s="220"/>
      <c r="DWM124" s="220"/>
      <c r="DWN124" s="220"/>
      <c r="DWO124" s="220"/>
      <c r="DWP124" s="220"/>
      <c r="DWQ124" s="220"/>
      <c r="DWR124" s="220"/>
      <c r="DWS124" s="220"/>
      <c r="DWT124" s="220"/>
      <c r="DWU124" s="220"/>
      <c r="DWV124" s="220"/>
      <c r="DWW124" s="220"/>
      <c r="DWX124" s="220"/>
      <c r="DWY124" s="220"/>
      <c r="DWZ124" s="220"/>
      <c r="DXA124" s="220"/>
      <c r="DXB124" s="220"/>
      <c r="DXC124" s="220"/>
      <c r="DXD124" s="220"/>
      <c r="DXE124" s="220"/>
      <c r="DXF124" s="220"/>
      <c r="DXG124" s="220"/>
      <c r="DXH124" s="220"/>
      <c r="DXI124" s="220"/>
      <c r="DXJ124" s="220"/>
      <c r="DXK124" s="220"/>
      <c r="DXL124" s="220"/>
      <c r="DXM124" s="220"/>
      <c r="DXN124" s="220"/>
      <c r="DXO124" s="220"/>
      <c r="DXP124" s="220"/>
      <c r="DXQ124" s="220"/>
      <c r="DXR124" s="220"/>
      <c r="DXS124" s="220"/>
      <c r="DXT124" s="220"/>
      <c r="DXU124" s="220"/>
      <c r="DXV124" s="220"/>
      <c r="DXW124" s="220"/>
      <c r="DXX124" s="220"/>
      <c r="DXY124" s="220"/>
      <c r="DXZ124" s="220"/>
      <c r="DYA124" s="220"/>
      <c r="DYB124" s="220"/>
      <c r="DYC124" s="220"/>
      <c r="DYD124" s="220"/>
      <c r="DYE124" s="220"/>
      <c r="DYF124" s="220"/>
      <c r="DYG124" s="220"/>
      <c r="DYH124" s="220"/>
      <c r="DYI124" s="220"/>
      <c r="DYJ124" s="220"/>
      <c r="DYK124" s="220"/>
      <c r="DYL124" s="220"/>
      <c r="DYM124" s="220"/>
      <c r="DYN124" s="220"/>
      <c r="DYO124" s="220"/>
      <c r="DYP124" s="220"/>
      <c r="DYQ124" s="220"/>
      <c r="DYR124" s="220"/>
      <c r="DYS124" s="220"/>
      <c r="DYT124" s="220"/>
      <c r="DYU124" s="220"/>
      <c r="DYV124" s="220"/>
      <c r="DYW124" s="220"/>
      <c r="DYX124" s="220"/>
      <c r="DYY124" s="220"/>
      <c r="DYZ124" s="220"/>
      <c r="DZA124" s="220"/>
      <c r="DZB124" s="220"/>
      <c r="DZC124" s="220"/>
      <c r="DZD124" s="220"/>
      <c r="DZE124" s="220"/>
      <c r="DZF124" s="220"/>
      <c r="DZG124" s="220"/>
      <c r="DZH124" s="220"/>
      <c r="DZI124" s="220"/>
      <c r="DZJ124" s="220"/>
      <c r="DZK124" s="220"/>
      <c r="DZL124" s="220"/>
      <c r="DZM124" s="220"/>
      <c r="DZN124" s="220"/>
      <c r="DZO124" s="220"/>
      <c r="DZP124" s="220"/>
      <c r="DZQ124" s="220"/>
      <c r="DZR124" s="220"/>
      <c r="DZS124" s="220"/>
      <c r="DZT124" s="220"/>
      <c r="DZU124" s="220"/>
      <c r="DZV124" s="220"/>
      <c r="DZW124" s="220"/>
      <c r="DZX124" s="220"/>
      <c r="DZY124" s="220"/>
      <c r="DZZ124" s="220"/>
      <c r="EAA124" s="220"/>
      <c r="EAB124" s="220"/>
      <c r="EAC124" s="220"/>
      <c r="EAD124" s="220"/>
      <c r="EAE124" s="220"/>
      <c r="EAF124" s="220"/>
      <c r="EAG124" s="220"/>
      <c r="EAH124" s="220"/>
      <c r="EAI124" s="220"/>
      <c r="EAJ124" s="220"/>
      <c r="EAK124" s="220"/>
      <c r="EAL124" s="220"/>
      <c r="EAM124" s="220"/>
      <c r="EAN124" s="220"/>
      <c r="EAO124" s="220"/>
      <c r="EAP124" s="220"/>
      <c r="EAQ124" s="220"/>
      <c r="EAR124" s="220"/>
      <c r="EAS124" s="220"/>
      <c r="EAT124" s="220"/>
      <c r="EAU124" s="220"/>
      <c r="EAV124" s="220"/>
      <c r="EAW124" s="220"/>
      <c r="EAX124" s="220"/>
      <c r="EAY124" s="220"/>
      <c r="EAZ124" s="220"/>
      <c r="EBA124" s="220"/>
      <c r="EBB124" s="220"/>
      <c r="EBC124" s="220"/>
      <c r="EBD124" s="220"/>
      <c r="EBE124" s="220"/>
      <c r="EBF124" s="220"/>
      <c r="EBG124" s="220"/>
      <c r="EBH124" s="220"/>
      <c r="EBI124" s="220"/>
      <c r="EBJ124" s="220"/>
      <c r="EBK124" s="220"/>
      <c r="EBL124" s="220"/>
      <c r="EBM124" s="220"/>
      <c r="EBN124" s="220"/>
      <c r="EBO124" s="220"/>
      <c r="EBP124" s="220"/>
      <c r="EBQ124" s="220"/>
      <c r="EBR124" s="220"/>
      <c r="EBS124" s="220"/>
      <c r="EBT124" s="220"/>
      <c r="EBU124" s="220"/>
      <c r="EBV124" s="220"/>
      <c r="EBW124" s="220"/>
      <c r="EBX124" s="220"/>
      <c r="EBY124" s="220"/>
      <c r="EBZ124" s="220"/>
      <c r="ECA124" s="220"/>
      <c r="ECB124" s="220"/>
      <c r="ECC124" s="220"/>
      <c r="ECD124" s="220"/>
      <c r="ECE124" s="220"/>
      <c r="ECF124" s="220"/>
      <c r="ECG124" s="220"/>
      <c r="ECH124" s="220"/>
      <c r="ECI124" s="220"/>
      <c r="ECJ124" s="220"/>
      <c r="ECK124" s="220"/>
      <c r="ECL124" s="220"/>
      <c r="ECM124" s="220"/>
      <c r="ECN124" s="220"/>
      <c r="ECO124" s="220"/>
      <c r="ECP124" s="220"/>
      <c r="ECQ124" s="220"/>
      <c r="ECR124" s="220"/>
      <c r="ECS124" s="220"/>
      <c r="ECT124" s="220"/>
      <c r="ECU124" s="220"/>
      <c r="ECV124" s="220"/>
      <c r="ECW124" s="220"/>
      <c r="ECX124" s="220"/>
      <c r="ECY124" s="220"/>
      <c r="ECZ124" s="220"/>
      <c r="EDA124" s="220"/>
      <c r="EDB124" s="220"/>
      <c r="EDC124" s="220"/>
      <c r="EDD124" s="220"/>
      <c r="EDE124" s="220"/>
      <c r="EDF124" s="220"/>
      <c r="EDG124" s="220"/>
      <c r="EDH124" s="220"/>
      <c r="EDI124" s="220"/>
      <c r="EDJ124" s="220"/>
      <c r="EDK124" s="220"/>
      <c r="EDL124" s="220"/>
      <c r="EDM124" s="220"/>
      <c r="EDN124" s="220"/>
      <c r="EDO124" s="220"/>
      <c r="EDP124" s="220"/>
      <c r="EDQ124" s="220"/>
      <c r="EDR124" s="220"/>
      <c r="EDS124" s="220"/>
      <c r="EDT124" s="220"/>
      <c r="EDU124" s="220"/>
      <c r="EDV124" s="220"/>
      <c r="EDW124" s="220"/>
      <c r="EDX124" s="220"/>
      <c r="EDY124" s="220"/>
      <c r="EDZ124" s="220"/>
      <c r="EEA124" s="220"/>
      <c r="EEB124" s="220"/>
      <c r="EEC124" s="220"/>
      <c r="EED124" s="220"/>
      <c r="EEE124" s="220"/>
      <c r="EEF124" s="220"/>
      <c r="EEG124" s="220"/>
      <c r="EEH124" s="220"/>
      <c r="EEI124" s="220"/>
      <c r="EEJ124" s="220"/>
      <c r="EEK124" s="220"/>
      <c r="EEL124" s="220"/>
      <c r="EEM124" s="220"/>
      <c r="EEN124" s="220"/>
      <c r="EEO124" s="220"/>
      <c r="EEP124" s="220"/>
      <c r="EEQ124" s="220"/>
      <c r="EER124" s="220"/>
      <c r="EES124" s="220"/>
      <c r="EET124" s="220"/>
      <c r="EEU124" s="220"/>
      <c r="EEV124" s="220"/>
      <c r="EEW124" s="220"/>
      <c r="EEX124" s="220"/>
      <c r="EEY124" s="220"/>
      <c r="EEZ124" s="220"/>
      <c r="EFA124" s="220"/>
      <c r="EFB124" s="220"/>
      <c r="EFC124" s="220"/>
      <c r="EFD124" s="220"/>
      <c r="EFE124" s="220"/>
      <c r="EFF124" s="220"/>
      <c r="EFG124" s="220"/>
      <c r="EFH124" s="220"/>
      <c r="EFI124" s="220"/>
      <c r="EFJ124" s="220"/>
      <c r="EFK124" s="220"/>
      <c r="EFL124" s="220"/>
      <c r="EFM124" s="220"/>
      <c r="EFN124" s="220"/>
      <c r="EFO124" s="220"/>
      <c r="EFP124" s="220"/>
      <c r="EFQ124" s="220"/>
      <c r="EFR124" s="220"/>
      <c r="EFS124" s="220"/>
      <c r="EFT124" s="220"/>
      <c r="EFU124" s="220"/>
      <c r="EFV124" s="220"/>
      <c r="EFW124" s="220"/>
      <c r="EFX124" s="220"/>
      <c r="EFY124" s="220"/>
      <c r="EFZ124" s="220"/>
      <c r="EGA124" s="220"/>
      <c r="EGB124" s="220"/>
      <c r="EGC124" s="220"/>
      <c r="EGD124" s="220"/>
      <c r="EGE124" s="220"/>
      <c r="EGF124" s="220"/>
      <c r="EGG124" s="220"/>
      <c r="EGH124" s="220"/>
      <c r="EGI124" s="220"/>
      <c r="EGJ124" s="220"/>
      <c r="EGK124" s="220"/>
      <c r="EGL124" s="220"/>
      <c r="EGM124" s="220"/>
      <c r="EGN124" s="220"/>
      <c r="EGO124" s="220"/>
      <c r="EGP124" s="220"/>
      <c r="EGQ124" s="220"/>
      <c r="EGR124" s="220"/>
      <c r="EGS124" s="220"/>
      <c r="EGT124" s="220"/>
      <c r="EGU124" s="220"/>
      <c r="EGV124" s="220"/>
      <c r="EGW124" s="220"/>
      <c r="EGX124" s="220"/>
      <c r="EGY124" s="220"/>
      <c r="EGZ124" s="220"/>
      <c r="EHA124" s="220"/>
      <c r="EHB124" s="220"/>
      <c r="EHC124" s="220"/>
      <c r="EHD124" s="220"/>
      <c r="EHE124" s="220"/>
      <c r="EHF124" s="220"/>
      <c r="EHG124" s="220"/>
      <c r="EHH124" s="220"/>
      <c r="EHI124" s="220"/>
      <c r="EHJ124" s="220"/>
      <c r="EHK124" s="220"/>
      <c r="EHL124" s="220"/>
      <c r="EHM124" s="220"/>
      <c r="EHN124" s="220"/>
      <c r="EHO124" s="220"/>
      <c r="EHP124" s="220"/>
      <c r="EHQ124" s="220"/>
      <c r="EHR124" s="220"/>
      <c r="EHS124" s="220"/>
      <c r="EHT124" s="220"/>
      <c r="EHU124" s="220"/>
      <c r="EHV124" s="220"/>
      <c r="EHW124" s="220"/>
      <c r="EHX124" s="220"/>
      <c r="EHY124" s="220"/>
      <c r="EHZ124" s="220"/>
      <c r="EIA124" s="220"/>
      <c r="EIB124" s="220"/>
      <c r="EIC124" s="220"/>
      <c r="EID124" s="220"/>
      <c r="EIE124" s="220"/>
      <c r="EIF124" s="220"/>
      <c r="EIG124" s="220"/>
      <c r="EIH124" s="220"/>
      <c r="EII124" s="220"/>
      <c r="EIJ124" s="220"/>
      <c r="EIK124" s="220"/>
      <c r="EIL124" s="220"/>
      <c r="EIM124" s="220"/>
      <c r="EIN124" s="220"/>
      <c r="EIO124" s="220"/>
      <c r="EIP124" s="220"/>
      <c r="EIQ124" s="220"/>
      <c r="EIR124" s="220"/>
      <c r="EIS124" s="220"/>
      <c r="EIT124" s="220"/>
      <c r="EIU124" s="220"/>
      <c r="EIV124" s="220"/>
      <c r="EIW124" s="220"/>
      <c r="EIX124" s="220"/>
      <c r="EIY124" s="220"/>
      <c r="EIZ124" s="220"/>
      <c r="EJA124" s="220"/>
      <c r="EJB124" s="220"/>
      <c r="EJC124" s="220"/>
      <c r="EJD124" s="220"/>
      <c r="EJE124" s="220"/>
      <c r="EJF124" s="220"/>
      <c r="EJG124" s="220"/>
      <c r="EJH124" s="220"/>
      <c r="EJI124" s="220"/>
      <c r="EJJ124" s="220"/>
      <c r="EJK124" s="220"/>
      <c r="EJL124" s="220"/>
      <c r="EJM124" s="220"/>
      <c r="EJN124" s="220"/>
      <c r="EJO124" s="220"/>
      <c r="EJP124" s="220"/>
      <c r="EJQ124" s="220"/>
      <c r="EJR124" s="220"/>
      <c r="EJS124" s="220"/>
      <c r="EJT124" s="220"/>
      <c r="EJU124" s="220"/>
      <c r="EJV124" s="220"/>
      <c r="EJW124" s="220"/>
      <c r="EJX124" s="220"/>
      <c r="EJY124" s="220"/>
      <c r="EJZ124" s="220"/>
      <c r="EKA124" s="220"/>
      <c r="EKB124" s="220"/>
      <c r="EKC124" s="220"/>
      <c r="EKD124" s="220"/>
      <c r="EKE124" s="220"/>
      <c r="EKF124" s="220"/>
      <c r="EKG124" s="220"/>
      <c r="EKH124" s="220"/>
      <c r="EKI124" s="220"/>
      <c r="EKJ124" s="220"/>
      <c r="EKK124" s="220"/>
      <c r="EKL124" s="220"/>
      <c r="EKM124" s="220"/>
      <c r="EKN124" s="220"/>
      <c r="EKO124" s="220"/>
      <c r="EKP124" s="220"/>
      <c r="EKQ124" s="220"/>
      <c r="EKR124" s="220"/>
      <c r="EKS124" s="220"/>
      <c r="EKT124" s="220"/>
      <c r="EKU124" s="220"/>
      <c r="EKV124" s="220"/>
      <c r="EKW124" s="220"/>
      <c r="EKX124" s="220"/>
      <c r="EKY124" s="220"/>
      <c r="EKZ124" s="220"/>
      <c r="ELA124" s="220"/>
      <c r="ELB124" s="220"/>
      <c r="ELC124" s="220"/>
      <c r="ELD124" s="220"/>
      <c r="ELE124" s="220"/>
      <c r="ELF124" s="220"/>
      <c r="ELG124" s="220"/>
      <c r="ELH124" s="220"/>
      <c r="ELI124" s="220"/>
      <c r="ELJ124" s="220"/>
      <c r="ELK124" s="220"/>
      <c r="ELL124" s="220"/>
      <c r="ELM124" s="220"/>
      <c r="ELN124" s="220"/>
      <c r="ELO124" s="220"/>
      <c r="ELP124" s="220"/>
      <c r="ELQ124" s="220"/>
      <c r="ELR124" s="220"/>
      <c r="ELS124" s="220"/>
      <c r="ELT124" s="220"/>
      <c r="ELU124" s="220"/>
      <c r="ELV124" s="220"/>
      <c r="ELW124" s="220"/>
      <c r="ELX124" s="220"/>
      <c r="ELY124" s="220"/>
      <c r="ELZ124" s="220"/>
      <c r="EMA124" s="220"/>
      <c r="EMB124" s="220"/>
      <c r="EMC124" s="220"/>
      <c r="EMD124" s="220"/>
      <c r="EME124" s="220"/>
      <c r="EMF124" s="220"/>
      <c r="EMG124" s="220"/>
      <c r="EMH124" s="220"/>
      <c r="EMI124" s="220"/>
      <c r="EMJ124" s="220"/>
      <c r="EMK124" s="220"/>
      <c r="EML124" s="220"/>
      <c r="EMM124" s="220"/>
      <c r="EMN124" s="220"/>
      <c r="EMO124" s="220"/>
      <c r="EMP124" s="220"/>
      <c r="EMQ124" s="220"/>
      <c r="EMR124" s="220"/>
      <c r="EMS124" s="220"/>
      <c r="EMT124" s="220"/>
      <c r="EMU124" s="220"/>
      <c r="EMV124" s="220"/>
      <c r="EMW124" s="220"/>
      <c r="EMX124" s="220"/>
      <c r="EMY124" s="220"/>
      <c r="EMZ124" s="220"/>
      <c r="ENA124" s="220"/>
      <c r="ENB124" s="220"/>
      <c r="ENC124" s="220"/>
      <c r="END124" s="220"/>
      <c r="ENE124" s="220"/>
      <c r="ENF124" s="220"/>
      <c r="ENG124" s="220"/>
      <c r="ENH124" s="220"/>
      <c r="ENI124" s="220"/>
      <c r="ENJ124" s="220"/>
      <c r="ENK124" s="220"/>
      <c r="ENL124" s="220"/>
      <c r="ENM124" s="220"/>
      <c r="ENN124" s="220"/>
      <c r="ENO124" s="220"/>
      <c r="ENP124" s="220"/>
      <c r="ENQ124" s="220"/>
      <c r="ENR124" s="220"/>
      <c r="ENS124" s="220"/>
      <c r="ENT124" s="220"/>
      <c r="ENU124" s="220"/>
      <c r="ENV124" s="220"/>
      <c r="ENW124" s="220"/>
      <c r="ENX124" s="220"/>
      <c r="ENY124" s="220"/>
      <c r="ENZ124" s="220"/>
      <c r="EOA124" s="220"/>
      <c r="EOB124" s="220"/>
      <c r="EOC124" s="220"/>
      <c r="EOD124" s="220"/>
      <c r="EOE124" s="220"/>
      <c r="EOF124" s="220"/>
      <c r="EOG124" s="220"/>
      <c r="EOH124" s="220"/>
      <c r="EOI124" s="220"/>
      <c r="EOJ124" s="220"/>
      <c r="EOK124" s="220"/>
      <c r="EOL124" s="220"/>
      <c r="EOM124" s="220"/>
      <c r="EON124" s="220"/>
      <c r="EOO124" s="220"/>
      <c r="EOP124" s="220"/>
      <c r="EOQ124" s="220"/>
      <c r="EOR124" s="220"/>
      <c r="EOS124" s="220"/>
      <c r="EOT124" s="220"/>
      <c r="EOU124" s="220"/>
      <c r="EOV124" s="220"/>
      <c r="EOW124" s="220"/>
      <c r="EOX124" s="220"/>
      <c r="EOY124" s="220"/>
      <c r="EOZ124" s="220"/>
      <c r="EPA124" s="220"/>
      <c r="EPB124" s="220"/>
      <c r="EPC124" s="220"/>
      <c r="EPD124" s="220"/>
      <c r="EPE124" s="220"/>
      <c r="EPF124" s="220"/>
      <c r="EPG124" s="220"/>
      <c r="EPH124" s="220"/>
      <c r="EPI124" s="220"/>
      <c r="EPJ124" s="220"/>
      <c r="EPK124" s="220"/>
      <c r="EPL124" s="220"/>
      <c r="EPM124" s="220"/>
      <c r="EPN124" s="220"/>
      <c r="EPO124" s="220"/>
      <c r="EPP124" s="220"/>
      <c r="EPQ124" s="220"/>
      <c r="EPR124" s="220"/>
      <c r="EPS124" s="220"/>
      <c r="EPT124" s="220"/>
      <c r="EPU124" s="220"/>
      <c r="EPV124" s="220"/>
      <c r="EPW124" s="220"/>
      <c r="EPX124" s="220"/>
      <c r="EPY124" s="220"/>
      <c r="EPZ124" s="220"/>
      <c r="EQA124" s="220"/>
      <c r="EQB124" s="220"/>
      <c r="EQC124" s="220"/>
      <c r="EQD124" s="220"/>
      <c r="EQE124" s="220"/>
      <c r="EQF124" s="220"/>
      <c r="EQG124" s="220"/>
      <c r="EQH124" s="220"/>
      <c r="EQI124" s="220"/>
      <c r="EQJ124" s="220"/>
      <c r="EQK124" s="220"/>
      <c r="EQL124" s="220"/>
      <c r="EQM124" s="220"/>
      <c r="EQN124" s="220"/>
      <c r="EQO124" s="220"/>
      <c r="EQP124" s="220"/>
      <c r="EQQ124" s="220"/>
      <c r="EQR124" s="220"/>
      <c r="EQS124" s="220"/>
      <c r="EQT124" s="220"/>
      <c r="EQU124" s="220"/>
      <c r="EQV124" s="220"/>
      <c r="EQW124" s="220"/>
      <c r="EQX124" s="220"/>
      <c r="EQY124" s="220"/>
      <c r="EQZ124" s="220"/>
      <c r="ERA124" s="220"/>
      <c r="ERB124" s="220"/>
      <c r="ERC124" s="220"/>
      <c r="ERD124" s="220"/>
      <c r="ERE124" s="220"/>
      <c r="ERF124" s="220"/>
      <c r="ERG124" s="220"/>
      <c r="ERH124" s="220"/>
      <c r="ERI124" s="220"/>
      <c r="ERJ124" s="220"/>
      <c r="ERK124" s="220"/>
      <c r="ERL124" s="220"/>
      <c r="ERM124" s="220"/>
      <c r="ERN124" s="220"/>
      <c r="ERO124" s="220"/>
      <c r="ERP124" s="220"/>
      <c r="ERQ124" s="220"/>
      <c r="ERR124" s="220"/>
      <c r="ERS124" s="220"/>
      <c r="ERT124" s="220"/>
      <c r="ERU124" s="220"/>
      <c r="ERV124" s="220"/>
      <c r="ERW124" s="220"/>
      <c r="ERX124" s="220"/>
      <c r="ERY124" s="220"/>
      <c r="ERZ124" s="220"/>
      <c r="ESA124" s="220"/>
      <c r="ESB124" s="220"/>
      <c r="ESC124" s="220"/>
      <c r="ESD124" s="220"/>
      <c r="ESE124" s="220"/>
      <c r="ESF124" s="220"/>
      <c r="ESG124" s="220"/>
      <c r="ESH124" s="220"/>
      <c r="ESI124" s="220"/>
      <c r="ESJ124" s="220"/>
      <c r="ESK124" s="220"/>
      <c r="ESL124" s="220"/>
      <c r="ESM124" s="220"/>
      <c r="ESN124" s="220"/>
      <c r="ESO124" s="220"/>
      <c r="ESP124" s="220"/>
      <c r="ESQ124" s="220"/>
      <c r="ESR124" s="220"/>
      <c r="ESS124" s="220"/>
      <c r="EST124" s="220"/>
      <c r="ESU124" s="220"/>
      <c r="ESV124" s="220"/>
      <c r="ESW124" s="220"/>
      <c r="ESX124" s="220"/>
      <c r="ESY124" s="220"/>
      <c r="ESZ124" s="220"/>
      <c r="ETA124" s="220"/>
      <c r="ETB124" s="220"/>
      <c r="ETC124" s="220"/>
      <c r="ETD124" s="220"/>
      <c r="ETE124" s="220"/>
      <c r="ETF124" s="220"/>
      <c r="ETG124" s="220"/>
      <c r="ETH124" s="220"/>
      <c r="ETI124" s="220"/>
      <c r="ETJ124" s="220"/>
      <c r="ETK124" s="220"/>
      <c r="ETL124" s="220"/>
      <c r="ETM124" s="220"/>
      <c r="ETN124" s="220"/>
      <c r="ETO124" s="220"/>
      <c r="ETP124" s="220"/>
      <c r="ETQ124" s="220"/>
      <c r="ETR124" s="220"/>
      <c r="ETS124" s="220"/>
      <c r="ETT124" s="220"/>
      <c r="ETU124" s="220"/>
      <c r="ETV124" s="220"/>
      <c r="ETW124" s="220"/>
      <c r="ETX124" s="220"/>
      <c r="ETY124" s="220"/>
      <c r="ETZ124" s="220"/>
      <c r="EUA124" s="220"/>
      <c r="EUB124" s="220"/>
      <c r="EUC124" s="220"/>
      <c r="EUD124" s="220"/>
      <c r="EUE124" s="220"/>
      <c r="EUF124" s="220"/>
      <c r="EUG124" s="220"/>
      <c r="EUH124" s="220"/>
      <c r="EUI124" s="220"/>
      <c r="EUJ124" s="220"/>
      <c r="EUK124" s="220"/>
      <c r="EUL124" s="220"/>
      <c r="EUM124" s="220"/>
      <c r="EUN124" s="220"/>
      <c r="EUO124" s="220"/>
      <c r="EUP124" s="220"/>
      <c r="EUQ124" s="220"/>
      <c r="EUR124" s="220"/>
      <c r="EUS124" s="220"/>
      <c r="EUT124" s="220"/>
      <c r="EUU124" s="220"/>
      <c r="EUV124" s="220"/>
      <c r="EUW124" s="220"/>
      <c r="EUX124" s="220"/>
      <c r="EUY124" s="220"/>
      <c r="EUZ124" s="220"/>
      <c r="EVA124" s="220"/>
      <c r="EVB124" s="220"/>
      <c r="EVC124" s="220"/>
      <c r="EVD124" s="220"/>
      <c r="EVE124" s="220"/>
      <c r="EVF124" s="220"/>
      <c r="EVG124" s="220"/>
      <c r="EVH124" s="220"/>
      <c r="EVI124" s="220"/>
      <c r="EVJ124" s="220"/>
      <c r="EVK124" s="220"/>
      <c r="EVL124" s="220"/>
      <c r="EVM124" s="220"/>
      <c r="EVN124" s="220"/>
      <c r="EVO124" s="220"/>
      <c r="EVP124" s="220"/>
      <c r="EVQ124" s="220"/>
      <c r="EVR124" s="220"/>
      <c r="EVS124" s="220"/>
      <c r="EVT124" s="220"/>
      <c r="EVU124" s="220"/>
      <c r="EVV124" s="220"/>
      <c r="EVW124" s="220"/>
      <c r="EVX124" s="220"/>
      <c r="EVY124" s="220"/>
      <c r="EVZ124" s="220"/>
      <c r="EWA124" s="220"/>
      <c r="EWB124" s="220"/>
      <c r="EWC124" s="220"/>
      <c r="EWD124" s="220"/>
      <c r="EWE124" s="220"/>
      <c r="EWF124" s="220"/>
      <c r="EWG124" s="220"/>
      <c r="EWH124" s="220"/>
      <c r="EWI124" s="220"/>
      <c r="EWJ124" s="220"/>
      <c r="EWK124" s="220"/>
      <c r="EWL124" s="220"/>
      <c r="EWM124" s="220"/>
      <c r="EWN124" s="220"/>
      <c r="EWO124" s="220"/>
      <c r="EWP124" s="220"/>
      <c r="EWQ124" s="220"/>
      <c r="EWR124" s="220"/>
      <c r="EWS124" s="220"/>
      <c r="EWT124" s="220"/>
      <c r="EWU124" s="220"/>
      <c r="EWV124" s="220"/>
      <c r="EWW124" s="220"/>
      <c r="EWX124" s="220"/>
      <c r="EWY124" s="220"/>
      <c r="EWZ124" s="220"/>
      <c r="EXA124" s="220"/>
      <c r="EXB124" s="220"/>
      <c r="EXC124" s="220"/>
      <c r="EXD124" s="220"/>
      <c r="EXE124" s="220"/>
      <c r="EXF124" s="220"/>
      <c r="EXG124" s="220"/>
      <c r="EXH124" s="220"/>
      <c r="EXI124" s="220"/>
      <c r="EXJ124" s="220"/>
      <c r="EXK124" s="220"/>
      <c r="EXL124" s="220"/>
      <c r="EXM124" s="220"/>
      <c r="EXN124" s="220"/>
      <c r="EXO124" s="220"/>
      <c r="EXP124" s="220"/>
      <c r="EXQ124" s="220"/>
      <c r="EXR124" s="220"/>
      <c r="EXS124" s="220"/>
      <c r="EXT124" s="220"/>
      <c r="EXU124" s="220"/>
      <c r="EXV124" s="220"/>
      <c r="EXW124" s="220"/>
      <c r="EXX124" s="220"/>
      <c r="EXY124" s="220"/>
      <c r="EXZ124" s="220"/>
      <c r="EYA124" s="220"/>
      <c r="EYB124" s="220"/>
      <c r="EYC124" s="220"/>
      <c r="EYD124" s="220"/>
      <c r="EYE124" s="220"/>
      <c r="EYF124" s="220"/>
      <c r="EYG124" s="220"/>
      <c r="EYH124" s="220"/>
      <c r="EYI124" s="220"/>
      <c r="EYJ124" s="220"/>
      <c r="EYK124" s="220"/>
      <c r="EYL124" s="220"/>
      <c r="EYM124" s="220"/>
      <c r="EYN124" s="220"/>
      <c r="EYO124" s="220"/>
      <c r="EYP124" s="220"/>
      <c r="EYQ124" s="220"/>
      <c r="EYR124" s="220"/>
      <c r="EYS124" s="220"/>
      <c r="EYT124" s="220"/>
      <c r="EYU124" s="220"/>
      <c r="EYV124" s="220"/>
      <c r="EYW124" s="220"/>
      <c r="EYX124" s="220"/>
      <c r="EYY124" s="220"/>
      <c r="EYZ124" s="220"/>
      <c r="EZA124" s="220"/>
      <c r="EZB124" s="220"/>
      <c r="EZC124" s="220"/>
      <c r="EZD124" s="220"/>
      <c r="EZE124" s="220"/>
      <c r="EZF124" s="220"/>
      <c r="EZG124" s="220"/>
      <c r="EZH124" s="220"/>
      <c r="EZI124" s="220"/>
      <c r="EZJ124" s="220"/>
      <c r="EZK124" s="220"/>
      <c r="EZL124" s="220"/>
      <c r="EZM124" s="220"/>
      <c r="EZN124" s="220"/>
      <c r="EZO124" s="220"/>
      <c r="EZP124" s="220"/>
      <c r="EZQ124" s="220"/>
      <c r="EZR124" s="220"/>
      <c r="EZS124" s="220"/>
      <c r="EZT124" s="220"/>
      <c r="EZU124" s="220"/>
      <c r="EZV124" s="220"/>
      <c r="EZW124" s="220"/>
      <c r="EZX124" s="220"/>
      <c r="EZY124" s="220"/>
      <c r="EZZ124" s="220"/>
      <c r="FAA124" s="220"/>
      <c r="FAB124" s="220"/>
      <c r="FAC124" s="220"/>
      <c r="FAD124" s="220"/>
      <c r="FAE124" s="220"/>
      <c r="FAF124" s="220"/>
      <c r="FAG124" s="220"/>
      <c r="FAH124" s="220"/>
      <c r="FAI124" s="220"/>
      <c r="FAJ124" s="220"/>
      <c r="FAK124" s="220"/>
      <c r="FAL124" s="220"/>
      <c r="FAM124" s="220"/>
      <c r="FAN124" s="220"/>
      <c r="FAO124" s="220"/>
      <c r="FAP124" s="220"/>
      <c r="FAQ124" s="220"/>
      <c r="FAR124" s="220"/>
      <c r="FAS124" s="220"/>
      <c r="FAT124" s="220"/>
      <c r="FAU124" s="220"/>
      <c r="FAV124" s="220"/>
      <c r="FAW124" s="220"/>
      <c r="FAX124" s="220"/>
      <c r="FAY124" s="220"/>
      <c r="FAZ124" s="220"/>
      <c r="FBA124" s="220"/>
      <c r="FBB124" s="220"/>
      <c r="FBC124" s="220"/>
      <c r="FBD124" s="220"/>
      <c r="FBE124" s="220"/>
      <c r="FBF124" s="220"/>
      <c r="FBG124" s="220"/>
      <c r="FBH124" s="220"/>
      <c r="FBI124" s="220"/>
      <c r="FBJ124" s="220"/>
      <c r="FBK124" s="220"/>
      <c r="FBL124" s="220"/>
      <c r="FBM124" s="220"/>
      <c r="FBN124" s="220"/>
      <c r="FBO124" s="220"/>
      <c r="FBP124" s="220"/>
      <c r="FBQ124" s="220"/>
      <c r="FBR124" s="220"/>
      <c r="FBS124" s="220"/>
      <c r="FBT124" s="220"/>
      <c r="FBU124" s="220"/>
      <c r="FBV124" s="220"/>
      <c r="FBW124" s="220"/>
      <c r="FBX124" s="220"/>
      <c r="FBY124" s="220"/>
      <c r="FBZ124" s="220"/>
      <c r="FCA124" s="220"/>
      <c r="FCB124" s="220"/>
      <c r="FCC124" s="220"/>
      <c r="FCD124" s="220"/>
      <c r="FCE124" s="220"/>
      <c r="FCF124" s="220"/>
      <c r="FCG124" s="220"/>
      <c r="FCH124" s="220"/>
      <c r="FCI124" s="220"/>
      <c r="FCJ124" s="220"/>
      <c r="FCK124" s="220"/>
      <c r="FCL124" s="220"/>
      <c r="FCM124" s="220"/>
      <c r="FCN124" s="220"/>
      <c r="FCO124" s="220"/>
      <c r="FCP124" s="220"/>
      <c r="FCQ124" s="220"/>
      <c r="FCR124" s="220"/>
      <c r="FCS124" s="220"/>
      <c r="FCT124" s="220"/>
      <c r="FCU124" s="220"/>
      <c r="FCV124" s="220"/>
      <c r="FCW124" s="220"/>
      <c r="FCX124" s="220"/>
      <c r="FCY124" s="220"/>
      <c r="FCZ124" s="220"/>
      <c r="FDA124" s="220"/>
      <c r="FDB124" s="220"/>
      <c r="FDC124" s="220"/>
      <c r="FDD124" s="220"/>
      <c r="FDE124" s="220"/>
      <c r="FDF124" s="220"/>
      <c r="FDG124" s="220"/>
      <c r="FDH124" s="220"/>
      <c r="FDI124" s="220"/>
      <c r="FDJ124" s="220"/>
      <c r="FDK124" s="220"/>
      <c r="FDL124" s="220"/>
      <c r="FDM124" s="220"/>
      <c r="FDN124" s="220"/>
      <c r="FDO124" s="220"/>
      <c r="FDP124" s="220"/>
      <c r="FDQ124" s="220"/>
      <c r="FDR124" s="220"/>
      <c r="FDS124" s="220"/>
      <c r="FDT124" s="220"/>
      <c r="FDU124" s="220"/>
      <c r="FDV124" s="220"/>
      <c r="FDW124" s="220"/>
      <c r="FDX124" s="220"/>
      <c r="FDY124" s="220"/>
      <c r="FDZ124" s="220"/>
      <c r="FEA124" s="220"/>
      <c r="FEB124" s="220"/>
      <c r="FEC124" s="220"/>
      <c r="FED124" s="220"/>
      <c r="FEE124" s="220"/>
      <c r="FEF124" s="220"/>
      <c r="FEG124" s="220"/>
      <c r="FEH124" s="220"/>
      <c r="FEI124" s="220"/>
      <c r="FEJ124" s="220"/>
      <c r="FEK124" s="220"/>
      <c r="FEL124" s="220"/>
      <c r="FEM124" s="220"/>
      <c r="FEN124" s="220"/>
      <c r="FEO124" s="220"/>
      <c r="FEP124" s="220"/>
      <c r="FEQ124" s="220"/>
      <c r="FER124" s="220"/>
      <c r="FES124" s="220"/>
      <c r="FET124" s="220"/>
      <c r="FEU124" s="220"/>
      <c r="FEV124" s="220"/>
      <c r="FEW124" s="220"/>
      <c r="FEX124" s="220"/>
      <c r="FEY124" s="220"/>
      <c r="FEZ124" s="220"/>
      <c r="FFA124" s="220"/>
      <c r="FFB124" s="220"/>
      <c r="FFC124" s="220"/>
      <c r="FFD124" s="220"/>
      <c r="FFE124" s="220"/>
      <c r="FFF124" s="220"/>
      <c r="FFG124" s="220"/>
      <c r="FFH124" s="220"/>
      <c r="FFI124" s="220"/>
      <c r="FFJ124" s="220"/>
      <c r="FFK124" s="220"/>
      <c r="FFL124" s="220"/>
      <c r="FFM124" s="220"/>
      <c r="FFN124" s="220"/>
      <c r="FFO124" s="220"/>
      <c r="FFP124" s="220"/>
      <c r="FFQ124" s="220"/>
      <c r="FFR124" s="220"/>
      <c r="FFS124" s="220"/>
      <c r="FFT124" s="220"/>
      <c r="FFU124" s="220"/>
      <c r="FFV124" s="220"/>
      <c r="FFW124" s="220"/>
      <c r="FFX124" s="220"/>
      <c r="FFY124" s="220"/>
      <c r="FFZ124" s="220"/>
      <c r="FGA124" s="220"/>
      <c r="FGB124" s="220"/>
      <c r="FGC124" s="220"/>
      <c r="FGD124" s="220"/>
      <c r="FGE124" s="220"/>
      <c r="FGF124" s="220"/>
      <c r="FGG124" s="220"/>
      <c r="FGH124" s="220"/>
      <c r="FGI124" s="220"/>
      <c r="FGJ124" s="220"/>
      <c r="FGK124" s="220"/>
      <c r="FGL124" s="220"/>
      <c r="FGM124" s="220"/>
      <c r="FGN124" s="220"/>
      <c r="FGO124" s="220"/>
      <c r="FGP124" s="220"/>
      <c r="FGQ124" s="220"/>
      <c r="FGR124" s="220"/>
      <c r="FGS124" s="220"/>
      <c r="FGT124" s="220"/>
      <c r="FGU124" s="220"/>
      <c r="FGV124" s="220"/>
      <c r="FGW124" s="220"/>
      <c r="FGX124" s="220"/>
      <c r="FGY124" s="220"/>
      <c r="FGZ124" s="220"/>
      <c r="FHA124" s="220"/>
      <c r="FHB124" s="220"/>
      <c r="FHC124" s="220"/>
      <c r="FHD124" s="220"/>
      <c r="FHE124" s="220"/>
      <c r="FHF124" s="220"/>
      <c r="FHG124" s="220"/>
      <c r="FHH124" s="220"/>
      <c r="FHI124" s="220"/>
      <c r="FHJ124" s="220"/>
      <c r="FHK124" s="220"/>
      <c r="FHL124" s="220"/>
      <c r="FHM124" s="220"/>
      <c r="FHN124" s="220"/>
      <c r="FHO124" s="220"/>
      <c r="FHP124" s="220"/>
      <c r="FHQ124" s="220"/>
      <c r="FHR124" s="220"/>
      <c r="FHS124" s="220"/>
      <c r="FHT124" s="220"/>
      <c r="FHU124" s="220"/>
      <c r="FHV124" s="220"/>
      <c r="FHW124" s="220"/>
      <c r="FHX124" s="220"/>
      <c r="FHY124" s="220"/>
      <c r="FHZ124" s="220"/>
      <c r="FIA124" s="220"/>
      <c r="FIB124" s="220"/>
      <c r="FIC124" s="220"/>
      <c r="FID124" s="220"/>
      <c r="FIE124" s="220"/>
      <c r="FIF124" s="220"/>
      <c r="FIG124" s="220"/>
      <c r="FIH124" s="220"/>
      <c r="FII124" s="220"/>
      <c r="FIJ124" s="220"/>
      <c r="FIK124" s="220"/>
      <c r="FIL124" s="220"/>
      <c r="FIM124" s="220"/>
      <c r="FIN124" s="220"/>
      <c r="FIO124" s="220"/>
      <c r="FIP124" s="220"/>
      <c r="FIQ124" s="220"/>
      <c r="FIR124" s="220"/>
      <c r="FIS124" s="220"/>
      <c r="FIT124" s="220"/>
      <c r="FIU124" s="220"/>
      <c r="FIV124" s="220"/>
      <c r="FIW124" s="220"/>
      <c r="FIX124" s="220"/>
      <c r="FIY124" s="220"/>
      <c r="FIZ124" s="220"/>
      <c r="FJA124" s="220"/>
      <c r="FJB124" s="220"/>
      <c r="FJC124" s="220"/>
      <c r="FJD124" s="220"/>
      <c r="FJE124" s="220"/>
      <c r="FJF124" s="220"/>
      <c r="FJG124" s="220"/>
      <c r="FJH124" s="220"/>
      <c r="FJI124" s="220"/>
      <c r="FJJ124" s="220"/>
      <c r="FJK124" s="220"/>
      <c r="FJL124" s="220"/>
      <c r="FJM124" s="220"/>
      <c r="FJN124" s="220"/>
      <c r="FJO124" s="220"/>
      <c r="FJP124" s="220"/>
      <c r="FJQ124" s="220"/>
      <c r="FJR124" s="220"/>
      <c r="FJS124" s="220"/>
      <c r="FJT124" s="220"/>
      <c r="FJU124" s="220"/>
      <c r="FJV124" s="220"/>
      <c r="FJW124" s="220"/>
      <c r="FJX124" s="220"/>
      <c r="FJY124" s="220"/>
      <c r="FJZ124" s="220"/>
      <c r="FKA124" s="220"/>
      <c r="FKB124" s="220"/>
      <c r="FKC124" s="220"/>
      <c r="FKD124" s="220"/>
      <c r="FKE124" s="220"/>
      <c r="FKF124" s="220"/>
      <c r="FKG124" s="220"/>
      <c r="FKH124" s="220"/>
      <c r="FKI124" s="220"/>
      <c r="FKJ124" s="220"/>
      <c r="FKK124" s="220"/>
      <c r="FKL124" s="220"/>
      <c r="FKM124" s="220"/>
      <c r="FKN124" s="220"/>
      <c r="FKO124" s="220"/>
      <c r="FKP124" s="220"/>
      <c r="FKQ124" s="220"/>
      <c r="FKR124" s="220"/>
      <c r="FKS124" s="220"/>
      <c r="FKT124" s="220"/>
      <c r="FKU124" s="220"/>
      <c r="FKV124" s="220"/>
      <c r="FKW124" s="220"/>
      <c r="FKX124" s="220"/>
      <c r="FKY124" s="220"/>
      <c r="FKZ124" s="220"/>
      <c r="FLA124" s="220"/>
      <c r="FLB124" s="220"/>
      <c r="FLC124" s="220"/>
      <c r="FLD124" s="220"/>
      <c r="FLE124" s="220"/>
      <c r="FLF124" s="220"/>
      <c r="FLG124" s="220"/>
      <c r="FLH124" s="220"/>
      <c r="FLI124" s="220"/>
      <c r="FLJ124" s="220"/>
      <c r="FLK124" s="220"/>
      <c r="FLL124" s="220"/>
      <c r="FLM124" s="220"/>
      <c r="FLN124" s="220"/>
      <c r="FLO124" s="220"/>
      <c r="FLP124" s="220"/>
      <c r="FLQ124" s="220"/>
      <c r="FLR124" s="220"/>
      <c r="FLS124" s="220"/>
      <c r="FLT124" s="220"/>
      <c r="FLU124" s="220"/>
      <c r="FLV124" s="220"/>
      <c r="FLW124" s="220"/>
      <c r="FLX124" s="220"/>
      <c r="FLY124" s="220"/>
      <c r="FLZ124" s="220"/>
      <c r="FMA124" s="220"/>
      <c r="FMB124" s="220"/>
      <c r="FMC124" s="220"/>
      <c r="FMD124" s="220"/>
      <c r="FME124" s="220"/>
      <c r="FMF124" s="220"/>
      <c r="FMG124" s="220"/>
      <c r="FMH124" s="220"/>
      <c r="FMI124" s="220"/>
      <c r="FMJ124" s="220"/>
      <c r="FMK124" s="220"/>
      <c r="FML124" s="220"/>
      <c r="FMM124" s="220"/>
      <c r="FMN124" s="220"/>
      <c r="FMO124" s="220"/>
      <c r="FMP124" s="220"/>
      <c r="FMQ124" s="220"/>
      <c r="FMR124" s="220"/>
      <c r="FMS124" s="220"/>
      <c r="FMT124" s="220"/>
      <c r="FMU124" s="220"/>
      <c r="FMV124" s="220"/>
      <c r="FMW124" s="220"/>
      <c r="FMX124" s="220"/>
      <c r="FMY124" s="220"/>
      <c r="FMZ124" s="220"/>
      <c r="FNA124" s="220"/>
      <c r="FNB124" s="220"/>
      <c r="FNC124" s="220"/>
      <c r="FND124" s="220"/>
      <c r="FNE124" s="220"/>
      <c r="FNF124" s="220"/>
      <c r="FNG124" s="220"/>
      <c r="FNH124" s="220"/>
      <c r="FNI124" s="220"/>
      <c r="FNJ124" s="220"/>
      <c r="FNK124" s="220"/>
      <c r="FNL124" s="220"/>
      <c r="FNM124" s="220"/>
      <c r="FNN124" s="220"/>
      <c r="FNO124" s="220"/>
      <c r="FNP124" s="220"/>
      <c r="FNQ124" s="220"/>
      <c r="FNR124" s="220"/>
      <c r="FNS124" s="220"/>
      <c r="FNT124" s="220"/>
      <c r="FNU124" s="220"/>
      <c r="FNV124" s="220"/>
      <c r="FNW124" s="220"/>
      <c r="FNX124" s="220"/>
      <c r="FNY124" s="220"/>
      <c r="FNZ124" s="220"/>
      <c r="FOA124" s="220"/>
      <c r="FOB124" s="220"/>
      <c r="FOC124" s="220"/>
      <c r="FOD124" s="220"/>
      <c r="FOE124" s="220"/>
      <c r="FOF124" s="220"/>
      <c r="FOG124" s="220"/>
      <c r="FOH124" s="220"/>
      <c r="FOI124" s="220"/>
      <c r="FOJ124" s="220"/>
      <c r="FOK124" s="220"/>
      <c r="FOL124" s="220"/>
      <c r="FOM124" s="220"/>
      <c r="FON124" s="220"/>
      <c r="FOO124" s="220"/>
      <c r="FOP124" s="220"/>
      <c r="FOQ124" s="220"/>
      <c r="FOR124" s="220"/>
      <c r="FOS124" s="220"/>
      <c r="FOT124" s="220"/>
      <c r="FOU124" s="220"/>
      <c r="FOV124" s="220"/>
      <c r="FOW124" s="220"/>
      <c r="FOX124" s="220"/>
      <c r="FOY124" s="220"/>
      <c r="FOZ124" s="220"/>
      <c r="FPA124" s="220"/>
      <c r="FPB124" s="220"/>
      <c r="FPC124" s="220"/>
      <c r="FPD124" s="220"/>
      <c r="FPE124" s="220"/>
      <c r="FPF124" s="220"/>
      <c r="FPG124" s="220"/>
      <c r="FPH124" s="220"/>
      <c r="FPI124" s="220"/>
      <c r="FPJ124" s="220"/>
      <c r="FPK124" s="220"/>
      <c r="FPL124" s="220"/>
      <c r="FPM124" s="220"/>
      <c r="FPN124" s="220"/>
      <c r="FPO124" s="220"/>
      <c r="FPP124" s="220"/>
      <c r="FPQ124" s="220"/>
      <c r="FPR124" s="220"/>
      <c r="FPS124" s="220"/>
      <c r="FPT124" s="220"/>
      <c r="FPU124" s="220"/>
      <c r="FPV124" s="220"/>
      <c r="FPW124" s="220"/>
      <c r="FPX124" s="220"/>
      <c r="FPY124" s="220"/>
      <c r="FPZ124" s="220"/>
      <c r="FQA124" s="220"/>
      <c r="FQB124" s="220"/>
      <c r="FQC124" s="220"/>
      <c r="FQD124" s="220"/>
      <c r="FQE124" s="220"/>
      <c r="FQF124" s="220"/>
      <c r="FQG124" s="220"/>
      <c r="FQH124" s="220"/>
      <c r="FQI124" s="220"/>
      <c r="FQJ124" s="220"/>
      <c r="FQK124" s="220"/>
      <c r="FQL124" s="220"/>
      <c r="FQM124" s="220"/>
      <c r="FQN124" s="220"/>
      <c r="FQO124" s="220"/>
      <c r="FQP124" s="220"/>
      <c r="FQQ124" s="220"/>
      <c r="FQR124" s="220"/>
      <c r="FQS124" s="220"/>
      <c r="FQT124" s="220"/>
      <c r="FQU124" s="220"/>
      <c r="FQV124" s="220"/>
      <c r="FQW124" s="220"/>
      <c r="FQX124" s="220"/>
      <c r="FQY124" s="220"/>
      <c r="FQZ124" s="220"/>
      <c r="FRA124" s="220"/>
      <c r="FRB124" s="220"/>
      <c r="FRC124" s="220"/>
      <c r="FRD124" s="220"/>
      <c r="FRE124" s="220"/>
      <c r="FRF124" s="220"/>
      <c r="FRG124" s="220"/>
      <c r="FRH124" s="220"/>
      <c r="FRI124" s="220"/>
      <c r="FRJ124" s="220"/>
      <c r="FRK124" s="220"/>
      <c r="FRL124" s="220"/>
      <c r="FRM124" s="220"/>
      <c r="FRN124" s="220"/>
      <c r="FRO124" s="220"/>
      <c r="FRP124" s="220"/>
      <c r="FRQ124" s="220"/>
      <c r="FRR124" s="220"/>
      <c r="FRS124" s="220"/>
      <c r="FRT124" s="220"/>
      <c r="FRU124" s="220"/>
      <c r="FRV124" s="220"/>
      <c r="FRW124" s="220"/>
      <c r="FRX124" s="220"/>
      <c r="FRY124" s="220"/>
      <c r="FRZ124" s="220"/>
      <c r="FSA124" s="220"/>
      <c r="FSB124" s="220"/>
      <c r="FSC124" s="220"/>
      <c r="FSD124" s="220"/>
      <c r="FSE124" s="220"/>
      <c r="FSF124" s="220"/>
      <c r="FSG124" s="220"/>
      <c r="FSH124" s="220"/>
      <c r="FSI124" s="220"/>
      <c r="FSJ124" s="220"/>
      <c r="FSK124" s="220"/>
      <c r="FSL124" s="220"/>
      <c r="FSM124" s="220"/>
      <c r="FSN124" s="220"/>
      <c r="FSO124" s="220"/>
      <c r="FSP124" s="220"/>
      <c r="FSQ124" s="220"/>
      <c r="FSR124" s="220"/>
      <c r="FSS124" s="220"/>
      <c r="FST124" s="220"/>
      <c r="FSU124" s="220"/>
      <c r="FSV124" s="220"/>
      <c r="FSW124" s="220"/>
      <c r="FSX124" s="220"/>
      <c r="FSY124" s="220"/>
      <c r="FSZ124" s="220"/>
      <c r="FTA124" s="220"/>
      <c r="FTB124" s="220"/>
      <c r="FTC124" s="220"/>
      <c r="FTD124" s="220"/>
      <c r="FTE124" s="220"/>
      <c r="FTF124" s="220"/>
      <c r="FTG124" s="220"/>
      <c r="FTH124" s="220"/>
      <c r="FTI124" s="220"/>
      <c r="FTJ124" s="220"/>
      <c r="FTK124" s="220"/>
      <c r="FTL124" s="220"/>
      <c r="FTM124" s="220"/>
      <c r="FTN124" s="220"/>
      <c r="FTO124" s="220"/>
      <c r="FTP124" s="220"/>
      <c r="FTQ124" s="220"/>
      <c r="FTR124" s="220"/>
      <c r="FTS124" s="220"/>
      <c r="FTT124" s="220"/>
      <c r="FTU124" s="220"/>
      <c r="FTV124" s="220"/>
      <c r="FTW124" s="220"/>
      <c r="FTX124" s="220"/>
      <c r="FTY124" s="220"/>
      <c r="FTZ124" s="220"/>
      <c r="FUA124" s="220"/>
      <c r="FUB124" s="220"/>
      <c r="FUC124" s="220"/>
      <c r="FUD124" s="220"/>
      <c r="FUE124" s="220"/>
      <c r="FUF124" s="220"/>
      <c r="FUG124" s="220"/>
      <c r="FUH124" s="220"/>
      <c r="FUI124" s="220"/>
      <c r="FUJ124" s="220"/>
      <c r="FUK124" s="220"/>
      <c r="FUL124" s="220"/>
      <c r="FUM124" s="220"/>
      <c r="FUN124" s="220"/>
      <c r="FUO124" s="220"/>
      <c r="FUP124" s="220"/>
      <c r="FUQ124" s="220"/>
      <c r="FUR124" s="220"/>
      <c r="FUS124" s="220"/>
      <c r="FUT124" s="220"/>
      <c r="FUU124" s="220"/>
      <c r="FUV124" s="220"/>
      <c r="FUW124" s="220"/>
      <c r="FUX124" s="220"/>
      <c r="FUY124" s="220"/>
      <c r="FUZ124" s="220"/>
      <c r="FVA124" s="220"/>
      <c r="FVB124" s="220"/>
      <c r="FVC124" s="220"/>
      <c r="FVD124" s="220"/>
      <c r="FVE124" s="220"/>
      <c r="FVF124" s="220"/>
      <c r="FVG124" s="220"/>
      <c r="FVH124" s="220"/>
      <c r="FVI124" s="220"/>
      <c r="FVJ124" s="220"/>
      <c r="FVK124" s="220"/>
      <c r="FVL124" s="220"/>
      <c r="FVM124" s="220"/>
      <c r="FVN124" s="220"/>
      <c r="FVO124" s="220"/>
      <c r="FVP124" s="220"/>
      <c r="FVQ124" s="220"/>
      <c r="FVR124" s="220"/>
      <c r="FVS124" s="220"/>
      <c r="FVT124" s="220"/>
      <c r="FVU124" s="220"/>
      <c r="FVV124" s="220"/>
      <c r="FVW124" s="220"/>
      <c r="FVX124" s="220"/>
      <c r="FVY124" s="220"/>
      <c r="FVZ124" s="220"/>
      <c r="FWA124" s="220"/>
      <c r="FWB124" s="220"/>
      <c r="FWC124" s="220"/>
      <c r="FWD124" s="220"/>
      <c r="FWE124" s="220"/>
      <c r="FWF124" s="220"/>
      <c r="FWG124" s="220"/>
      <c r="FWH124" s="220"/>
      <c r="FWI124" s="220"/>
      <c r="FWJ124" s="220"/>
      <c r="FWK124" s="220"/>
      <c r="FWL124" s="220"/>
      <c r="FWM124" s="220"/>
      <c r="FWN124" s="220"/>
      <c r="FWO124" s="220"/>
      <c r="FWP124" s="220"/>
      <c r="FWQ124" s="220"/>
      <c r="FWR124" s="220"/>
      <c r="FWS124" s="220"/>
      <c r="FWT124" s="220"/>
      <c r="FWU124" s="220"/>
      <c r="FWV124" s="220"/>
      <c r="FWW124" s="220"/>
      <c r="FWX124" s="220"/>
      <c r="FWY124" s="220"/>
      <c r="FWZ124" s="220"/>
      <c r="FXA124" s="220"/>
      <c r="FXB124" s="220"/>
      <c r="FXC124" s="220"/>
      <c r="FXD124" s="220"/>
      <c r="FXE124" s="220"/>
      <c r="FXF124" s="220"/>
      <c r="FXG124" s="220"/>
      <c r="FXH124" s="220"/>
      <c r="FXI124" s="220"/>
      <c r="FXJ124" s="220"/>
      <c r="FXK124" s="220"/>
      <c r="FXL124" s="220"/>
      <c r="FXM124" s="220"/>
      <c r="FXN124" s="220"/>
      <c r="FXO124" s="220"/>
      <c r="FXP124" s="220"/>
      <c r="FXQ124" s="220"/>
      <c r="FXR124" s="220"/>
      <c r="FXS124" s="220"/>
      <c r="FXT124" s="220"/>
      <c r="FXU124" s="220"/>
      <c r="FXV124" s="220"/>
      <c r="FXW124" s="220"/>
      <c r="FXX124" s="220"/>
      <c r="FXY124" s="220"/>
      <c r="FXZ124" s="220"/>
      <c r="FYA124" s="220"/>
      <c r="FYB124" s="220"/>
      <c r="FYC124" s="220"/>
      <c r="FYD124" s="220"/>
      <c r="FYE124" s="220"/>
      <c r="FYF124" s="220"/>
      <c r="FYG124" s="220"/>
      <c r="FYH124" s="220"/>
      <c r="FYI124" s="220"/>
      <c r="FYJ124" s="220"/>
      <c r="FYK124" s="220"/>
      <c r="FYL124" s="220"/>
      <c r="FYM124" s="220"/>
      <c r="FYN124" s="220"/>
      <c r="FYO124" s="220"/>
      <c r="FYP124" s="220"/>
      <c r="FYQ124" s="220"/>
      <c r="FYR124" s="220"/>
      <c r="FYS124" s="220"/>
      <c r="FYT124" s="220"/>
      <c r="FYU124" s="220"/>
      <c r="FYV124" s="220"/>
      <c r="FYW124" s="220"/>
      <c r="FYX124" s="220"/>
      <c r="FYY124" s="220"/>
      <c r="FYZ124" s="220"/>
      <c r="FZA124" s="220"/>
      <c r="FZB124" s="220"/>
      <c r="FZC124" s="220"/>
      <c r="FZD124" s="220"/>
      <c r="FZE124" s="220"/>
      <c r="FZF124" s="220"/>
      <c r="FZG124" s="220"/>
      <c r="FZH124" s="220"/>
      <c r="FZI124" s="220"/>
      <c r="FZJ124" s="220"/>
      <c r="FZK124" s="220"/>
      <c r="FZL124" s="220"/>
      <c r="FZM124" s="220"/>
      <c r="FZN124" s="220"/>
      <c r="FZO124" s="220"/>
      <c r="FZP124" s="220"/>
      <c r="FZQ124" s="220"/>
      <c r="FZR124" s="220"/>
      <c r="FZS124" s="220"/>
      <c r="FZT124" s="220"/>
      <c r="FZU124" s="220"/>
      <c r="FZV124" s="220"/>
      <c r="FZW124" s="220"/>
      <c r="FZX124" s="220"/>
      <c r="FZY124" s="220"/>
      <c r="FZZ124" s="220"/>
      <c r="GAA124" s="220"/>
      <c r="GAB124" s="220"/>
      <c r="GAC124" s="220"/>
      <c r="GAD124" s="220"/>
      <c r="GAE124" s="220"/>
      <c r="GAF124" s="220"/>
      <c r="GAG124" s="220"/>
      <c r="GAH124" s="220"/>
      <c r="GAI124" s="220"/>
      <c r="GAJ124" s="220"/>
      <c r="GAK124" s="220"/>
      <c r="GAL124" s="220"/>
      <c r="GAM124" s="220"/>
      <c r="GAN124" s="220"/>
      <c r="GAO124" s="220"/>
      <c r="GAP124" s="220"/>
      <c r="GAQ124" s="220"/>
      <c r="GAR124" s="220"/>
      <c r="GAS124" s="220"/>
      <c r="GAT124" s="220"/>
      <c r="GAU124" s="220"/>
      <c r="GAV124" s="220"/>
      <c r="GAW124" s="220"/>
      <c r="GAX124" s="220"/>
      <c r="GAY124" s="220"/>
      <c r="GAZ124" s="220"/>
      <c r="GBA124" s="220"/>
      <c r="GBB124" s="220"/>
      <c r="GBC124" s="220"/>
      <c r="GBD124" s="220"/>
      <c r="GBE124" s="220"/>
      <c r="GBF124" s="220"/>
      <c r="GBG124" s="220"/>
      <c r="GBH124" s="220"/>
      <c r="GBI124" s="220"/>
      <c r="GBJ124" s="220"/>
      <c r="GBK124" s="220"/>
      <c r="GBL124" s="220"/>
      <c r="GBM124" s="220"/>
      <c r="GBN124" s="220"/>
      <c r="GBO124" s="220"/>
      <c r="GBP124" s="220"/>
      <c r="GBQ124" s="220"/>
      <c r="GBR124" s="220"/>
      <c r="GBS124" s="220"/>
      <c r="GBT124" s="220"/>
      <c r="GBU124" s="220"/>
      <c r="GBV124" s="220"/>
      <c r="GBW124" s="220"/>
      <c r="GBX124" s="220"/>
      <c r="GBY124" s="220"/>
      <c r="GBZ124" s="220"/>
      <c r="GCA124" s="220"/>
      <c r="GCB124" s="220"/>
      <c r="GCC124" s="220"/>
      <c r="GCD124" s="220"/>
      <c r="GCE124" s="220"/>
      <c r="GCF124" s="220"/>
      <c r="GCG124" s="220"/>
      <c r="GCH124" s="220"/>
      <c r="GCI124" s="220"/>
      <c r="GCJ124" s="220"/>
      <c r="GCK124" s="220"/>
      <c r="GCL124" s="220"/>
      <c r="GCM124" s="220"/>
      <c r="GCN124" s="220"/>
      <c r="GCO124" s="220"/>
      <c r="GCP124" s="220"/>
      <c r="GCQ124" s="220"/>
      <c r="GCR124" s="220"/>
      <c r="GCS124" s="220"/>
      <c r="GCT124" s="220"/>
      <c r="GCU124" s="220"/>
      <c r="GCV124" s="220"/>
      <c r="GCW124" s="220"/>
      <c r="GCX124" s="220"/>
      <c r="GCY124" s="220"/>
      <c r="GCZ124" s="220"/>
      <c r="GDA124" s="220"/>
      <c r="GDB124" s="220"/>
      <c r="GDC124" s="220"/>
      <c r="GDD124" s="220"/>
      <c r="GDE124" s="220"/>
      <c r="GDF124" s="220"/>
      <c r="GDG124" s="220"/>
      <c r="GDH124" s="220"/>
      <c r="GDI124" s="220"/>
      <c r="GDJ124" s="220"/>
      <c r="GDK124" s="220"/>
      <c r="GDL124" s="220"/>
      <c r="GDM124" s="220"/>
      <c r="GDN124" s="220"/>
      <c r="GDO124" s="220"/>
      <c r="GDP124" s="220"/>
      <c r="GDQ124" s="220"/>
      <c r="GDR124" s="220"/>
      <c r="GDS124" s="220"/>
      <c r="GDT124" s="220"/>
      <c r="GDU124" s="220"/>
      <c r="GDV124" s="220"/>
      <c r="GDW124" s="220"/>
      <c r="GDX124" s="220"/>
      <c r="GDY124" s="220"/>
      <c r="GDZ124" s="220"/>
      <c r="GEA124" s="220"/>
      <c r="GEB124" s="220"/>
      <c r="GEC124" s="220"/>
      <c r="GED124" s="220"/>
      <c r="GEE124" s="220"/>
      <c r="GEF124" s="220"/>
      <c r="GEG124" s="220"/>
      <c r="GEH124" s="220"/>
      <c r="GEI124" s="220"/>
      <c r="GEJ124" s="220"/>
      <c r="GEK124" s="220"/>
      <c r="GEL124" s="220"/>
      <c r="GEM124" s="220"/>
      <c r="GEN124" s="220"/>
      <c r="GEO124" s="220"/>
      <c r="GEP124" s="220"/>
      <c r="GEQ124" s="220"/>
      <c r="GER124" s="220"/>
      <c r="GES124" s="220"/>
      <c r="GET124" s="220"/>
      <c r="GEU124" s="220"/>
      <c r="GEV124" s="220"/>
      <c r="GEW124" s="220"/>
      <c r="GEX124" s="220"/>
      <c r="GEY124" s="220"/>
      <c r="GEZ124" s="220"/>
      <c r="GFA124" s="220"/>
      <c r="GFB124" s="220"/>
      <c r="GFC124" s="220"/>
      <c r="GFD124" s="220"/>
      <c r="GFE124" s="220"/>
      <c r="GFF124" s="220"/>
      <c r="GFG124" s="220"/>
      <c r="GFH124" s="220"/>
      <c r="GFI124" s="220"/>
      <c r="GFJ124" s="220"/>
      <c r="GFK124" s="220"/>
      <c r="GFL124" s="220"/>
      <c r="GFM124" s="220"/>
      <c r="GFN124" s="220"/>
      <c r="GFO124" s="220"/>
      <c r="GFP124" s="220"/>
      <c r="GFQ124" s="220"/>
      <c r="GFR124" s="220"/>
      <c r="GFS124" s="220"/>
      <c r="GFT124" s="220"/>
      <c r="GFU124" s="220"/>
      <c r="GFV124" s="220"/>
      <c r="GFW124" s="220"/>
      <c r="GFX124" s="220"/>
      <c r="GFY124" s="220"/>
      <c r="GFZ124" s="220"/>
      <c r="GGA124" s="220"/>
      <c r="GGB124" s="220"/>
      <c r="GGC124" s="220"/>
      <c r="GGD124" s="220"/>
      <c r="GGE124" s="220"/>
      <c r="GGF124" s="220"/>
      <c r="GGG124" s="220"/>
      <c r="GGH124" s="220"/>
      <c r="GGI124" s="220"/>
      <c r="GGJ124" s="220"/>
      <c r="GGK124" s="220"/>
      <c r="GGL124" s="220"/>
      <c r="GGM124" s="220"/>
      <c r="GGN124" s="220"/>
      <c r="GGO124" s="220"/>
      <c r="GGP124" s="220"/>
      <c r="GGQ124" s="220"/>
      <c r="GGR124" s="220"/>
      <c r="GGS124" s="220"/>
      <c r="GGT124" s="220"/>
      <c r="GGU124" s="220"/>
      <c r="GGV124" s="220"/>
      <c r="GGW124" s="220"/>
      <c r="GGX124" s="220"/>
      <c r="GGY124" s="220"/>
      <c r="GGZ124" s="220"/>
      <c r="GHA124" s="220"/>
      <c r="GHB124" s="220"/>
      <c r="GHC124" s="220"/>
      <c r="GHD124" s="220"/>
      <c r="GHE124" s="220"/>
      <c r="GHF124" s="220"/>
      <c r="GHG124" s="220"/>
      <c r="GHH124" s="220"/>
      <c r="GHI124" s="220"/>
      <c r="GHJ124" s="220"/>
      <c r="GHK124" s="220"/>
      <c r="GHL124" s="220"/>
      <c r="GHM124" s="220"/>
      <c r="GHN124" s="220"/>
      <c r="GHO124" s="220"/>
      <c r="GHP124" s="220"/>
      <c r="GHQ124" s="220"/>
      <c r="GHR124" s="220"/>
      <c r="GHS124" s="220"/>
      <c r="GHT124" s="220"/>
      <c r="GHU124" s="220"/>
      <c r="GHV124" s="220"/>
      <c r="GHW124" s="220"/>
      <c r="GHX124" s="220"/>
      <c r="GHY124" s="220"/>
      <c r="GHZ124" s="220"/>
      <c r="GIA124" s="220"/>
      <c r="GIB124" s="220"/>
      <c r="GIC124" s="220"/>
      <c r="GID124" s="220"/>
      <c r="GIE124" s="220"/>
      <c r="GIF124" s="220"/>
      <c r="GIG124" s="220"/>
      <c r="GIH124" s="220"/>
      <c r="GII124" s="220"/>
      <c r="GIJ124" s="220"/>
      <c r="GIK124" s="220"/>
      <c r="GIL124" s="220"/>
      <c r="GIM124" s="220"/>
      <c r="GIN124" s="220"/>
      <c r="GIO124" s="220"/>
      <c r="GIP124" s="220"/>
      <c r="GIQ124" s="220"/>
      <c r="GIR124" s="220"/>
      <c r="GIS124" s="220"/>
      <c r="GIT124" s="220"/>
      <c r="GIU124" s="220"/>
      <c r="GIV124" s="220"/>
      <c r="GIW124" s="220"/>
      <c r="GIX124" s="220"/>
      <c r="GIY124" s="220"/>
      <c r="GIZ124" s="220"/>
      <c r="GJA124" s="220"/>
      <c r="GJB124" s="220"/>
      <c r="GJC124" s="220"/>
      <c r="GJD124" s="220"/>
      <c r="GJE124" s="220"/>
      <c r="GJF124" s="220"/>
      <c r="GJG124" s="220"/>
      <c r="GJH124" s="220"/>
      <c r="GJI124" s="220"/>
      <c r="GJJ124" s="220"/>
      <c r="GJK124" s="220"/>
      <c r="GJL124" s="220"/>
      <c r="GJM124" s="220"/>
      <c r="GJN124" s="220"/>
      <c r="GJO124" s="220"/>
      <c r="GJP124" s="220"/>
      <c r="GJQ124" s="220"/>
      <c r="GJR124" s="220"/>
      <c r="GJS124" s="220"/>
      <c r="GJT124" s="220"/>
      <c r="GJU124" s="220"/>
      <c r="GJV124" s="220"/>
      <c r="GJW124" s="220"/>
      <c r="GJX124" s="220"/>
      <c r="GJY124" s="220"/>
      <c r="GJZ124" s="220"/>
      <c r="GKA124" s="220"/>
      <c r="GKB124" s="220"/>
      <c r="GKC124" s="220"/>
      <c r="GKD124" s="220"/>
      <c r="GKE124" s="220"/>
      <c r="GKF124" s="220"/>
      <c r="GKG124" s="220"/>
      <c r="GKH124" s="220"/>
      <c r="GKI124" s="220"/>
      <c r="GKJ124" s="220"/>
      <c r="GKK124" s="220"/>
      <c r="GKL124" s="220"/>
      <c r="GKM124" s="220"/>
      <c r="GKN124" s="220"/>
      <c r="GKO124" s="220"/>
      <c r="GKP124" s="220"/>
      <c r="GKQ124" s="220"/>
      <c r="GKR124" s="220"/>
      <c r="GKS124" s="220"/>
      <c r="GKT124" s="220"/>
      <c r="GKU124" s="220"/>
      <c r="GKV124" s="220"/>
      <c r="GKW124" s="220"/>
      <c r="GKX124" s="220"/>
      <c r="GKY124" s="220"/>
      <c r="GKZ124" s="220"/>
      <c r="GLA124" s="220"/>
      <c r="GLB124" s="220"/>
      <c r="GLC124" s="220"/>
      <c r="GLD124" s="220"/>
      <c r="GLE124" s="220"/>
      <c r="GLF124" s="220"/>
      <c r="GLG124" s="220"/>
      <c r="GLH124" s="220"/>
      <c r="GLI124" s="220"/>
      <c r="GLJ124" s="220"/>
      <c r="GLK124" s="220"/>
      <c r="GLL124" s="220"/>
      <c r="GLM124" s="220"/>
      <c r="GLN124" s="220"/>
      <c r="GLO124" s="220"/>
      <c r="GLP124" s="220"/>
      <c r="GLQ124" s="220"/>
      <c r="GLR124" s="220"/>
      <c r="GLS124" s="220"/>
      <c r="GLT124" s="220"/>
      <c r="GLU124" s="220"/>
      <c r="GLV124" s="220"/>
      <c r="GLW124" s="220"/>
      <c r="GLX124" s="220"/>
      <c r="GLY124" s="220"/>
      <c r="GLZ124" s="220"/>
      <c r="GMA124" s="220"/>
      <c r="GMB124" s="220"/>
      <c r="GMC124" s="220"/>
      <c r="GMD124" s="220"/>
      <c r="GME124" s="220"/>
      <c r="GMF124" s="220"/>
      <c r="GMG124" s="220"/>
      <c r="GMH124" s="220"/>
      <c r="GMI124" s="220"/>
      <c r="GMJ124" s="220"/>
      <c r="GMK124" s="220"/>
      <c r="GML124" s="220"/>
      <c r="GMM124" s="220"/>
      <c r="GMN124" s="220"/>
      <c r="GMO124" s="220"/>
      <c r="GMP124" s="220"/>
      <c r="GMQ124" s="220"/>
      <c r="GMR124" s="220"/>
      <c r="GMS124" s="220"/>
      <c r="GMT124" s="220"/>
      <c r="GMU124" s="220"/>
      <c r="GMV124" s="220"/>
      <c r="GMW124" s="220"/>
      <c r="GMX124" s="220"/>
      <c r="GMY124" s="220"/>
      <c r="GMZ124" s="220"/>
      <c r="GNA124" s="220"/>
      <c r="GNB124" s="220"/>
      <c r="GNC124" s="220"/>
      <c r="GND124" s="220"/>
      <c r="GNE124" s="220"/>
      <c r="GNF124" s="220"/>
      <c r="GNG124" s="220"/>
      <c r="GNH124" s="220"/>
      <c r="GNI124" s="220"/>
      <c r="GNJ124" s="220"/>
      <c r="GNK124" s="220"/>
      <c r="GNL124" s="220"/>
      <c r="GNM124" s="220"/>
      <c r="GNN124" s="220"/>
      <c r="GNO124" s="220"/>
      <c r="GNP124" s="220"/>
      <c r="GNQ124" s="220"/>
      <c r="GNR124" s="220"/>
      <c r="GNS124" s="220"/>
      <c r="GNT124" s="220"/>
      <c r="GNU124" s="220"/>
      <c r="GNV124" s="220"/>
      <c r="GNW124" s="220"/>
      <c r="GNX124" s="220"/>
      <c r="GNY124" s="220"/>
      <c r="GNZ124" s="220"/>
      <c r="GOA124" s="220"/>
      <c r="GOB124" s="220"/>
      <c r="GOC124" s="220"/>
      <c r="GOD124" s="220"/>
      <c r="GOE124" s="220"/>
      <c r="GOF124" s="220"/>
      <c r="GOG124" s="220"/>
      <c r="GOH124" s="220"/>
      <c r="GOI124" s="220"/>
      <c r="GOJ124" s="220"/>
      <c r="GOK124" s="220"/>
      <c r="GOL124" s="220"/>
      <c r="GOM124" s="220"/>
      <c r="GON124" s="220"/>
      <c r="GOO124" s="220"/>
      <c r="GOP124" s="220"/>
      <c r="GOQ124" s="220"/>
      <c r="GOR124" s="220"/>
      <c r="GOS124" s="220"/>
      <c r="GOT124" s="220"/>
      <c r="GOU124" s="220"/>
      <c r="GOV124" s="220"/>
      <c r="GOW124" s="220"/>
      <c r="GOX124" s="220"/>
      <c r="GOY124" s="220"/>
      <c r="GOZ124" s="220"/>
      <c r="GPA124" s="220"/>
      <c r="GPB124" s="220"/>
      <c r="GPC124" s="220"/>
      <c r="GPD124" s="220"/>
      <c r="GPE124" s="220"/>
      <c r="GPF124" s="220"/>
      <c r="GPG124" s="220"/>
      <c r="GPH124" s="220"/>
      <c r="GPI124" s="220"/>
      <c r="GPJ124" s="220"/>
      <c r="GPK124" s="220"/>
      <c r="GPL124" s="220"/>
      <c r="GPM124" s="220"/>
      <c r="GPN124" s="220"/>
      <c r="GPO124" s="220"/>
      <c r="GPP124" s="220"/>
      <c r="GPQ124" s="220"/>
      <c r="GPR124" s="220"/>
      <c r="GPS124" s="220"/>
      <c r="GPT124" s="220"/>
      <c r="GPU124" s="220"/>
      <c r="GPV124" s="220"/>
      <c r="GPW124" s="220"/>
      <c r="GPX124" s="220"/>
      <c r="GPY124" s="220"/>
      <c r="GPZ124" s="220"/>
      <c r="GQA124" s="220"/>
      <c r="GQB124" s="220"/>
      <c r="GQC124" s="220"/>
      <c r="GQD124" s="220"/>
      <c r="GQE124" s="220"/>
      <c r="GQF124" s="220"/>
      <c r="GQG124" s="220"/>
      <c r="GQH124" s="220"/>
      <c r="GQI124" s="220"/>
      <c r="GQJ124" s="220"/>
      <c r="GQK124" s="220"/>
      <c r="GQL124" s="220"/>
      <c r="GQM124" s="220"/>
      <c r="GQN124" s="220"/>
      <c r="GQO124" s="220"/>
      <c r="GQP124" s="220"/>
      <c r="GQQ124" s="220"/>
      <c r="GQR124" s="220"/>
      <c r="GQS124" s="220"/>
      <c r="GQT124" s="220"/>
      <c r="GQU124" s="220"/>
      <c r="GQV124" s="220"/>
      <c r="GQW124" s="220"/>
      <c r="GQX124" s="220"/>
      <c r="GQY124" s="220"/>
      <c r="GQZ124" s="220"/>
      <c r="GRA124" s="220"/>
      <c r="GRB124" s="220"/>
      <c r="GRC124" s="220"/>
      <c r="GRD124" s="220"/>
      <c r="GRE124" s="220"/>
      <c r="GRF124" s="220"/>
      <c r="GRG124" s="220"/>
      <c r="GRH124" s="220"/>
      <c r="GRI124" s="220"/>
      <c r="GRJ124" s="220"/>
      <c r="GRK124" s="220"/>
      <c r="GRL124" s="220"/>
      <c r="GRM124" s="220"/>
      <c r="GRN124" s="220"/>
      <c r="GRO124" s="220"/>
      <c r="GRP124" s="220"/>
      <c r="GRQ124" s="220"/>
      <c r="GRR124" s="220"/>
      <c r="GRS124" s="220"/>
      <c r="GRT124" s="220"/>
      <c r="GRU124" s="220"/>
      <c r="GRV124" s="220"/>
      <c r="GRW124" s="220"/>
      <c r="GRX124" s="220"/>
      <c r="GRY124" s="220"/>
      <c r="GRZ124" s="220"/>
      <c r="GSA124" s="220"/>
      <c r="GSB124" s="220"/>
      <c r="GSC124" s="220"/>
      <c r="GSD124" s="220"/>
      <c r="GSE124" s="220"/>
      <c r="GSF124" s="220"/>
      <c r="GSG124" s="220"/>
      <c r="GSH124" s="220"/>
      <c r="GSI124" s="220"/>
      <c r="GSJ124" s="220"/>
      <c r="GSK124" s="220"/>
      <c r="GSL124" s="220"/>
      <c r="GSM124" s="220"/>
      <c r="GSN124" s="220"/>
      <c r="GSO124" s="220"/>
      <c r="GSP124" s="220"/>
      <c r="GSQ124" s="220"/>
      <c r="GSR124" s="220"/>
      <c r="GSS124" s="220"/>
      <c r="GST124" s="220"/>
      <c r="GSU124" s="220"/>
      <c r="GSV124" s="220"/>
      <c r="GSW124" s="220"/>
      <c r="GSX124" s="220"/>
      <c r="GSY124" s="220"/>
      <c r="GSZ124" s="220"/>
      <c r="GTA124" s="220"/>
      <c r="GTB124" s="220"/>
      <c r="GTC124" s="220"/>
      <c r="GTD124" s="220"/>
      <c r="GTE124" s="220"/>
      <c r="GTF124" s="220"/>
      <c r="GTG124" s="220"/>
      <c r="GTH124" s="220"/>
      <c r="GTI124" s="220"/>
      <c r="GTJ124" s="220"/>
      <c r="GTK124" s="220"/>
      <c r="GTL124" s="220"/>
      <c r="GTM124" s="220"/>
      <c r="GTN124" s="220"/>
      <c r="GTO124" s="220"/>
      <c r="GTP124" s="220"/>
      <c r="GTQ124" s="220"/>
      <c r="GTR124" s="220"/>
      <c r="GTS124" s="220"/>
      <c r="GTT124" s="220"/>
      <c r="GTU124" s="220"/>
      <c r="GTV124" s="220"/>
      <c r="GTW124" s="220"/>
      <c r="GTX124" s="220"/>
      <c r="GTY124" s="220"/>
      <c r="GTZ124" s="220"/>
      <c r="GUA124" s="220"/>
      <c r="GUB124" s="220"/>
      <c r="GUC124" s="220"/>
      <c r="GUD124" s="220"/>
      <c r="GUE124" s="220"/>
      <c r="GUF124" s="220"/>
      <c r="GUG124" s="220"/>
      <c r="GUH124" s="220"/>
      <c r="GUI124" s="220"/>
      <c r="GUJ124" s="220"/>
      <c r="GUK124" s="220"/>
      <c r="GUL124" s="220"/>
      <c r="GUM124" s="220"/>
      <c r="GUN124" s="220"/>
      <c r="GUO124" s="220"/>
      <c r="GUP124" s="220"/>
      <c r="GUQ124" s="220"/>
      <c r="GUR124" s="220"/>
      <c r="GUS124" s="220"/>
      <c r="GUT124" s="220"/>
      <c r="GUU124" s="220"/>
      <c r="GUV124" s="220"/>
      <c r="GUW124" s="220"/>
      <c r="GUX124" s="220"/>
      <c r="GUY124" s="220"/>
      <c r="GUZ124" s="220"/>
      <c r="GVA124" s="220"/>
      <c r="GVB124" s="220"/>
      <c r="GVC124" s="220"/>
      <c r="GVD124" s="220"/>
      <c r="GVE124" s="220"/>
      <c r="GVF124" s="220"/>
      <c r="GVG124" s="220"/>
      <c r="GVH124" s="220"/>
      <c r="GVI124" s="220"/>
      <c r="GVJ124" s="220"/>
      <c r="GVK124" s="220"/>
      <c r="GVL124" s="220"/>
      <c r="GVM124" s="220"/>
      <c r="GVN124" s="220"/>
      <c r="GVO124" s="220"/>
      <c r="GVP124" s="220"/>
      <c r="GVQ124" s="220"/>
      <c r="GVR124" s="220"/>
      <c r="GVS124" s="220"/>
      <c r="GVT124" s="220"/>
      <c r="GVU124" s="220"/>
      <c r="GVV124" s="220"/>
      <c r="GVW124" s="220"/>
      <c r="GVX124" s="220"/>
      <c r="GVY124" s="220"/>
      <c r="GVZ124" s="220"/>
      <c r="GWA124" s="220"/>
      <c r="GWB124" s="220"/>
      <c r="GWC124" s="220"/>
      <c r="GWD124" s="220"/>
      <c r="GWE124" s="220"/>
      <c r="GWF124" s="220"/>
      <c r="GWG124" s="220"/>
      <c r="GWH124" s="220"/>
      <c r="GWI124" s="220"/>
      <c r="GWJ124" s="220"/>
      <c r="GWK124" s="220"/>
      <c r="GWL124" s="220"/>
      <c r="GWM124" s="220"/>
      <c r="GWN124" s="220"/>
      <c r="GWO124" s="220"/>
      <c r="GWP124" s="220"/>
      <c r="GWQ124" s="220"/>
      <c r="GWR124" s="220"/>
      <c r="GWS124" s="220"/>
      <c r="GWT124" s="220"/>
      <c r="GWU124" s="220"/>
      <c r="GWV124" s="220"/>
      <c r="GWW124" s="220"/>
      <c r="GWX124" s="220"/>
      <c r="GWY124" s="220"/>
      <c r="GWZ124" s="220"/>
      <c r="GXA124" s="220"/>
      <c r="GXB124" s="220"/>
      <c r="GXC124" s="220"/>
      <c r="GXD124" s="220"/>
      <c r="GXE124" s="220"/>
      <c r="GXF124" s="220"/>
      <c r="GXG124" s="220"/>
      <c r="GXH124" s="220"/>
      <c r="GXI124" s="220"/>
      <c r="GXJ124" s="220"/>
      <c r="GXK124" s="220"/>
      <c r="GXL124" s="220"/>
      <c r="GXM124" s="220"/>
      <c r="GXN124" s="220"/>
      <c r="GXO124" s="220"/>
      <c r="GXP124" s="220"/>
      <c r="GXQ124" s="220"/>
      <c r="GXR124" s="220"/>
      <c r="GXS124" s="220"/>
      <c r="GXT124" s="220"/>
      <c r="GXU124" s="220"/>
      <c r="GXV124" s="220"/>
      <c r="GXW124" s="220"/>
      <c r="GXX124" s="220"/>
      <c r="GXY124" s="220"/>
      <c r="GXZ124" s="220"/>
      <c r="GYA124" s="220"/>
      <c r="GYB124" s="220"/>
      <c r="GYC124" s="220"/>
      <c r="GYD124" s="220"/>
      <c r="GYE124" s="220"/>
      <c r="GYF124" s="220"/>
      <c r="GYG124" s="220"/>
      <c r="GYH124" s="220"/>
      <c r="GYI124" s="220"/>
      <c r="GYJ124" s="220"/>
      <c r="GYK124" s="220"/>
      <c r="GYL124" s="220"/>
      <c r="GYM124" s="220"/>
      <c r="GYN124" s="220"/>
      <c r="GYO124" s="220"/>
      <c r="GYP124" s="220"/>
      <c r="GYQ124" s="220"/>
      <c r="GYR124" s="220"/>
      <c r="GYS124" s="220"/>
      <c r="GYT124" s="220"/>
      <c r="GYU124" s="220"/>
      <c r="GYV124" s="220"/>
      <c r="GYW124" s="220"/>
      <c r="GYX124" s="220"/>
      <c r="GYY124" s="220"/>
      <c r="GYZ124" s="220"/>
      <c r="GZA124" s="220"/>
      <c r="GZB124" s="220"/>
      <c r="GZC124" s="220"/>
      <c r="GZD124" s="220"/>
      <c r="GZE124" s="220"/>
      <c r="GZF124" s="220"/>
      <c r="GZG124" s="220"/>
      <c r="GZH124" s="220"/>
      <c r="GZI124" s="220"/>
      <c r="GZJ124" s="220"/>
      <c r="GZK124" s="220"/>
      <c r="GZL124" s="220"/>
      <c r="GZM124" s="220"/>
      <c r="GZN124" s="220"/>
      <c r="GZO124" s="220"/>
      <c r="GZP124" s="220"/>
      <c r="GZQ124" s="220"/>
      <c r="GZR124" s="220"/>
      <c r="GZS124" s="220"/>
      <c r="GZT124" s="220"/>
      <c r="GZU124" s="220"/>
      <c r="GZV124" s="220"/>
      <c r="GZW124" s="220"/>
      <c r="GZX124" s="220"/>
      <c r="GZY124" s="220"/>
      <c r="GZZ124" s="220"/>
      <c r="HAA124" s="220"/>
      <c r="HAB124" s="220"/>
      <c r="HAC124" s="220"/>
      <c r="HAD124" s="220"/>
      <c r="HAE124" s="220"/>
      <c r="HAF124" s="220"/>
      <c r="HAG124" s="220"/>
      <c r="HAH124" s="220"/>
      <c r="HAI124" s="220"/>
      <c r="HAJ124" s="220"/>
      <c r="HAK124" s="220"/>
      <c r="HAL124" s="220"/>
      <c r="HAM124" s="220"/>
      <c r="HAN124" s="220"/>
      <c r="HAO124" s="220"/>
      <c r="HAP124" s="220"/>
      <c r="HAQ124" s="220"/>
      <c r="HAR124" s="220"/>
      <c r="HAS124" s="220"/>
      <c r="HAT124" s="220"/>
      <c r="HAU124" s="220"/>
      <c r="HAV124" s="220"/>
      <c r="HAW124" s="220"/>
      <c r="HAX124" s="220"/>
      <c r="HAY124" s="220"/>
      <c r="HAZ124" s="220"/>
      <c r="HBA124" s="220"/>
      <c r="HBB124" s="220"/>
      <c r="HBC124" s="220"/>
      <c r="HBD124" s="220"/>
      <c r="HBE124" s="220"/>
      <c r="HBF124" s="220"/>
      <c r="HBG124" s="220"/>
      <c r="HBH124" s="220"/>
      <c r="HBI124" s="220"/>
      <c r="HBJ124" s="220"/>
      <c r="HBK124" s="220"/>
      <c r="HBL124" s="220"/>
      <c r="HBM124" s="220"/>
      <c r="HBN124" s="220"/>
      <c r="HBO124" s="220"/>
      <c r="HBP124" s="220"/>
      <c r="HBQ124" s="220"/>
      <c r="HBR124" s="220"/>
      <c r="HBS124" s="220"/>
      <c r="HBT124" s="220"/>
      <c r="HBU124" s="220"/>
      <c r="HBV124" s="220"/>
      <c r="HBW124" s="220"/>
      <c r="HBX124" s="220"/>
      <c r="HBY124" s="220"/>
      <c r="HBZ124" s="220"/>
      <c r="HCA124" s="220"/>
      <c r="HCB124" s="220"/>
      <c r="HCC124" s="220"/>
      <c r="HCD124" s="220"/>
      <c r="HCE124" s="220"/>
      <c r="HCF124" s="220"/>
      <c r="HCG124" s="220"/>
      <c r="HCH124" s="220"/>
      <c r="HCI124" s="220"/>
      <c r="HCJ124" s="220"/>
      <c r="HCK124" s="220"/>
      <c r="HCL124" s="220"/>
      <c r="HCM124" s="220"/>
      <c r="HCN124" s="220"/>
      <c r="HCO124" s="220"/>
      <c r="HCP124" s="220"/>
      <c r="HCQ124" s="220"/>
      <c r="HCR124" s="220"/>
      <c r="HCS124" s="220"/>
      <c r="HCT124" s="220"/>
      <c r="HCU124" s="220"/>
      <c r="HCV124" s="220"/>
      <c r="HCW124" s="220"/>
      <c r="HCX124" s="220"/>
      <c r="HCY124" s="220"/>
      <c r="HCZ124" s="220"/>
      <c r="HDA124" s="220"/>
      <c r="HDB124" s="220"/>
      <c r="HDC124" s="220"/>
      <c r="HDD124" s="220"/>
      <c r="HDE124" s="220"/>
      <c r="HDF124" s="220"/>
      <c r="HDG124" s="220"/>
      <c r="HDH124" s="220"/>
      <c r="HDI124" s="220"/>
      <c r="HDJ124" s="220"/>
      <c r="HDK124" s="220"/>
      <c r="HDL124" s="220"/>
      <c r="HDM124" s="220"/>
      <c r="HDN124" s="220"/>
      <c r="HDO124" s="220"/>
      <c r="HDP124" s="220"/>
      <c r="HDQ124" s="220"/>
      <c r="HDR124" s="220"/>
      <c r="HDS124" s="220"/>
      <c r="HDT124" s="220"/>
      <c r="HDU124" s="220"/>
      <c r="HDV124" s="220"/>
      <c r="HDW124" s="220"/>
      <c r="HDX124" s="220"/>
      <c r="HDY124" s="220"/>
      <c r="HDZ124" s="220"/>
      <c r="HEA124" s="220"/>
      <c r="HEB124" s="220"/>
      <c r="HEC124" s="220"/>
      <c r="HED124" s="220"/>
      <c r="HEE124" s="220"/>
      <c r="HEF124" s="220"/>
      <c r="HEG124" s="220"/>
      <c r="HEH124" s="220"/>
      <c r="HEI124" s="220"/>
      <c r="HEJ124" s="220"/>
      <c r="HEK124" s="220"/>
      <c r="HEL124" s="220"/>
      <c r="HEM124" s="220"/>
      <c r="HEN124" s="220"/>
      <c r="HEO124" s="220"/>
      <c r="HEP124" s="220"/>
      <c r="HEQ124" s="220"/>
      <c r="HER124" s="220"/>
      <c r="HES124" s="220"/>
      <c r="HET124" s="220"/>
      <c r="HEU124" s="220"/>
      <c r="HEV124" s="220"/>
      <c r="HEW124" s="220"/>
      <c r="HEX124" s="220"/>
      <c r="HEY124" s="220"/>
      <c r="HEZ124" s="220"/>
      <c r="HFA124" s="220"/>
      <c r="HFB124" s="220"/>
      <c r="HFC124" s="220"/>
      <c r="HFD124" s="220"/>
      <c r="HFE124" s="220"/>
      <c r="HFF124" s="220"/>
      <c r="HFG124" s="220"/>
      <c r="HFH124" s="220"/>
      <c r="HFI124" s="220"/>
      <c r="HFJ124" s="220"/>
      <c r="HFK124" s="220"/>
      <c r="HFL124" s="220"/>
      <c r="HFM124" s="220"/>
      <c r="HFN124" s="220"/>
      <c r="HFO124" s="220"/>
      <c r="HFP124" s="220"/>
      <c r="HFQ124" s="220"/>
      <c r="HFR124" s="220"/>
      <c r="HFS124" s="220"/>
      <c r="HFT124" s="220"/>
      <c r="HFU124" s="220"/>
      <c r="HFV124" s="220"/>
      <c r="HFW124" s="220"/>
      <c r="HFX124" s="220"/>
      <c r="HFY124" s="220"/>
      <c r="HFZ124" s="220"/>
      <c r="HGA124" s="220"/>
      <c r="HGB124" s="220"/>
      <c r="HGC124" s="220"/>
      <c r="HGD124" s="220"/>
      <c r="HGE124" s="220"/>
      <c r="HGF124" s="220"/>
      <c r="HGG124" s="220"/>
      <c r="HGH124" s="220"/>
      <c r="HGI124" s="220"/>
      <c r="HGJ124" s="220"/>
      <c r="HGK124" s="220"/>
      <c r="HGL124" s="220"/>
      <c r="HGM124" s="220"/>
      <c r="HGN124" s="220"/>
      <c r="HGO124" s="220"/>
      <c r="HGP124" s="220"/>
      <c r="HGQ124" s="220"/>
      <c r="HGR124" s="220"/>
      <c r="HGS124" s="220"/>
      <c r="HGT124" s="220"/>
      <c r="HGU124" s="220"/>
      <c r="HGV124" s="220"/>
      <c r="HGW124" s="220"/>
      <c r="HGX124" s="220"/>
      <c r="HGY124" s="220"/>
      <c r="HGZ124" s="220"/>
      <c r="HHA124" s="220"/>
      <c r="HHB124" s="220"/>
      <c r="HHC124" s="220"/>
      <c r="HHD124" s="220"/>
      <c r="HHE124" s="220"/>
      <c r="HHF124" s="220"/>
      <c r="HHG124" s="220"/>
      <c r="HHH124" s="220"/>
      <c r="HHI124" s="220"/>
      <c r="HHJ124" s="220"/>
      <c r="HHK124" s="220"/>
      <c r="HHL124" s="220"/>
      <c r="HHM124" s="220"/>
      <c r="HHN124" s="220"/>
      <c r="HHO124" s="220"/>
      <c r="HHP124" s="220"/>
      <c r="HHQ124" s="220"/>
      <c r="HHR124" s="220"/>
      <c r="HHS124" s="220"/>
      <c r="HHT124" s="220"/>
      <c r="HHU124" s="220"/>
      <c r="HHV124" s="220"/>
      <c r="HHW124" s="220"/>
      <c r="HHX124" s="220"/>
      <c r="HHY124" s="220"/>
      <c r="HHZ124" s="220"/>
      <c r="HIA124" s="220"/>
      <c r="HIB124" s="220"/>
      <c r="HIC124" s="220"/>
      <c r="HID124" s="220"/>
      <c r="HIE124" s="220"/>
      <c r="HIF124" s="220"/>
      <c r="HIG124" s="220"/>
      <c r="HIH124" s="220"/>
      <c r="HII124" s="220"/>
      <c r="HIJ124" s="220"/>
      <c r="HIK124" s="220"/>
      <c r="HIL124" s="220"/>
      <c r="HIM124" s="220"/>
      <c r="HIN124" s="220"/>
      <c r="HIO124" s="220"/>
      <c r="HIP124" s="220"/>
      <c r="HIQ124" s="220"/>
      <c r="HIR124" s="220"/>
      <c r="HIS124" s="220"/>
      <c r="HIT124" s="220"/>
      <c r="HIU124" s="220"/>
      <c r="HIV124" s="220"/>
      <c r="HIW124" s="220"/>
      <c r="HIX124" s="220"/>
      <c r="HIY124" s="220"/>
      <c r="HIZ124" s="220"/>
      <c r="HJA124" s="220"/>
      <c r="HJB124" s="220"/>
      <c r="HJC124" s="220"/>
      <c r="HJD124" s="220"/>
      <c r="HJE124" s="220"/>
      <c r="HJF124" s="220"/>
      <c r="HJG124" s="220"/>
      <c r="HJH124" s="220"/>
      <c r="HJI124" s="220"/>
      <c r="HJJ124" s="220"/>
      <c r="HJK124" s="220"/>
      <c r="HJL124" s="220"/>
      <c r="HJM124" s="220"/>
      <c r="HJN124" s="220"/>
      <c r="HJO124" s="220"/>
      <c r="HJP124" s="220"/>
      <c r="HJQ124" s="220"/>
      <c r="HJR124" s="220"/>
      <c r="HJS124" s="220"/>
      <c r="HJT124" s="220"/>
      <c r="HJU124" s="220"/>
      <c r="HJV124" s="220"/>
      <c r="HJW124" s="220"/>
      <c r="HJX124" s="220"/>
      <c r="HJY124" s="220"/>
      <c r="HJZ124" s="220"/>
      <c r="HKA124" s="220"/>
      <c r="HKB124" s="220"/>
      <c r="HKC124" s="220"/>
      <c r="HKD124" s="220"/>
      <c r="HKE124" s="220"/>
      <c r="HKF124" s="220"/>
      <c r="HKG124" s="220"/>
      <c r="HKH124" s="220"/>
      <c r="HKI124" s="220"/>
      <c r="HKJ124" s="220"/>
      <c r="HKK124" s="220"/>
      <c r="HKL124" s="220"/>
      <c r="HKM124" s="220"/>
      <c r="HKN124" s="220"/>
      <c r="HKO124" s="220"/>
      <c r="HKP124" s="220"/>
      <c r="HKQ124" s="220"/>
      <c r="HKR124" s="220"/>
      <c r="HKS124" s="220"/>
      <c r="HKT124" s="220"/>
      <c r="HKU124" s="220"/>
      <c r="HKV124" s="220"/>
      <c r="HKW124" s="220"/>
      <c r="HKX124" s="220"/>
      <c r="HKY124" s="220"/>
      <c r="HKZ124" s="220"/>
      <c r="HLA124" s="220"/>
      <c r="HLB124" s="220"/>
      <c r="HLC124" s="220"/>
      <c r="HLD124" s="220"/>
      <c r="HLE124" s="220"/>
      <c r="HLF124" s="220"/>
      <c r="HLG124" s="220"/>
      <c r="HLH124" s="220"/>
      <c r="HLI124" s="220"/>
      <c r="HLJ124" s="220"/>
      <c r="HLK124" s="220"/>
      <c r="HLL124" s="220"/>
      <c r="HLM124" s="220"/>
      <c r="HLN124" s="220"/>
      <c r="HLO124" s="220"/>
      <c r="HLP124" s="220"/>
      <c r="HLQ124" s="220"/>
      <c r="HLR124" s="220"/>
      <c r="HLS124" s="220"/>
      <c r="HLT124" s="220"/>
      <c r="HLU124" s="220"/>
      <c r="HLV124" s="220"/>
      <c r="HLW124" s="220"/>
      <c r="HLX124" s="220"/>
      <c r="HLY124" s="220"/>
      <c r="HLZ124" s="220"/>
      <c r="HMA124" s="220"/>
      <c r="HMB124" s="220"/>
      <c r="HMC124" s="220"/>
      <c r="HMD124" s="220"/>
      <c r="HME124" s="220"/>
      <c r="HMF124" s="220"/>
      <c r="HMG124" s="220"/>
      <c r="HMH124" s="220"/>
      <c r="HMI124" s="220"/>
      <c r="HMJ124" s="220"/>
      <c r="HMK124" s="220"/>
      <c r="HML124" s="220"/>
      <c r="HMM124" s="220"/>
      <c r="HMN124" s="220"/>
      <c r="HMO124" s="220"/>
      <c r="HMP124" s="220"/>
      <c r="HMQ124" s="220"/>
      <c r="HMR124" s="220"/>
      <c r="HMS124" s="220"/>
      <c r="HMT124" s="220"/>
      <c r="HMU124" s="220"/>
      <c r="HMV124" s="220"/>
      <c r="HMW124" s="220"/>
      <c r="HMX124" s="220"/>
      <c r="HMY124" s="220"/>
      <c r="HMZ124" s="220"/>
      <c r="HNA124" s="220"/>
      <c r="HNB124" s="220"/>
      <c r="HNC124" s="220"/>
      <c r="HND124" s="220"/>
      <c r="HNE124" s="220"/>
      <c r="HNF124" s="220"/>
      <c r="HNG124" s="220"/>
      <c r="HNH124" s="220"/>
      <c r="HNI124" s="220"/>
      <c r="HNJ124" s="220"/>
      <c r="HNK124" s="220"/>
      <c r="HNL124" s="220"/>
      <c r="HNM124" s="220"/>
      <c r="HNN124" s="220"/>
      <c r="HNO124" s="220"/>
      <c r="HNP124" s="220"/>
      <c r="HNQ124" s="220"/>
      <c r="HNR124" s="220"/>
      <c r="HNS124" s="220"/>
      <c r="HNT124" s="220"/>
      <c r="HNU124" s="220"/>
      <c r="HNV124" s="220"/>
      <c r="HNW124" s="220"/>
      <c r="HNX124" s="220"/>
      <c r="HNY124" s="220"/>
      <c r="HNZ124" s="220"/>
      <c r="HOA124" s="220"/>
      <c r="HOB124" s="220"/>
      <c r="HOC124" s="220"/>
      <c r="HOD124" s="220"/>
      <c r="HOE124" s="220"/>
      <c r="HOF124" s="220"/>
      <c r="HOG124" s="220"/>
      <c r="HOH124" s="220"/>
      <c r="HOI124" s="220"/>
      <c r="HOJ124" s="220"/>
      <c r="HOK124" s="220"/>
      <c r="HOL124" s="220"/>
      <c r="HOM124" s="220"/>
      <c r="HON124" s="220"/>
      <c r="HOO124" s="220"/>
      <c r="HOP124" s="220"/>
      <c r="HOQ124" s="220"/>
      <c r="HOR124" s="220"/>
      <c r="HOS124" s="220"/>
      <c r="HOT124" s="220"/>
      <c r="HOU124" s="220"/>
      <c r="HOV124" s="220"/>
      <c r="HOW124" s="220"/>
      <c r="HOX124" s="220"/>
      <c r="HOY124" s="220"/>
      <c r="HOZ124" s="220"/>
      <c r="HPA124" s="220"/>
      <c r="HPB124" s="220"/>
      <c r="HPC124" s="220"/>
      <c r="HPD124" s="220"/>
      <c r="HPE124" s="220"/>
      <c r="HPF124" s="220"/>
      <c r="HPG124" s="220"/>
      <c r="HPH124" s="220"/>
      <c r="HPI124" s="220"/>
      <c r="HPJ124" s="220"/>
      <c r="HPK124" s="220"/>
      <c r="HPL124" s="220"/>
      <c r="HPM124" s="220"/>
      <c r="HPN124" s="220"/>
      <c r="HPO124" s="220"/>
      <c r="HPP124" s="220"/>
      <c r="HPQ124" s="220"/>
      <c r="HPR124" s="220"/>
      <c r="HPS124" s="220"/>
      <c r="HPT124" s="220"/>
      <c r="HPU124" s="220"/>
      <c r="HPV124" s="220"/>
      <c r="HPW124" s="220"/>
      <c r="HPX124" s="220"/>
      <c r="HPY124" s="220"/>
      <c r="HPZ124" s="220"/>
      <c r="HQA124" s="220"/>
      <c r="HQB124" s="220"/>
      <c r="HQC124" s="220"/>
      <c r="HQD124" s="220"/>
      <c r="HQE124" s="220"/>
      <c r="HQF124" s="220"/>
      <c r="HQG124" s="220"/>
      <c r="HQH124" s="220"/>
      <c r="HQI124" s="220"/>
      <c r="HQJ124" s="220"/>
      <c r="HQK124" s="220"/>
      <c r="HQL124" s="220"/>
      <c r="HQM124" s="220"/>
      <c r="HQN124" s="220"/>
      <c r="HQO124" s="220"/>
      <c r="HQP124" s="220"/>
      <c r="HQQ124" s="220"/>
      <c r="HQR124" s="220"/>
      <c r="HQS124" s="220"/>
      <c r="HQT124" s="220"/>
      <c r="HQU124" s="220"/>
      <c r="HQV124" s="220"/>
      <c r="HQW124" s="220"/>
      <c r="HQX124" s="220"/>
      <c r="HQY124" s="220"/>
      <c r="HQZ124" s="220"/>
      <c r="HRA124" s="220"/>
      <c r="HRB124" s="220"/>
      <c r="HRC124" s="220"/>
      <c r="HRD124" s="220"/>
      <c r="HRE124" s="220"/>
      <c r="HRF124" s="220"/>
      <c r="HRG124" s="220"/>
      <c r="HRH124" s="220"/>
      <c r="HRI124" s="220"/>
      <c r="HRJ124" s="220"/>
      <c r="HRK124" s="220"/>
      <c r="HRL124" s="220"/>
      <c r="HRM124" s="220"/>
      <c r="HRN124" s="220"/>
      <c r="HRO124" s="220"/>
      <c r="HRP124" s="220"/>
      <c r="HRQ124" s="220"/>
      <c r="HRR124" s="220"/>
      <c r="HRS124" s="220"/>
      <c r="HRT124" s="220"/>
      <c r="HRU124" s="220"/>
      <c r="HRV124" s="220"/>
      <c r="HRW124" s="220"/>
      <c r="HRX124" s="220"/>
      <c r="HRY124" s="220"/>
      <c r="HRZ124" s="220"/>
      <c r="HSA124" s="220"/>
      <c r="HSB124" s="220"/>
      <c r="HSC124" s="220"/>
      <c r="HSD124" s="220"/>
      <c r="HSE124" s="220"/>
      <c r="HSF124" s="220"/>
      <c r="HSG124" s="220"/>
      <c r="HSH124" s="220"/>
      <c r="HSI124" s="220"/>
      <c r="HSJ124" s="220"/>
      <c r="HSK124" s="220"/>
      <c r="HSL124" s="220"/>
      <c r="HSM124" s="220"/>
      <c r="HSN124" s="220"/>
      <c r="HSO124" s="220"/>
      <c r="HSP124" s="220"/>
      <c r="HSQ124" s="220"/>
      <c r="HSR124" s="220"/>
      <c r="HSS124" s="220"/>
      <c r="HST124" s="220"/>
      <c r="HSU124" s="220"/>
      <c r="HSV124" s="220"/>
      <c r="HSW124" s="220"/>
      <c r="HSX124" s="220"/>
      <c r="HSY124" s="220"/>
      <c r="HSZ124" s="220"/>
      <c r="HTA124" s="220"/>
      <c r="HTB124" s="220"/>
      <c r="HTC124" s="220"/>
      <c r="HTD124" s="220"/>
      <c r="HTE124" s="220"/>
      <c r="HTF124" s="220"/>
      <c r="HTG124" s="220"/>
      <c r="HTH124" s="220"/>
      <c r="HTI124" s="220"/>
      <c r="HTJ124" s="220"/>
      <c r="HTK124" s="220"/>
      <c r="HTL124" s="220"/>
      <c r="HTM124" s="220"/>
      <c r="HTN124" s="220"/>
      <c r="HTO124" s="220"/>
      <c r="HTP124" s="220"/>
      <c r="HTQ124" s="220"/>
      <c r="HTR124" s="220"/>
      <c r="HTS124" s="220"/>
      <c r="HTT124" s="220"/>
      <c r="HTU124" s="220"/>
      <c r="HTV124" s="220"/>
      <c r="HTW124" s="220"/>
      <c r="HTX124" s="220"/>
      <c r="HTY124" s="220"/>
      <c r="HTZ124" s="220"/>
      <c r="HUA124" s="220"/>
      <c r="HUB124" s="220"/>
      <c r="HUC124" s="220"/>
      <c r="HUD124" s="220"/>
      <c r="HUE124" s="220"/>
      <c r="HUF124" s="220"/>
      <c r="HUG124" s="220"/>
      <c r="HUH124" s="220"/>
      <c r="HUI124" s="220"/>
      <c r="HUJ124" s="220"/>
      <c r="HUK124" s="220"/>
      <c r="HUL124" s="220"/>
      <c r="HUM124" s="220"/>
      <c r="HUN124" s="220"/>
      <c r="HUO124" s="220"/>
      <c r="HUP124" s="220"/>
      <c r="HUQ124" s="220"/>
      <c r="HUR124" s="220"/>
      <c r="HUS124" s="220"/>
      <c r="HUT124" s="220"/>
      <c r="HUU124" s="220"/>
      <c r="HUV124" s="220"/>
      <c r="HUW124" s="220"/>
      <c r="HUX124" s="220"/>
      <c r="HUY124" s="220"/>
      <c r="HUZ124" s="220"/>
      <c r="HVA124" s="220"/>
      <c r="HVB124" s="220"/>
      <c r="HVC124" s="220"/>
      <c r="HVD124" s="220"/>
      <c r="HVE124" s="220"/>
      <c r="HVF124" s="220"/>
      <c r="HVG124" s="220"/>
      <c r="HVH124" s="220"/>
      <c r="HVI124" s="220"/>
      <c r="HVJ124" s="220"/>
      <c r="HVK124" s="220"/>
      <c r="HVL124" s="220"/>
      <c r="HVM124" s="220"/>
      <c r="HVN124" s="220"/>
      <c r="HVO124" s="220"/>
      <c r="HVP124" s="220"/>
      <c r="HVQ124" s="220"/>
      <c r="HVR124" s="220"/>
      <c r="HVS124" s="220"/>
      <c r="HVT124" s="220"/>
      <c r="HVU124" s="220"/>
      <c r="HVV124" s="220"/>
      <c r="HVW124" s="220"/>
      <c r="HVX124" s="220"/>
      <c r="HVY124" s="220"/>
      <c r="HVZ124" s="220"/>
      <c r="HWA124" s="220"/>
      <c r="HWB124" s="220"/>
      <c r="HWC124" s="220"/>
      <c r="HWD124" s="220"/>
      <c r="HWE124" s="220"/>
      <c r="HWF124" s="220"/>
      <c r="HWG124" s="220"/>
      <c r="HWH124" s="220"/>
      <c r="HWI124" s="220"/>
      <c r="HWJ124" s="220"/>
      <c r="HWK124" s="220"/>
      <c r="HWL124" s="220"/>
      <c r="HWM124" s="220"/>
      <c r="HWN124" s="220"/>
      <c r="HWO124" s="220"/>
      <c r="HWP124" s="220"/>
      <c r="HWQ124" s="220"/>
      <c r="HWR124" s="220"/>
      <c r="HWS124" s="220"/>
      <c r="HWT124" s="220"/>
      <c r="HWU124" s="220"/>
      <c r="HWV124" s="220"/>
      <c r="HWW124" s="220"/>
      <c r="HWX124" s="220"/>
      <c r="HWY124" s="220"/>
      <c r="HWZ124" s="220"/>
      <c r="HXA124" s="220"/>
      <c r="HXB124" s="220"/>
      <c r="HXC124" s="220"/>
      <c r="HXD124" s="220"/>
      <c r="HXE124" s="220"/>
      <c r="HXF124" s="220"/>
      <c r="HXG124" s="220"/>
      <c r="HXH124" s="220"/>
      <c r="HXI124" s="220"/>
      <c r="HXJ124" s="220"/>
      <c r="HXK124" s="220"/>
      <c r="HXL124" s="220"/>
      <c r="HXM124" s="220"/>
      <c r="HXN124" s="220"/>
      <c r="HXO124" s="220"/>
      <c r="HXP124" s="220"/>
      <c r="HXQ124" s="220"/>
      <c r="HXR124" s="220"/>
      <c r="HXS124" s="220"/>
      <c r="HXT124" s="220"/>
      <c r="HXU124" s="220"/>
      <c r="HXV124" s="220"/>
      <c r="HXW124" s="220"/>
      <c r="HXX124" s="220"/>
      <c r="HXY124" s="220"/>
      <c r="HXZ124" s="220"/>
      <c r="HYA124" s="220"/>
      <c r="HYB124" s="220"/>
      <c r="HYC124" s="220"/>
      <c r="HYD124" s="220"/>
      <c r="HYE124" s="220"/>
      <c r="HYF124" s="220"/>
      <c r="HYG124" s="220"/>
      <c r="HYH124" s="220"/>
      <c r="HYI124" s="220"/>
      <c r="HYJ124" s="220"/>
      <c r="HYK124" s="220"/>
      <c r="HYL124" s="220"/>
      <c r="HYM124" s="220"/>
      <c r="HYN124" s="220"/>
      <c r="HYO124" s="220"/>
      <c r="HYP124" s="220"/>
      <c r="HYQ124" s="220"/>
      <c r="HYR124" s="220"/>
      <c r="HYS124" s="220"/>
      <c r="HYT124" s="220"/>
      <c r="HYU124" s="220"/>
      <c r="HYV124" s="220"/>
      <c r="HYW124" s="220"/>
      <c r="HYX124" s="220"/>
      <c r="HYY124" s="220"/>
      <c r="HYZ124" s="220"/>
      <c r="HZA124" s="220"/>
      <c r="HZB124" s="220"/>
      <c r="HZC124" s="220"/>
      <c r="HZD124" s="220"/>
      <c r="HZE124" s="220"/>
      <c r="HZF124" s="220"/>
      <c r="HZG124" s="220"/>
      <c r="HZH124" s="220"/>
      <c r="HZI124" s="220"/>
      <c r="HZJ124" s="220"/>
      <c r="HZK124" s="220"/>
      <c r="HZL124" s="220"/>
      <c r="HZM124" s="220"/>
      <c r="HZN124" s="220"/>
      <c r="HZO124" s="220"/>
      <c r="HZP124" s="220"/>
      <c r="HZQ124" s="220"/>
      <c r="HZR124" s="220"/>
      <c r="HZS124" s="220"/>
      <c r="HZT124" s="220"/>
      <c r="HZU124" s="220"/>
      <c r="HZV124" s="220"/>
      <c r="HZW124" s="220"/>
      <c r="HZX124" s="220"/>
      <c r="HZY124" s="220"/>
      <c r="HZZ124" s="220"/>
      <c r="IAA124" s="220"/>
      <c r="IAB124" s="220"/>
      <c r="IAC124" s="220"/>
      <c r="IAD124" s="220"/>
      <c r="IAE124" s="220"/>
      <c r="IAF124" s="220"/>
      <c r="IAG124" s="220"/>
      <c r="IAH124" s="220"/>
      <c r="IAI124" s="220"/>
      <c r="IAJ124" s="220"/>
      <c r="IAK124" s="220"/>
      <c r="IAL124" s="220"/>
      <c r="IAM124" s="220"/>
      <c r="IAN124" s="220"/>
      <c r="IAO124" s="220"/>
      <c r="IAP124" s="220"/>
      <c r="IAQ124" s="220"/>
      <c r="IAR124" s="220"/>
      <c r="IAS124" s="220"/>
      <c r="IAT124" s="220"/>
      <c r="IAU124" s="220"/>
      <c r="IAV124" s="220"/>
      <c r="IAW124" s="220"/>
      <c r="IAX124" s="220"/>
      <c r="IAY124" s="220"/>
      <c r="IAZ124" s="220"/>
      <c r="IBA124" s="220"/>
      <c r="IBB124" s="220"/>
      <c r="IBC124" s="220"/>
      <c r="IBD124" s="220"/>
      <c r="IBE124" s="220"/>
      <c r="IBF124" s="220"/>
      <c r="IBG124" s="220"/>
      <c r="IBH124" s="220"/>
      <c r="IBI124" s="220"/>
      <c r="IBJ124" s="220"/>
      <c r="IBK124" s="220"/>
      <c r="IBL124" s="220"/>
      <c r="IBM124" s="220"/>
      <c r="IBN124" s="220"/>
      <c r="IBO124" s="220"/>
      <c r="IBP124" s="220"/>
      <c r="IBQ124" s="220"/>
      <c r="IBR124" s="220"/>
      <c r="IBS124" s="220"/>
      <c r="IBT124" s="220"/>
      <c r="IBU124" s="220"/>
      <c r="IBV124" s="220"/>
      <c r="IBW124" s="220"/>
      <c r="IBX124" s="220"/>
      <c r="IBY124" s="220"/>
      <c r="IBZ124" s="220"/>
      <c r="ICA124" s="220"/>
      <c r="ICB124" s="220"/>
      <c r="ICC124" s="220"/>
      <c r="ICD124" s="220"/>
      <c r="ICE124" s="220"/>
      <c r="ICF124" s="220"/>
      <c r="ICG124" s="220"/>
      <c r="ICH124" s="220"/>
      <c r="ICI124" s="220"/>
      <c r="ICJ124" s="220"/>
      <c r="ICK124" s="220"/>
      <c r="ICL124" s="220"/>
      <c r="ICM124" s="220"/>
      <c r="ICN124" s="220"/>
      <c r="ICO124" s="220"/>
      <c r="ICP124" s="220"/>
      <c r="ICQ124" s="220"/>
      <c r="ICR124" s="220"/>
      <c r="ICS124" s="220"/>
      <c r="ICT124" s="220"/>
      <c r="ICU124" s="220"/>
      <c r="ICV124" s="220"/>
      <c r="ICW124" s="220"/>
      <c r="ICX124" s="220"/>
      <c r="ICY124" s="220"/>
      <c r="ICZ124" s="220"/>
      <c r="IDA124" s="220"/>
      <c r="IDB124" s="220"/>
      <c r="IDC124" s="220"/>
      <c r="IDD124" s="220"/>
      <c r="IDE124" s="220"/>
      <c r="IDF124" s="220"/>
      <c r="IDG124" s="220"/>
      <c r="IDH124" s="220"/>
      <c r="IDI124" s="220"/>
      <c r="IDJ124" s="220"/>
      <c r="IDK124" s="220"/>
      <c r="IDL124" s="220"/>
      <c r="IDM124" s="220"/>
      <c r="IDN124" s="220"/>
      <c r="IDO124" s="220"/>
      <c r="IDP124" s="220"/>
      <c r="IDQ124" s="220"/>
      <c r="IDR124" s="220"/>
      <c r="IDS124" s="220"/>
      <c r="IDT124" s="220"/>
      <c r="IDU124" s="220"/>
      <c r="IDV124" s="220"/>
      <c r="IDW124" s="220"/>
      <c r="IDX124" s="220"/>
      <c r="IDY124" s="220"/>
      <c r="IDZ124" s="220"/>
      <c r="IEA124" s="220"/>
      <c r="IEB124" s="220"/>
      <c r="IEC124" s="220"/>
      <c r="IED124" s="220"/>
      <c r="IEE124" s="220"/>
      <c r="IEF124" s="220"/>
      <c r="IEG124" s="220"/>
      <c r="IEH124" s="220"/>
      <c r="IEI124" s="220"/>
      <c r="IEJ124" s="220"/>
      <c r="IEK124" s="220"/>
      <c r="IEL124" s="220"/>
      <c r="IEM124" s="220"/>
      <c r="IEN124" s="220"/>
      <c r="IEO124" s="220"/>
      <c r="IEP124" s="220"/>
      <c r="IEQ124" s="220"/>
      <c r="IER124" s="220"/>
      <c r="IES124" s="220"/>
      <c r="IET124" s="220"/>
      <c r="IEU124" s="220"/>
      <c r="IEV124" s="220"/>
      <c r="IEW124" s="220"/>
      <c r="IEX124" s="220"/>
      <c r="IEY124" s="220"/>
      <c r="IEZ124" s="220"/>
      <c r="IFA124" s="220"/>
      <c r="IFB124" s="220"/>
      <c r="IFC124" s="220"/>
      <c r="IFD124" s="220"/>
      <c r="IFE124" s="220"/>
      <c r="IFF124" s="220"/>
      <c r="IFG124" s="220"/>
      <c r="IFH124" s="220"/>
      <c r="IFI124" s="220"/>
      <c r="IFJ124" s="220"/>
      <c r="IFK124" s="220"/>
      <c r="IFL124" s="220"/>
      <c r="IFM124" s="220"/>
      <c r="IFN124" s="220"/>
      <c r="IFO124" s="220"/>
      <c r="IFP124" s="220"/>
      <c r="IFQ124" s="220"/>
      <c r="IFR124" s="220"/>
      <c r="IFS124" s="220"/>
      <c r="IFT124" s="220"/>
      <c r="IFU124" s="220"/>
      <c r="IFV124" s="220"/>
      <c r="IFW124" s="220"/>
      <c r="IFX124" s="220"/>
      <c r="IFY124" s="220"/>
      <c r="IFZ124" s="220"/>
      <c r="IGA124" s="220"/>
      <c r="IGB124" s="220"/>
      <c r="IGC124" s="220"/>
      <c r="IGD124" s="220"/>
      <c r="IGE124" s="220"/>
      <c r="IGF124" s="220"/>
      <c r="IGG124" s="220"/>
      <c r="IGH124" s="220"/>
      <c r="IGI124" s="220"/>
      <c r="IGJ124" s="220"/>
      <c r="IGK124" s="220"/>
      <c r="IGL124" s="220"/>
      <c r="IGM124" s="220"/>
      <c r="IGN124" s="220"/>
      <c r="IGO124" s="220"/>
      <c r="IGP124" s="220"/>
      <c r="IGQ124" s="220"/>
      <c r="IGR124" s="220"/>
      <c r="IGS124" s="220"/>
      <c r="IGT124" s="220"/>
      <c r="IGU124" s="220"/>
      <c r="IGV124" s="220"/>
      <c r="IGW124" s="220"/>
      <c r="IGX124" s="220"/>
      <c r="IGY124" s="220"/>
      <c r="IGZ124" s="220"/>
      <c r="IHA124" s="220"/>
      <c r="IHB124" s="220"/>
      <c r="IHC124" s="220"/>
      <c r="IHD124" s="220"/>
      <c r="IHE124" s="220"/>
      <c r="IHF124" s="220"/>
      <c r="IHG124" s="220"/>
      <c r="IHH124" s="220"/>
      <c r="IHI124" s="220"/>
      <c r="IHJ124" s="220"/>
      <c r="IHK124" s="220"/>
      <c r="IHL124" s="220"/>
      <c r="IHM124" s="220"/>
      <c r="IHN124" s="220"/>
      <c r="IHO124" s="220"/>
      <c r="IHP124" s="220"/>
      <c r="IHQ124" s="220"/>
      <c r="IHR124" s="220"/>
      <c r="IHS124" s="220"/>
      <c r="IHT124" s="220"/>
      <c r="IHU124" s="220"/>
      <c r="IHV124" s="220"/>
      <c r="IHW124" s="220"/>
      <c r="IHX124" s="220"/>
      <c r="IHY124" s="220"/>
      <c r="IHZ124" s="220"/>
      <c r="IIA124" s="220"/>
      <c r="IIB124" s="220"/>
      <c r="IIC124" s="220"/>
      <c r="IID124" s="220"/>
      <c r="IIE124" s="220"/>
      <c r="IIF124" s="220"/>
      <c r="IIG124" s="220"/>
      <c r="IIH124" s="220"/>
      <c r="III124" s="220"/>
      <c r="IIJ124" s="220"/>
      <c r="IIK124" s="220"/>
      <c r="IIL124" s="220"/>
      <c r="IIM124" s="220"/>
      <c r="IIN124" s="220"/>
      <c r="IIO124" s="220"/>
      <c r="IIP124" s="220"/>
      <c r="IIQ124" s="220"/>
      <c r="IIR124" s="220"/>
      <c r="IIS124" s="220"/>
      <c r="IIT124" s="220"/>
      <c r="IIU124" s="220"/>
      <c r="IIV124" s="220"/>
      <c r="IIW124" s="220"/>
      <c r="IIX124" s="220"/>
      <c r="IIY124" s="220"/>
      <c r="IIZ124" s="220"/>
      <c r="IJA124" s="220"/>
      <c r="IJB124" s="220"/>
      <c r="IJC124" s="220"/>
      <c r="IJD124" s="220"/>
      <c r="IJE124" s="220"/>
      <c r="IJF124" s="220"/>
      <c r="IJG124" s="220"/>
      <c r="IJH124" s="220"/>
      <c r="IJI124" s="220"/>
      <c r="IJJ124" s="220"/>
      <c r="IJK124" s="220"/>
      <c r="IJL124" s="220"/>
      <c r="IJM124" s="220"/>
      <c r="IJN124" s="220"/>
      <c r="IJO124" s="220"/>
      <c r="IJP124" s="220"/>
      <c r="IJQ124" s="220"/>
      <c r="IJR124" s="220"/>
      <c r="IJS124" s="220"/>
      <c r="IJT124" s="220"/>
      <c r="IJU124" s="220"/>
      <c r="IJV124" s="220"/>
      <c r="IJW124" s="220"/>
      <c r="IJX124" s="220"/>
      <c r="IJY124" s="220"/>
      <c r="IJZ124" s="220"/>
      <c r="IKA124" s="220"/>
      <c r="IKB124" s="220"/>
      <c r="IKC124" s="220"/>
      <c r="IKD124" s="220"/>
      <c r="IKE124" s="220"/>
      <c r="IKF124" s="220"/>
      <c r="IKG124" s="220"/>
      <c r="IKH124" s="220"/>
      <c r="IKI124" s="220"/>
      <c r="IKJ124" s="220"/>
      <c r="IKK124" s="220"/>
      <c r="IKL124" s="220"/>
      <c r="IKM124" s="220"/>
      <c r="IKN124" s="220"/>
      <c r="IKO124" s="220"/>
      <c r="IKP124" s="220"/>
      <c r="IKQ124" s="220"/>
      <c r="IKR124" s="220"/>
      <c r="IKS124" s="220"/>
      <c r="IKT124" s="220"/>
      <c r="IKU124" s="220"/>
      <c r="IKV124" s="220"/>
      <c r="IKW124" s="220"/>
      <c r="IKX124" s="220"/>
      <c r="IKY124" s="220"/>
      <c r="IKZ124" s="220"/>
      <c r="ILA124" s="220"/>
      <c r="ILB124" s="220"/>
      <c r="ILC124" s="220"/>
      <c r="ILD124" s="220"/>
      <c r="ILE124" s="220"/>
      <c r="ILF124" s="220"/>
      <c r="ILG124" s="220"/>
      <c r="ILH124" s="220"/>
      <c r="ILI124" s="220"/>
      <c r="ILJ124" s="220"/>
      <c r="ILK124" s="220"/>
      <c r="ILL124" s="220"/>
      <c r="ILM124" s="220"/>
      <c r="ILN124" s="220"/>
      <c r="ILO124" s="220"/>
      <c r="ILP124" s="220"/>
      <c r="ILQ124" s="220"/>
      <c r="ILR124" s="220"/>
      <c r="ILS124" s="220"/>
      <c r="ILT124" s="220"/>
      <c r="ILU124" s="220"/>
      <c r="ILV124" s="220"/>
      <c r="ILW124" s="220"/>
      <c r="ILX124" s="220"/>
      <c r="ILY124" s="220"/>
      <c r="ILZ124" s="220"/>
      <c r="IMA124" s="220"/>
      <c r="IMB124" s="220"/>
      <c r="IMC124" s="220"/>
      <c r="IMD124" s="220"/>
      <c r="IME124" s="220"/>
      <c r="IMF124" s="220"/>
      <c r="IMG124" s="220"/>
      <c r="IMH124" s="220"/>
      <c r="IMI124" s="220"/>
      <c r="IMJ124" s="220"/>
      <c r="IMK124" s="220"/>
      <c r="IML124" s="220"/>
      <c r="IMM124" s="220"/>
      <c r="IMN124" s="220"/>
      <c r="IMO124" s="220"/>
      <c r="IMP124" s="220"/>
      <c r="IMQ124" s="220"/>
      <c r="IMR124" s="220"/>
      <c r="IMS124" s="220"/>
      <c r="IMT124" s="220"/>
      <c r="IMU124" s="220"/>
      <c r="IMV124" s="220"/>
      <c r="IMW124" s="220"/>
      <c r="IMX124" s="220"/>
      <c r="IMY124" s="220"/>
      <c r="IMZ124" s="220"/>
      <c r="INA124" s="220"/>
      <c r="INB124" s="220"/>
      <c r="INC124" s="220"/>
      <c r="IND124" s="220"/>
      <c r="INE124" s="220"/>
      <c r="INF124" s="220"/>
      <c r="ING124" s="220"/>
      <c r="INH124" s="220"/>
      <c r="INI124" s="220"/>
      <c r="INJ124" s="220"/>
      <c r="INK124" s="220"/>
      <c r="INL124" s="220"/>
      <c r="INM124" s="220"/>
      <c r="INN124" s="220"/>
      <c r="INO124" s="220"/>
      <c r="INP124" s="220"/>
      <c r="INQ124" s="220"/>
      <c r="INR124" s="220"/>
      <c r="INS124" s="220"/>
      <c r="INT124" s="220"/>
      <c r="INU124" s="220"/>
      <c r="INV124" s="220"/>
      <c r="INW124" s="220"/>
      <c r="INX124" s="220"/>
      <c r="INY124" s="220"/>
      <c r="INZ124" s="220"/>
      <c r="IOA124" s="220"/>
      <c r="IOB124" s="220"/>
      <c r="IOC124" s="220"/>
      <c r="IOD124" s="220"/>
      <c r="IOE124" s="220"/>
      <c r="IOF124" s="220"/>
      <c r="IOG124" s="220"/>
      <c r="IOH124" s="220"/>
      <c r="IOI124" s="220"/>
      <c r="IOJ124" s="220"/>
      <c r="IOK124" s="220"/>
      <c r="IOL124" s="220"/>
      <c r="IOM124" s="220"/>
      <c r="ION124" s="220"/>
      <c r="IOO124" s="220"/>
      <c r="IOP124" s="220"/>
      <c r="IOQ124" s="220"/>
      <c r="IOR124" s="220"/>
      <c r="IOS124" s="220"/>
      <c r="IOT124" s="220"/>
      <c r="IOU124" s="220"/>
      <c r="IOV124" s="220"/>
      <c r="IOW124" s="220"/>
      <c r="IOX124" s="220"/>
      <c r="IOY124" s="220"/>
      <c r="IOZ124" s="220"/>
      <c r="IPA124" s="220"/>
      <c r="IPB124" s="220"/>
      <c r="IPC124" s="220"/>
      <c r="IPD124" s="220"/>
      <c r="IPE124" s="220"/>
      <c r="IPF124" s="220"/>
      <c r="IPG124" s="220"/>
      <c r="IPH124" s="220"/>
      <c r="IPI124" s="220"/>
      <c r="IPJ124" s="220"/>
      <c r="IPK124" s="220"/>
      <c r="IPL124" s="220"/>
      <c r="IPM124" s="220"/>
      <c r="IPN124" s="220"/>
      <c r="IPO124" s="220"/>
      <c r="IPP124" s="220"/>
      <c r="IPQ124" s="220"/>
      <c r="IPR124" s="220"/>
      <c r="IPS124" s="220"/>
      <c r="IPT124" s="220"/>
      <c r="IPU124" s="220"/>
      <c r="IPV124" s="220"/>
      <c r="IPW124" s="220"/>
      <c r="IPX124" s="220"/>
      <c r="IPY124" s="220"/>
      <c r="IPZ124" s="220"/>
      <c r="IQA124" s="220"/>
      <c r="IQB124" s="220"/>
      <c r="IQC124" s="220"/>
      <c r="IQD124" s="220"/>
      <c r="IQE124" s="220"/>
      <c r="IQF124" s="220"/>
      <c r="IQG124" s="220"/>
      <c r="IQH124" s="220"/>
      <c r="IQI124" s="220"/>
      <c r="IQJ124" s="220"/>
      <c r="IQK124" s="220"/>
      <c r="IQL124" s="220"/>
      <c r="IQM124" s="220"/>
      <c r="IQN124" s="220"/>
      <c r="IQO124" s="220"/>
      <c r="IQP124" s="220"/>
      <c r="IQQ124" s="220"/>
      <c r="IQR124" s="220"/>
      <c r="IQS124" s="220"/>
      <c r="IQT124" s="220"/>
      <c r="IQU124" s="220"/>
      <c r="IQV124" s="220"/>
      <c r="IQW124" s="220"/>
      <c r="IQX124" s="220"/>
      <c r="IQY124" s="220"/>
      <c r="IQZ124" s="220"/>
      <c r="IRA124" s="220"/>
      <c r="IRB124" s="220"/>
      <c r="IRC124" s="220"/>
      <c r="IRD124" s="220"/>
      <c r="IRE124" s="220"/>
      <c r="IRF124" s="220"/>
      <c r="IRG124" s="220"/>
      <c r="IRH124" s="220"/>
      <c r="IRI124" s="220"/>
      <c r="IRJ124" s="220"/>
      <c r="IRK124" s="220"/>
      <c r="IRL124" s="220"/>
      <c r="IRM124" s="220"/>
      <c r="IRN124" s="220"/>
      <c r="IRO124" s="220"/>
      <c r="IRP124" s="220"/>
      <c r="IRQ124" s="220"/>
      <c r="IRR124" s="220"/>
      <c r="IRS124" s="220"/>
      <c r="IRT124" s="220"/>
      <c r="IRU124" s="220"/>
      <c r="IRV124" s="220"/>
      <c r="IRW124" s="220"/>
      <c r="IRX124" s="220"/>
      <c r="IRY124" s="220"/>
      <c r="IRZ124" s="220"/>
      <c r="ISA124" s="220"/>
      <c r="ISB124" s="220"/>
      <c r="ISC124" s="220"/>
      <c r="ISD124" s="220"/>
      <c r="ISE124" s="220"/>
      <c r="ISF124" s="220"/>
      <c r="ISG124" s="220"/>
      <c r="ISH124" s="220"/>
      <c r="ISI124" s="220"/>
      <c r="ISJ124" s="220"/>
      <c r="ISK124" s="220"/>
      <c r="ISL124" s="220"/>
      <c r="ISM124" s="220"/>
      <c r="ISN124" s="220"/>
      <c r="ISO124" s="220"/>
      <c r="ISP124" s="220"/>
      <c r="ISQ124" s="220"/>
      <c r="ISR124" s="220"/>
      <c r="ISS124" s="220"/>
      <c r="IST124" s="220"/>
      <c r="ISU124" s="220"/>
      <c r="ISV124" s="220"/>
      <c r="ISW124" s="220"/>
      <c r="ISX124" s="220"/>
      <c r="ISY124" s="220"/>
      <c r="ISZ124" s="220"/>
      <c r="ITA124" s="220"/>
      <c r="ITB124" s="220"/>
      <c r="ITC124" s="220"/>
      <c r="ITD124" s="220"/>
      <c r="ITE124" s="220"/>
      <c r="ITF124" s="220"/>
      <c r="ITG124" s="220"/>
      <c r="ITH124" s="220"/>
      <c r="ITI124" s="220"/>
      <c r="ITJ124" s="220"/>
      <c r="ITK124" s="220"/>
      <c r="ITL124" s="220"/>
      <c r="ITM124" s="220"/>
      <c r="ITN124" s="220"/>
      <c r="ITO124" s="220"/>
      <c r="ITP124" s="220"/>
      <c r="ITQ124" s="220"/>
      <c r="ITR124" s="220"/>
      <c r="ITS124" s="220"/>
      <c r="ITT124" s="220"/>
      <c r="ITU124" s="220"/>
      <c r="ITV124" s="220"/>
      <c r="ITW124" s="220"/>
      <c r="ITX124" s="220"/>
      <c r="ITY124" s="220"/>
      <c r="ITZ124" s="220"/>
      <c r="IUA124" s="220"/>
      <c r="IUB124" s="220"/>
      <c r="IUC124" s="220"/>
      <c r="IUD124" s="220"/>
      <c r="IUE124" s="220"/>
      <c r="IUF124" s="220"/>
      <c r="IUG124" s="220"/>
      <c r="IUH124" s="220"/>
      <c r="IUI124" s="220"/>
      <c r="IUJ124" s="220"/>
      <c r="IUK124" s="220"/>
      <c r="IUL124" s="220"/>
      <c r="IUM124" s="220"/>
      <c r="IUN124" s="220"/>
      <c r="IUO124" s="220"/>
      <c r="IUP124" s="220"/>
      <c r="IUQ124" s="220"/>
      <c r="IUR124" s="220"/>
      <c r="IUS124" s="220"/>
      <c r="IUT124" s="220"/>
      <c r="IUU124" s="220"/>
      <c r="IUV124" s="220"/>
      <c r="IUW124" s="220"/>
      <c r="IUX124" s="220"/>
      <c r="IUY124" s="220"/>
      <c r="IUZ124" s="220"/>
      <c r="IVA124" s="220"/>
      <c r="IVB124" s="220"/>
      <c r="IVC124" s="220"/>
      <c r="IVD124" s="220"/>
      <c r="IVE124" s="220"/>
      <c r="IVF124" s="220"/>
      <c r="IVG124" s="220"/>
      <c r="IVH124" s="220"/>
      <c r="IVI124" s="220"/>
      <c r="IVJ124" s="220"/>
      <c r="IVK124" s="220"/>
      <c r="IVL124" s="220"/>
      <c r="IVM124" s="220"/>
      <c r="IVN124" s="220"/>
      <c r="IVO124" s="220"/>
      <c r="IVP124" s="220"/>
      <c r="IVQ124" s="220"/>
      <c r="IVR124" s="220"/>
      <c r="IVS124" s="220"/>
      <c r="IVT124" s="220"/>
      <c r="IVU124" s="220"/>
      <c r="IVV124" s="220"/>
      <c r="IVW124" s="220"/>
      <c r="IVX124" s="220"/>
      <c r="IVY124" s="220"/>
      <c r="IVZ124" s="220"/>
      <c r="IWA124" s="220"/>
      <c r="IWB124" s="220"/>
      <c r="IWC124" s="220"/>
      <c r="IWD124" s="220"/>
      <c r="IWE124" s="220"/>
      <c r="IWF124" s="220"/>
      <c r="IWG124" s="220"/>
      <c r="IWH124" s="220"/>
      <c r="IWI124" s="220"/>
      <c r="IWJ124" s="220"/>
      <c r="IWK124" s="220"/>
      <c r="IWL124" s="220"/>
      <c r="IWM124" s="220"/>
      <c r="IWN124" s="220"/>
      <c r="IWO124" s="220"/>
      <c r="IWP124" s="220"/>
      <c r="IWQ124" s="220"/>
      <c r="IWR124" s="220"/>
      <c r="IWS124" s="220"/>
      <c r="IWT124" s="220"/>
      <c r="IWU124" s="220"/>
      <c r="IWV124" s="220"/>
      <c r="IWW124" s="220"/>
      <c r="IWX124" s="220"/>
      <c r="IWY124" s="220"/>
      <c r="IWZ124" s="220"/>
      <c r="IXA124" s="220"/>
      <c r="IXB124" s="220"/>
      <c r="IXC124" s="220"/>
      <c r="IXD124" s="220"/>
      <c r="IXE124" s="220"/>
      <c r="IXF124" s="220"/>
      <c r="IXG124" s="220"/>
      <c r="IXH124" s="220"/>
      <c r="IXI124" s="220"/>
      <c r="IXJ124" s="220"/>
      <c r="IXK124" s="220"/>
      <c r="IXL124" s="220"/>
      <c r="IXM124" s="220"/>
      <c r="IXN124" s="220"/>
      <c r="IXO124" s="220"/>
      <c r="IXP124" s="220"/>
      <c r="IXQ124" s="220"/>
      <c r="IXR124" s="220"/>
      <c r="IXS124" s="220"/>
      <c r="IXT124" s="220"/>
      <c r="IXU124" s="220"/>
      <c r="IXV124" s="220"/>
      <c r="IXW124" s="220"/>
      <c r="IXX124" s="220"/>
      <c r="IXY124" s="220"/>
      <c r="IXZ124" s="220"/>
      <c r="IYA124" s="220"/>
      <c r="IYB124" s="220"/>
      <c r="IYC124" s="220"/>
      <c r="IYD124" s="220"/>
      <c r="IYE124" s="220"/>
      <c r="IYF124" s="220"/>
      <c r="IYG124" s="220"/>
      <c r="IYH124" s="220"/>
      <c r="IYI124" s="220"/>
      <c r="IYJ124" s="220"/>
      <c r="IYK124" s="220"/>
      <c r="IYL124" s="220"/>
      <c r="IYM124" s="220"/>
      <c r="IYN124" s="220"/>
      <c r="IYO124" s="220"/>
      <c r="IYP124" s="220"/>
      <c r="IYQ124" s="220"/>
      <c r="IYR124" s="220"/>
      <c r="IYS124" s="220"/>
      <c r="IYT124" s="220"/>
      <c r="IYU124" s="220"/>
      <c r="IYV124" s="220"/>
      <c r="IYW124" s="220"/>
      <c r="IYX124" s="220"/>
      <c r="IYY124" s="220"/>
      <c r="IYZ124" s="220"/>
      <c r="IZA124" s="220"/>
      <c r="IZB124" s="220"/>
      <c r="IZC124" s="220"/>
      <c r="IZD124" s="220"/>
      <c r="IZE124" s="220"/>
      <c r="IZF124" s="220"/>
      <c r="IZG124" s="220"/>
      <c r="IZH124" s="220"/>
      <c r="IZI124" s="220"/>
      <c r="IZJ124" s="220"/>
      <c r="IZK124" s="220"/>
      <c r="IZL124" s="220"/>
      <c r="IZM124" s="220"/>
      <c r="IZN124" s="220"/>
      <c r="IZO124" s="220"/>
      <c r="IZP124" s="220"/>
      <c r="IZQ124" s="220"/>
      <c r="IZR124" s="220"/>
      <c r="IZS124" s="220"/>
      <c r="IZT124" s="220"/>
      <c r="IZU124" s="220"/>
      <c r="IZV124" s="220"/>
      <c r="IZW124" s="220"/>
      <c r="IZX124" s="220"/>
      <c r="IZY124" s="220"/>
      <c r="IZZ124" s="220"/>
      <c r="JAA124" s="220"/>
      <c r="JAB124" s="220"/>
      <c r="JAC124" s="220"/>
      <c r="JAD124" s="220"/>
      <c r="JAE124" s="220"/>
      <c r="JAF124" s="220"/>
      <c r="JAG124" s="220"/>
      <c r="JAH124" s="220"/>
      <c r="JAI124" s="220"/>
      <c r="JAJ124" s="220"/>
      <c r="JAK124" s="220"/>
      <c r="JAL124" s="220"/>
      <c r="JAM124" s="220"/>
      <c r="JAN124" s="220"/>
      <c r="JAO124" s="220"/>
      <c r="JAP124" s="220"/>
      <c r="JAQ124" s="220"/>
      <c r="JAR124" s="220"/>
      <c r="JAS124" s="220"/>
      <c r="JAT124" s="220"/>
      <c r="JAU124" s="220"/>
      <c r="JAV124" s="220"/>
      <c r="JAW124" s="220"/>
      <c r="JAX124" s="220"/>
      <c r="JAY124" s="220"/>
      <c r="JAZ124" s="220"/>
      <c r="JBA124" s="220"/>
      <c r="JBB124" s="220"/>
      <c r="JBC124" s="220"/>
      <c r="JBD124" s="220"/>
      <c r="JBE124" s="220"/>
      <c r="JBF124" s="220"/>
      <c r="JBG124" s="220"/>
      <c r="JBH124" s="220"/>
      <c r="JBI124" s="220"/>
      <c r="JBJ124" s="220"/>
      <c r="JBK124" s="220"/>
      <c r="JBL124" s="220"/>
      <c r="JBM124" s="220"/>
      <c r="JBN124" s="220"/>
      <c r="JBO124" s="220"/>
      <c r="JBP124" s="220"/>
      <c r="JBQ124" s="220"/>
      <c r="JBR124" s="220"/>
      <c r="JBS124" s="220"/>
      <c r="JBT124" s="220"/>
      <c r="JBU124" s="220"/>
      <c r="JBV124" s="220"/>
      <c r="JBW124" s="220"/>
      <c r="JBX124" s="220"/>
      <c r="JBY124" s="220"/>
      <c r="JBZ124" s="220"/>
      <c r="JCA124" s="220"/>
      <c r="JCB124" s="220"/>
      <c r="JCC124" s="220"/>
      <c r="JCD124" s="220"/>
      <c r="JCE124" s="220"/>
      <c r="JCF124" s="220"/>
      <c r="JCG124" s="220"/>
      <c r="JCH124" s="220"/>
      <c r="JCI124" s="220"/>
      <c r="JCJ124" s="220"/>
      <c r="JCK124" s="220"/>
      <c r="JCL124" s="220"/>
      <c r="JCM124" s="220"/>
      <c r="JCN124" s="220"/>
      <c r="JCO124" s="220"/>
      <c r="JCP124" s="220"/>
      <c r="JCQ124" s="220"/>
      <c r="JCR124" s="220"/>
      <c r="JCS124" s="220"/>
      <c r="JCT124" s="220"/>
      <c r="JCU124" s="220"/>
      <c r="JCV124" s="220"/>
      <c r="JCW124" s="220"/>
      <c r="JCX124" s="220"/>
      <c r="JCY124" s="220"/>
      <c r="JCZ124" s="220"/>
      <c r="JDA124" s="220"/>
      <c r="JDB124" s="220"/>
      <c r="JDC124" s="220"/>
      <c r="JDD124" s="220"/>
      <c r="JDE124" s="220"/>
      <c r="JDF124" s="220"/>
      <c r="JDG124" s="220"/>
      <c r="JDH124" s="220"/>
      <c r="JDI124" s="220"/>
      <c r="JDJ124" s="220"/>
      <c r="JDK124" s="220"/>
      <c r="JDL124" s="220"/>
      <c r="JDM124" s="220"/>
      <c r="JDN124" s="220"/>
      <c r="JDO124" s="220"/>
      <c r="JDP124" s="220"/>
      <c r="JDQ124" s="220"/>
      <c r="JDR124" s="220"/>
      <c r="JDS124" s="220"/>
      <c r="JDT124" s="220"/>
      <c r="JDU124" s="220"/>
      <c r="JDV124" s="220"/>
      <c r="JDW124" s="220"/>
      <c r="JDX124" s="220"/>
      <c r="JDY124" s="220"/>
      <c r="JDZ124" s="220"/>
      <c r="JEA124" s="220"/>
      <c r="JEB124" s="220"/>
      <c r="JEC124" s="220"/>
      <c r="JED124" s="220"/>
      <c r="JEE124" s="220"/>
      <c r="JEF124" s="220"/>
      <c r="JEG124" s="220"/>
      <c r="JEH124" s="220"/>
      <c r="JEI124" s="220"/>
      <c r="JEJ124" s="220"/>
      <c r="JEK124" s="220"/>
      <c r="JEL124" s="220"/>
      <c r="JEM124" s="220"/>
      <c r="JEN124" s="220"/>
      <c r="JEO124" s="220"/>
      <c r="JEP124" s="220"/>
      <c r="JEQ124" s="220"/>
      <c r="JER124" s="220"/>
      <c r="JES124" s="220"/>
      <c r="JET124" s="220"/>
      <c r="JEU124" s="220"/>
      <c r="JEV124" s="220"/>
      <c r="JEW124" s="220"/>
      <c r="JEX124" s="220"/>
      <c r="JEY124" s="220"/>
      <c r="JEZ124" s="220"/>
      <c r="JFA124" s="220"/>
      <c r="JFB124" s="220"/>
      <c r="JFC124" s="220"/>
      <c r="JFD124" s="220"/>
      <c r="JFE124" s="220"/>
      <c r="JFF124" s="220"/>
      <c r="JFG124" s="220"/>
      <c r="JFH124" s="220"/>
      <c r="JFI124" s="220"/>
      <c r="JFJ124" s="220"/>
      <c r="JFK124" s="220"/>
      <c r="JFL124" s="220"/>
      <c r="JFM124" s="220"/>
      <c r="JFN124" s="220"/>
      <c r="JFO124" s="220"/>
      <c r="JFP124" s="220"/>
      <c r="JFQ124" s="220"/>
      <c r="JFR124" s="220"/>
      <c r="JFS124" s="220"/>
      <c r="JFT124" s="220"/>
      <c r="JFU124" s="220"/>
      <c r="JFV124" s="220"/>
      <c r="JFW124" s="220"/>
      <c r="JFX124" s="220"/>
      <c r="JFY124" s="220"/>
      <c r="JFZ124" s="220"/>
      <c r="JGA124" s="220"/>
      <c r="JGB124" s="220"/>
      <c r="JGC124" s="220"/>
      <c r="JGD124" s="220"/>
      <c r="JGE124" s="220"/>
      <c r="JGF124" s="220"/>
      <c r="JGG124" s="220"/>
      <c r="JGH124" s="220"/>
      <c r="JGI124" s="220"/>
      <c r="JGJ124" s="220"/>
      <c r="JGK124" s="220"/>
      <c r="JGL124" s="220"/>
      <c r="JGM124" s="220"/>
      <c r="JGN124" s="220"/>
      <c r="JGO124" s="220"/>
      <c r="JGP124" s="220"/>
      <c r="JGQ124" s="220"/>
      <c r="JGR124" s="220"/>
      <c r="JGS124" s="220"/>
      <c r="JGT124" s="220"/>
      <c r="JGU124" s="220"/>
      <c r="JGV124" s="220"/>
      <c r="JGW124" s="220"/>
      <c r="JGX124" s="220"/>
      <c r="JGY124" s="220"/>
      <c r="JGZ124" s="220"/>
      <c r="JHA124" s="220"/>
      <c r="JHB124" s="220"/>
      <c r="JHC124" s="220"/>
      <c r="JHD124" s="220"/>
      <c r="JHE124" s="220"/>
      <c r="JHF124" s="220"/>
      <c r="JHG124" s="220"/>
      <c r="JHH124" s="220"/>
      <c r="JHI124" s="220"/>
      <c r="JHJ124" s="220"/>
      <c r="JHK124" s="220"/>
      <c r="JHL124" s="220"/>
      <c r="JHM124" s="220"/>
      <c r="JHN124" s="220"/>
      <c r="JHO124" s="220"/>
      <c r="JHP124" s="220"/>
      <c r="JHQ124" s="220"/>
      <c r="JHR124" s="220"/>
      <c r="JHS124" s="220"/>
      <c r="JHT124" s="220"/>
      <c r="JHU124" s="220"/>
      <c r="JHV124" s="220"/>
      <c r="JHW124" s="220"/>
      <c r="JHX124" s="220"/>
      <c r="JHY124" s="220"/>
      <c r="JHZ124" s="220"/>
      <c r="JIA124" s="220"/>
      <c r="JIB124" s="220"/>
      <c r="JIC124" s="220"/>
      <c r="JID124" s="220"/>
      <c r="JIE124" s="220"/>
      <c r="JIF124" s="220"/>
      <c r="JIG124" s="220"/>
      <c r="JIH124" s="220"/>
      <c r="JII124" s="220"/>
      <c r="JIJ124" s="220"/>
      <c r="JIK124" s="220"/>
      <c r="JIL124" s="220"/>
      <c r="JIM124" s="220"/>
      <c r="JIN124" s="220"/>
      <c r="JIO124" s="220"/>
      <c r="JIP124" s="220"/>
      <c r="JIQ124" s="220"/>
      <c r="JIR124" s="220"/>
      <c r="JIS124" s="220"/>
      <c r="JIT124" s="220"/>
      <c r="JIU124" s="220"/>
      <c r="JIV124" s="220"/>
      <c r="JIW124" s="220"/>
      <c r="JIX124" s="220"/>
      <c r="JIY124" s="220"/>
      <c r="JIZ124" s="220"/>
      <c r="JJA124" s="220"/>
      <c r="JJB124" s="220"/>
      <c r="JJC124" s="220"/>
      <c r="JJD124" s="220"/>
      <c r="JJE124" s="220"/>
      <c r="JJF124" s="220"/>
      <c r="JJG124" s="220"/>
      <c r="JJH124" s="220"/>
      <c r="JJI124" s="220"/>
      <c r="JJJ124" s="220"/>
      <c r="JJK124" s="220"/>
      <c r="JJL124" s="220"/>
      <c r="JJM124" s="220"/>
      <c r="JJN124" s="220"/>
      <c r="JJO124" s="220"/>
      <c r="JJP124" s="220"/>
      <c r="JJQ124" s="220"/>
      <c r="JJR124" s="220"/>
      <c r="JJS124" s="220"/>
      <c r="JJT124" s="220"/>
      <c r="JJU124" s="220"/>
      <c r="JJV124" s="220"/>
      <c r="JJW124" s="220"/>
      <c r="JJX124" s="220"/>
      <c r="JJY124" s="220"/>
      <c r="JJZ124" s="220"/>
      <c r="JKA124" s="220"/>
      <c r="JKB124" s="220"/>
      <c r="JKC124" s="220"/>
      <c r="JKD124" s="220"/>
      <c r="JKE124" s="220"/>
      <c r="JKF124" s="220"/>
      <c r="JKG124" s="220"/>
      <c r="JKH124" s="220"/>
      <c r="JKI124" s="220"/>
      <c r="JKJ124" s="220"/>
      <c r="JKK124" s="220"/>
      <c r="JKL124" s="220"/>
      <c r="JKM124" s="220"/>
      <c r="JKN124" s="220"/>
      <c r="JKO124" s="220"/>
      <c r="JKP124" s="220"/>
      <c r="JKQ124" s="220"/>
      <c r="JKR124" s="220"/>
      <c r="JKS124" s="220"/>
      <c r="JKT124" s="220"/>
      <c r="JKU124" s="220"/>
      <c r="JKV124" s="220"/>
      <c r="JKW124" s="220"/>
      <c r="JKX124" s="220"/>
      <c r="JKY124" s="220"/>
      <c r="JKZ124" s="220"/>
      <c r="JLA124" s="220"/>
      <c r="JLB124" s="220"/>
      <c r="JLC124" s="220"/>
      <c r="JLD124" s="220"/>
      <c r="JLE124" s="220"/>
      <c r="JLF124" s="220"/>
      <c r="JLG124" s="220"/>
      <c r="JLH124" s="220"/>
      <c r="JLI124" s="220"/>
      <c r="JLJ124" s="220"/>
      <c r="JLK124" s="220"/>
      <c r="JLL124" s="220"/>
      <c r="JLM124" s="220"/>
      <c r="JLN124" s="220"/>
      <c r="JLO124" s="220"/>
      <c r="JLP124" s="220"/>
      <c r="JLQ124" s="220"/>
      <c r="JLR124" s="220"/>
      <c r="JLS124" s="220"/>
      <c r="JLT124" s="220"/>
      <c r="JLU124" s="220"/>
      <c r="JLV124" s="220"/>
      <c r="JLW124" s="220"/>
      <c r="JLX124" s="220"/>
      <c r="JLY124" s="220"/>
      <c r="JLZ124" s="220"/>
      <c r="JMA124" s="220"/>
      <c r="JMB124" s="220"/>
      <c r="JMC124" s="220"/>
      <c r="JMD124" s="220"/>
      <c r="JME124" s="220"/>
      <c r="JMF124" s="220"/>
      <c r="JMG124" s="220"/>
      <c r="JMH124" s="220"/>
      <c r="JMI124" s="220"/>
      <c r="JMJ124" s="220"/>
      <c r="JMK124" s="220"/>
      <c r="JML124" s="220"/>
      <c r="JMM124" s="220"/>
      <c r="JMN124" s="220"/>
      <c r="JMO124" s="220"/>
      <c r="JMP124" s="220"/>
      <c r="JMQ124" s="220"/>
      <c r="JMR124" s="220"/>
      <c r="JMS124" s="220"/>
      <c r="JMT124" s="220"/>
      <c r="JMU124" s="220"/>
      <c r="JMV124" s="220"/>
      <c r="JMW124" s="220"/>
      <c r="JMX124" s="220"/>
      <c r="JMY124" s="220"/>
      <c r="JMZ124" s="220"/>
      <c r="JNA124" s="220"/>
      <c r="JNB124" s="220"/>
      <c r="JNC124" s="220"/>
      <c r="JND124" s="220"/>
      <c r="JNE124" s="220"/>
      <c r="JNF124" s="220"/>
      <c r="JNG124" s="220"/>
      <c r="JNH124" s="220"/>
      <c r="JNI124" s="220"/>
      <c r="JNJ124" s="220"/>
      <c r="JNK124" s="220"/>
      <c r="JNL124" s="220"/>
      <c r="JNM124" s="220"/>
      <c r="JNN124" s="220"/>
      <c r="JNO124" s="220"/>
      <c r="JNP124" s="220"/>
      <c r="JNQ124" s="220"/>
      <c r="JNR124" s="220"/>
      <c r="JNS124" s="220"/>
      <c r="JNT124" s="220"/>
      <c r="JNU124" s="220"/>
      <c r="JNV124" s="220"/>
      <c r="JNW124" s="220"/>
      <c r="JNX124" s="220"/>
      <c r="JNY124" s="220"/>
      <c r="JNZ124" s="220"/>
      <c r="JOA124" s="220"/>
      <c r="JOB124" s="220"/>
      <c r="JOC124" s="220"/>
      <c r="JOD124" s="220"/>
      <c r="JOE124" s="220"/>
      <c r="JOF124" s="220"/>
      <c r="JOG124" s="220"/>
      <c r="JOH124" s="220"/>
      <c r="JOI124" s="220"/>
      <c r="JOJ124" s="220"/>
      <c r="JOK124" s="220"/>
      <c r="JOL124" s="220"/>
      <c r="JOM124" s="220"/>
      <c r="JON124" s="220"/>
      <c r="JOO124" s="220"/>
      <c r="JOP124" s="220"/>
      <c r="JOQ124" s="220"/>
      <c r="JOR124" s="220"/>
      <c r="JOS124" s="220"/>
      <c r="JOT124" s="220"/>
      <c r="JOU124" s="220"/>
      <c r="JOV124" s="220"/>
      <c r="JOW124" s="220"/>
      <c r="JOX124" s="220"/>
      <c r="JOY124" s="220"/>
      <c r="JOZ124" s="220"/>
      <c r="JPA124" s="220"/>
      <c r="JPB124" s="220"/>
      <c r="JPC124" s="220"/>
      <c r="JPD124" s="220"/>
      <c r="JPE124" s="220"/>
      <c r="JPF124" s="220"/>
      <c r="JPG124" s="220"/>
      <c r="JPH124" s="220"/>
      <c r="JPI124" s="220"/>
      <c r="JPJ124" s="220"/>
      <c r="JPK124" s="220"/>
      <c r="JPL124" s="220"/>
      <c r="JPM124" s="220"/>
      <c r="JPN124" s="220"/>
      <c r="JPO124" s="220"/>
      <c r="JPP124" s="220"/>
      <c r="JPQ124" s="220"/>
      <c r="JPR124" s="220"/>
      <c r="JPS124" s="220"/>
      <c r="JPT124" s="220"/>
      <c r="JPU124" s="220"/>
      <c r="JPV124" s="220"/>
      <c r="JPW124" s="220"/>
      <c r="JPX124" s="220"/>
      <c r="JPY124" s="220"/>
      <c r="JPZ124" s="220"/>
      <c r="JQA124" s="220"/>
      <c r="JQB124" s="220"/>
      <c r="JQC124" s="220"/>
      <c r="JQD124" s="220"/>
      <c r="JQE124" s="220"/>
      <c r="JQF124" s="220"/>
      <c r="JQG124" s="220"/>
      <c r="JQH124" s="220"/>
      <c r="JQI124" s="220"/>
      <c r="JQJ124" s="220"/>
      <c r="JQK124" s="220"/>
      <c r="JQL124" s="220"/>
      <c r="JQM124" s="220"/>
      <c r="JQN124" s="220"/>
      <c r="JQO124" s="220"/>
      <c r="JQP124" s="220"/>
      <c r="JQQ124" s="220"/>
      <c r="JQR124" s="220"/>
      <c r="JQS124" s="220"/>
      <c r="JQT124" s="220"/>
      <c r="JQU124" s="220"/>
      <c r="JQV124" s="220"/>
      <c r="JQW124" s="220"/>
      <c r="JQX124" s="220"/>
      <c r="JQY124" s="220"/>
      <c r="JQZ124" s="220"/>
      <c r="JRA124" s="220"/>
      <c r="JRB124" s="220"/>
      <c r="JRC124" s="220"/>
      <c r="JRD124" s="220"/>
      <c r="JRE124" s="220"/>
      <c r="JRF124" s="220"/>
      <c r="JRG124" s="220"/>
      <c r="JRH124" s="220"/>
      <c r="JRI124" s="220"/>
      <c r="JRJ124" s="220"/>
      <c r="JRK124" s="220"/>
      <c r="JRL124" s="220"/>
      <c r="JRM124" s="220"/>
      <c r="JRN124" s="220"/>
      <c r="JRO124" s="220"/>
      <c r="JRP124" s="220"/>
      <c r="JRQ124" s="220"/>
      <c r="JRR124" s="220"/>
      <c r="JRS124" s="220"/>
      <c r="JRT124" s="220"/>
      <c r="JRU124" s="220"/>
      <c r="JRV124" s="220"/>
      <c r="JRW124" s="220"/>
      <c r="JRX124" s="220"/>
      <c r="JRY124" s="220"/>
      <c r="JRZ124" s="220"/>
      <c r="JSA124" s="220"/>
      <c r="JSB124" s="220"/>
      <c r="JSC124" s="220"/>
      <c r="JSD124" s="220"/>
      <c r="JSE124" s="220"/>
      <c r="JSF124" s="220"/>
      <c r="JSG124" s="220"/>
      <c r="JSH124" s="220"/>
      <c r="JSI124" s="220"/>
      <c r="JSJ124" s="220"/>
      <c r="JSK124" s="220"/>
      <c r="JSL124" s="220"/>
      <c r="JSM124" s="220"/>
      <c r="JSN124" s="220"/>
      <c r="JSO124" s="220"/>
      <c r="JSP124" s="220"/>
      <c r="JSQ124" s="220"/>
      <c r="JSR124" s="220"/>
      <c r="JSS124" s="220"/>
      <c r="JST124" s="220"/>
      <c r="JSU124" s="220"/>
      <c r="JSV124" s="220"/>
      <c r="JSW124" s="220"/>
      <c r="JSX124" s="220"/>
      <c r="JSY124" s="220"/>
      <c r="JSZ124" s="220"/>
      <c r="JTA124" s="220"/>
      <c r="JTB124" s="220"/>
      <c r="JTC124" s="220"/>
      <c r="JTD124" s="220"/>
      <c r="JTE124" s="220"/>
      <c r="JTF124" s="220"/>
      <c r="JTG124" s="220"/>
      <c r="JTH124" s="220"/>
      <c r="JTI124" s="220"/>
      <c r="JTJ124" s="220"/>
      <c r="JTK124" s="220"/>
      <c r="JTL124" s="220"/>
      <c r="JTM124" s="220"/>
      <c r="JTN124" s="220"/>
      <c r="JTO124" s="220"/>
      <c r="JTP124" s="220"/>
      <c r="JTQ124" s="220"/>
      <c r="JTR124" s="220"/>
      <c r="JTS124" s="220"/>
      <c r="JTT124" s="220"/>
      <c r="JTU124" s="220"/>
      <c r="JTV124" s="220"/>
      <c r="JTW124" s="220"/>
      <c r="JTX124" s="220"/>
      <c r="JTY124" s="220"/>
      <c r="JTZ124" s="220"/>
      <c r="JUA124" s="220"/>
      <c r="JUB124" s="220"/>
      <c r="JUC124" s="220"/>
      <c r="JUD124" s="220"/>
      <c r="JUE124" s="220"/>
      <c r="JUF124" s="220"/>
      <c r="JUG124" s="220"/>
      <c r="JUH124" s="220"/>
      <c r="JUI124" s="220"/>
      <c r="JUJ124" s="220"/>
      <c r="JUK124" s="220"/>
      <c r="JUL124" s="220"/>
      <c r="JUM124" s="220"/>
      <c r="JUN124" s="220"/>
      <c r="JUO124" s="220"/>
      <c r="JUP124" s="220"/>
      <c r="JUQ124" s="220"/>
      <c r="JUR124" s="220"/>
      <c r="JUS124" s="220"/>
      <c r="JUT124" s="220"/>
      <c r="JUU124" s="220"/>
      <c r="JUV124" s="220"/>
      <c r="JUW124" s="220"/>
      <c r="JUX124" s="220"/>
      <c r="JUY124" s="220"/>
      <c r="JUZ124" s="220"/>
      <c r="JVA124" s="220"/>
      <c r="JVB124" s="220"/>
      <c r="JVC124" s="220"/>
      <c r="JVD124" s="220"/>
      <c r="JVE124" s="220"/>
      <c r="JVF124" s="220"/>
      <c r="JVG124" s="220"/>
      <c r="JVH124" s="220"/>
      <c r="JVI124" s="220"/>
      <c r="JVJ124" s="220"/>
      <c r="JVK124" s="220"/>
      <c r="JVL124" s="220"/>
      <c r="JVM124" s="220"/>
      <c r="JVN124" s="220"/>
      <c r="JVO124" s="220"/>
      <c r="JVP124" s="220"/>
      <c r="JVQ124" s="220"/>
      <c r="JVR124" s="220"/>
      <c r="JVS124" s="220"/>
      <c r="JVT124" s="220"/>
      <c r="JVU124" s="220"/>
      <c r="JVV124" s="220"/>
      <c r="JVW124" s="220"/>
      <c r="JVX124" s="220"/>
      <c r="JVY124" s="220"/>
      <c r="JVZ124" s="220"/>
      <c r="JWA124" s="220"/>
      <c r="JWB124" s="220"/>
      <c r="JWC124" s="220"/>
      <c r="JWD124" s="220"/>
      <c r="JWE124" s="220"/>
      <c r="JWF124" s="220"/>
      <c r="JWG124" s="220"/>
      <c r="JWH124" s="220"/>
      <c r="JWI124" s="220"/>
      <c r="JWJ124" s="220"/>
      <c r="JWK124" s="220"/>
      <c r="JWL124" s="220"/>
      <c r="JWM124" s="220"/>
      <c r="JWN124" s="220"/>
      <c r="JWO124" s="220"/>
      <c r="JWP124" s="220"/>
      <c r="JWQ124" s="220"/>
      <c r="JWR124" s="220"/>
      <c r="JWS124" s="220"/>
      <c r="JWT124" s="220"/>
      <c r="JWU124" s="220"/>
      <c r="JWV124" s="220"/>
      <c r="JWW124" s="220"/>
      <c r="JWX124" s="220"/>
      <c r="JWY124" s="220"/>
      <c r="JWZ124" s="220"/>
      <c r="JXA124" s="220"/>
      <c r="JXB124" s="220"/>
      <c r="JXC124" s="220"/>
      <c r="JXD124" s="220"/>
      <c r="JXE124" s="220"/>
      <c r="JXF124" s="220"/>
      <c r="JXG124" s="220"/>
      <c r="JXH124" s="220"/>
      <c r="JXI124" s="220"/>
      <c r="JXJ124" s="220"/>
      <c r="JXK124" s="220"/>
      <c r="JXL124" s="220"/>
      <c r="JXM124" s="220"/>
      <c r="JXN124" s="220"/>
      <c r="JXO124" s="220"/>
      <c r="JXP124" s="220"/>
      <c r="JXQ124" s="220"/>
      <c r="JXR124" s="220"/>
      <c r="JXS124" s="220"/>
      <c r="JXT124" s="220"/>
      <c r="JXU124" s="220"/>
      <c r="JXV124" s="220"/>
      <c r="JXW124" s="220"/>
      <c r="JXX124" s="220"/>
      <c r="JXY124" s="220"/>
      <c r="JXZ124" s="220"/>
      <c r="JYA124" s="220"/>
      <c r="JYB124" s="220"/>
      <c r="JYC124" s="220"/>
      <c r="JYD124" s="220"/>
      <c r="JYE124" s="220"/>
      <c r="JYF124" s="220"/>
      <c r="JYG124" s="220"/>
      <c r="JYH124" s="220"/>
      <c r="JYI124" s="220"/>
      <c r="JYJ124" s="220"/>
      <c r="JYK124" s="220"/>
      <c r="JYL124" s="220"/>
      <c r="JYM124" s="220"/>
      <c r="JYN124" s="220"/>
      <c r="JYO124" s="220"/>
      <c r="JYP124" s="220"/>
      <c r="JYQ124" s="220"/>
      <c r="JYR124" s="220"/>
      <c r="JYS124" s="220"/>
      <c r="JYT124" s="220"/>
      <c r="JYU124" s="220"/>
      <c r="JYV124" s="220"/>
      <c r="JYW124" s="220"/>
      <c r="JYX124" s="220"/>
      <c r="JYY124" s="220"/>
      <c r="JYZ124" s="220"/>
      <c r="JZA124" s="220"/>
      <c r="JZB124" s="220"/>
      <c r="JZC124" s="220"/>
      <c r="JZD124" s="220"/>
      <c r="JZE124" s="220"/>
      <c r="JZF124" s="220"/>
      <c r="JZG124" s="220"/>
      <c r="JZH124" s="220"/>
      <c r="JZI124" s="220"/>
      <c r="JZJ124" s="220"/>
      <c r="JZK124" s="220"/>
      <c r="JZL124" s="220"/>
      <c r="JZM124" s="220"/>
      <c r="JZN124" s="220"/>
      <c r="JZO124" s="220"/>
      <c r="JZP124" s="220"/>
      <c r="JZQ124" s="220"/>
      <c r="JZR124" s="220"/>
      <c r="JZS124" s="220"/>
      <c r="JZT124" s="220"/>
      <c r="JZU124" s="220"/>
      <c r="JZV124" s="220"/>
      <c r="JZW124" s="220"/>
      <c r="JZX124" s="220"/>
      <c r="JZY124" s="220"/>
      <c r="JZZ124" s="220"/>
      <c r="KAA124" s="220"/>
      <c r="KAB124" s="220"/>
      <c r="KAC124" s="220"/>
      <c r="KAD124" s="220"/>
      <c r="KAE124" s="220"/>
      <c r="KAF124" s="220"/>
      <c r="KAG124" s="220"/>
      <c r="KAH124" s="220"/>
      <c r="KAI124" s="220"/>
      <c r="KAJ124" s="220"/>
      <c r="KAK124" s="220"/>
      <c r="KAL124" s="220"/>
      <c r="KAM124" s="220"/>
      <c r="KAN124" s="220"/>
      <c r="KAO124" s="220"/>
      <c r="KAP124" s="220"/>
      <c r="KAQ124" s="220"/>
      <c r="KAR124" s="220"/>
      <c r="KAS124" s="220"/>
      <c r="KAT124" s="220"/>
      <c r="KAU124" s="220"/>
      <c r="KAV124" s="220"/>
      <c r="KAW124" s="220"/>
      <c r="KAX124" s="220"/>
      <c r="KAY124" s="220"/>
      <c r="KAZ124" s="220"/>
      <c r="KBA124" s="220"/>
      <c r="KBB124" s="220"/>
      <c r="KBC124" s="220"/>
      <c r="KBD124" s="220"/>
      <c r="KBE124" s="220"/>
      <c r="KBF124" s="220"/>
      <c r="KBG124" s="220"/>
      <c r="KBH124" s="220"/>
      <c r="KBI124" s="220"/>
      <c r="KBJ124" s="220"/>
      <c r="KBK124" s="220"/>
      <c r="KBL124" s="220"/>
      <c r="KBM124" s="220"/>
      <c r="KBN124" s="220"/>
      <c r="KBO124" s="220"/>
      <c r="KBP124" s="220"/>
      <c r="KBQ124" s="220"/>
      <c r="KBR124" s="220"/>
      <c r="KBS124" s="220"/>
      <c r="KBT124" s="220"/>
      <c r="KBU124" s="220"/>
      <c r="KBV124" s="220"/>
      <c r="KBW124" s="220"/>
      <c r="KBX124" s="220"/>
      <c r="KBY124" s="220"/>
      <c r="KBZ124" s="220"/>
      <c r="KCA124" s="220"/>
      <c r="KCB124" s="220"/>
      <c r="KCC124" s="220"/>
      <c r="KCD124" s="220"/>
      <c r="KCE124" s="220"/>
      <c r="KCF124" s="220"/>
      <c r="KCG124" s="220"/>
      <c r="KCH124" s="220"/>
      <c r="KCI124" s="220"/>
      <c r="KCJ124" s="220"/>
      <c r="KCK124" s="220"/>
      <c r="KCL124" s="220"/>
      <c r="KCM124" s="220"/>
      <c r="KCN124" s="220"/>
      <c r="KCO124" s="220"/>
      <c r="KCP124" s="220"/>
      <c r="KCQ124" s="220"/>
      <c r="KCR124" s="220"/>
      <c r="KCS124" s="220"/>
      <c r="KCT124" s="220"/>
      <c r="KCU124" s="220"/>
      <c r="KCV124" s="220"/>
      <c r="KCW124" s="220"/>
      <c r="KCX124" s="220"/>
      <c r="KCY124" s="220"/>
      <c r="KCZ124" s="220"/>
      <c r="KDA124" s="220"/>
      <c r="KDB124" s="220"/>
      <c r="KDC124" s="220"/>
      <c r="KDD124" s="220"/>
      <c r="KDE124" s="220"/>
      <c r="KDF124" s="220"/>
      <c r="KDG124" s="220"/>
      <c r="KDH124" s="220"/>
      <c r="KDI124" s="220"/>
      <c r="KDJ124" s="220"/>
      <c r="KDK124" s="220"/>
      <c r="KDL124" s="220"/>
      <c r="KDM124" s="220"/>
      <c r="KDN124" s="220"/>
      <c r="KDO124" s="220"/>
      <c r="KDP124" s="220"/>
      <c r="KDQ124" s="220"/>
      <c r="KDR124" s="220"/>
      <c r="KDS124" s="220"/>
      <c r="KDT124" s="220"/>
      <c r="KDU124" s="220"/>
      <c r="KDV124" s="220"/>
      <c r="KDW124" s="220"/>
      <c r="KDX124" s="220"/>
      <c r="KDY124" s="220"/>
      <c r="KDZ124" s="220"/>
      <c r="KEA124" s="220"/>
      <c r="KEB124" s="220"/>
      <c r="KEC124" s="220"/>
      <c r="KED124" s="220"/>
      <c r="KEE124" s="220"/>
      <c r="KEF124" s="220"/>
      <c r="KEG124" s="220"/>
      <c r="KEH124" s="220"/>
      <c r="KEI124" s="220"/>
      <c r="KEJ124" s="220"/>
      <c r="KEK124" s="220"/>
      <c r="KEL124" s="220"/>
      <c r="KEM124" s="220"/>
      <c r="KEN124" s="220"/>
      <c r="KEO124" s="220"/>
      <c r="KEP124" s="220"/>
      <c r="KEQ124" s="220"/>
      <c r="KER124" s="220"/>
      <c r="KES124" s="220"/>
      <c r="KET124" s="220"/>
      <c r="KEU124" s="220"/>
      <c r="KEV124" s="220"/>
      <c r="KEW124" s="220"/>
      <c r="KEX124" s="220"/>
      <c r="KEY124" s="220"/>
      <c r="KEZ124" s="220"/>
      <c r="KFA124" s="220"/>
      <c r="KFB124" s="220"/>
      <c r="KFC124" s="220"/>
      <c r="KFD124" s="220"/>
      <c r="KFE124" s="220"/>
      <c r="KFF124" s="220"/>
      <c r="KFG124" s="220"/>
      <c r="KFH124" s="220"/>
      <c r="KFI124" s="220"/>
      <c r="KFJ124" s="220"/>
      <c r="KFK124" s="220"/>
      <c r="KFL124" s="220"/>
      <c r="KFM124" s="220"/>
      <c r="KFN124" s="220"/>
      <c r="KFO124" s="220"/>
      <c r="KFP124" s="220"/>
      <c r="KFQ124" s="220"/>
      <c r="KFR124" s="220"/>
      <c r="KFS124" s="220"/>
      <c r="KFT124" s="220"/>
      <c r="KFU124" s="220"/>
      <c r="KFV124" s="220"/>
      <c r="KFW124" s="220"/>
      <c r="KFX124" s="220"/>
      <c r="KFY124" s="220"/>
      <c r="KFZ124" s="220"/>
      <c r="KGA124" s="220"/>
      <c r="KGB124" s="220"/>
      <c r="KGC124" s="220"/>
      <c r="KGD124" s="220"/>
      <c r="KGE124" s="220"/>
      <c r="KGF124" s="220"/>
      <c r="KGG124" s="220"/>
      <c r="KGH124" s="220"/>
      <c r="KGI124" s="220"/>
      <c r="KGJ124" s="220"/>
      <c r="KGK124" s="220"/>
      <c r="KGL124" s="220"/>
      <c r="KGM124" s="220"/>
      <c r="KGN124" s="220"/>
      <c r="KGO124" s="220"/>
      <c r="KGP124" s="220"/>
      <c r="KGQ124" s="220"/>
      <c r="KGR124" s="220"/>
      <c r="KGS124" s="220"/>
      <c r="KGT124" s="220"/>
      <c r="KGU124" s="220"/>
      <c r="KGV124" s="220"/>
      <c r="KGW124" s="220"/>
      <c r="KGX124" s="220"/>
      <c r="KGY124" s="220"/>
      <c r="KGZ124" s="220"/>
      <c r="KHA124" s="220"/>
      <c r="KHB124" s="220"/>
      <c r="KHC124" s="220"/>
      <c r="KHD124" s="220"/>
      <c r="KHE124" s="220"/>
      <c r="KHF124" s="220"/>
      <c r="KHG124" s="220"/>
      <c r="KHH124" s="220"/>
      <c r="KHI124" s="220"/>
      <c r="KHJ124" s="220"/>
      <c r="KHK124" s="220"/>
      <c r="KHL124" s="220"/>
      <c r="KHM124" s="220"/>
      <c r="KHN124" s="220"/>
      <c r="KHO124" s="220"/>
      <c r="KHP124" s="220"/>
      <c r="KHQ124" s="220"/>
      <c r="KHR124" s="220"/>
      <c r="KHS124" s="220"/>
      <c r="KHT124" s="220"/>
      <c r="KHU124" s="220"/>
      <c r="KHV124" s="220"/>
      <c r="KHW124" s="220"/>
      <c r="KHX124" s="220"/>
      <c r="KHY124" s="220"/>
      <c r="KHZ124" s="220"/>
      <c r="KIA124" s="220"/>
      <c r="KIB124" s="220"/>
      <c r="KIC124" s="220"/>
      <c r="KID124" s="220"/>
      <c r="KIE124" s="220"/>
      <c r="KIF124" s="220"/>
      <c r="KIG124" s="220"/>
      <c r="KIH124" s="220"/>
      <c r="KII124" s="220"/>
      <c r="KIJ124" s="220"/>
      <c r="KIK124" s="220"/>
      <c r="KIL124" s="220"/>
      <c r="KIM124" s="220"/>
      <c r="KIN124" s="220"/>
      <c r="KIO124" s="220"/>
      <c r="KIP124" s="220"/>
      <c r="KIQ124" s="220"/>
      <c r="KIR124" s="220"/>
      <c r="KIS124" s="220"/>
      <c r="KIT124" s="220"/>
      <c r="KIU124" s="220"/>
      <c r="KIV124" s="220"/>
      <c r="KIW124" s="220"/>
      <c r="KIX124" s="220"/>
      <c r="KIY124" s="220"/>
      <c r="KIZ124" s="220"/>
      <c r="KJA124" s="220"/>
      <c r="KJB124" s="220"/>
      <c r="KJC124" s="220"/>
      <c r="KJD124" s="220"/>
      <c r="KJE124" s="220"/>
      <c r="KJF124" s="220"/>
      <c r="KJG124" s="220"/>
      <c r="KJH124" s="220"/>
      <c r="KJI124" s="220"/>
      <c r="KJJ124" s="220"/>
      <c r="KJK124" s="220"/>
      <c r="KJL124" s="220"/>
      <c r="KJM124" s="220"/>
      <c r="KJN124" s="220"/>
      <c r="KJO124" s="220"/>
      <c r="KJP124" s="220"/>
      <c r="KJQ124" s="220"/>
      <c r="KJR124" s="220"/>
      <c r="KJS124" s="220"/>
      <c r="KJT124" s="220"/>
      <c r="KJU124" s="220"/>
      <c r="KJV124" s="220"/>
      <c r="KJW124" s="220"/>
      <c r="KJX124" s="220"/>
      <c r="KJY124" s="220"/>
      <c r="KJZ124" s="220"/>
      <c r="KKA124" s="220"/>
      <c r="KKB124" s="220"/>
      <c r="KKC124" s="220"/>
      <c r="KKD124" s="220"/>
      <c r="KKE124" s="220"/>
      <c r="KKF124" s="220"/>
      <c r="KKG124" s="220"/>
      <c r="KKH124" s="220"/>
      <c r="KKI124" s="220"/>
      <c r="KKJ124" s="220"/>
      <c r="KKK124" s="220"/>
      <c r="KKL124" s="220"/>
      <c r="KKM124" s="220"/>
      <c r="KKN124" s="220"/>
      <c r="KKO124" s="220"/>
      <c r="KKP124" s="220"/>
      <c r="KKQ124" s="220"/>
      <c r="KKR124" s="220"/>
      <c r="KKS124" s="220"/>
      <c r="KKT124" s="220"/>
      <c r="KKU124" s="220"/>
      <c r="KKV124" s="220"/>
      <c r="KKW124" s="220"/>
      <c r="KKX124" s="220"/>
      <c r="KKY124" s="220"/>
      <c r="KKZ124" s="220"/>
      <c r="KLA124" s="220"/>
      <c r="KLB124" s="220"/>
      <c r="KLC124" s="220"/>
      <c r="KLD124" s="220"/>
      <c r="KLE124" s="220"/>
      <c r="KLF124" s="220"/>
      <c r="KLG124" s="220"/>
      <c r="KLH124" s="220"/>
      <c r="KLI124" s="220"/>
      <c r="KLJ124" s="220"/>
      <c r="KLK124" s="220"/>
      <c r="KLL124" s="220"/>
      <c r="KLM124" s="220"/>
      <c r="KLN124" s="220"/>
      <c r="KLO124" s="220"/>
      <c r="KLP124" s="220"/>
      <c r="KLQ124" s="220"/>
      <c r="KLR124" s="220"/>
      <c r="KLS124" s="220"/>
      <c r="KLT124" s="220"/>
      <c r="KLU124" s="220"/>
      <c r="KLV124" s="220"/>
      <c r="KLW124" s="220"/>
      <c r="KLX124" s="220"/>
      <c r="KLY124" s="220"/>
      <c r="KLZ124" s="220"/>
      <c r="KMA124" s="220"/>
      <c r="KMB124" s="220"/>
      <c r="KMC124" s="220"/>
      <c r="KMD124" s="220"/>
      <c r="KME124" s="220"/>
      <c r="KMF124" s="220"/>
      <c r="KMG124" s="220"/>
      <c r="KMH124" s="220"/>
      <c r="KMI124" s="220"/>
      <c r="KMJ124" s="220"/>
      <c r="KMK124" s="220"/>
      <c r="KML124" s="220"/>
      <c r="KMM124" s="220"/>
      <c r="KMN124" s="220"/>
      <c r="KMO124" s="220"/>
      <c r="KMP124" s="220"/>
      <c r="KMQ124" s="220"/>
      <c r="KMR124" s="220"/>
      <c r="KMS124" s="220"/>
      <c r="KMT124" s="220"/>
      <c r="KMU124" s="220"/>
      <c r="KMV124" s="220"/>
      <c r="KMW124" s="220"/>
      <c r="KMX124" s="220"/>
      <c r="KMY124" s="220"/>
      <c r="KMZ124" s="220"/>
      <c r="KNA124" s="220"/>
      <c r="KNB124" s="220"/>
      <c r="KNC124" s="220"/>
      <c r="KND124" s="220"/>
      <c r="KNE124" s="220"/>
      <c r="KNF124" s="220"/>
      <c r="KNG124" s="220"/>
      <c r="KNH124" s="220"/>
      <c r="KNI124" s="220"/>
      <c r="KNJ124" s="220"/>
      <c r="KNK124" s="220"/>
      <c r="KNL124" s="220"/>
      <c r="KNM124" s="220"/>
      <c r="KNN124" s="220"/>
      <c r="KNO124" s="220"/>
      <c r="KNP124" s="220"/>
      <c r="KNQ124" s="220"/>
      <c r="KNR124" s="220"/>
      <c r="KNS124" s="220"/>
      <c r="KNT124" s="220"/>
      <c r="KNU124" s="220"/>
      <c r="KNV124" s="220"/>
      <c r="KNW124" s="220"/>
      <c r="KNX124" s="220"/>
      <c r="KNY124" s="220"/>
      <c r="KNZ124" s="220"/>
      <c r="KOA124" s="220"/>
      <c r="KOB124" s="220"/>
      <c r="KOC124" s="220"/>
      <c r="KOD124" s="220"/>
      <c r="KOE124" s="220"/>
      <c r="KOF124" s="220"/>
      <c r="KOG124" s="220"/>
      <c r="KOH124" s="220"/>
      <c r="KOI124" s="220"/>
      <c r="KOJ124" s="220"/>
      <c r="KOK124" s="220"/>
      <c r="KOL124" s="220"/>
      <c r="KOM124" s="220"/>
      <c r="KON124" s="220"/>
      <c r="KOO124" s="220"/>
      <c r="KOP124" s="220"/>
      <c r="KOQ124" s="220"/>
      <c r="KOR124" s="220"/>
      <c r="KOS124" s="220"/>
      <c r="KOT124" s="220"/>
      <c r="KOU124" s="220"/>
      <c r="KOV124" s="220"/>
      <c r="KOW124" s="220"/>
      <c r="KOX124" s="220"/>
      <c r="KOY124" s="220"/>
      <c r="KOZ124" s="220"/>
      <c r="KPA124" s="220"/>
      <c r="KPB124" s="220"/>
      <c r="KPC124" s="220"/>
      <c r="KPD124" s="220"/>
      <c r="KPE124" s="220"/>
      <c r="KPF124" s="220"/>
      <c r="KPG124" s="220"/>
      <c r="KPH124" s="220"/>
      <c r="KPI124" s="220"/>
      <c r="KPJ124" s="220"/>
      <c r="KPK124" s="220"/>
      <c r="KPL124" s="220"/>
      <c r="KPM124" s="220"/>
      <c r="KPN124" s="220"/>
      <c r="KPO124" s="220"/>
      <c r="KPP124" s="220"/>
      <c r="KPQ124" s="220"/>
      <c r="KPR124" s="220"/>
      <c r="KPS124" s="220"/>
      <c r="KPT124" s="220"/>
      <c r="KPU124" s="220"/>
      <c r="KPV124" s="220"/>
      <c r="KPW124" s="220"/>
      <c r="KPX124" s="220"/>
      <c r="KPY124" s="220"/>
      <c r="KPZ124" s="220"/>
      <c r="KQA124" s="220"/>
      <c r="KQB124" s="220"/>
      <c r="KQC124" s="220"/>
      <c r="KQD124" s="220"/>
      <c r="KQE124" s="220"/>
      <c r="KQF124" s="220"/>
      <c r="KQG124" s="220"/>
      <c r="KQH124" s="220"/>
      <c r="KQI124" s="220"/>
      <c r="KQJ124" s="220"/>
      <c r="KQK124" s="220"/>
      <c r="KQL124" s="220"/>
      <c r="KQM124" s="220"/>
      <c r="KQN124" s="220"/>
      <c r="KQO124" s="220"/>
      <c r="KQP124" s="220"/>
      <c r="KQQ124" s="220"/>
      <c r="KQR124" s="220"/>
      <c r="KQS124" s="220"/>
      <c r="KQT124" s="220"/>
      <c r="KQU124" s="220"/>
      <c r="KQV124" s="220"/>
      <c r="KQW124" s="220"/>
      <c r="KQX124" s="220"/>
      <c r="KQY124" s="220"/>
      <c r="KQZ124" s="220"/>
      <c r="KRA124" s="220"/>
      <c r="KRB124" s="220"/>
      <c r="KRC124" s="220"/>
      <c r="KRD124" s="220"/>
      <c r="KRE124" s="220"/>
      <c r="KRF124" s="220"/>
      <c r="KRG124" s="220"/>
      <c r="KRH124" s="220"/>
      <c r="KRI124" s="220"/>
      <c r="KRJ124" s="220"/>
      <c r="KRK124" s="220"/>
      <c r="KRL124" s="220"/>
      <c r="KRM124" s="220"/>
      <c r="KRN124" s="220"/>
      <c r="KRO124" s="220"/>
      <c r="KRP124" s="220"/>
      <c r="KRQ124" s="220"/>
      <c r="KRR124" s="220"/>
      <c r="KRS124" s="220"/>
      <c r="KRT124" s="220"/>
      <c r="KRU124" s="220"/>
      <c r="KRV124" s="220"/>
      <c r="KRW124" s="220"/>
      <c r="KRX124" s="220"/>
      <c r="KRY124" s="220"/>
      <c r="KRZ124" s="220"/>
      <c r="KSA124" s="220"/>
      <c r="KSB124" s="220"/>
      <c r="KSC124" s="220"/>
      <c r="KSD124" s="220"/>
      <c r="KSE124" s="220"/>
      <c r="KSF124" s="220"/>
      <c r="KSG124" s="220"/>
      <c r="KSH124" s="220"/>
      <c r="KSI124" s="220"/>
      <c r="KSJ124" s="220"/>
      <c r="KSK124" s="220"/>
      <c r="KSL124" s="220"/>
      <c r="KSM124" s="220"/>
      <c r="KSN124" s="220"/>
      <c r="KSO124" s="220"/>
      <c r="KSP124" s="220"/>
      <c r="KSQ124" s="220"/>
      <c r="KSR124" s="220"/>
      <c r="KSS124" s="220"/>
      <c r="KST124" s="220"/>
      <c r="KSU124" s="220"/>
      <c r="KSV124" s="220"/>
      <c r="KSW124" s="220"/>
      <c r="KSX124" s="220"/>
      <c r="KSY124" s="220"/>
      <c r="KSZ124" s="220"/>
      <c r="KTA124" s="220"/>
      <c r="KTB124" s="220"/>
      <c r="KTC124" s="220"/>
      <c r="KTD124" s="220"/>
      <c r="KTE124" s="220"/>
      <c r="KTF124" s="220"/>
      <c r="KTG124" s="220"/>
      <c r="KTH124" s="220"/>
      <c r="KTI124" s="220"/>
      <c r="KTJ124" s="220"/>
      <c r="KTK124" s="220"/>
      <c r="KTL124" s="220"/>
      <c r="KTM124" s="220"/>
      <c r="KTN124" s="220"/>
      <c r="KTO124" s="220"/>
      <c r="KTP124" s="220"/>
      <c r="KTQ124" s="220"/>
      <c r="KTR124" s="220"/>
      <c r="KTS124" s="220"/>
      <c r="KTT124" s="220"/>
      <c r="KTU124" s="220"/>
      <c r="KTV124" s="220"/>
      <c r="KTW124" s="220"/>
      <c r="KTX124" s="220"/>
      <c r="KTY124" s="220"/>
      <c r="KTZ124" s="220"/>
      <c r="KUA124" s="220"/>
      <c r="KUB124" s="220"/>
      <c r="KUC124" s="220"/>
      <c r="KUD124" s="220"/>
      <c r="KUE124" s="220"/>
      <c r="KUF124" s="220"/>
      <c r="KUG124" s="220"/>
      <c r="KUH124" s="220"/>
      <c r="KUI124" s="220"/>
      <c r="KUJ124" s="220"/>
      <c r="KUK124" s="220"/>
      <c r="KUL124" s="220"/>
      <c r="KUM124" s="220"/>
      <c r="KUN124" s="220"/>
      <c r="KUO124" s="220"/>
      <c r="KUP124" s="220"/>
      <c r="KUQ124" s="220"/>
      <c r="KUR124" s="220"/>
      <c r="KUS124" s="220"/>
      <c r="KUT124" s="220"/>
      <c r="KUU124" s="220"/>
      <c r="KUV124" s="220"/>
      <c r="KUW124" s="220"/>
      <c r="KUX124" s="220"/>
      <c r="KUY124" s="220"/>
      <c r="KUZ124" s="220"/>
      <c r="KVA124" s="220"/>
      <c r="KVB124" s="220"/>
      <c r="KVC124" s="220"/>
      <c r="KVD124" s="220"/>
      <c r="KVE124" s="220"/>
      <c r="KVF124" s="220"/>
      <c r="KVG124" s="220"/>
      <c r="KVH124" s="220"/>
      <c r="KVI124" s="220"/>
      <c r="KVJ124" s="220"/>
      <c r="KVK124" s="220"/>
      <c r="KVL124" s="220"/>
      <c r="KVM124" s="220"/>
      <c r="KVN124" s="220"/>
      <c r="KVO124" s="220"/>
      <c r="KVP124" s="220"/>
      <c r="KVQ124" s="220"/>
      <c r="KVR124" s="220"/>
      <c r="KVS124" s="220"/>
      <c r="KVT124" s="220"/>
      <c r="KVU124" s="220"/>
      <c r="KVV124" s="220"/>
      <c r="KVW124" s="220"/>
      <c r="KVX124" s="220"/>
      <c r="KVY124" s="220"/>
      <c r="KVZ124" s="220"/>
      <c r="KWA124" s="220"/>
      <c r="KWB124" s="220"/>
      <c r="KWC124" s="220"/>
      <c r="KWD124" s="220"/>
      <c r="KWE124" s="220"/>
      <c r="KWF124" s="220"/>
      <c r="KWG124" s="220"/>
      <c r="KWH124" s="220"/>
      <c r="KWI124" s="220"/>
      <c r="KWJ124" s="220"/>
      <c r="KWK124" s="220"/>
      <c r="KWL124" s="220"/>
      <c r="KWM124" s="220"/>
      <c r="KWN124" s="220"/>
      <c r="KWO124" s="220"/>
      <c r="KWP124" s="220"/>
      <c r="KWQ124" s="220"/>
      <c r="KWR124" s="220"/>
      <c r="KWS124" s="220"/>
      <c r="KWT124" s="220"/>
      <c r="KWU124" s="220"/>
      <c r="KWV124" s="220"/>
      <c r="KWW124" s="220"/>
      <c r="KWX124" s="220"/>
      <c r="KWY124" s="220"/>
      <c r="KWZ124" s="220"/>
      <c r="KXA124" s="220"/>
      <c r="KXB124" s="220"/>
      <c r="KXC124" s="220"/>
      <c r="KXD124" s="220"/>
      <c r="KXE124" s="220"/>
      <c r="KXF124" s="220"/>
      <c r="KXG124" s="220"/>
      <c r="KXH124" s="220"/>
      <c r="KXI124" s="220"/>
      <c r="KXJ124" s="220"/>
      <c r="KXK124" s="220"/>
      <c r="KXL124" s="220"/>
      <c r="KXM124" s="220"/>
      <c r="KXN124" s="220"/>
      <c r="KXO124" s="220"/>
      <c r="KXP124" s="220"/>
      <c r="KXQ124" s="220"/>
      <c r="KXR124" s="220"/>
      <c r="KXS124" s="220"/>
      <c r="KXT124" s="220"/>
      <c r="KXU124" s="220"/>
      <c r="KXV124" s="220"/>
      <c r="KXW124" s="220"/>
      <c r="KXX124" s="220"/>
      <c r="KXY124" s="220"/>
      <c r="KXZ124" s="220"/>
      <c r="KYA124" s="220"/>
      <c r="KYB124" s="220"/>
      <c r="KYC124" s="220"/>
      <c r="KYD124" s="220"/>
      <c r="KYE124" s="220"/>
      <c r="KYF124" s="220"/>
      <c r="KYG124" s="220"/>
      <c r="KYH124" s="220"/>
      <c r="KYI124" s="220"/>
      <c r="KYJ124" s="220"/>
      <c r="KYK124" s="220"/>
      <c r="KYL124" s="220"/>
      <c r="KYM124" s="220"/>
      <c r="KYN124" s="220"/>
      <c r="KYO124" s="220"/>
      <c r="KYP124" s="220"/>
      <c r="KYQ124" s="220"/>
      <c r="KYR124" s="220"/>
      <c r="KYS124" s="220"/>
      <c r="KYT124" s="220"/>
      <c r="KYU124" s="220"/>
      <c r="KYV124" s="220"/>
      <c r="KYW124" s="220"/>
      <c r="KYX124" s="220"/>
      <c r="KYY124" s="220"/>
      <c r="KYZ124" s="220"/>
      <c r="KZA124" s="220"/>
      <c r="KZB124" s="220"/>
      <c r="KZC124" s="220"/>
      <c r="KZD124" s="220"/>
      <c r="KZE124" s="220"/>
      <c r="KZF124" s="220"/>
      <c r="KZG124" s="220"/>
      <c r="KZH124" s="220"/>
      <c r="KZI124" s="220"/>
      <c r="KZJ124" s="220"/>
      <c r="KZK124" s="220"/>
      <c r="KZL124" s="220"/>
      <c r="KZM124" s="220"/>
      <c r="KZN124" s="220"/>
      <c r="KZO124" s="220"/>
      <c r="KZP124" s="220"/>
      <c r="KZQ124" s="220"/>
      <c r="KZR124" s="220"/>
      <c r="KZS124" s="220"/>
      <c r="KZT124" s="220"/>
      <c r="KZU124" s="220"/>
      <c r="KZV124" s="220"/>
      <c r="KZW124" s="220"/>
      <c r="KZX124" s="220"/>
      <c r="KZY124" s="220"/>
      <c r="KZZ124" s="220"/>
      <c r="LAA124" s="220"/>
      <c r="LAB124" s="220"/>
      <c r="LAC124" s="220"/>
      <c r="LAD124" s="220"/>
      <c r="LAE124" s="220"/>
      <c r="LAF124" s="220"/>
      <c r="LAG124" s="220"/>
      <c r="LAH124" s="220"/>
      <c r="LAI124" s="220"/>
      <c r="LAJ124" s="220"/>
      <c r="LAK124" s="220"/>
      <c r="LAL124" s="220"/>
      <c r="LAM124" s="220"/>
      <c r="LAN124" s="220"/>
      <c r="LAO124" s="220"/>
      <c r="LAP124" s="220"/>
      <c r="LAQ124" s="220"/>
      <c r="LAR124" s="220"/>
      <c r="LAS124" s="220"/>
      <c r="LAT124" s="220"/>
      <c r="LAU124" s="220"/>
      <c r="LAV124" s="220"/>
      <c r="LAW124" s="220"/>
      <c r="LAX124" s="220"/>
      <c r="LAY124" s="220"/>
      <c r="LAZ124" s="220"/>
      <c r="LBA124" s="220"/>
      <c r="LBB124" s="220"/>
      <c r="LBC124" s="220"/>
      <c r="LBD124" s="220"/>
      <c r="LBE124" s="220"/>
      <c r="LBF124" s="220"/>
      <c r="LBG124" s="220"/>
      <c r="LBH124" s="220"/>
      <c r="LBI124" s="220"/>
      <c r="LBJ124" s="220"/>
      <c r="LBK124" s="220"/>
      <c r="LBL124" s="220"/>
      <c r="LBM124" s="220"/>
      <c r="LBN124" s="220"/>
      <c r="LBO124" s="220"/>
      <c r="LBP124" s="220"/>
      <c r="LBQ124" s="220"/>
      <c r="LBR124" s="220"/>
      <c r="LBS124" s="220"/>
      <c r="LBT124" s="220"/>
      <c r="LBU124" s="220"/>
      <c r="LBV124" s="220"/>
      <c r="LBW124" s="220"/>
      <c r="LBX124" s="220"/>
      <c r="LBY124" s="220"/>
      <c r="LBZ124" s="220"/>
      <c r="LCA124" s="220"/>
      <c r="LCB124" s="220"/>
      <c r="LCC124" s="220"/>
      <c r="LCD124" s="220"/>
      <c r="LCE124" s="220"/>
      <c r="LCF124" s="220"/>
      <c r="LCG124" s="220"/>
      <c r="LCH124" s="220"/>
      <c r="LCI124" s="220"/>
      <c r="LCJ124" s="220"/>
      <c r="LCK124" s="220"/>
      <c r="LCL124" s="220"/>
      <c r="LCM124" s="220"/>
      <c r="LCN124" s="220"/>
      <c r="LCO124" s="220"/>
      <c r="LCP124" s="220"/>
      <c r="LCQ124" s="220"/>
      <c r="LCR124" s="220"/>
      <c r="LCS124" s="220"/>
      <c r="LCT124" s="220"/>
      <c r="LCU124" s="220"/>
      <c r="LCV124" s="220"/>
      <c r="LCW124" s="220"/>
      <c r="LCX124" s="220"/>
      <c r="LCY124" s="220"/>
      <c r="LCZ124" s="220"/>
      <c r="LDA124" s="220"/>
      <c r="LDB124" s="220"/>
      <c r="LDC124" s="220"/>
      <c r="LDD124" s="220"/>
      <c r="LDE124" s="220"/>
      <c r="LDF124" s="220"/>
      <c r="LDG124" s="220"/>
      <c r="LDH124" s="220"/>
      <c r="LDI124" s="220"/>
      <c r="LDJ124" s="220"/>
      <c r="LDK124" s="220"/>
      <c r="LDL124" s="220"/>
      <c r="LDM124" s="220"/>
      <c r="LDN124" s="220"/>
      <c r="LDO124" s="220"/>
      <c r="LDP124" s="220"/>
      <c r="LDQ124" s="220"/>
      <c r="LDR124" s="220"/>
      <c r="LDS124" s="220"/>
      <c r="LDT124" s="220"/>
      <c r="LDU124" s="220"/>
      <c r="LDV124" s="220"/>
      <c r="LDW124" s="220"/>
      <c r="LDX124" s="220"/>
      <c r="LDY124" s="220"/>
      <c r="LDZ124" s="220"/>
      <c r="LEA124" s="220"/>
      <c r="LEB124" s="220"/>
      <c r="LEC124" s="220"/>
      <c r="LED124" s="220"/>
      <c r="LEE124" s="220"/>
      <c r="LEF124" s="220"/>
      <c r="LEG124" s="220"/>
      <c r="LEH124" s="220"/>
      <c r="LEI124" s="220"/>
      <c r="LEJ124" s="220"/>
      <c r="LEK124" s="220"/>
      <c r="LEL124" s="220"/>
      <c r="LEM124" s="220"/>
      <c r="LEN124" s="220"/>
      <c r="LEO124" s="220"/>
      <c r="LEP124" s="220"/>
      <c r="LEQ124" s="220"/>
      <c r="LER124" s="220"/>
      <c r="LES124" s="220"/>
      <c r="LET124" s="220"/>
      <c r="LEU124" s="220"/>
      <c r="LEV124" s="220"/>
      <c r="LEW124" s="220"/>
      <c r="LEX124" s="220"/>
      <c r="LEY124" s="220"/>
      <c r="LEZ124" s="220"/>
      <c r="LFA124" s="220"/>
      <c r="LFB124" s="220"/>
      <c r="LFC124" s="220"/>
      <c r="LFD124" s="220"/>
      <c r="LFE124" s="220"/>
      <c r="LFF124" s="220"/>
      <c r="LFG124" s="220"/>
      <c r="LFH124" s="220"/>
      <c r="LFI124" s="220"/>
      <c r="LFJ124" s="220"/>
      <c r="LFK124" s="220"/>
      <c r="LFL124" s="220"/>
      <c r="LFM124" s="220"/>
      <c r="LFN124" s="220"/>
      <c r="LFO124" s="220"/>
      <c r="LFP124" s="220"/>
      <c r="LFQ124" s="220"/>
      <c r="LFR124" s="220"/>
      <c r="LFS124" s="220"/>
      <c r="LFT124" s="220"/>
      <c r="LFU124" s="220"/>
      <c r="LFV124" s="220"/>
      <c r="LFW124" s="220"/>
      <c r="LFX124" s="220"/>
      <c r="LFY124" s="220"/>
      <c r="LFZ124" s="220"/>
      <c r="LGA124" s="220"/>
      <c r="LGB124" s="220"/>
      <c r="LGC124" s="220"/>
      <c r="LGD124" s="220"/>
      <c r="LGE124" s="220"/>
      <c r="LGF124" s="220"/>
      <c r="LGG124" s="220"/>
      <c r="LGH124" s="220"/>
      <c r="LGI124" s="220"/>
      <c r="LGJ124" s="220"/>
      <c r="LGK124" s="220"/>
      <c r="LGL124" s="220"/>
      <c r="LGM124" s="220"/>
      <c r="LGN124" s="220"/>
      <c r="LGO124" s="220"/>
      <c r="LGP124" s="220"/>
      <c r="LGQ124" s="220"/>
      <c r="LGR124" s="220"/>
      <c r="LGS124" s="220"/>
      <c r="LGT124" s="220"/>
      <c r="LGU124" s="220"/>
      <c r="LGV124" s="220"/>
      <c r="LGW124" s="220"/>
      <c r="LGX124" s="220"/>
      <c r="LGY124" s="220"/>
      <c r="LGZ124" s="220"/>
      <c r="LHA124" s="220"/>
      <c r="LHB124" s="220"/>
      <c r="LHC124" s="220"/>
      <c r="LHD124" s="220"/>
      <c r="LHE124" s="220"/>
      <c r="LHF124" s="220"/>
      <c r="LHG124" s="220"/>
      <c r="LHH124" s="220"/>
      <c r="LHI124" s="220"/>
      <c r="LHJ124" s="220"/>
      <c r="LHK124" s="220"/>
      <c r="LHL124" s="220"/>
      <c r="LHM124" s="220"/>
      <c r="LHN124" s="220"/>
      <c r="LHO124" s="220"/>
      <c r="LHP124" s="220"/>
      <c r="LHQ124" s="220"/>
      <c r="LHR124" s="220"/>
      <c r="LHS124" s="220"/>
      <c r="LHT124" s="220"/>
      <c r="LHU124" s="220"/>
      <c r="LHV124" s="220"/>
      <c r="LHW124" s="220"/>
      <c r="LHX124" s="220"/>
      <c r="LHY124" s="220"/>
      <c r="LHZ124" s="220"/>
      <c r="LIA124" s="220"/>
      <c r="LIB124" s="220"/>
      <c r="LIC124" s="220"/>
      <c r="LID124" s="220"/>
      <c r="LIE124" s="220"/>
      <c r="LIF124" s="220"/>
      <c r="LIG124" s="220"/>
      <c r="LIH124" s="220"/>
      <c r="LII124" s="220"/>
      <c r="LIJ124" s="220"/>
      <c r="LIK124" s="220"/>
      <c r="LIL124" s="220"/>
      <c r="LIM124" s="220"/>
      <c r="LIN124" s="220"/>
      <c r="LIO124" s="220"/>
      <c r="LIP124" s="220"/>
      <c r="LIQ124" s="220"/>
      <c r="LIR124" s="220"/>
      <c r="LIS124" s="220"/>
      <c r="LIT124" s="220"/>
      <c r="LIU124" s="220"/>
      <c r="LIV124" s="220"/>
      <c r="LIW124" s="220"/>
      <c r="LIX124" s="220"/>
      <c r="LIY124" s="220"/>
      <c r="LIZ124" s="220"/>
      <c r="LJA124" s="220"/>
      <c r="LJB124" s="220"/>
      <c r="LJC124" s="220"/>
      <c r="LJD124" s="220"/>
      <c r="LJE124" s="220"/>
      <c r="LJF124" s="220"/>
      <c r="LJG124" s="220"/>
      <c r="LJH124" s="220"/>
      <c r="LJI124" s="220"/>
      <c r="LJJ124" s="220"/>
      <c r="LJK124" s="220"/>
      <c r="LJL124" s="220"/>
      <c r="LJM124" s="220"/>
      <c r="LJN124" s="220"/>
      <c r="LJO124" s="220"/>
      <c r="LJP124" s="220"/>
      <c r="LJQ124" s="220"/>
      <c r="LJR124" s="220"/>
      <c r="LJS124" s="220"/>
      <c r="LJT124" s="220"/>
      <c r="LJU124" s="220"/>
      <c r="LJV124" s="220"/>
      <c r="LJW124" s="220"/>
      <c r="LJX124" s="220"/>
      <c r="LJY124" s="220"/>
      <c r="LJZ124" s="220"/>
      <c r="LKA124" s="220"/>
      <c r="LKB124" s="220"/>
      <c r="LKC124" s="220"/>
      <c r="LKD124" s="220"/>
      <c r="LKE124" s="220"/>
      <c r="LKF124" s="220"/>
      <c r="LKG124" s="220"/>
      <c r="LKH124" s="220"/>
      <c r="LKI124" s="220"/>
      <c r="LKJ124" s="220"/>
      <c r="LKK124" s="220"/>
      <c r="LKL124" s="220"/>
      <c r="LKM124" s="220"/>
      <c r="LKN124" s="220"/>
      <c r="LKO124" s="220"/>
      <c r="LKP124" s="220"/>
      <c r="LKQ124" s="220"/>
      <c r="LKR124" s="220"/>
      <c r="LKS124" s="220"/>
      <c r="LKT124" s="220"/>
      <c r="LKU124" s="220"/>
      <c r="LKV124" s="220"/>
      <c r="LKW124" s="220"/>
      <c r="LKX124" s="220"/>
      <c r="LKY124" s="220"/>
      <c r="LKZ124" s="220"/>
      <c r="LLA124" s="220"/>
      <c r="LLB124" s="220"/>
      <c r="LLC124" s="220"/>
      <c r="LLD124" s="220"/>
      <c r="LLE124" s="220"/>
      <c r="LLF124" s="220"/>
      <c r="LLG124" s="220"/>
      <c r="LLH124" s="220"/>
      <c r="LLI124" s="220"/>
      <c r="LLJ124" s="220"/>
      <c r="LLK124" s="220"/>
      <c r="LLL124" s="220"/>
      <c r="LLM124" s="220"/>
      <c r="LLN124" s="220"/>
      <c r="LLO124" s="220"/>
      <c r="LLP124" s="220"/>
      <c r="LLQ124" s="220"/>
      <c r="LLR124" s="220"/>
      <c r="LLS124" s="220"/>
      <c r="LLT124" s="220"/>
      <c r="LLU124" s="220"/>
      <c r="LLV124" s="220"/>
      <c r="LLW124" s="220"/>
      <c r="LLX124" s="220"/>
      <c r="LLY124" s="220"/>
      <c r="LLZ124" s="220"/>
      <c r="LMA124" s="220"/>
      <c r="LMB124" s="220"/>
      <c r="LMC124" s="220"/>
      <c r="LMD124" s="220"/>
      <c r="LME124" s="220"/>
      <c r="LMF124" s="220"/>
      <c r="LMG124" s="220"/>
      <c r="LMH124" s="220"/>
      <c r="LMI124" s="220"/>
      <c r="LMJ124" s="220"/>
      <c r="LMK124" s="220"/>
      <c r="LML124" s="220"/>
      <c r="LMM124" s="220"/>
      <c r="LMN124" s="220"/>
      <c r="LMO124" s="220"/>
      <c r="LMP124" s="220"/>
      <c r="LMQ124" s="220"/>
      <c r="LMR124" s="220"/>
      <c r="LMS124" s="220"/>
      <c r="LMT124" s="220"/>
      <c r="LMU124" s="220"/>
      <c r="LMV124" s="220"/>
      <c r="LMW124" s="220"/>
      <c r="LMX124" s="220"/>
      <c r="LMY124" s="220"/>
      <c r="LMZ124" s="220"/>
      <c r="LNA124" s="220"/>
      <c r="LNB124" s="220"/>
      <c r="LNC124" s="220"/>
      <c r="LND124" s="220"/>
      <c r="LNE124" s="220"/>
      <c r="LNF124" s="220"/>
      <c r="LNG124" s="220"/>
      <c r="LNH124" s="220"/>
      <c r="LNI124" s="220"/>
      <c r="LNJ124" s="220"/>
      <c r="LNK124" s="220"/>
      <c r="LNL124" s="220"/>
      <c r="LNM124" s="220"/>
      <c r="LNN124" s="220"/>
      <c r="LNO124" s="220"/>
      <c r="LNP124" s="220"/>
      <c r="LNQ124" s="220"/>
      <c r="LNR124" s="220"/>
      <c r="LNS124" s="220"/>
      <c r="LNT124" s="220"/>
      <c r="LNU124" s="220"/>
      <c r="LNV124" s="220"/>
      <c r="LNW124" s="220"/>
      <c r="LNX124" s="220"/>
      <c r="LNY124" s="220"/>
      <c r="LNZ124" s="220"/>
      <c r="LOA124" s="220"/>
      <c r="LOB124" s="220"/>
      <c r="LOC124" s="220"/>
      <c r="LOD124" s="220"/>
      <c r="LOE124" s="220"/>
      <c r="LOF124" s="220"/>
      <c r="LOG124" s="220"/>
      <c r="LOH124" s="220"/>
      <c r="LOI124" s="220"/>
      <c r="LOJ124" s="220"/>
      <c r="LOK124" s="220"/>
      <c r="LOL124" s="220"/>
      <c r="LOM124" s="220"/>
      <c r="LON124" s="220"/>
      <c r="LOO124" s="220"/>
      <c r="LOP124" s="220"/>
      <c r="LOQ124" s="220"/>
      <c r="LOR124" s="220"/>
      <c r="LOS124" s="220"/>
      <c r="LOT124" s="220"/>
      <c r="LOU124" s="220"/>
      <c r="LOV124" s="220"/>
      <c r="LOW124" s="220"/>
      <c r="LOX124" s="220"/>
      <c r="LOY124" s="220"/>
      <c r="LOZ124" s="220"/>
      <c r="LPA124" s="220"/>
      <c r="LPB124" s="220"/>
      <c r="LPC124" s="220"/>
      <c r="LPD124" s="220"/>
      <c r="LPE124" s="220"/>
      <c r="LPF124" s="220"/>
      <c r="LPG124" s="220"/>
      <c r="LPH124" s="220"/>
      <c r="LPI124" s="220"/>
      <c r="LPJ124" s="220"/>
      <c r="LPK124" s="220"/>
      <c r="LPL124" s="220"/>
      <c r="LPM124" s="220"/>
      <c r="LPN124" s="220"/>
      <c r="LPO124" s="220"/>
      <c r="LPP124" s="220"/>
      <c r="LPQ124" s="220"/>
      <c r="LPR124" s="220"/>
      <c r="LPS124" s="220"/>
      <c r="LPT124" s="220"/>
      <c r="LPU124" s="220"/>
      <c r="LPV124" s="220"/>
      <c r="LPW124" s="220"/>
      <c r="LPX124" s="220"/>
      <c r="LPY124" s="220"/>
      <c r="LPZ124" s="220"/>
      <c r="LQA124" s="220"/>
      <c r="LQB124" s="220"/>
      <c r="LQC124" s="220"/>
      <c r="LQD124" s="220"/>
      <c r="LQE124" s="220"/>
      <c r="LQF124" s="220"/>
      <c r="LQG124" s="220"/>
      <c r="LQH124" s="220"/>
      <c r="LQI124" s="220"/>
      <c r="LQJ124" s="220"/>
      <c r="LQK124" s="220"/>
      <c r="LQL124" s="220"/>
      <c r="LQM124" s="220"/>
      <c r="LQN124" s="220"/>
      <c r="LQO124" s="220"/>
      <c r="LQP124" s="220"/>
      <c r="LQQ124" s="220"/>
      <c r="LQR124" s="220"/>
      <c r="LQS124" s="220"/>
      <c r="LQT124" s="220"/>
      <c r="LQU124" s="220"/>
      <c r="LQV124" s="220"/>
      <c r="LQW124" s="220"/>
      <c r="LQX124" s="220"/>
      <c r="LQY124" s="220"/>
      <c r="LQZ124" s="220"/>
      <c r="LRA124" s="220"/>
      <c r="LRB124" s="220"/>
      <c r="LRC124" s="220"/>
      <c r="LRD124" s="220"/>
      <c r="LRE124" s="220"/>
      <c r="LRF124" s="220"/>
      <c r="LRG124" s="220"/>
      <c r="LRH124" s="220"/>
      <c r="LRI124" s="220"/>
      <c r="LRJ124" s="220"/>
      <c r="LRK124" s="220"/>
      <c r="LRL124" s="220"/>
      <c r="LRM124" s="220"/>
      <c r="LRN124" s="220"/>
      <c r="LRO124" s="220"/>
      <c r="LRP124" s="220"/>
      <c r="LRQ124" s="220"/>
      <c r="LRR124" s="220"/>
      <c r="LRS124" s="220"/>
      <c r="LRT124" s="220"/>
      <c r="LRU124" s="220"/>
      <c r="LRV124" s="220"/>
      <c r="LRW124" s="220"/>
      <c r="LRX124" s="220"/>
      <c r="LRY124" s="220"/>
      <c r="LRZ124" s="220"/>
      <c r="LSA124" s="220"/>
      <c r="LSB124" s="220"/>
      <c r="LSC124" s="220"/>
      <c r="LSD124" s="220"/>
      <c r="LSE124" s="220"/>
      <c r="LSF124" s="220"/>
      <c r="LSG124" s="220"/>
      <c r="LSH124" s="220"/>
      <c r="LSI124" s="220"/>
      <c r="LSJ124" s="220"/>
      <c r="LSK124" s="220"/>
      <c r="LSL124" s="220"/>
      <c r="LSM124" s="220"/>
      <c r="LSN124" s="220"/>
      <c r="LSO124" s="220"/>
      <c r="LSP124" s="220"/>
      <c r="LSQ124" s="220"/>
      <c r="LSR124" s="220"/>
      <c r="LSS124" s="220"/>
      <c r="LST124" s="220"/>
      <c r="LSU124" s="220"/>
      <c r="LSV124" s="220"/>
      <c r="LSW124" s="220"/>
      <c r="LSX124" s="220"/>
      <c r="LSY124" s="220"/>
      <c r="LSZ124" s="220"/>
      <c r="LTA124" s="220"/>
      <c r="LTB124" s="220"/>
      <c r="LTC124" s="220"/>
      <c r="LTD124" s="220"/>
      <c r="LTE124" s="220"/>
      <c r="LTF124" s="220"/>
      <c r="LTG124" s="220"/>
      <c r="LTH124" s="220"/>
      <c r="LTI124" s="220"/>
      <c r="LTJ124" s="220"/>
      <c r="LTK124" s="220"/>
      <c r="LTL124" s="220"/>
      <c r="LTM124" s="220"/>
      <c r="LTN124" s="220"/>
      <c r="LTO124" s="220"/>
      <c r="LTP124" s="220"/>
      <c r="LTQ124" s="220"/>
      <c r="LTR124" s="220"/>
      <c r="LTS124" s="220"/>
      <c r="LTT124" s="220"/>
      <c r="LTU124" s="220"/>
      <c r="LTV124" s="220"/>
      <c r="LTW124" s="220"/>
      <c r="LTX124" s="220"/>
      <c r="LTY124" s="220"/>
      <c r="LTZ124" s="220"/>
      <c r="LUA124" s="220"/>
      <c r="LUB124" s="220"/>
      <c r="LUC124" s="220"/>
      <c r="LUD124" s="220"/>
      <c r="LUE124" s="220"/>
      <c r="LUF124" s="220"/>
      <c r="LUG124" s="220"/>
      <c r="LUH124" s="220"/>
      <c r="LUI124" s="220"/>
      <c r="LUJ124" s="220"/>
      <c r="LUK124" s="220"/>
      <c r="LUL124" s="220"/>
      <c r="LUM124" s="220"/>
      <c r="LUN124" s="220"/>
      <c r="LUO124" s="220"/>
      <c r="LUP124" s="220"/>
      <c r="LUQ124" s="220"/>
      <c r="LUR124" s="220"/>
      <c r="LUS124" s="220"/>
      <c r="LUT124" s="220"/>
      <c r="LUU124" s="220"/>
      <c r="LUV124" s="220"/>
      <c r="LUW124" s="220"/>
      <c r="LUX124" s="220"/>
      <c r="LUY124" s="220"/>
      <c r="LUZ124" s="220"/>
      <c r="LVA124" s="220"/>
      <c r="LVB124" s="220"/>
      <c r="LVC124" s="220"/>
      <c r="LVD124" s="220"/>
      <c r="LVE124" s="220"/>
      <c r="LVF124" s="220"/>
      <c r="LVG124" s="220"/>
      <c r="LVH124" s="220"/>
      <c r="LVI124" s="220"/>
      <c r="LVJ124" s="220"/>
      <c r="LVK124" s="220"/>
      <c r="LVL124" s="220"/>
      <c r="LVM124" s="220"/>
      <c r="LVN124" s="220"/>
      <c r="LVO124" s="220"/>
      <c r="LVP124" s="220"/>
      <c r="LVQ124" s="220"/>
      <c r="LVR124" s="220"/>
      <c r="LVS124" s="220"/>
      <c r="LVT124" s="220"/>
      <c r="LVU124" s="220"/>
      <c r="LVV124" s="220"/>
      <c r="LVW124" s="220"/>
      <c r="LVX124" s="220"/>
      <c r="LVY124" s="220"/>
      <c r="LVZ124" s="220"/>
      <c r="LWA124" s="220"/>
      <c r="LWB124" s="220"/>
      <c r="LWC124" s="220"/>
      <c r="LWD124" s="220"/>
      <c r="LWE124" s="220"/>
      <c r="LWF124" s="220"/>
      <c r="LWG124" s="220"/>
      <c r="LWH124" s="220"/>
      <c r="LWI124" s="220"/>
      <c r="LWJ124" s="220"/>
      <c r="LWK124" s="220"/>
      <c r="LWL124" s="220"/>
      <c r="LWM124" s="220"/>
      <c r="LWN124" s="220"/>
      <c r="LWO124" s="220"/>
      <c r="LWP124" s="220"/>
      <c r="LWQ124" s="220"/>
      <c r="LWR124" s="220"/>
      <c r="LWS124" s="220"/>
      <c r="LWT124" s="220"/>
      <c r="LWU124" s="220"/>
      <c r="LWV124" s="220"/>
      <c r="LWW124" s="220"/>
      <c r="LWX124" s="220"/>
      <c r="LWY124" s="220"/>
      <c r="LWZ124" s="220"/>
      <c r="LXA124" s="220"/>
      <c r="LXB124" s="220"/>
      <c r="LXC124" s="220"/>
      <c r="LXD124" s="220"/>
      <c r="LXE124" s="220"/>
      <c r="LXF124" s="220"/>
      <c r="LXG124" s="220"/>
      <c r="LXH124" s="220"/>
      <c r="LXI124" s="220"/>
      <c r="LXJ124" s="220"/>
      <c r="LXK124" s="220"/>
      <c r="LXL124" s="220"/>
      <c r="LXM124" s="220"/>
      <c r="LXN124" s="220"/>
      <c r="LXO124" s="220"/>
      <c r="LXP124" s="220"/>
      <c r="LXQ124" s="220"/>
      <c r="LXR124" s="220"/>
      <c r="LXS124" s="220"/>
      <c r="LXT124" s="220"/>
      <c r="LXU124" s="220"/>
      <c r="LXV124" s="220"/>
      <c r="LXW124" s="220"/>
      <c r="LXX124" s="220"/>
      <c r="LXY124" s="220"/>
      <c r="LXZ124" s="220"/>
      <c r="LYA124" s="220"/>
      <c r="LYB124" s="220"/>
      <c r="LYC124" s="220"/>
      <c r="LYD124" s="220"/>
      <c r="LYE124" s="220"/>
      <c r="LYF124" s="220"/>
      <c r="LYG124" s="220"/>
      <c r="LYH124" s="220"/>
      <c r="LYI124" s="220"/>
      <c r="LYJ124" s="220"/>
      <c r="LYK124" s="220"/>
      <c r="LYL124" s="220"/>
      <c r="LYM124" s="220"/>
      <c r="LYN124" s="220"/>
      <c r="LYO124" s="220"/>
      <c r="LYP124" s="220"/>
      <c r="LYQ124" s="220"/>
      <c r="LYR124" s="220"/>
      <c r="LYS124" s="220"/>
      <c r="LYT124" s="220"/>
      <c r="LYU124" s="220"/>
      <c r="LYV124" s="220"/>
      <c r="LYW124" s="220"/>
      <c r="LYX124" s="220"/>
      <c r="LYY124" s="220"/>
      <c r="LYZ124" s="220"/>
      <c r="LZA124" s="220"/>
      <c r="LZB124" s="220"/>
      <c r="LZC124" s="220"/>
      <c r="LZD124" s="220"/>
      <c r="LZE124" s="220"/>
      <c r="LZF124" s="220"/>
      <c r="LZG124" s="220"/>
      <c r="LZH124" s="220"/>
      <c r="LZI124" s="220"/>
      <c r="LZJ124" s="220"/>
      <c r="LZK124" s="220"/>
      <c r="LZL124" s="220"/>
      <c r="LZM124" s="220"/>
      <c r="LZN124" s="220"/>
      <c r="LZO124" s="220"/>
      <c r="LZP124" s="220"/>
      <c r="LZQ124" s="220"/>
      <c r="LZR124" s="220"/>
      <c r="LZS124" s="220"/>
      <c r="LZT124" s="220"/>
      <c r="LZU124" s="220"/>
      <c r="LZV124" s="220"/>
      <c r="LZW124" s="220"/>
      <c r="LZX124" s="220"/>
      <c r="LZY124" s="220"/>
      <c r="LZZ124" s="220"/>
      <c r="MAA124" s="220"/>
      <c r="MAB124" s="220"/>
      <c r="MAC124" s="220"/>
      <c r="MAD124" s="220"/>
      <c r="MAE124" s="220"/>
      <c r="MAF124" s="220"/>
      <c r="MAG124" s="220"/>
      <c r="MAH124" s="220"/>
      <c r="MAI124" s="220"/>
      <c r="MAJ124" s="220"/>
      <c r="MAK124" s="220"/>
      <c r="MAL124" s="220"/>
      <c r="MAM124" s="220"/>
      <c r="MAN124" s="220"/>
      <c r="MAO124" s="220"/>
      <c r="MAP124" s="220"/>
      <c r="MAQ124" s="220"/>
      <c r="MAR124" s="220"/>
      <c r="MAS124" s="220"/>
      <c r="MAT124" s="220"/>
      <c r="MAU124" s="220"/>
      <c r="MAV124" s="220"/>
      <c r="MAW124" s="220"/>
      <c r="MAX124" s="220"/>
      <c r="MAY124" s="220"/>
      <c r="MAZ124" s="220"/>
      <c r="MBA124" s="220"/>
      <c r="MBB124" s="220"/>
      <c r="MBC124" s="220"/>
      <c r="MBD124" s="220"/>
      <c r="MBE124" s="220"/>
      <c r="MBF124" s="220"/>
      <c r="MBG124" s="220"/>
      <c r="MBH124" s="220"/>
      <c r="MBI124" s="220"/>
      <c r="MBJ124" s="220"/>
      <c r="MBK124" s="220"/>
      <c r="MBL124" s="220"/>
      <c r="MBM124" s="220"/>
      <c r="MBN124" s="220"/>
      <c r="MBO124" s="220"/>
      <c r="MBP124" s="220"/>
      <c r="MBQ124" s="220"/>
      <c r="MBR124" s="220"/>
      <c r="MBS124" s="220"/>
      <c r="MBT124" s="220"/>
      <c r="MBU124" s="220"/>
      <c r="MBV124" s="220"/>
      <c r="MBW124" s="220"/>
      <c r="MBX124" s="220"/>
      <c r="MBY124" s="220"/>
      <c r="MBZ124" s="220"/>
      <c r="MCA124" s="220"/>
      <c r="MCB124" s="220"/>
      <c r="MCC124" s="220"/>
      <c r="MCD124" s="220"/>
      <c r="MCE124" s="220"/>
      <c r="MCF124" s="220"/>
      <c r="MCG124" s="220"/>
      <c r="MCH124" s="220"/>
      <c r="MCI124" s="220"/>
      <c r="MCJ124" s="220"/>
      <c r="MCK124" s="220"/>
      <c r="MCL124" s="220"/>
      <c r="MCM124" s="220"/>
      <c r="MCN124" s="220"/>
      <c r="MCO124" s="220"/>
      <c r="MCP124" s="220"/>
      <c r="MCQ124" s="220"/>
      <c r="MCR124" s="220"/>
      <c r="MCS124" s="220"/>
      <c r="MCT124" s="220"/>
      <c r="MCU124" s="220"/>
      <c r="MCV124" s="220"/>
      <c r="MCW124" s="220"/>
      <c r="MCX124" s="220"/>
      <c r="MCY124" s="220"/>
      <c r="MCZ124" s="220"/>
      <c r="MDA124" s="220"/>
      <c r="MDB124" s="220"/>
      <c r="MDC124" s="220"/>
      <c r="MDD124" s="220"/>
      <c r="MDE124" s="220"/>
      <c r="MDF124" s="220"/>
      <c r="MDG124" s="220"/>
      <c r="MDH124" s="220"/>
      <c r="MDI124" s="220"/>
      <c r="MDJ124" s="220"/>
      <c r="MDK124" s="220"/>
      <c r="MDL124" s="220"/>
      <c r="MDM124" s="220"/>
      <c r="MDN124" s="220"/>
      <c r="MDO124" s="220"/>
      <c r="MDP124" s="220"/>
      <c r="MDQ124" s="220"/>
      <c r="MDR124" s="220"/>
      <c r="MDS124" s="220"/>
      <c r="MDT124" s="220"/>
      <c r="MDU124" s="220"/>
      <c r="MDV124" s="220"/>
      <c r="MDW124" s="220"/>
      <c r="MDX124" s="220"/>
      <c r="MDY124" s="220"/>
      <c r="MDZ124" s="220"/>
      <c r="MEA124" s="220"/>
      <c r="MEB124" s="220"/>
      <c r="MEC124" s="220"/>
      <c r="MED124" s="220"/>
      <c r="MEE124" s="220"/>
      <c r="MEF124" s="220"/>
      <c r="MEG124" s="220"/>
      <c r="MEH124" s="220"/>
      <c r="MEI124" s="220"/>
      <c r="MEJ124" s="220"/>
      <c r="MEK124" s="220"/>
      <c r="MEL124" s="220"/>
      <c r="MEM124" s="220"/>
      <c r="MEN124" s="220"/>
      <c r="MEO124" s="220"/>
      <c r="MEP124" s="220"/>
      <c r="MEQ124" s="220"/>
      <c r="MER124" s="220"/>
      <c r="MES124" s="220"/>
      <c r="MET124" s="220"/>
      <c r="MEU124" s="220"/>
      <c r="MEV124" s="220"/>
      <c r="MEW124" s="220"/>
      <c r="MEX124" s="220"/>
      <c r="MEY124" s="220"/>
      <c r="MEZ124" s="220"/>
      <c r="MFA124" s="220"/>
      <c r="MFB124" s="220"/>
      <c r="MFC124" s="220"/>
      <c r="MFD124" s="220"/>
      <c r="MFE124" s="220"/>
      <c r="MFF124" s="220"/>
      <c r="MFG124" s="220"/>
      <c r="MFH124" s="220"/>
      <c r="MFI124" s="220"/>
      <c r="MFJ124" s="220"/>
      <c r="MFK124" s="220"/>
      <c r="MFL124" s="220"/>
      <c r="MFM124" s="220"/>
      <c r="MFN124" s="220"/>
      <c r="MFO124" s="220"/>
      <c r="MFP124" s="220"/>
      <c r="MFQ124" s="220"/>
      <c r="MFR124" s="220"/>
      <c r="MFS124" s="220"/>
      <c r="MFT124" s="220"/>
      <c r="MFU124" s="220"/>
      <c r="MFV124" s="220"/>
      <c r="MFW124" s="220"/>
      <c r="MFX124" s="220"/>
      <c r="MFY124" s="220"/>
      <c r="MFZ124" s="220"/>
      <c r="MGA124" s="220"/>
      <c r="MGB124" s="220"/>
      <c r="MGC124" s="220"/>
      <c r="MGD124" s="220"/>
      <c r="MGE124" s="220"/>
      <c r="MGF124" s="220"/>
      <c r="MGG124" s="220"/>
      <c r="MGH124" s="220"/>
      <c r="MGI124" s="220"/>
      <c r="MGJ124" s="220"/>
      <c r="MGK124" s="220"/>
      <c r="MGL124" s="220"/>
      <c r="MGM124" s="220"/>
      <c r="MGN124" s="220"/>
      <c r="MGO124" s="220"/>
      <c r="MGP124" s="220"/>
      <c r="MGQ124" s="220"/>
      <c r="MGR124" s="220"/>
      <c r="MGS124" s="220"/>
      <c r="MGT124" s="220"/>
      <c r="MGU124" s="220"/>
      <c r="MGV124" s="220"/>
      <c r="MGW124" s="220"/>
      <c r="MGX124" s="220"/>
      <c r="MGY124" s="220"/>
      <c r="MGZ124" s="220"/>
      <c r="MHA124" s="220"/>
      <c r="MHB124" s="220"/>
      <c r="MHC124" s="220"/>
      <c r="MHD124" s="220"/>
      <c r="MHE124" s="220"/>
      <c r="MHF124" s="220"/>
      <c r="MHG124" s="220"/>
      <c r="MHH124" s="220"/>
      <c r="MHI124" s="220"/>
      <c r="MHJ124" s="220"/>
      <c r="MHK124" s="220"/>
      <c r="MHL124" s="220"/>
      <c r="MHM124" s="220"/>
      <c r="MHN124" s="220"/>
      <c r="MHO124" s="220"/>
      <c r="MHP124" s="220"/>
      <c r="MHQ124" s="220"/>
      <c r="MHR124" s="220"/>
      <c r="MHS124" s="220"/>
      <c r="MHT124" s="220"/>
      <c r="MHU124" s="220"/>
      <c r="MHV124" s="220"/>
      <c r="MHW124" s="220"/>
      <c r="MHX124" s="220"/>
      <c r="MHY124" s="220"/>
      <c r="MHZ124" s="220"/>
      <c r="MIA124" s="220"/>
      <c r="MIB124" s="220"/>
      <c r="MIC124" s="220"/>
      <c r="MID124" s="220"/>
      <c r="MIE124" s="220"/>
      <c r="MIF124" s="220"/>
      <c r="MIG124" s="220"/>
      <c r="MIH124" s="220"/>
      <c r="MII124" s="220"/>
      <c r="MIJ124" s="220"/>
      <c r="MIK124" s="220"/>
      <c r="MIL124" s="220"/>
      <c r="MIM124" s="220"/>
      <c r="MIN124" s="220"/>
      <c r="MIO124" s="220"/>
      <c r="MIP124" s="220"/>
      <c r="MIQ124" s="220"/>
      <c r="MIR124" s="220"/>
      <c r="MIS124" s="220"/>
      <c r="MIT124" s="220"/>
      <c r="MIU124" s="220"/>
      <c r="MIV124" s="220"/>
      <c r="MIW124" s="220"/>
      <c r="MIX124" s="220"/>
      <c r="MIY124" s="220"/>
      <c r="MIZ124" s="220"/>
      <c r="MJA124" s="220"/>
      <c r="MJB124" s="220"/>
      <c r="MJC124" s="220"/>
      <c r="MJD124" s="220"/>
      <c r="MJE124" s="220"/>
      <c r="MJF124" s="220"/>
      <c r="MJG124" s="220"/>
      <c r="MJH124" s="220"/>
      <c r="MJI124" s="220"/>
      <c r="MJJ124" s="220"/>
      <c r="MJK124" s="220"/>
      <c r="MJL124" s="220"/>
      <c r="MJM124" s="220"/>
      <c r="MJN124" s="220"/>
      <c r="MJO124" s="220"/>
      <c r="MJP124" s="220"/>
      <c r="MJQ124" s="220"/>
      <c r="MJR124" s="220"/>
      <c r="MJS124" s="220"/>
      <c r="MJT124" s="220"/>
      <c r="MJU124" s="220"/>
      <c r="MJV124" s="220"/>
      <c r="MJW124" s="220"/>
      <c r="MJX124" s="220"/>
      <c r="MJY124" s="220"/>
      <c r="MJZ124" s="220"/>
      <c r="MKA124" s="220"/>
      <c r="MKB124" s="220"/>
      <c r="MKC124" s="220"/>
      <c r="MKD124" s="220"/>
      <c r="MKE124" s="220"/>
      <c r="MKF124" s="220"/>
      <c r="MKG124" s="220"/>
      <c r="MKH124" s="220"/>
      <c r="MKI124" s="220"/>
      <c r="MKJ124" s="220"/>
      <c r="MKK124" s="220"/>
      <c r="MKL124" s="220"/>
      <c r="MKM124" s="220"/>
      <c r="MKN124" s="220"/>
      <c r="MKO124" s="220"/>
      <c r="MKP124" s="220"/>
      <c r="MKQ124" s="220"/>
      <c r="MKR124" s="220"/>
      <c r="MKS124" s="220"/>
      <c r="MKT124" s="220"/>
      <c r="MKU124" s="220"/>
      <c r="MKV124" s="220"/>
      <c r="MKW124" s="220"/>
      <c r="MKX124" s="220"/>
      <c r="MKY124" s="220"/>
      <c r="MKZ124" s="220"/>
      <c r="MLA124" s="220"/>
      <c r="MLB124" s="220"/>
      <c r="MLC124" s="220"/>
      <c r="MLD124" s="220"/>
      <c r="MLE124" s="220"/>
      <c r="MLF124" s="220"/>
      <c r="MLG124" s="220"/>
      <c r="MLH124" s="220"/>
      <c r="MLI124" s="220"/>
      <c r="MLJ124" s="220"/>
      <c r="MLK124" s="220"/>
      <c r="MLL124" s="220"/>
      <c r="MLM124" s="220"/>
      <c r="MLN124" s="220"/>
      <c r="MLO124" s="220"/>
      <c r="MLP124" s="220"/>
      <c r="MLQ124" s="220"/>
      <c r="MLR124" s="220"/>
      <c r="MLS124" s="220"/>
      <c r="MLT124" s="220"/>
      <c r="MLU124" s="220"/>
      <c r="MLV124" s="220"/>
      <c r="MLW124" s="220"/>
      <c r="MLX124" s="220"/>
      <c r="MLY124" s="220"/>
      <c r="MLZ124" s="220"/>
      <c r="MMA124" s="220"/>
      <c r="MMB124" s="220"/>
      <c r="MMC124" s="220"/>
      <c r="MMD124" s="220"/>
      <c r="MME124" s="220"/>
      <c r="MMF124" s="220"/>
      <c r="MMG124" s="220"/>
      <c r="MMH124" s="220"/>
      <c r="MMI124" s="220"/>
      <c r="MMJ124" s="220"/>
      <c r="MMK124" s="220"/>
      <c r="MML124" s="220"/>
      <c r="MMM124" s="220"/>
      <c r="MMN124" s="220"/>
      <c r="MMO124" s="220"/>
      <c r="MMP124" s="220"/>
      <c r="MMQ124" s="220"/>
      <c r="MMR124" s="220"/>
      <c r="MMS124" s="220"/>
      <c r="MMT124" s="220"/>
      <c r="MMU124" s="220"/>
      <c r="MMV124" s="220"/>
      <c r="MMW124" s="220"/>
      <c r="MMX124" s="220"/>
      <c r="MMY124" s="220"/>
      <c r="MMZ124" s="220"/>
      <c r="MNA124" s="220"/>
      <c r="MNB124" s="220"/>
      <c r="MNC124" s="220"/>
      <c r="MND124" s="220"/>
      <c r="MNE124" s="220"/>
      <c r="MNF124" s="220"/>
      <c r="MNG124" s="220"/>
      <c r="MNH124" s="220"/>
      <c r="MNI124" s="220"/>
      <c r="MNJ124" s="220"/>
      <c r="MNK124" s="220"/>
      <c r="MNL124" s="220"/>
      <c r="MNM124" s="220"/>
      <c r="MNN124" s="220"/>
      <c r="MNO124" s="220"/>
      <c r="MNP124" s="220"/>
      <c r="MNQ124" s="220"/>
      <c r="MNR124" s="220"/>
      <c r="MNS124" s="220"/>
      <c r="MNT124" s="220"/>
      <c r="MNU124" s="220"/>
      <c r="MNV124" s="220"/>
      <c r="MNW124" s="220"/>
      <c r="MNX124" s="220"/>
      <c r="MNY124" s="220"/>
      <c r="MNZ124" s="220"/>
      <c r="MOA124" s="220"/>
      <c r="MOB124" s="220"/>
      <c r="MOC124" s="220"/>
      <c r="MOD124" s="220"/>
      <c r="MOE124" s="220"/>
      <c r="MOF124" s="220"/>
      <c r="MOG124" s="220"/>
      <c r="MOH124" s="220"/>
      <c r="MOI124" s="220"/>
      <c r="MOJ124" s="220"/>
      <c r="MOK124" s="220"/>
      <c r="MOL124" s="220"/>
      <c r="MOM124" s="220"/>
      <c r="MON124" s="220"/>
      <c r="MOO124" s="220"/>
      <c r="MOP124" s="220"/>
      <c r="MOQ124" s="220"/>
      <c r="MOR124" s="220"/>
      <c r="MOS124" s="220"/>
      <c r="MOT124" s="220"/>
      <c r="MOU124" s="220"/>
      <c r="MOV124" s="220"/>
      <c r="MOW124" s="220"/>
      <c r="MOX124" s="220"/>
      <c r="MOY124" s="220"/>
      <c r="MOZ124" s="220"/>
      <c r="MPA124" s="220"/>
      <c r="MPB124" s="220"/>
      <c r="MPC124" s="220"/>
      <c r="MPD124" s="220"/>
      <c r="MPE124" s="220"/>
      <c r="MPF124" s="220"/>
      <c r="MPG124" s="220"/>
      <c r="MPH124" s="220"/>
      <c r="MPI124" s="220"/>
      <c r="MPJ124" s="220"/>
      <c r="MPK124" s="220"/>
      <c r="MPL124" s="220"/>
      <c r="MPM124" s="220"/>
      <c r="MPN124" s="220"/>
      <c r="MPO124" s="220"/>
      <c r="MPP124" s="220"/>
      <c r="MPQ124" s="220"/>
      <c r="MPR124" s="220"/>
      <c r="MPS124" s="220"/>
      <c r="MPT124" s="220"/>
      <c r="MPU124" s="220"/>
      <c r="MPV124" s="220"/>
      <c r="MPW124" s="220"/>
      <c r="MPX124" s="220"/>
      <c r="MPY124" s="220"/>
      <c r="MPZ124" s="220"/>
      <c r="MQA124" s="220"/>
      <c r="MQB124" s="220"/>
      <c r="MQC124" s="220"/>
      <c r="MQD124" s="220"/>
      <c r="MQE124" s="220"/>
      <c r="MQF124" s="220"/>
      <c r="MQG124" s="220"/>
      <c r="MQH124" s="220"/>
      <c r="MQI124" s="220"/>
      <c r="MQJ124" s="220"/>
      <c r="MQK124" s="220"/>
      <c r="MQL124" s="220"/>
      <c r="MQM124" s="220"/>
      <c r="MQN124" s="220"/>
      <c r="MQO124" s="220"/>
      <c r="MQP124" s="220"/>
      <c r="MQQ124" s="220"/>
      <c r="MQR124" s="220"/>
      <c r="MQS124" s="220"/>
      <c r="MQT124" s="220"/>
      <c r="MQU124" s="220"/>
      <c r="MQV124" s="220"/>
      <c r="MQW124" s="220"/>
      <c r="MQX124" s="220"/>
      <c r="MQY124" s="220"/>
      <c r="MQZ124" s="220"/>
      <c r="MRA124" s="220"/>
      <c r="MRB124" s="220"/>
      <c r="MRC124" s="220"/>
      <c r="MRD124" s="220"/>
      <c r="MRE124" s="220"/>
      <c r="MRF124" s="220"/>
      <c r="MRG124" s="220"/>
      <c r="MRH124" s="220"/>
      <c r="MRI124" s="220"/>
      <c r="MRJ124" s="220"/>
      <c r="MRK124" s="220"/>
      <c r="MRL124" s="220"/>
      <c r="MRM124" s="220"/>
      <c r="MRN124" s="220"/>
      <c r="MRO124" s="220"/>
      <c r="MRP124" s="220"/>
      <c r="MRQ124" s="220"/>
      <c r="MRR124" s="220"/>
      <c r="MRS124" s="220"/>
      <c r="MRT124" s="220"/>
      <c r="MRU124" s="220"/>
      <c r="MRV124" s="220"/>
      <c r="MRW124" s="220"/>
      <c r="MRX124" s="220"/>
      <c r="MRY124" s="220"/>
      <c r="MRZ124" s="220"/>
      <c r="MSA124" s="220"/>
      <c r="MSB124" s="220"/>
      <c r="MSC124" s="220"/>
      <c r="MSD124" s="220"/>
      <c r="MSE124" s="220"/>
      <c r="MSF124" s="220"/>
      <c r="MSG124" s="220"/>
      <c r="MSH124" s="220"/>
      <c r="MSI124" s="220"/>
      <c r="MSJ124" s="220"/>
      <c r="MSK124" s="220"/>
      <c r="MSL124" s="220"/>
      <c r="MSM124" s="220"/>
      <c r="MSN124" s="220"/>
      <c r="MSO124" s="220"/>
      <c r="MSP124" s="220"/>
      <c r="MSQ124" s="220"/>
      <c r="MSR124" s="220"/>
      <c r="MSS124" s="220"/>
      <c r="MST124" s="220"/>
      <c r="MSU124" s="220"/>
      <c r="MSV124" s="220"/>
      <c r="MSW124" s="220"/>
      <c r="MSX124" s="220"/>
      <c r="MSY124" s="220"/>
      <c r="MSZ124" s="220"/>
      <c r="MTA124" s="220"/>
      <c r="MTB124" s="220"/>
      <c r="MTC124" s="220"/>
      <c r="MTD124" s="220"/>
      <c r="MTE124" s="220"/>
      <c r="MTF124" s="220"/>
      <c r="MTG124" s="220"/>
      <c r="MTH124" s="220"/>
      <c r="MTI124" s="220"/>
      <c r="MTJ124" s="220"/>
      <c r="MTK124" s="220"/>
      <c r="MTL124" s="220"/>
      <c r="MTM124" s="220"/>
      <c r="MTN124" s="220"/>
      <c r="MTO124" s="220"/>
      <c r="MTP124" s="220"/>
      <c r="MTQ124" s="220"/>
      <c r="MTR124" s="220"/>
      <c r="MTS124" s="220"/>
      <c r="MTT124" s="220"/>
      <c r="MTU124" s="220"/>
      <c r="MTV124" s="220"/>
      <c r="MTW124" s="220"/>
      <c r="MTX124" s="220"/>
      <c r="MTY124" s="220"/>
      <c r="MTZ124" s="220"/>
      <c r="MUA124" s="220"/>
      <c r="MUB124" s="220"/>
      <c r="MUC124" s="220"/>
      <c r="MUD124" s="220"/>
      <c r="MUE124" s="220"/>
      <c r="MUF124" s="220"/>
      <c r="MUG124" s="220"/>
      <c r="MUH124" s="220"/>
      <c r="MUI124" s="220"/>
      <c r="MUJ124" s="220"/>
      <c r="MUK124" s="220"/>
      <c r="MUL124" s="220"/>
      <c r="MUM124" s="220"/>
      <c r="MUN124" s="220"/>
      <c r="MUO124" s="220"/>
      <c r="MUP124" s="220"/>
      <c r="MUQ124" s="220"/>
      <c r="MUR124" s="220"/>
      <c r="MUS124" s="220"/>
      <c r="MUT124" s="220"/>
      <c r="MUU124" s="220"/>
      <c r="MUV124" s="220"/>
      <c r="MUW124" s="220"/>
      <c r="MUX124" s="220"/>
      <c r="MUY124" s="220"/>
      <c r="MUZ124" s="220"/>
      <c r="MVA124" s="220"/>
      <c r="MVB124" s="220"/>
      <c r="MVC124" s="220"/>
      <c r="MVD124" s="220"/>
      <c r="MVE124" s="220"/>
      <c r="MVF124" s="220"/>
      <c r="MVG124" s="220"/>
      <c r="MVH124" s="220"/>
      <c r="MVI124" s="220"/>
      <c r="MVJ124" s="220"/>
      <c r="MVK124" s="220"/>
      <c r="MVL124" s="220"/>
      <c r="MVM124" s="220"/>
      <c r="MVN124" s="220"/>
      <c r="MVO124" s="220"/>
      <c r="MVP124" s="220"/>
      <c r="MVQ124" s="220"/>
      <c r="MVR124" s="220"/>
      <c r="MVS124" s="220"/>
      <c r="MVT124" s="220"/>
      <c r="MVU124" s="220"/>
      <c r="MVV124" s="220"/>
      <c r="MVW124" s="220"/>
      <c r="MVX124" s="220"/>
      <c r="MVY124" s="220"/>
      <c r="MVZ124" s="220"/>
      <c r="MWA124" s="220"/>
      <c r="MWB124" s="220"/>
      <c r="MWC124" s="220"/>
      <c r="MWD124" s="220"/>
      <c r="MWE124" s="220"/>
      <c r="MWF124" s="220"/>
      <c r="MWG124" s="220"/>
      <c r="MWH124" s="220"/>
      <c r="MWI124" s="220"/>
      <c r="MWJ124" s="220"/>
      <c r="MWK124" s="220"/>
      <c r="MWL124" s="220"/>
      <c r="MWM124" s="220"/>
      <c r="MWN124" s="220"/>
      <c r="MWO124" s="220"/>
      <c r="MWP124" s="220"/>
      <c r="MWQ124" s="220"/>
      <c r="MWR124" s="220"/>
      <c r="MWS124" s="220"/>
      <c r="MWT124" s="220"/>
      <c r="MWU124" s="220"/>
      <c r="MWV124" s="220"/>
      <c r="MWW124" s="220"/>
      <c r="MWX124" s="220"/>
      <c r="MWY124" s="220"/>
      <c r="MWZ124" s="220"/>
      <c r="MXA124" s="220"/>
      <c r="MXB124" s="220"/>
      <c r="MXC124" s="220"/>
      <c r="MXD124" s="220"/>
      <c r="MXE124" s="220"/>
      <c r="MXF124" s="220"/>
      <c r="MXG124" s="220"/>
      <c r="MXH124" s="220"/>
      <c r="MXI124" s="220"/>
      <c r="MXJ124" s="220"/>
      <c r="MXK124" s="220"/>
      <c r="MXL124" s="220"/>
      <c r="MXM124" s="220"/>
      <c r="MXN124" s="220"/>
      <c r="MXO124" s="220"/>
      <c r="MXP124" s="220"/>
      <c r="MXQ124" s="220"/>
      <c r="MXR124" s="220"/>
      <c r="MXS124" s="220"/>
      <c r="MXT124" s="220"/>
      <c r="MXU124" s="220"/>
      <c r="MXV124" s="220"/>
      <c r="MXW124" s="220"/>
      <c r="MXX124" s="220"/>
      <c r="MXY124" s="220"/>
      <c r="MXZ124" s="220"/>
      <c r="MYA124" s="220"/>
      <c r="MYB124" s="220"/>
      <c r="MYC124" s="220"/>
      <c r="MYD124" s="220"/>
      <c r="MYE124" s="220"/>
      <c r="MYF124" s="220"/>
      <c r="MYG124" s="220"/>
      <c r="MYH124" s="220"/>
      <c r="MYI124" s="220"/>
      <c r="MYJ124" s="220"/>
      <c r="MYK124" s="220"/>
      <c r="MYL124" s="220"/>
      <c r="MYM124" s="220"/>
      <c r="MYN124" s="220"/>
      <c r="MYO124" s="220"/>
      <c r="MYP124" s="220"/>
      <c r="MYQ124" s="220"/>
      <c r="MYR124" s="220"/>
      <c r="MYS124" s="220"/>
      <c r="MYT124" s="220"/>
      <c r="MYU124" s="220"/>
      <c r="MYV124" s="220"/>
      <c r="MYW124" s="220"/>
      <c r="MYX124" s="220"/>
      <c r="MYY124" s="220"/>
      <c r="MYZ124" s="220"/>
      <c r="MZA124" s="220"/>
      <c r="MZB124" s="220"/>
      <c r="MZC124" s="220"/>
      <c r="MZD124" s="220"/>
      <c r="MZE124" s="220"/>
      <c r="MZF124" s="220"/>
      <c r="MZG124" s="220"/>
      <c r="MZH124" s="220"/>
      <c r="MZI124" s="220"/>
      <c r="MZJ124" s="220"/>
      <c r="MZK124" s="220"/>
      <c r="MZL124" s="220"/>
      <c r="MZM124" s="220"/>
      <c r="MZN124" s="220"/>
      <c r="MZO124" s="220"/>
      <c r="MZP124" s="220"/>
      <c r="MZQ124" s="220"/>
      <c r="MZR124" s="220"/>
      <c r="MZS124" s="220"/>
      <c r="MZT124" s="220"/>
      <c r="MZU124" s="220"/>
      <c r="MZV124" s="220"/>
      <c r="MZW124" s="220"/>
      <c r="MZX124" s="220"/>
      <c r="MZY124" s="220"/>
      <c r="MZZ124" s="220"/>
      <c r="NAA124" s="220"/>
      <c r="NAB124" s="220"/>
      <c r="NAC124" s="220"/>
      <c r="NAD124" s="220"/>
      <c r="NAE124" s="220"/>
      <c r="NAF124" s="220"/>
      <c r="NAG124" s="220"/>
      <c r="NAH124" s="220"/>
      <c r="NAI124" s="220"/>
      <c r="NAJ124" s="220"/>
      <c r="NAK124" s="220"/>
      <c r="NAL124" s="220"/>
      <c r="NAM124" s="220"/>
      <c r="NAN124" s="220"/>
      <c r="NAO124" s="220"/>
      <c r="NAP124" s="220"/>
      <c r="NAQ124" s="220"/>
      <c r="NAR124" s="220"/>
      <c r="NAS124" s="220"/>
      <c r="NAT124" s="220"/>
      <c r="NAU124" s="220"/>
      <c r="NAV124" s="220"/>
      <c r="NAW124" s="220"/>
      <c r="NAX124" s="220"/>
      <c r="NAY124" s="220"/>
      <c r="NAZ124" s="220"/>
      <c r="NBA124" s="220"/>
      <c r="NBB124" s="220"/>
      <c r="NBC124" s="220"/>
      <c r="NBD124" s="220"/>
      <c r="NBE124" s="220"/>
      <c r="NBF124" s="220"/>
      <c r="NBG124" s="220"/>
      <c r="NBH124" s="220"/>
      <c r="NBI124" s="220"/>
      <c r="NBJ124" s="220"/>
      <c r="NBK124" s="220"/>
      <c r="NBL124" s="220"/>
      <c r="NBM124" s="220"/>
      <c r="NBN124" s="220"/>
      <c r="NBO124" s="220"/>
      <c r="NBP124" s="220"/>
      <c r="NBQ124" s="220"/>
      <c r="NBR124" s="220"/>
      <c r="NBS124" s="220"/>
      <c r="NBT124" s="220"/>
      <c r="NBU124" s="220"/>
      <c r="NBV124" s="220"/>
      <c r="NBW124" s="220"/>
      <c r="NBX124" s="220"/>
      <c r="NBY124" s="220"/>
      <c r="NBZ124" s="220"/>
      <c r="NCA124" s="220"/>
      <c r="NCB124" s="220"/>
      <c r="NCC124" s="220"/>
      <c r="NCD124" s="220"/>
      <c r="NCE124" s="220"/>
      <c r="NCF124" s="220"/>
      <c r="NCG124" s="220"/>
      <c r="NCH124" s="220"/>
      <c r="NCI124" s="220"/>
      <c r="NCJ124" s="220"/>
      <c r="NCK124" s="220"/>
      <c r="NCL124" s="220"/>
      <c r="NCM124" s="220"/>
      <c r="NCN124" s="220"/>
      <c r="NCO124" s="220"/>
      <c r="NCP124" s="220"/>
      <c r="NCQ124" s="220"/>
      <c r="NCR124" s="220"/>
      <c r="NCS124" s="220"/>
      <c r="NCT124" s="220"/>
      <c r="NCU124" s="220"/>
      <c r="NCV124" s="220"/>
      <c r="NCW124" s="220"/>
      <c r="NCX124" s="220"/>
      <c r="NCY124" s="220"/>
      <c r="NCZ124" s="220"/>
      <c r="NDA124" s="220"/>
      <c r="NDB124" s="220"/>
      <c r="NDC124" s="220"/>
      <c r="NDD124" s="220"/>
      <c r="NDE124" s="220"/>
      <c r="NDF124" s="220"/>
      <c r="NDG124" s="220"/>
      <c r="NDH124" s="220"/>
      <c r="NDI124" s="220"/>
      <c r="NDJ124" s="220"/>
      <c r="NDK124" s="220"/>
      <c r="NDL124" s="220"/>
      <c r="NDM124" s="220"/>
      <c r="NDN124" s="220"/>
      <c r="NDO124" s="220"/>
      <c r="NDP124" s="220"/>
      <c r="NDQ124" s="220"/>
      <c r="NDR124" s="220"/>
      <c r="NDS124" s="220"/>
      <c r="NDT124" s="220"/>
      <c r="NDU124" s="220"/>
      <c r="NDV124" s="220"/>
      <c r="NDW124" s="220"/>
      <c r="NDX124" s="220"/>
      <c r="NDY124" s="220"/>
      <c r="NDZ124" s="220"/>
      <c r="NEA124" s="220"/>
      <c r="NEB124" s="220"/>
      <c r="NEC124" s="220"/>
      <c r="NED124" s="220"/>
      <c r="NEE124" s="220"/>
      <c r="NEF124" s="220"/>
      <c r="NEG124" s="220"/>
      <c r="NEH124" s="220"/>
      <c r="NEI124" s="220"/>
      <c r="NEJ124" s="220"/>
      <c r="NEK124" s="220"/>
      <c r="NEL124" s="220"/>
      <c r="NEM124" s="220"/>
      <c r="NEN124" s="220"/>
      <c r="NEO124" s="220"/>
      <c r="NEP124" s="220"/>
      <c r="NEQ124" s="220"/>
      <c r="NER124" s="220"/>
      <c r="NES124" s="220"/>
      <c r="NET124" s="220"/>
      <c r="NEU124" s="220"/>
      <c r="NEV124" s="220"/>
      <c r="NEW124" s="220"/>
      <c r="NEX124" s="220"/>
      <c r="NEY124" s="220"/>
      <c r="NEZ124" s="220"/>
      <c r="NFA124" s="220"/>
      <c r="NFB124" s="220"/>
      <c r="NFC124" s="220"/>
      <c r="NFD124" s="220"/>
      <c r="NFE124" s="220"/>
      <c r="NFF124" s="220"/>
      <c r="NFG124" s="220"/>
      <c r="NFH124" s="220"/>
      <c r="NFI124" s="220"/>
      <c r="NFJ124" s="220"/>
      <c r="NFK124" s="220"/>
      <c r="NFL124" s="220"/>
      <c r="NFM124" s="220"/>
      <c r="NFN124" s="220"/>
      <c r="NFO124" s="220"/>
      <c r="NFP124" s="220"/>
      <c r="NFQ124" s="220"/>
      <c r="NFR124" s="220"/>
      <c r="NFS124" s="220"/>
      <c r="NFT124" s="220"/>
      <c r="NFU124" s="220"/>
      <c r="NFV124" s="220"/>
      <c r="NFW124" s="220"/>
      <c r="NFX124" s="220"/>
      <c r="NFY124" s="220"/>
      <c r="NFZ124" s="220"/>
      <c r="NGA124" s="220"/>
      <c r="NGB124" s="220"/>
      <c r="NGC124" s="220"/>
      <c r="NGD124" s="220"/>
      <c r="NGE124" s="220"/>
      <c r="NGF124" s="220"/>
      <c r="NGG124" s="220"/>
      <c r="NGH124" s="220"/>
      <c r="NGI124" s="220"/>
      <c r="NGJ124" s="220"/>
      <c r="NGK124" s="220"/>
      <c r="NGL124" s="220"/>
      <c r="NGM124" s="220"/>
      <c r="NGN124" s="220"/>
      <c r="NGO124" s="220"/>
      <c r="NGP124" s="220"/>
      <c r="NGQ124" s="220"/>
      <c r="NGR124" s="220"/>
      <c r="NGS124" s="220"/>
      <c r="NGT124" s="220"/>
      <c r="NGU124" s="220"/>
      <c r="NGV124" s="220"/>
      <c r="NGW124" s="220"/>
      <c r="NGX124" s="220"/>
      <c r="NGY124" s="220"/>
      <c r="NGZ124" s="220"/>
      <c r="NHA124" s="220"/>
      <c r="NHB124" s="220"/>
      <c r="NHC124" s="220"/>
      <c r="NHD124" s="220"/>
      <c r="NHE124" s="220"/>
      <c r="NHF124" s="220"/>
      <c r="NHG124" s="220"/>
      <c r="NHH124" s="220"/>
      <c r="NHI124" s="220"/>
      <c r="NHJ124" s="220"/>
      <c r="NHK124" s="220"/>
      <c r="NHL124" s="220"/>
      <c r="NHM124" s="220"/>
      <c r="NHN124" s="220"/>
      <c r="NHO124" s="220"/>
      <c r="NHP124" s="220"/>
      <c r="NHQ124" s="220"/>
      <c r="NHR124" s="220"/>
      <c r="NHS124" s="220"/>
      <c r="NHT124" s="220"/>
      <c r="NHU124" s="220"/>
      <c r="NHV124" s="220"/>
      <c r="NHW124" s="220"/>
      <c r="NHX124" s="220"/>
      <c r="NHY124" s="220"/>
      <c r="NHZ124" s="220"/>
      <c r="NIA124" s="220"/>
      <c r="NIB124" s="220"/>
      <c r="NIC124" s="220"/>
      <c r="NID124" s="220"/>
      <c r="NIE124" s="220"/>
      <c r="NIF124" s="220"/>
      <c r="NIG124" s="220"/>
      <c r="NIH124" s="220"/>
      <c r="NII124" s="220"/>
      <c r="NIJ124" s="220"/>
      <c r="NIK124" s="220"/>
      <c r="NIL124" s="220"/>
      <c r="NIM124" s="220"/>
      <c r="NIN124" s="220"/>
      <c r="NIO124" s="220"/>
      <c r="NIP124" s="220"/>
      <c r="NIQ124" s="220"/>
      <c r="NIR124" s="220"/>
      <c r="NIS124" s="220"/>
      <c r="NIT124" s="220"/>
      <c r="NIU124" s="220"/>
      <c r="NIV124" s="220"/>
      <c r="NIW124" s="220"/>
      <c r="NIX124" s="220"/>
      <c r="NIY124" s="220"/>
      <c r="NIZ124" s="220"/>
      <c r="NJA124" s="220"/>
      <c r="NJB124" s="220"/>
      <c r="NJC124" s="220"/>
      <c r="NJD124" s="220"/>
      <c r="NJE124" s="220"/>
      <c r="NJF124" s="220"/>
      <c r="NJG124" s="220"/>
      <c r="NJH124" s="220"/>
      <c r="NJI124" s="220"/>
      <c r="NJJ124" s="220"/>
      <c r="NJK124" s="220"/>
      <c r="NJL124" s="220"/>
      <c r="NJM124" s="220"/>
      <c r="NJN124" s="220"/>
      <c r="NJO124" s="220"/>
      <c r="NJP124" s="220"/>
      <c r="NJQ124" s="220"/>
      <c r="NJR124" s="220"/>
      <c r="NJS124" s="220"/>
      <c r="NJT124" s="220"/>
      <c r="NJU124" s="220"/>
      <c r="NJV124" s="220"/>
      <c r="NJW124" s="220"/>
      <c r="NJX124" s="220"/>
      <c r="NJY124" s="220"/>
      <c r="NJZ124" s="220"/>
      <c r="NKA124" s="220"/>
      <c r="NKB124" s="220"/>
      <c r="NKC124" s="220"/>
      <c r="NKD124" s="220"/>
      <c r="NKE124" s="220"/>
      <c r="NKF124" s="220"/>
      <c r="NKG124" s="220"/>
      <c r="NKH124" s="220"/>
      <c r="NKI124" s="220"/>
      <c r="NKJ124" s="220"/>
      <c r="NKK124" s="220"/>
      <c r="NKL124" s="220"/>
      <c r="NKM124" s="220"/>
      <c r="NKN124" s="220"/>
      <c r="NKO124" s="220"/>
      <c r="NKP124" s="220"/>
      <c r="NKQ124" s="220"/>
      <c r="NKR124" s="220"/>
      <c r="NKS124" s="220"/>
      <c r="NKT124" s="220"/>
      <c r="NKU124" s="220"/>
      <c r="NKV124" s="220"/>
      <c r="NKW124" s="220"/>
      <c r="NKX124" s="220"/>
      <c r="NKY124" s="220"/>
      <c r="NKZ124" s="220"/>
      <c r="NLA124" s="220"/>
      <c r="NLB124" s="220"/>
      <c r="NLC124" s="220"/>
      <c r="NLD124" s="220"/>
      <c r="NLE124" s="220"/>
      <c r="NLF124" s="220"/>
      <c r="NLG124" s="220"/>
      <c r="NLH124" s="220"/>
      <c r="NLI124" s="220"/>
      <c r="NLJ124" s="220"/>
      <c r="NLK124" s="220"/>
      <c r="NLL124" s="220"/>
      <c r="NLM124" s="220"/>
      <c r="NLN124" s="220"/>
      <c r="NLO124" s="220"/>
      <c r="NLP124" s="220"/>
      <c r="NLQ124" s="220"/>
      <c r="NLR124" s="220"/>
      <c r="NLS124" s="220"/>
      <c r="NLT124" s="220"/>
      <c r="NLU124" s="220"/>
      <c r="NLV124" s="220"/>
      <c r="NLW124" s="220"/>
      <c r="NLX124" s="220"/>
      <c r="NLY124" s="220"/>
      <c r="NLZ124" s="220"/>
      <c r="NMA124" s="220"/>
      <c r="NMB124" s="220"/>
      <c r="NMC124" s="220"/>
      <c r="NMD124" s="220"/>
      <c r="NME124" s="220"/>
      <c r="NMF124" s="220"/>
      <c r="NMG124" s="220"/>
      <c r="NMH124" s="220"/>
      <c r="NMI124" s="220"/>
      <c r="NMJ124" s="220"/>
      <c r="NMK124" s="220"/>
      <c r="NML124" s="220"/>
      <c r="NMM124" s="220"/>
      <c r="NMN124" s="220"/>
      <c r="NMO124" s="220"/>
      <c r="NMP124" s="220"/>
      <c r="NMQ124" s="220"/>
      <c r="NMR124" s="220"/>
      <c r="NMS124" s="220"/>
      <c r="NMT124" s="220"/>
      <c r="NMU124" s="220"/>
      <c r="NMV124" s="220"/>
      <c r="NMW124" s="220"/>
      <c r="NMX124" s="220"/>
      <c r="NMY124" s="220"/>
      <c r="NMZ124" s="220"/>
      <c r="NNA124" s="220"/>
      <c r="NNB124" s="220"/>
      <c r="NNC124" s="220"/>
      <c r="NND124" s="220"/>
      <c r="NNE124" s="220"/>
      <c r="NNF124" s="220"/>
      <c r="NNG124" s="220"/>
      <c r="NNH124" s="220"/>
      <c r="NNI124" s="220"/>
      <c r="NNJ124" s="220"/>
      <c r="NNK124" s="220"/>
      <c r="NNL124" s="220"/>
      <c r="NNM124" s="220"/>
      <c r="NNN124" s="220"/>
      <c r="NNO124" s="220"/>
      <c r="NNP124" s="220"/>
      <c r="NNQ124" s="220"/>
      <c r="NNR124" s="220"/>
      <c r="NNS124" s="220"/>
      <c r="NNT124" s="220"/>
      <c r="NNU124" s="220"/>
      <c r="NNV124" s="220"/>
      <c r="NNW124" s="220"/>
      <c r="NNX124" s="220"/>
      <c r="NNY124" s="220"/>
      <c r="NNZ124" s="220"/>
      <c r="NOA124" s="220"/>
      <c r="NOB124" s="220"/>
      <c r="NOC124" s="220"/>
      <c r="NOD124" s="220"/>
      <c r="NOE124" s="220"/>
      <c r="NOF124" s="220"/>
      <c r="NOG124" s="220"/>
      <c r="NOH124" s="220"/>
      <c r="NOI124" s="220"/>
      <c r="NOJ124" s="220"/>
      <c r="NOK124" s="220"/>
      <c r="NOL124" s="220"/>
      <c r="NOM124" s="220"/>
      <c r="NON124" s="220"/>
      <c r="NOO124" s="220"/>
      <c r="NOP124" s="220"/>
      <c r="NOQ124" s="220"/>
      <c r="NOR124" s="220"/>
      <c r="NOS124" s="220"/>
      <c r="NOT124" s="220"/>
      <c r="NOU124" s="220"/>
      <c r="NOV124" s="220"/>
      <c r="NOW124" s="220"/>
      <c r="NOX124" s="220"/>
      <c r="NOY124" s="220"/>
      <c r="NOZ124" s="220"/>
      <c r="NPA124" s="220"/>
      <c r="NPB124" s="220"/>
      <c r="NPC124" s="220"/>
      <c r="NPD124" s="220"/>
      <c r="NPE124" s="220"/>
      <c r="NPF124" s="220"/>
      <c r="NPG124" s="220"/>
      <c r="NPH124" s="220"/>
      <c r="NPI124" s="220"/>
      <c r="NPJ124" s="220"/>
      <c r="NPK124" s="220"/>
      <c r="NPL124" s="220"/>
      <c r="NPM124" s="220"/>
      <c r="NPN124" s="220"/>
      <c r="NPO124" s="220"/>
      <c r="NPP124" s="220"/>
      <c r="NPQ124" s="220"/>
      <c r="NPR124" s="220"/>
      <c r="NPS124" s="220"/>
      <c r="NPT124" s="220"/>
      <c r="NPU124" s="220"/>
      <c r="NPV124" s="220"/>
      <c r="NPW124" s="220"/>
      <c r="NPX124" s="220"/>
      <c r="NPY124" s="220"/>
      <c r="NPZ124" s="220"/>
      <c r="NQA124" s="220"/>
      <c r="NQB124" s="220"/>
      <c r="NQC124" s="220"/>
      <c r="NQD124" s="220"/>
      <c r="NQE124" s="220"/>
      <c r="NQF124" s="220"/>
      <c r="NQG124" s="220"/>
      <c r="NQH124" s="220"/>
      <c r="NQI124" s="220"/>
      <c r="NQJ124" s="220"/>
      <c r="NQK124" s="220"/>
      <c r="NQL124" s="220"/>
      <c r="NQM124" s="220"/>
      <c r="NQN124" s="220"/>
      <c r="NQO124" s="220"/>
      <c r="NQP124" s="220"/>
      <c r="NQQ124" s="220"/>
      <c r="NQR124" s="220"/>
      <c r="NQS124" s="220"/>
      <c r="NQT124" s="220"/>
      <c r="NQU124" s="220"/>
      <c r="NQV124" s="220"/>
      <c r="NQW124" s="220"/>
      <c r="NQX124" s="220"/>
      <c r="NQY124" s="220"/>
      <c r="NQZ124" s="220"/>
      <c r="NRA124" s="220"/>
      <c r="NRB124" s="220"/>
      <c r="NRC124" s="220"/>
      <c r="NRD124" s="220"/>
      <c r="NRE124" s="220"/>
      <c r="NRF124" s="220"/>
      <c r="NRG124" s="220"/>
      <c r="NRH124" s="220"/>
      <c r="NRI124" s="220"/>
      <c r="NRJ124" s="220"/>
      <c r="NRK124" s="220"/>
      <c r="NRL124" s="220"/>
      <c r="NRM124" s="220"/>
      <c r="NRN124" s="220"/>
      <c r="NRO124" s="220"/>
      <c r="NRP124" s="220"/>
      <c r="NRQ124" s="220"/>
      <c r="NRR124" s="220"/>
      <c r="NRS124" s="220"/>
      <c r="NRT124" s="220"/>
      <c r="NRU124" s="220"/>
      <c r="NRV124" s="220"/>
      <c r="NRW124" s="220"/>
      <c r="NRX124" s="220"/>
      <c r="NRY124" s="220"/>
      <c r="NRZ124" s="220"/>
      <c r="NSA124" s="220"/>
      <c r="NSB124" s="220"/>
      <c r="NSC124" s="220"/>
      <c r="NSD124" s="220"/>
      <c r="NSE124" s="220"/>
      <c r="NSF124" s="220"/>
      <c r="NSG124" s="220"/>
      <c r="NSH124" s="220"/>
      <c r="NSI124" s="220"/>
      <c r="NSJ124" s="220"/>
      <c r="NSK124" s="220"/>
      <c r="NSL124" s="220"/>
      <c r="NSM124" s="220"/>
      <c r="NSN124" s="220"/>
      <c r="NSO124" s="220"/>
      <c r="NSP124" s="220"/>
      <c r="NSQ124" s="220"/>
      <c r="NSR124" s="220"/>
      <c r="NSS124" s="220"/>
      <c r="NST124" s="220"/>
      <c r="NSU124" s="220"/>
      <c r="NSV124" s="220"/>
      <c r="NSW124" s="220"/>
      <c r="NSX124" s="220"/>
      <c r="NSY124" s="220"/>
      <c r="NSZ124" s="220"/>
      <c r="NTA124" s="220"/>
      <c r="NTB124" s="220"/>
      <c r="NTC124" s="220"/>
      <c r="NTD124" s="220"/>
      <c r="NTE124" s="220"/>
      <c r="NTF124" s="220"/>
      <c r="NTG124" s="220"/>
      <c r="NTH124" s="220"/>
      <c r="NTI124" s="220"/>
      <c r="NTJ124" s="220"/>
      <c r="NTK124" s="220"/>
      <c r="NTL124" s="220"/>
      <c r="NTM124" s="220"/>
      <c r="NTN124" s="220"/>
      <c r="NTO124" s="220"/>
      <c r="NTP124" s="220"/>
      <c r="NTQ124" s="220"/>
      <c r="NTR124" s="220"/>
      <c r="NTS124" s="220"/>
      <c r="NTT124" s="220"/>
      <c r="NTU124" s="220"/>
      <c r="NTV124" s="220"/>
      <c r="NTW124" s="220"/>
      <c r="NTX124" s="220"/>
      <c r="NTY124" s="220"/>
      <c r="NTZ124" s="220"/>
      <c r="NUA124" s="220"/>
      <c r="NUB124" s="220"/>
      <c r="NUC124" s="220"/>
      <c r="NUD124" s="220"/>
      <c r="NUE124" s="220"/>
      <c r="NUF124" s="220"/>
      <c r="NUG124" s="220"/>
      <c r="NUH124" s="220"/>
      <c r="NUI124" s="220"/>
      <c r="NUJ124" s="220"/>
      <c r="NUK124" s="220"/>
      <c r="NUL124" s="220"/>
      <c r="NUM124" s="220"/>
      <c r="NUN124" s="220"/>
      <c r="NUO124" s="220"/>
      <c r="NUP124" s="220"/>
      <c r="NUQ124" s="220"/>
      <c r="NUR124" s="220"/>
      <c r="NUS124" s="220"/>
      <c r="NUT124" s="220"/>
      <c r="NUU124" s="220"/>
      <c r="NUV124" s="220"/>
      <c r="NUW124" s="220"/>
      <c r="NUX124" s="220"/>
      <c r="NUY124" s="220"/>
      <c r="NUZ124" s="220"/>
      <c r="NVA124" s="220"/>
      <c r="NVB124" s="220"/>
      <c r="NVC124" s="220"/>
      <c r="NVD124" s="220"/>
      <c r="NVE124" s="220"/>
      <c r="NVF124" s="220"/>
      <c r="NVG124" s="220"/>
      <c r="NVH124" s="220"/>
      <c r="NVI124" s="220"/>
      <c r="NVJ124" s="220"/>
      <c r="NVK124" s="220"/>
      <c r="NVL124" s="220"/>
      <c r="NVM124" s="220"/>
      <c r="NVN124" s="220"/>
      <c r="NVO124" s="220"/>
      <c r="NVP124" s="220"/>
      <c r="NVQ124" s="220"/>
      <c r="NVR124" s="220"/>
      <c r="NVS124" s="220"/>
      <c r="NVT124" s="220"/>
      <c r="NVU124" s="220"/>
      <c r="NVV124" s="220"/>
      <c r="NVW124" s="220"/>
      <c r="NVX124" s="220"/>
      <c r="NVY124" s="220"/>
      <c r="NVZ124" s="220"/>
      <c r="NWA124" s="220"/>
      <c r="NWB124" s="220"/>
      <c r="NWC124" s="220"/>
      <c r="NWD124" s="220"/>
      <c r="NWE124" s="220"/>
      <c r="NWF124" s="220"/>
      <c r="NWG124" s="220"/>
      <c r="NWH124" s="220"/>
      <c r="NWI124" s="220"/>
      <c r="NWJ124" s="220"/>
      <c r="NWK124" s="220"/>
      <c r="NWL124" s="220"/>
      <c r="NWM124" s="220"/>
      <c r="NWN124" s="220"/>
      <c r="NWO124" s="220"/>
      <c r="NWP124" s="220"/>
      <c r="NWQ124" s="220"/>
      <c r="NWR124" s="220"/>
      <c r="NWS124" s="220"/>
      <c r="NWT124" s="220"/>
      <c r="NWU124" s="220"/>
      <c r="NWV124" s="220"/>
      <c r="NWW124" s="220"/>
      <c r="NWX124" s="220"/>
      <c r="NWY124" s="220"/>
      <c r="NWZ124" s="220"/>
      <c r="NXA124" s="220"/>
      <c r="NXB124" s="220"/>
      <c r="NXC124" s="220"/>
      <c r="NXD124" s="220"/>
      <c r="NXE124" s="220"/>
      <c r="NXF124" s="220"/>
      <c r="NXG124" s="220"/>
      <c r="NXH124" s="220"/>
      <c r="NXI124" s="220"/>
      <c r="NXJ124" s="220"/>
      <c r="NXK124" s="220"/>
      <c r="NXL124" s="220"/>
      <c r="NXM124" s="220"/>
      <c r="NXN124" s="220"/>
      <c r="NXO124" s="220"/>
      <c r="NXP124" s="220"/>
      <c r="NXQ124" s="220"/>
      <c r="NXR124" s="220"/>
      <c r="NXS124" s="220"/>
      <c r="NXT124" s="220"/>
      <c r="NXU124" s="220"/>
      <c r="NXV124" s="220"/>
      <c r="NXW124" s="220"/>
      <c r="NXX124" s="220"/>
      <c r="NXY124" s="220"/>
      <c r="NXZ124" s="220"/>
      <c r="NYA124" s="220"/>
      <c r="NYB124" s="220"/>
      <c r="NYC124" s="220"/>
      <c r="NYD124" s="220"/>
      <c r="NYE124" s="220"/>
      <c r="NYF124" s="220"/>
      <c r="NYG124" s="220"/>
      <c r="NYH124" s="220"/>
      <c r="NYI124" s="220"/>
      <c r="NYJ124" s="220"/>
      <c r="NYK124" s="220"/>
      <c r="NYL124" s="220"/>
      <c r="NYM124" s="220"/>
      <c r="NYN124" s="220"/>
      <c r="NYO124" s="220"/>
      <c r="NYP124" s="220"/>
      <c r="NYQ124" s="220"/>
      <c r="NYR124" s="220"/>
      <c r="NYS124" s="220"/>
      <c r="NYT124" s="220"/>
      <c r="NYU124" s="220"/>
      <c r="NYV124" s="220"/>
      <c r="NYW124" s="220"/>
      <c r="NYX124" s="220"/>
      <c r="NYY124" s="220"/>
      <c r="NYZ124" s="220"/>
      <c r="NZA124" s="220"/>
      <c r="NZB124" s="220"/>
      <c r="NZC124" s="220"/>
      <c r="NZD124" s="220"/>
      <c r="NZE124" s="220"/>
      <c r="NZF124" s="220"/>
      <c r="NZG124" s="220"/>
      <c r="NZH124" s="220"/>
      <c r="NZI124" s="220"/>
      <c r="NZJ124" s="220"/>
      <c r="NZK124" s="220"/>
      <c r="NZL124" s="220"/>
      <c r="NZM124" s="220"/>
      <c r="NZN124" s="220"/>
      <c r="NZO124" s="220"/>
      <c r="NZP124" s="220"/>
      <c r="NZQ124" s="220"/>
      <c r="NZR124" s="220"/>
      <c r="NZS124" s="220"/>
      <c r="NZT124" s="220"/>
      <c r="NZU124" s="220"/>
      <c r="NZV124" s="220"/>
      <c r="NZW124" s="220"/>
      <c r="NZX124" s="220"/>
      <c r="NZY124" s="220"/>
      <c r="NZZ124" s="220"/>
      <c r="OAA124" s="220"/>
      <c r="OAB124" s="220"/>
      <c r="OAC124" s="220"/>
      <c r="OAD124" s="220"/>
      <c r="OAE124" s="220"/>
      <c r="OAF124" s="220"/>
      <c r="OAG124" s="220"/>
      <c r="OAH124" s="220"/>
      <c r="OAI124" s="220"/>
      <c r="OAJ124" s="220"/>
      <c r="OAK124" s="220"/>
      <c r="OAL124" s="220"/>
      <c r="OAM124" s="220"/>
      <c r="OAN124" s="220"/>
      <c r="OAO124" s="220"/>
      <c r="OAP124" s="220"/>
      <c r="OAQ124" s="220"/>
      <c r="OAR124" s="220"/>
      <c r="OAS124" s="220"/>
      <c r="OAT124" s="220"/>
      <c r="OAU124" s="220"/>
      <c r="OAV124" s="220"/>
      <c r="OAW124" s="220"/>
      <c r="OAX124" s="220"/>
      <c r="OAY124" s="220"/>
      <c r="OAZ124" s="220"/>
      <c r="OBA124" s="220"/>
      <c r="OBB124" s="220"/>
      <c r="OBC124" s="220"/>
      <c r="OBD124" s="220"/>
      <c r="OBE124" s="220"/>
      <c r="OBF124" s="220"/>
      <c r="OBG124" s="220"/>
      <c r="OBH124" s="220"/>
      <c r="OBI124" s="220"/>
      <c r="OBJ124" s="220"/>
      <c r="OBK124" s="220"/>
      <c r="OBL124" s="220"/>
      <c r="OBM124" s="220"/>
      <c r="OBN124" s="220"/>
      <c r="OBO124" s="220"/>
      <c r="OBP124" s="220"/>
      <c r="OBQ124" s="220"/>
      <c r="OBR124" s="220"/>
      <c r="OBS124" s="220"/>
      <c r="OBT124" s="220"/>
      <c r="OBU124" s="220"/>
      <c r="OBV124" s="220"/>
      <c r="OBW124" s="220"/>
      <c r="OBX124" s="220"/>
      <c r="OBY124" s="220"/>
      <c r="OBZ124" s="220"/>
      <c r="OCA124" s="220"/>
      <c r="OCB124" s="220"/>
      <c r="OCC124" s="220"/>
      <c r="OCD124" s="220"/>
      <c r="OCE124" s="220"/>
      <c r="OCF124" s="220"/>
      <c r="OCG124" s="220"/>
      <c r="OCH124" s="220"/>
      <c r="OCI124" s="220"/>
      <c r="OCJ124" s="220"/>
      <c r="OCK124" s="220"/>
      <c r="OCL124" s="220"/>
      <c r="OCM124" s="220"/>
      <c r="OCN124" s="220"/>
      <c r="OCO124" s="220"/>
      <c r="OCP124" s="220"/>
      <c r="OCQ124" s="220"/>
      <c r="OCR124" s="220"/>
      <c r="OCS124" s="220"/>
      <c r="OCT124" s="220"/>
      <c r="OCU124" s="220"/>
      <c r="OCV124" s="220"/>
      <c r="OCW124" s="220"/>
      <c r="OCX124" s="220"/>
      <c r="OCY124" s="220"/>
      <c r="OCZ124" s="220"/>
      <c r="ODA124" s="220"/>
      <c r="ODB124" s="220"/>
      <c r="ODC124" s="220"/>
      <c r="ODD124" s="220"/>
      <c r="ODE124" s="220"/>
      <c r="ODF124" s="220"/>
      <c r="ODG124" s="220"/>
      <c r="ODH124" s="220"/>
      <c r="ODI124" s="220"/>
      <c r="ODJ124" s="220"/>
      <c r="ODK124" s="220"/>
      <c r="ODL124" s="220"/>
      <c r="ODM124" s="220"/>
      <c r="ODN124" s="220"/>
      <c r="ODO124" s="220"/>
      <c r="ODP124" s="220"/>
      <c r="ODQ124" s="220"/>
      <c r="ODR124" s="220"/>
      <c r="ODS124" s="220"/>
      <c r="ODT124" s="220"/>
      <c r="ODU124" s="220"/>
      <c r="ODV124" s="220"/>
      <c r="ODW124" s="220"/>
      <c r="ODX124" s="220"/>
      <c r="ODY124" s="220"/>
      <c r="ODZ124" s="220"/>
      <c r="OEA124" s="220"/>
      <c r="OEB124" s="220"/>
      <c r="OEC124" s="220"/>
      <c r="OED124" s="220"/>
      <c r="OEE124" s="220"/>
      <c r="OEF124" s="220"/>
      <c r="OEG124" s="220"/>
      <c r="OEH124" s="220"/>
      <c r="OEI124" s="220"/>
      <c r="OEJ124" s="220"/>
      <c r="OEK124" s="220"/>
      <c r="OEL124" s="220"/>
      <c r="OEM124" s="220"/>
      <c r="OEN124" s="220"/>
      <c r="OEO124" s="220"/>
      <c r="OEP124" s="220"/>
      <c r="OEQ124" s="220"/>
      <c r="OER124" s="220"/>
      <c r="OES124" s="220"/>
      <c r="OET124" s="220"/>
      <c r="OEU124" s="220"/>
      <c r="OEV124" s="220"/>
      <c r="OEW124" s="220"/>
      <c r="OEX124" s="220"/>
      <c r="OEY124" s="220"/>
      <c r="OEZ124" s="220"/>
      <c r="OFA124" s="220"/>
      <c r="OFB124" s="220"/>
      <c r="OFC124" s="220"/>
      <c r="OFD124" s="220"/>
      <c r="OFE124" s="220"/>
      <c r="OFF124" s="220"/>
      <c r="OFG124" s="220"/>
      <c r="OFH124" s="220"/>
      <c r="OFI124" s="220"/>
      <c r="OFJ124" s="220"/>
      <c r="OFK124" s="220"/>
      <c r="OFL124" s="220"/>
      <c r="OFM124" s="220"/>
      <c r="OFN124" s="220"/>
      <c r="OFO124" s="220"/>
      <c r="OFP124" s="220"/>
      <c r="OFQ124" s="220"/>
      <c r="OFR124" s="220"/>
      <c r="OFS124" s="220"/>
      <c r="OFT124" s="220"/>
      <c r="OFU124" s="220"/>
      <c r="OFV124" s="220"/>
      <c r="OFW124" s="220"/>
      <c r="OFX124" s="220"/>
      <c r="OFY124" s="220"/>
      <c r="OFZ124" s="220"/>
      <c r="OGA124" s="220"/>
      <c r="OGB124" s="220"/>
      <c r="OGC124" s="220"/>
      <c r="OGD124" s="220"/>
      <c r="OGE124" s="220"/>
      <c r="OGF124" s="220"/>
      <c r="OGG124" s="220"/>
      <c r="OGH124" s="220"/>
      <c r="OGI124" s="220"/>
      <c r="OGJ124" s="220"/>
      <c r="OGK124" s="220"/>
      <c r="OGL124" s="220"/>
      <c r="OGM124" s="220"/>
      <c r="OGN124" s="220"/>
      <c r="OGO124" s="220"/>
      <c r="OGP124" s="220"/>
      <c r="OGQ124" s="220"/>
      <c r="OGR124" s="220"/>
      <c r="OGS124" s="220"/>
      <c r="OGT124" s="220"/>
      <c r="OGU124" s="220"/>
      <c r="OGV124" s="220"/>
      <c r="OGW124" s="220"/>
      <c r="OGX124" s="220"/>
      <c r="OGY124" s="220"/>
      <c r="OGZ124" s="220"/>
      <c r="OHA124" s="220"/>
      <c r="OHB124" s="220"/>
      <c r="OHC124" s="220"/>
      <c r="OHD124" s="220"/>
      <c r="OHE124" s="220"/>
      <c r="OHF124" s="220"/>
      <c r="OHG124" s="220"/>
      <c r="OHH124" s="220"/>
      <c r="OHI124" s="220"/>
      <c r="OHJ124" s="220"/>
      <c r="OHK124" s="220"/>
      <c r="OHL124" s="220"/>
      <c r="OHM124" s="220"/>
      <c r="OHN124" s="220"/>
      <c r="OHO124" s="220"/>
      <c r="OHP124" s="220"/>
      <c r="OHQ124" s="220"/>
      <c r="OHR124" s="220"/>
      <c r="OHS124" s="220"/>
      <c r="OHT124" s="220"/>
      <c r="OHU124" s="220"/>
      <c r="OHV124" s="220"/>
      <c r="OHW124" s="220"/>
      <c r="OHX124" s="220"/>
      <c r="OHY124" s="220"/>
      <c r="OHZ124" s="220"/>
      <c r="OIA124" s="220"/>
      <c r="OIB124" s="220"/>
      <c r="OIC124" s="220"/>
      <c r="OID124" s="220"/>
      <c r="OIE124" s="220"/>
      <c r="OIF124" s="220"/>
      <c r="OIG124" s="220"/>
      <c r="OIH124" s="220"/>
      <c r="OII124" s="220"/>
      <c r="OIJ124" s="220"/>
      <c r="OIK124" s="220"/>
      <c r="OIL124" s="220"/>
      <c r="OIM124" s="220"/>
      <c r="OIN124" s="220"/>
      <c r="OIO124" s="220"/>
      <c r="OIP124" s="220"/>
      <c r="OIQ124" s="220"/>
      <c r="OIR124" s="220"/>
      <c r="OIS124" s="220"/>
      <c r="OIT124" s="220"/>
      <c r="OIU124" s="220"/>
      <c r="OIV124" s="220"/>
      <c r="OIW124" s="220"/>
      <c r="OIX124" s="220"/>
      <c r="OIY124" s="220"/>
      <c r="OIZ124" s="220"/>
      <c r="OJA124" s="220"/>
      <c r="OJB124" s="220"/>
      <c r="OJC124" s="220"/>
      <c r="OJD124" s="220"/>
      <c r="OJE124" s="220"/>
      <c r="OJF124" s="220"/>
      <c r="OJG124" s="220"/>
      <c r="OJH124" s="220"/>
      <c r="OJI124" s="220"/>
      <c r="OJJ124" s="220"/>
      <c r="OJK124" s="220"/>
      <c r="OJL124" s="220"/>
      <c r="OJM124" s="220"/>
      <c r="OJN124" s="220"/>
      <c r="OJO124" s="220"/>
      <c r="OJP124" s="220"/>
      <c r="OJQ124" s="220"/>
      <c r="OJR124" s="220"/>
      <c r="OJS124" s="220"/>
      <c r="OJT124" s="220"/>
      <c r="OJU124" s="220"/>
      <c r="OJV124" s="220"/>
      <c r="OJW124" s="220"/>
      <c r="OJX124" s="220"/>
      <c r="OJY124" s="220"/>
      <c r="OJZ124" s="220"/>
      <c r="OKA124" s="220"/>
      <c r="OKB124" s="220"/>
      <c r="OKC124" s="220"/>
      <c r="OKD124" s="220"/>
      <c r="OKE124" s="220"/>
      <c r="OKF124" s="220"/>
      <c r="OKG124" s="220"/>
      <c r="OKH124" s="220"/>
      <c r="OKI124" s="220"/>
      <c r="OKJ124" s="220"/>
      <c r="OKK124" s="220"/>
      <c r="OKL124" s="220"/>
      <c r="OKM124" s="220"/>
      <c r="OKN124" s="220"/>
      <c r="OKO124" s="220"/>
      <c r="OKP124" s="220"/>
      <c r="OKQ124" s="220"/>
      <c r="OKR124" s="220"/>
      <c r="OKS124" s="220"/>
      <c r="OKT124" s="220"/>
      <c r="OKU124" s="220"/>
      <c r="OKV124" s="220"/>
      <c r="OKW124" s="220"/>
      <c r="OKX124" s="220"/>
      <c r="OKY124" s="220"/>
      <c r="OKZ124" s="220"/>
      <c r="OLA124" s="220"/>
      <c r="OLB124" s="220"/>
      <c r="OLC124" s="220"/>
      <c r="OLD124" s="220"/>
      <c r="OLE124" s="220"/>
      <c r="OLF124" s="220"/>
      <c r="OLG124" s="220"/>
      <c r="OLH124" s="220"/>
      <c r="OLI124" s="220"/>
      <c r="OLJ124" s="220"/>
      <c r="OLK124" s="220"/>
      <c r="OLL124" s="220"/>
      <c r="OLM124" s="220"/>
      <c r="OLN124" s="220"/>
      <c r="OLO124" s="220"/>
      <c r="OLP124" s="220"/>
      <c r="OLQ124" s="220"/>
      <c r="OLR124" s="220"/>
      <c r="OLS124" s="220"/>
      <c r="OLT124" s="220"/>
      <c r="OLU124" s="220"/>
      <c r="OLV124" s="220"/>
      <c r="OLW124" s="220"/>
      <c r="OLX124" s="220"/>
      <c r="OLY124" s="220"/>
      <c r="OLZ124" s="220"/>
      <c r="OMA124" s="220"/>
      <c r="OMB124" s="220"/>
      <c r="OMC124" s="220"/>
      <c r="OMD124" s="220"/>
      <c r="OME124" s="220"/>
      <c r="OMF124" s="220"/>
      <c r="OMG124" s="220"/>
      <c r="OMH124" s="220"/>
      <c r="OMI124" s="220"/>
      <c r="OMJ124" s="220"/>
      <c r="OMK124" s="220"/>
      <c r="OML124" s="220"/>
      <c r="OMM124" s="220"/>
      <c r="OMN124" s="220"/>
      <c r="OMO124" s="220"/>
      <c r="OMP124" s="220"/>
      <c r="OMQ124" s="220"/>
      <c r="OMR124" s="220"/>
      <c r="OMS124" s="220"/>
      <c r="OMT124" s="220"/>
      <c r="OMU124" s="220"/>
      <c r="OMV124" s="220"/>
      <c r="OMW124" s="220"/>
      <c r="OMX124" s="220"/>
      <c r="OMY124" s="220"/>
      <c r="OMZ124" s="220"/>
      <c r="ONA124" s="220"/>
      <c r="ONB124" s="220"/>
      <c r="ONC124" s="220"/>
      <c r="OND124" s="220"/>
      <c r="ONE124" s="220"/>
      <c r="ONF124" s="220"/>
      <c r="ONG124" s="220"/>
      <c r="ONH124" s="220"/>
      <c r="ONI124" s="220"/>
      <c r="ONJ124" s="220"/>
      <c r="ONK124" s="220"/>
      <c r="ONL124" s="220"/>
      <c r="ONM124" s="220"/>
      <c r="ONN124" s="220"/>
      <c r="ONO124" s="220"/>
      <c r="ONP124" s="220"/>
      <c r="ONQ124" s="220"/>
      <c r="ONR124" s="220"/>
      <c r="ONS124" s="220"/>
      <c r="ONT124" s="220"/>
      <c r="ONU124" s="220"/>
      <c r="ONV124" s="220"/>
      <c r="ONW124" s="220"/>
      <c r="ONX124" s="220"/>
      <c r="ONY124" s="220"/>
      <c r="ONZ124" s="220"/>
      <c r="OOA124" s="220"/>
      <c r="OOB124" s="220"/>
      <c r="OOC124" s="220"/>
      <c r="OOD124" s="220"/>
      <c r="OOE124" s="220"/>
      <c r="OOF124" s="220"/>
      <c r="OOG124" s="220"/>
      <c r="OOH124" s="220"/>
      <c r="OOI124" s="220"/>
      <c r="OOJ124" s="220"/>
      <c r="OOK124" s="220"/>
      <c r="OOL124" s="220"/>
      <c r="OOM124" s="220"/>
      <c r="OON124" s="220"/>
      <c r="OOO124" s="220"/>
      <c r="OOP124" s="220"/>
      <c r="OOQ124" s="220"/>
      <c r="OOR124" s="220"/>
      <c r="OOS124" s="220"/>
      <c r="OOT124" s="220"/>
      <c r="OOU124" s="220"/>
      <c r="OOV124" s="220"/>
      <c r="OOW124" s="220"/>
      <c r="OOX124" s="220"/>
      <c r="OOY124" s="220"/>
      <c r="OOZ124" s="220"/>
      <c r="OPA124" s="220"/>
      <c r="OPB124" s="220"/>
      <c r="OPC124" s="220"/>
      <c r="OPD124" s="220"/>
      <c r="OPE124" s="220"/>
      <c r="OPF124" s="220"/>
      <c r="OPG124" s="220"/>
      <c r="OPH124" s="220"/>
      <c r="OPI124" s="220"/>
      <c r="OPJ124" s="220"/>
      <c r="OPK124" s="220"/>
      <c r="OPL124" s="220"/>
      <c r="OPM124" s="220"/>
      <c r="OPN124" s="220"/>
      <c r="OPO124" s="220"/>
      <c r="OPP124" s="220"/>
      <c r="OPQ124" s="220"/>
      <c r="OPR124" s="220"/>
      <c r="OPS124" s="220"/>
      <c r="OPT124" s="220"/>
      <c r="OPU124" s="220"/>
      <c r="OPV124" s="220"/>
      <c r="OPW124" s="220"/>
      <c r="OPX124" s="220"/>
      <c r="OPY124" s="220"/>
      <c r="OPZ124" s="220"/>
      <c r="OQA124" s="220"/>
      <c r="OQB124" s="220"/>
      <c r="OQC124" s="220"/>
      <c r="OQD124" s="220"/>
      <c r="OQE124" s="220"/>
      <c r="OQF124" s="220"/>
      <c r="OQG124" s="220"/>
      <c r="OQH124" s="220"/>
      <c r="OQI124" s="220"/>
      <c r="OQJ124" s="220"/>
      <c r="OQK124" s="220"/>
      <c r="OQL124" s="220"/>
      <c r="OQM124" s="220"/>
      <c r="OQN124" s="220"/>
      <c r="OQO124" s="220"/>
      <c r="OQP124" s="220"/>
      <c r="OQQ124" s="220"/>
      <c r="OQR124" s="220"/>
      <c r="OQS124" s="220"/>
      <c r="OQT124" s="220"/>
      <c r="OQU124" s="220"/>
      <c r="OQV124" s="220"/>
      <c r="OQW124" s="220"/>
      <c r="OQX124" s="220"/>
      <c r="OQY124" s="220"/>
      <c r="OQZ124" s="220"/>
      <c r="ORA124" s="220"/>
      <c r="ORB124" s="220"/>
      <c r="ORC124" s="220"/>
      <c r="ORD124" s="220"/>
      <c r="ORE124" s="220"/>
      <c r="ORF124" s="220"/>
      <c r="ORG124" s="220"/>
      <c r="ORH124" s="220"/>
      <c r="ORI124" s="220"/>
      <c r="ORJ124" s="220"/>
      <c r="ORK124" s="220"/>
      <c r="ORL124" s="220"/>
      <c r="ORM124" s="220"/>
      <c r="ORN124" s="220"/>
      <c r="ORO124" s="220"/>
      <c r="ORP124" s="220"/>
      <c r="ORQ124" s="220"/>
      <c r="ORR124" s="220"/>
      <c r="ORS124" s="220"/>
      <c r="ORT124" s="220"/>
      <c r="ORU124" s="220"/>
      <c r="ORV124" s="220"/>
      <c r="ORW124" s="220"/>
      <c r="ORX124" s="220"/>
      <c r="ORY124" s="220"/>
      <c r="ORZ124" s="220"/>
      <c r="OSA124" s="220"/>
      <c r="OSB124" s="220"/>
      <c r="OSC124" s="220"/>
      <c r="OSD124" s="220"/>
      <c r="OSE124" s="220"/>
      <c r="OSF124" s="220"/>
      <c r="OSG124" s="220"/>
      <c r="OSH124" s="220"/>
      <c r="OSI124" s="220"/>
      <c r="OSJ124" s="220"/>
      <c r="OSK124" s="220"/>
      <c r="OSL124" s="220"/>
      <c r="OSM124" s="220"/>
      <c r="OSN124" s="220"/>
      <c r="OSO124" s="220"/>
      <c r="OSP124" s="220"/>
      <c r="OSQ124" s="220"/>
      <c r="OSR124" s="220"/>
      <c r="OSS124" s="220"/>
      <c r="OST124" s="220"/>
      <c r="OSU124" s="220"/>
      <c r="OSV124" s="220"/>
      <c r="OSW124" s="220"/>
      <c r="OSX124" s="220"/>
      <c r="OSY124" s="220"/>
      <c r="OSZ124" s="220"/>
      <c r="OTA124" s="220"/>
      <c r="OTB124" s="220"/>
      <c r="OTC124" s="220"/>
      <c r="OTD124" s="220"/>
      <c r="OTE124" s="220"/>
      <c r="OTF124" s="220"/>
      <c r="OTG124" s="220"/>
      <c r="OTH124" s="220"/>
      <c r="OTI124" s="220"/>
      <c r="OTJ124" s="220"/>
      <c r="OTK124" s="220"/>
      <c r="OTL124" s="220"/>
      <c r="OTM124" s="220"/>
      <c r="OTN124" s="220"/>
      <c r="OTO124" s="220"/>
      <c r="OTP124" s="220"/>
      <c r="OTQ124" s="220"/>
      <c r="OTR124" s="220"/>
      <c r="OTS124" s="220"/>
      <c r="OTT124" s="220"/>
      <c r="OTU124" s="220"/>
      <c r="OTV124" s="220"/>
      <c r="OTW124" s="220"/>
      <c r="OTX124" s="220"/>
      <c r="OTY124" s="220"/>
      <c r="OTZ124" s="220"/>
      <c r="OUA124" s="220"/>
      <c r="OUB124" s="220"/>
      <c r="OUC124" s="220"/>
      <c r="OUD124" s="220"/>
      <c r="OUE124" s="220"/>
      <c r="OUF124" s="220"/>
      <c r="OUG124" s="220"/>
      <c r="OUH124" s="220"/>
      <c r="OUI124" s="220"/>
      <c r="OUJ124" s="220"/>
      <c r="OUK124" s="220"/>
      <c r="OUL124" s="220"/>
      <c r="OUM124" s="220"/>
      <c r="OUN124" s="220"/>
      <c r="OUO124" s="220"/>
      <c r="OUP124" s="220"/>
      <c r="OUQ124" s="220"/>
      <c r="OUR124" s="220"/>
      <c r="OUS124" s="220"/>
      <c r="OUT124" s="220"/>
      <c r="OUU124" s="220"/>
      <c r="OUV124" s="220"/>
      <c r="OUW124" s="220"/>
      <c r="OUX124" s="220"/>
      <c r="OUY124" s="220"/>
      <c r="OUZ124" s="220"/>
      <c r="OVA124" s="220"/>
      <c r="OVB124" s="220"/>
      <c r="OVC124" s="220"/>
      <c r="OVD124" s="220"/>
      <c r="OVE124" s="220"/>
      <c r="OVF124" s="220"/>
      <c r="OVG124" s="220"/>
      <c r="OVH124" s="220"/>
      <c r="OVI124" s="220"/>
      <c r="OVJ124" s="220"/>
      <c r="OVK124" s="220"/>
      <c r="OVL124" s="220"/>
      <c r="OVM124" s="220"/>
      <c r="OVN124" s="220"/>
      <c r="OVO124" s="220"/>
      <c r="OVP124" s="220"/>
      <c r="OVQ124" s="220"/>
      <c r="OVR124" s="220"/>
      <c r="OVS124" s="220"/>
      <c r="OVT124" s="220"/>
      <c r="OVU124" s="220"/>
      <c r="OVV124" s="220"/>
      <c r="OVW124" s="220"/>
      <c r="OVX124" s="220"/>
      <c r="OVY124" s="220"/>
      <c r="OVZ124" s="220"/>
      <c r="OWA124" s="220"/>
      <c r="OWB124" s="220"/>
      <c r="OWC124" s="220"/>
      <c r="OWD124" s="220"/>
      <c r="OWE124" s="220"/>
      <c r="OWF124" s="220"/>
      <c r="OWG124" s="220"/>
      <c r="OWH124" s="220"/>
      <c r="OWI124" s="220"/>
      <c r="OWJ124" s="220"/>
      <c r="OWK124" s="220"/>
      <c r="OWL124" s="220"/>
      <c r="OWM124" s="220"/>
      <c r="OWN124" s="220"/>
      <c r="OWO124" s="220"/>
      <c r="OWP124" s="220"/>
      <c r="OWQ124" s="220"/>
      <c r="OWR124" s="220"/>
      <c r="OWS124" s="220"/>
      <c r="OWT124" s="220"/>
      <c r="OWU124" s="220"/>
      <c r="OWV124" s="220"/>
      <c r="OWW124" s="220"/>
      <c r="OWX124" s="220"/>
      <c r="OWY124" s="220"/>
      <c r="OWZ124" s="220"/>
      <c r="OXA124" s="220"/>
      <c r="OXB124" s="220"/>
      <c r="OXC124" s="220"/>
      <c r="OXD124" s="220"/>
      <c r="OXE124" s="220"/>
      <c r="OXF124" s="220"/>
      <c r="OXG124" s="220"/>
      <c r="OXH124" s="220"/>
      <c r="OXI124" s="220"/>
      <c r="OXJ124" s="220"/>
      <c r="OXK124" s="220"/>
      <c r="OXL124" s="220"/>
      <c r="OXM124" s="220"/>
      <c r="OXN124" s="220"/>
      <c r="OXO124" s="220"/>
      <c r="OXP124" s="220"/>
      <c r="OXQ124" s="220"/>
      <c r="OXR124" s="220"/>
      <c r="OXS124" s="220"/>
      <c r="OXT124" s="220"/>
      <c r="OXU124" s="220"/>
      <c r="OXV124" s="220"/>
      <c r="OXW124" s="220"/>
      <c r="OXX124" s="220"/>
      <c r="OXY124" s="220"/>
      <c r="OXZ124" s="220"/>
      <c r="OYA124" s="220"/>
      <c r="OYB124" s="220"/>
      <c r="OYC124" s="220"/>
      <c r="OYD124" s="220"/>
      <c r="OYE124" s="220"/>
      <c r="OYF124" s="220"/>
      <c r="OYG124" s="220"/>
      <c r="OYH124" s="220"/>
      <c r="OYI124" s="220"/>
      <c r="OYJ124" s="220"/>
      <c r="OYK124" s="220"/>
      <c r="OYL124" s="220"/>
      <c r="OYM124" s="220"/>
      <c r="OYN124" s="220"/>
      <c r="OYO124" s="220"/>
      <c r="OYP124" s="220"/>
      <c r="OYQ124" s="220"/>
      <c r="OYR124" s="220"/>
      <c r="OYS124" s="220"/>
      <c r="OYT124" s="220"/>
      <c r="OYU124" s="220"/>
      <c r="OYV124" s="220"/>
      <c r="OYW124" s="220"/>
      <c r="OYX124" s="220"/>
      <c r="OYY124" s="220"/>
      <c r="OYZ124" s="220"/>
      <c r="OZA124" s="220"/>
      <c r="OZB124" s="220"/>
      <c r="OZC124" s="220"/>
      <c r="OZD124" s="220"/>
      <c r="OZE124" s="220"/>
      <c r="OZF124" s="220"/>
      <c r="OZG124" s="220"/>
      <c r="OZH124" s="220"/>
      <c r="OZI124" s="220"/>
      <c r="OZJ124" s="220"/>
      <c r="OZK124" s="220"/>
      <c r="OZL124" s="220"/>
      <c r="OZM124" s="220"/>
      <c r="OZN124" s="220"/>
      <c r="OZO124" s="220"/>
      <c r="OZP124" s="220"/>
      <c r="OZQ124" s="220"/>
      <c r="OZR124" s="220"/>
      <c r="OZS124" s="220"/>
      <c r="OZT124" s="220"/>
      <c r="OZU124" s="220"/>
      <c r="OZV124" s="220"/>
      <c r="OZW124" s="220"/>
      <c r="OZX124" s="220"/>
      <c r="OZY124" s="220"/>
      <c r="OZZ124" s="220"/>
      <c r="PAA124" s="220"/>
      <c r="PAB124" s="220"/>
      <c r="PAC124" s="220"/>
      <c r="PAD124" s="220"/>
      <c r="PAE124" s="220"/>
      <c r="PAF124" s="220"/>
      <c r="PAG124" s="220"/>
      <c r="PAH124" s="220"/>
      <c r="PAI124" s="220"/>
      <c r="PAJ124" s="220"/>
      <c r="PAK124" s="220"/>
      <c r="PAL124" s="220"/>
      <c r="PAM124" s="220"/>
      <c r="PAN124" s="220"/>
      <c r="PAO124" s="220"/>
      <c r="PAP124" s="220"/>
      <c r="PAQ124" s="220"/>
      <c r="PAR124" s="220"/>
      <c r="PAS124" s="220"/>
      <c r="PAT124" s="220"/>
      <c r="PAU124" s="220"/>
      <c r="PAV124" s="220"/>
      <c r="PAW124" s="220"/>
      <c r="PAX124" s="220"/>
      <c r="PAY124" s="220"/>
      <c r="PAZ124" s="220"/>
      <c r="PBA124" s="220"/>
      <c r="PBB124" s="220"/>
      <c r="PBC124" s="220"/>
      <c r="PBD124" s="220"/>
      <c r="PBE124" s="220"/>
      <c r="PBF124" s="220"/>
      <c r="PBG124" s="220"/>
      <c r="PBH124" s="220"/>
      <c r="PBI124" s="220"/>
      <c r="PBJ124" s="220"/>
      <c r="PBK124" s="220"/>
      <c r="PBL124" s="220"/>
      <c r="PBM124" s="220"/>
      <c r="PBN124" s="220"/>
      <c r="PBO124" s="220"/>
      <c r="PBP124" s="220"/>
      <c r="PBQ124" s="220"/>
      <c r="PBR124" s="220"/>
      <c r="PBS124" s="220"/>
      <c r="PBT124" s="220"/>
      <c r="PBU124" s="220"/>
      <c r="PBV124" s="220"/>
      <c r="PBW124" s="220"/>
      <c r="PBX124" s="220"/>
      <c r="PBY124" s="220"/>
      <c r="PBZ124" s="220"/>
      <c r="PCA124" s="220"/>
      <c r="PCB124" s="220"/>
      <c r="PCC124" s="220"/>
      <c r="PCD124" s="220"/>
      <c r="PCE124" s="220"/>
      <c r="PCF124" s="220"/>
      <c r="PCG124" s="220"/>
      <c r="PCH124" s="220"/>
      <c r="PCI124" s="220"/>
      <c r="PCJ124" s="220"/>
      <c r="PCK124" s="220"/>
      <c r="PCL124" s="220"/>
      <c r="PCM124" s="220"/>
      <c r="PCN124" s="220"/>
      <c r="PCO124" s="220"/>
      <c r="PCP124" s="220"/>
      <c r="PCQ124" s="220"/>
      <c r="PCR124" s="220"/>
      <c r="PCS124" s="220"/>
      <c r="PCT124" s="220"/>
      <c r="PCU124" s="220"/>
      <c r="PCV124" s="220"/>
      <c r="PCW124" s="220"/>
      <c r="PCX124" s="220"/>
      <c r="PCY124" s="220"/>
      <c r="PCZ124" s="220"/>
      <c r="PDA124" s="220"/>
      <c r="PDB124" s="220"/>
      <c r="PDC124" s="220"/>
      <c r="PDD124" s="220"/>
      <c r="PDE124" s="220"/>
      <c r="PDF124" s="220"/>
      <c r="PDG124" s="220"/>
      <c r="PDH124" s="220"/>
      <c r="PDI124" s="220"/>
      <c r="PDJ124" s="220"/>
      <c r="PDK124" s="220"/>
      <c r="PDL124" s="220"/>
      <c r="PDM124" s="220"/>
      <c r="PDN124" s="220"/>
      <c r="PDO124" s="220"/>
      <c r="PDP124" s="220"/>
      <c r="PDQ124" s="220"/>
      <c r="PDR124" s="220"/>
      <c r="PDS124" s="220"/>
      <c r="PDT124" s="220"/>
      <c r="PDU124" s="220"/>
      <c r="PDV124" s="220"/>
      <c r="PDW124" s="220"/>
      <c r="PDX124" s="220"/>
      <c r="PDY124" s="220"/>
      <c r="PDZ124" s="220"/>
      <c r="PEA124" s="220"/>
      <c r="PEB124" s="220"/>
      <c r="PEC124" s="220"/>
      <c r="PED124" s="220"/>
      <c r="PEE124" s="220"/>
      <c r="PEF124" s="220"/>
      <c r="PEG124" s="220"/>
      <c r="PEH124" s="220"/>
      <c r="PEI124" s="220"/>
      <c r="PEJ124" s="220"/>
      <c r="PEK124" s="220"/>
      <c r="PEL124" s="220"/>
      <c r="PEM124" s="220"/>
      <c r="PEN124" s="220"/>
      <c r="PEO124" s="220"/>
      <c r="PEP124" s="220"/>
      <c r="PEQ124" s="220"/>
      <c r="PER124" s="220"/>
      <c r="PES124" s="220"/>
      <c r="PET124" s="220"/>
      <c r="PEU124" s="220"/>
      <c r="PEV124" s="220"/>
      <c r="PEW124" s="220"/>
      <c r="PEX124" s="220"/>
      <c r="PEY124" s="220"/>
      <c r="PEZ124" s="220"/>
      <c r="PFA124" s="220"/>
      <c r="PFB124" s="220"/>
      <c r="PFC124" s="220"/>
      <c r="PFD124" s="220"/>
      <c r="PFE124" s="220"/>
      <c r="PFF124" s="220"/>
      <c r="PFG124" s="220"/>
      <c r="PFH124" s="220"/>
      <c r="PFI124" s="220"/>
      <c r="PFJ124" s="220"/>
      <c r="PFK124" s="220"/>
      <c r="PFL124" s="220"/>
      <c r="PFM124" s="220"/>
      <c r="PFN124" s="220"/>
      <c r="PFO124" s="220"/>
      <c r="PFP124" s="220"/>
      <c r="PFQ124" s="220"/>
      <c r="PFR124" s="220"/>
      <c r="PFS124" s="220"/>
      <c r="PFT124" s="220"/>
      <c r="PFU124" s="220"/>
      <c r="PFV124" s="220"/>
      <c r="PFW124" s="220"/>
      <c r="PFX124" s="220"/>
      <c r="PFY124" s="220"/>
      <c r="PFZ124" s="220"/>
      <c r="PGA124" s="220"/>
      <c r="PGB124" s="220"/>
      <c r="PGC124" s="220"/>
      <c r="PGD124" s="220"/>
      <c r="PGE124" s="220"/>
      <c r="PGF124" s="220"/>
      <c r="PGG124" s="220"/>
      <c r="PGH124" s="220"/>
      <c r="PGI124" s="220"/>
      <c r="PGJ124" s="220"/>
      <c r="PGK124" s="220"/>
      <c r="PGL124" s="220"/>
      <c r="PGM124" s="220"/>
      <c r="PGN124" s="220"/>
      <c r="PGO124" s="220"/>
      <c r="PGP124" s="220"/>
      <c r="PGQ124" s="220"/>
      <c r="PGR124" s="220"/>
      <c r="PGS124" s="220"/>
      <c r="PGT124" s="220"/>
      <c r="PGU124" s="220"/>
      <c r="PGV124" s="220"/>
      <c r="PGW124" s="220"/>
      <c r="PGX124" s="220"/>
      <c r="PGY124" s="220"/>
      <c r="PGZ124" s="220"/>
      <c r="PHA124" s="220"/>
      <c r="PHB124" s="220"/>
      <c r="PHC124" s="220"/>
      <c r="PHD124" s="220"/>
      <c r="PHE124" s="220"/>
      <c r="PHF124" s="220"/>
      <c r="PHG124" s="220"/>
      <c r="PHH124" s="220"/>
      <c r="PHI124" s="220"/>
      <c r="PHJ124" s="220"/>
      <c r="PHK124" s="220"/>
      <c r="PHL124" s="220"/>
      <c r="PHM124" s="220"/>
      <c r="PHN124" s="220"/>
      <c r="PHO124" s="220"/>
      <c r="PHP124" s="220"/>
      <c r="PHQ124" s="220"/>
      <c r="PHR124" s="220"/>
      <c r="PHS124" s="220"/>
      <c r="PHT124" s="220"/>
      <c r="PHU124" s="220"/>
      <c r="PHV124" s="220"/>
      <c r="PHW124" s="220"/>
      <c r="PHX124" s="220"/>
      <c r="PHY124" s="220"/>
      <c r="PHZ124" s="220"/>
      <c r="PIA124" s="220"/>
      <c r="PIB124" s="220"/>
      <c r="PIC124" s="220"/>
      <c r="PID124" s="220"/>
      <c r="PIE124" s="220"/>
      <c r="PIF124" s="220"/>
      <c r="PIG124" s="220"/>
      <c r="PIH124" s="220"/>
      <c r="PII124" s="220"/>
      <c r="PIJ124" s="220"/>
      <c r="PIK124" s="220"/>
      <c r="PIL124" s="220"/>
      <c r="PIM124" s="220"/>
      <c r="PIN124" s="220"/>
      <c r="PIO124" s="220"/>
      <c r="PIP124" s="220"/>
      <c r="PIQ124" s="220"/>
      <c r="PIR124" s="220"/>
      <c r="PIS124" s="220"/>
      <c r="PIT124" s="220"/>
      <c r="PIU124" s="220"/>
      <c r="PIV124" s="220"/>
      <c r="PIW124" s="220"/>
      <c r="PIX124" s="220"/>
      <c r="PIY124" s="220"/>
      <c r="PIZ124" s="220"/>
      <c r="PJA124" s="220"/>
      <c r="PJB124" s="220"/>
      <c r="PJC124" s="220"/>
      <c r="PJD124" s="220"/>
      <c r="PJE124" s="220"/>
      <c r="PJF124" s="220"/>
      <c r="PJG124" s="220"/>
      <c r="PJH124" s="220"/>
      <c r="PJI124" s="220"/>
      <c r="PJJ124" s="220"/>
      <c r="PJK124" s="220"/>
      <c r="PJL124" s="220"/>
      <c r="PJM124" s="220"/>
      <c r="PJN124" s="220"/>
      <c r="PJO124" s="220"/>
      <c r="PJP124" s="220"/>
      <c r="PJQ124" s="220"/>
      <c r="PJR124" s="220"/>
      <c r="PJS124" s="220"/>
      <c r="PJT124" s="220"/>
      <c r="PJU124" s="220"/>
      <c r="PJV124" s="220"/>
      <c r="PJW124" s="220"/>
      <c r="PJX124" s="220"/>
      <c r="PJY124" s="220"/>
      <c r="PJZ124" s="220"/>
      <c r="PKA124" s="220"/>
      <c r="PKB124" s="220"/>
      <c r="PKC124" s="220"/>
      <c r="PKD124" s="220"/>
      <c r="PKE124" s="220"/>
      <c r="PKF124" s="220"/>
      <c r="PKG124" s="220"/>
      <c r="PKH124" s="220"/>
      <c r="PKI124" s="220"/>
      <c r="PKJ124" s="220"/>
      <c r="PKK124" s="220"/>
      <c r="PKL124" s="220"/>
      <c r="PKM124" s="220"/>
      <c r="PKN124" s="220"/>
      <c r="PKO124" s="220"/>
      <c r="PKP124" s="220"/>
      <c r="PKQ124" s="220"/>
      <c r="PKR124" s="220"/>
      <c r="PKS124" s="220"/>
      <c r="PKT124" s="220"/>
      <c r="PKU124" s="220"/>
      <c r="PKV124" s="220"/>
      <c r="PKW124" s="220"/>
      <c r="PKX124" s="220"/>
      <c r="PKY124" s="220"/>
      <c r="PKZ124" s="220"/>
      <c r="PLA124" s="220"/>
      <c r="PLB124" s="220"/>
      <c r="PLC124" s="220"/>
      <c r="PLD124" s="220"/>
      <c r="PLE124" s="220"/>
      <c r="PLF124" s="220"/>
      <c r="PLG124" s="220"/>
      <c r="PLH124" s="220"/>
      <c r="PLI124" s="220"/>
      <c r="PLJ124" s="220"/>
      <c r="PLK124" s="220"/>
      <c r="PLL124" s="220"/>
      <c r="PLM124" s="220"/>
      <c r="PLN124" s="220"/>
      <c r="PLO124" s="220"/>
      <c r="PLP124" s="220"/>
      <c r="PLQ124" s="220"/>
      <c r="PLR124" s="220"/>
      <c r="PLS124" s="220"/>
      <c r="PLT124" s="220"/>
      <c r="PLU124" s="220"/>
      <c r="PLV124" s="220"/>
      <c r="PLW124" s="220"/>
      <c r="PLX124" s="220"/>
      <c r="PLY124" s="220"/>
      <c r="PLZ124" s="220"/>
      <c r="PMA124" s="220"/>
      <c r="PMB124" s="220"/>
      <c r="PMC124" s="220"/>
      <c r="PMD124" s="220"/>
      <c r="PME124" s="220"/>
      <c r="PMF124" s="220"/>
      <c r="PMG124" s="220"/>
      <c r="PMH124" s="220"/>
      <c r="PMI124" s="220"/>
      <c r="PMJ124" s="220"/>
      <c r="PMK124" s="220"/>
      <c r="PML124" s="220"/>
      <c r="PMM124" s="220"/>
      <c r="PMN124" s="220"/>
      <c r="PMO124" s="220"/>
      <c r="PMP124" s="220"/>
      <c r="PMQ124" s="220"/>
      <c r="PMR124" s="220"/>
      <c r="PMS124" s="220"/>
      <c r="PMT124" s="220"/>
      <c r="PMU124" s="220"/>
      <c r="PMV124" s="220"/>
      <c r="PMW124" s="220"/>
      <c r="PMX124" s="220"/>
      <c r="PMY124" s="220"/>
      <c r="PMZ124" s="220"/>
      <c r="PNA124" s="220"/>
      <c r="PNB124" s="220"/>
      <c r="PNC124" s="220"/>
      <c r="PND124" s="220"/>
      <c r="PNE124" s="220"/>
      <c r="PNF124" s="220"/>
      <c r="PNG124" s="220"/>
      <c r="PNH124" s="220"/>
      <c r="PNI124" s="220"/>
      <c r="PNJ124" s="220"/>
      <c r="PNK124" s="220"/>
      <c r="PNL124" s="220"/>
      <c r="PNM124" s="220"/>
      <c r="PNN124" s="220"/>
      <c r="PNO124" s="220"/>
      <c r="PNP124" s="220"/>
      <c r="PNQ124" s="220"/>
      <c r="PNR124" s="220"/>
      <c r="PNS124" s="220"/>
      <c r="PNT124" s="220"/>
      <c r="PNU124" s="220"/>
      <c r="PNV124" s="220"/>
      <c r="PNW124" s="220"/>
      <c r="PNX124" s="220"/>
      <c r="PNY124" s="220"/>
      <c r="PNZ124" s="220"/>
      <c r="POA124" s="220"/>
      <c r="POB124" s="220"/>
      <c r="POC124" s="220"/>
      <c r="POD124" s="220"/>
      <c r="POE124" s="220"/>
      <c r="POF124" s="220"/>
      <c r="POG124" s="220"/>
      <c r="POH124" s="220"/>
      <c r="POI124" s="220"/>
      <c r="POJ124" s="220"/>
      <c r="POK124" s="220"/>
      <c r="POL124" s="220"/>
      <c r="POM124" s="220"/>
      <c r="PON124" s="220"/>
      <c r="POO124" s="220"/>
      <c r="POP124" s="220"/>
      <c r="POQ124" s="220"/>
      <c r="POR124" s="220"/>
      <c r="POS124" s="220"/>
      <c r="POT124" s="220"/>
      <c r="POU124" s="220"/>
      <c r="POV124" s="220"/>
      <c r="POW124" s="220"/>
      <c r="POX124" s="220"/>
      <c r="POY124" s="220"/>
      <c r="POZ124" s="220"/>
      <c r="PPA124" s="220"/>
      <c r="PPB124" s="220"/>
      <c r="PPC124" s="220"/>
      <c r="PPD124" s="220"/>
      <c r="PPE124" s="220"/>
      <c r="PPF124" s="220"/>
      <c r="PPG124" s="220"/>
      <c r="PPH124" s="220"/>
      <c r="PPI124" s="220"/>
      <c r="PPJ124" s="220"/>
      <c r="PPK124" s="220"/>
      <c r="PPL124" s="220"/>
      <c r="PPM124" s="220"/>
      <c r="PPN124" s="220"/>
      <c r="PPO124" s="220"/>
      <c r="PPP124" s="220"/>
      <c r="PPQ124" s="220"/>
      <c r="PPR124" s="220"/>
      <c r="PPS124" s="220"/>
      <c r="PPT124" s="220"/>
      <c r="PPU124" s="220"/>
      <c r="PPV124" s="220"/>
      <c r="PPW124" s="220"/>
      <c r="PPX124" s="220"/>
      <c r="PPY124" s="220"/>
      <c r="PPZ124" s="220"/>
      <c r="PQA124" s="220"/>
      <c r="PQB124" s="220"/>
      <c r="PQC124" s="220"/>
      <c r="PQD124" s="220"/>
      <c r="PQE124" s="220"/>
      <c r="PQF124" s="220"/>
      <c r="PQG124" s="220"/>
      <c r="PQH124" s="220"/>
      <c r="PQI124" s="220"/>
      <c r="PQJ124" s="220"/>
      <c r="PQK124" s="220"/>
      <c r="PQL124" s="220"/>
      <c r="PQM124" s="220"/>
      <c r="PQN124" s="220"/>
      <c r="PQO124" s="220"/>
      <c r="PQP124" s="220"/>
      <c r="PQQ124" s="220"/>
      <c r="PQR124" s="220"/>
      <c r="PQS124" s="220"/>
      <c r="PQT124" s="220"/>
      <c r="PQU124" s="220"/>
      <c r="PQV124" s="220"/>
      <c r="PQW124" s="220"/>
      <c r="PQX124" s="220"/>
      <c r="PQY124" s="220"/>
      <c r="PQZ124" s="220"/>
      <c r="PRA124" s="220"/>
      <c r="PRB124" s="220"/>
      <c r="PRC124" s="220"/>
      <c r="PRD124" s="220"/>
      <c r="PRE124" s="220"/>
      <c r="PRF124" s="220"/>
      <c r="PRG124" s="220"/>
      <c r="PRH124" s="220"/>
      <c r="PRI124" s="220"/>
      <c r="PRJ124" s="220"/>
      <c r="PRK124" s="220"/>
      <c r="PRL124" s="220"/>
      <c r="PRM124" s="220"/>
      <c r="PRN124" s="220"/>
      <c r="PRO124" s="220"/>
      <c r="PRP124" s="220"/>
      <c r="PRQ124" s="220"/>
      <c r="PRR124" s="220"/>
      <c r="PRS124" s="220"/>
      <c r="PRT124" s="220"/>
      <c r="PRU124" s="220"/>
      <c r="PRV124" s="220"/>
      <c r="PRW124" s="220"/>
      <c r="PRX124" s="220"/>
      <c r="PRY124" s="220"/>
      <c r="PRZ124" s="220"/>
      <c r="PSA124" s="220"/>
      <c r="PSB124" s="220"/>
      <c r="PSC124" s="220"/>
      <c r="PSD124" s="220"/>
      <c r="PSE124" s="220"/>
      <c r="PSF124" s="220"/>
      <c r="PSG124" s="220"/>
      <c r="PSH124" s="220"/>
      <c r="PSI124" s="220"/>
      <c r="PSJ124" s="220"/>
      <c r="PSK124" s="220"/>
      <c r="PSL124" s="220"/>
      <c r="PSM124" s="220"/>
      <c r="PSN124" s="220"/>
      <c r="PSO124" s="220"/>
      <c r="PSP124" s="220"/>
      <c r="PSQ124" s="220"/>
      <c r="PSR124" s="220"/>
      <c r="PSS124" s="220"/>
      <c r="PST124" s="220"/>
      <c r="PSU124" s="220"/>
      <c r="PSV124" s="220"/>
      <c r="PSW124" s="220"/>
      <c r="PSX124" s="220"/>
      <c r="PSY124" s="220"/>
      <c r="PSZ124" s="220"/>
      <c r="PTA124" s="220"/>
      <c r="PTB124" s="220"/>
      <c r="PTC124" s="220"/>
      <c r="PTD124" s="220"/>
      <c r="PTE124" s="220"/>
      <c r="PTF124" s="220"/>
      <c r="PTG124" s="220"/>
      <c r="PTH124" s="220"/>
      <c r="PTI124" s="220"/>
      <c r="PTJ124" s="220"/>
      <c r="PTK124" s="220"/>
      <c r="PTL124" s="220"/>
      <c r="PTM124" s="220"/>
      <c r="PTN124" s="220"/>
      <c r="PTO124" s="220"/>
      <c r="PTP124" s="220"/>
      <c r="PTQ124" s="220"/>
      <c r="PTR124" s="220"/>
      <c r="PTS124" s="220"/>
      <c r="PTT124" s="220"/>
      <c r="PTU124" s="220"/>
      <c r="PTV124" s="220"/>
      <c r="PTW124" s="220"/>
      <c r="PTX124" s="220"/>
      <c r="PTY124" s="220"/>
      <c r="PTZ124" s="220"/>
      <c r="PUA124" s="220"/>
      <c r="PUB124" s="220"/>
      <c r="PUC124" s="220"/>
      <c r="PUD124" s="220"/>
      <c r="PUE124" s="220"/>
      <c r="PUF124" s="220"/>
      <c r="PUG124" s="220"/>
      <c r="PUH124" s="220"/>
      <c r="PUI124" s="220"/>
      <c r="PUJ124" s="220"/>
      <c r="PUK124" s="220"/>
      <c r="PUL124" s="220"/>
      <c r="PUM124" s="220"/>
      <c r="PUN124" s="220"/>
      <c r="PUO124" s="220"/>
      <c r="PUP124" s="220"/>
      <c r="PUQ124" s="220"/>
      <c r="PUR124" s="220"/>
      <c r="PUS124" s="220"/>
      <c r="PUT124" s="220"/>
      <c r="PUU124" s="220"/>
      <c r="PUV124" s="220"/>
      <c r="PUW124" s="220"/>
      <c r="PUX124" s="220"/>
      <c r="PUY124" s="220"/>
      <c r="PUZ124" s="220"/>
      <c r="PVA124" s="220"/>
      <c r="PVB124" s="220"/>
      <c r="PVC124" s="220"/>
      <c r="PVD124" s="220"/>
      <c r="PVE124" s="220"/>
      <c r="PVF124" s="220"/>
      <c r="PVG124" s="220"/>
      <c r="PVH124" s="220"/>
      <c r="PVI124" s="220"/>
      <c r="PVJ124" s="220"/>
      <c r="PVK124" s="220"/>
      <c r="PVL124" s="220"/>
      <c r="PVM124" s="220"/>
      <c r="PVN124" s="220"/>
      <c r="PVO124" s="220"/>
      <c r="PVP124" s="220"/>
      <c r="PVQ124" s="220"/>
      <c r="PVR124" s="220"/>
      <c r="PVS124" s="220"/>
      <c r="PVT124" s="220"/>
      <c r="PVU124" s="220"/>
      <c r="PVV124" s="220"/>
      <c r="PVW124" s="220"/>
      <c r="PVX124" s="220"/>
      <c r="PVY124" s="220"/>
      <c r="PVZ124" s="220"/>
      <c r="PWA124" s="220"/>
      <c r="PWB124" s="220"/>
      <c r="PWC124" s="220"/>
      <c r="PWD124" s="220"/>
      <c r="PWE124" s="220"/>
      <c r="PWF124" s="220"/>
      <c r="PWG124" s="220"/>
      <c r="PWH124" s="220"/>
      <c r="PWI124" s="220"/>
      <c r="PWJ124" s="220"/>
      <c r="PWK124" s="220"/>
      <c r="PWL124" s="220"/>
      <c r="PWM124" s="220"/>
      <c r="PWN124" s="220"/>
      <c r="PWO124" s="220"/>
      <c r="PWP124" s="220"/>
      <c r="PWQ124" s="220"/>
      <c r="PWR124" s="220"/>
      <c r="PWS124" s="220"/>
      <c r="PWT124" s="220"/>
      <c r="PWU124" s="220"/>
      <c r="PWV124" s="220"/>
      <c r="PWW124" s="220"/>
      <c r="PWX124" s="220"/>
      <c r="PWY124" s="220"/>
      <c r="PWZ124" s="220"/>
      <c r="PXA124" s="220"/>
      <c r="PXB124" s="220"/>
      <c r="PXC124" s="220"/>
      <c r="PXD124" s="220"/>
      <c r="PXE124" s="220"/>
      <c r="PXF124" s="220"/>
      <c r="PXG124" s="220"/>
      <c r="PXH124" s="220"/>
      <c r="PXI124" s="220"/>
      <c r="PXJ124" s="220"/>
      <c r="PXK124" s="220"/>
      <c r="PXL124" s="220"/>
      <c r="PXM124" s="220"/>
      <c r="PXN124" s="220"/>
      <c r="PXO124" s="220"/>
      <c r="PXP124" s="220"/>
      <c r="PXQ124" s="220"/>
      <c r="PXR124" s="220"/>
      <c r="PXS124" s="220"/>
      <c r="PXT124" s="220"/>
      <c r="PXU124" s="220"/>
      <c r="PXV124" s="220"/>
      <c r="PXW124" s="220"/>
      <c r="PXX124" s="220"/>
      <c r="PXY124" s="220"/>
      <c r="PXZ124" s="220"/>
      <c r="PYA124" s="220"/>
      <c r="PYB124" s="220"/>
      <c r="PYC124" s="220"/>
      <c r="PYD124" s="220"/>
      <c r="PYE124" s="220"/>
      <c r="PYF124" s="220"/>
      <c r="PYG124" s="220"/>
      <c r="PYH124" s="220"/>
      <c r="PYI124" s="220"/>
      <c r="PYJ124" s="220"/>
      <c r="PYK124" s="220"/>
      <c r="PYL124" s="220"/>
      <c r="PYM124" s="220"/>
      <c r="PYN124" s="220"/>
      <c r="PYO124" s="220"/>
      <c r="PYP124" s="220"/>
      <c r="PYQ124" s="220"/>
      <c r="PYR124" s="220"/>
      <c r="PYS124" s="220"/>
      <c r="PYT124" s="220"/>
      <c r="PYU124" s="220"/>
      <c r="PYV124" s="220"/>
      <c r="PYW124" s="220"/>
      <c r="PYX124" s="220"/>
      <c r="PYY124" s="220"/>
      <c r="PYZ124" s="220"/>
      <c r="PZA124" s="220"/>
      <c r="PZB124" s="220"/>
      <c r="PZC124" s="220"/>
      <c r="PZD124" s="220"/>
      <c r="PZE124" s="220"/>
      <c r="PZF124" s="220"/>
      <c r="PZG124" s="220"/>
      <c r="PZH124" s="220"/>
      <c r="PZI124" s="220"/>
      <c r="PZJ124" s="220"/>
      <c r="PZK124" s="220"/>
      <c r="PZL124" s="220"/>
      <c r="PZM124" s="220"/>
      <c r="PZN124" s="220"/>
      <c r="PZO124" s="220"/>
      <c r="PZP124" s="220"/>
      <c r="PZQ124" s="220"/>
      <c r="PZR124" s="220"/>
      <c r="PZS124" s="220"/>
      <c r="PZT124" s="220"/>
      <c r="PZU124" s="220"/>
      <c r="PZV124" s="220"/>
      <c r="PZW124" s="220"/>
      <c r="PZX124" s="220"/>
      <c r="PZY124" s="220"/>
      <c r="PZZ124" s="220"/>
      <c r="QAA124" s="220"/>
      <c r="QAB124" s="220"/>
      <c r="QAC124" s="220"/>
      <c r="QAD124" s="220"/>
      <c r="QAE124" s="220"/>
      <c r="QAF124" s="220"/>
      <c r="QAG124" s="220"/>
      <c r="QAH124" s="220"/>
      <c r="QAI124" s="220"/>
      <c r="QAJ124" s="220"/>
      <c r="QAK124" s="220"/>
      <c r="QAL124" s="220"/>
      <c r="QAM124" s="220"/>
      <c r="QAN124" s="220"/>
      <c r="QAO124" s="220"/>
      <c r="QAP124" s="220"/>
      <c r="QAQ124" s="220"/>
      <c r="QAR124" s="220"/>
      <c r="QAS124" s="220"/>
      <c r="QAT124" s="220"/>
      <c r="QAU124" s="220"/>
      <c r="QAV124" s="220"/>
      <c r="QAW124" s="220"/>
      <c r="QAX124" s="220"/>
      <c r="QAY124" s="220"/>
      <c r="QAZ124" s="220"/>
      <c r="QBA124" s="220"/>
      <c r="QBB124" s="220"/>
      <c r="QBC124" s="220"/>
      <c r="QBD124" s="220"/>
      <c r="QBE124" s="220"/>
      <c r="QBF124" s="220"/>
      <c r="QBG124" s="220"/>
      <c r="QBH124" s="220"/>
      <c r="QBI124" s="220"/>
      <c r="QBJ124" s="220"/>
      <c r="QBK124" s="220"/>
      <c r="QBL124" s="220"/>
      <c r="QBM124" s="220"/>
      <c r="QBN124" s="220"/>
      <c r="QBO124" s="220"/>
      <c r="QBP124" s="220"/>
      <c r="QBQ124" s="220"/>
      <c r="QBR124" s="220"/>
      <c r="QBS124" s="220"/>
      <c r="QBT124" s="220"/>
      <c r="QBU124" s="220"/>
      <c r="QBV124" s="220"/>
      <c r="QBW124" s="220"/>
      <c r="QBX124" s="220"/>
      <c r="QBY124" s="220"/>
      <c r="QBZ124" s="220"/>
      <c r="QCA124" s="220"/>
      <c r="QCB124" s="220"/>
      <c r="QCC124" s="220"/>
      <c r="QCD124" s="220"/>
      <c r="QCE124" s="220"/>
      <c r="QCF124" s="220"/>
      <c r="QCG124" s="220"/>
      <c r="QCH124" s="220"/>
      <c r="QCI124" s="220"/>
      <c r="QCJ124" s="220"/>
      <c r="QCK124" s="220"/>
      <c r="QCL124" s="220"/>
      <c r="QCM124" s="220"/>
      <c r="QCN124" s="220"/>
      <c r="QCO124" s="220"/>
      <c r="QCP124" s="220"/>
      <c r="QCQ124" s="220"/>
      <c r="QCR124" s="220"/>
      <c r="QCS124" s="220"/>
      <c r="QCT124" s="220"/>
      <c r="QCU124" s="220"/>
      <c r="QCV124" s="220"/>
      <c r="QCW124" s="220"/>
      <c r="QCX124" s="220"/>
      <c r="QCY124" s="220"/>
      <c r="QCZ124" s="220"/>
      <c r="QDA124" s="220"/>
      <c r="QDB124" s="220"/>
      <c r="QDC124" s="220"/>
      <c r="QDD124" s="220"/>
      <c r="QDE124" s="220"/>
      <c r="QDF124" s="220"/>
      <c r="QDG124" s="220"/>
      <c r="QDH124" s="220"/>
      <c r="QDI124" s="220"/>
      <c r="QDJ124" s="220"/>
      <c r="QDK124" s="220"/>
      <c r="QDL124" s="220"/>
      <c r="QDM124" s="220"/>
      <c r="QDN124" s="220"/>
      <c r="QDO124" s="220"/>
      <c r="QDP124" s="220"/>
      <c r="QDQ124" s="220"/>
      <c r="QDR124" s="220"/>
      <c r="QDS124" s="220"/>
      <c r="QDT124" s="220"/>
      <c r="QDU124" s="220"/>
      <c r="QDV124" s="220"/>
      <c r="QDW124" s="220"/>
      <c r="QDX124" s="220"/>
      <c r="QDY124" s="220"/>
      <c r="QDZ124" s="220"/>
      <c r="QEA124" s="220"/>
      <c r="QEB124" s="220"/>
      <c r="QEC124" s="220"/>
      <c r="QED124" s="220"/>
      <c r="QEE124" s="220"/>
      <c r="QEF124" s="220"/>
      <c r="QEG124" s="220"/>
      <c r="QEH124" s="220"/>
      <c r="QEI124" s="220"/>
      <c r="QEJ124" s="220"/>
      <c r="QEK124" s="220"/>
      <c r="QEL124" s="220"/>
      <c r="QEM124" s="220"/>
      <c r="QEN124" s="220"/>
      <c r="QEO124" s="220"/>
      <c r="QEP124" s="220"/>
      <c r="QEQ124" s="220"/>
      <c r="QER124" s="220"/>
      <c r="QES124" s="220"/>
      <c r="QET124" s="220"/>
      <c r="QEU124" s="220"/>
      <c r="QEV124" s="220"/>
      <c r="QEW124" s="220"/>
      <c r="QEX124" s="220"/>
      <c r="QEY124" s="220"/>
      <c r="QEZ124" s="220"/>
      <c r="QFA124" s="220"/>
      <c r="QFB124" s="220"/>
      <c r="QFC124" s="220"/>
      <c r="QFD124" s="220"/>
      <c r="QFE124" s="220"/>
      <c r="QFF124" s="220"/>
      <c r="QFG124" s="220"/>
      <c r="QFH124" s="220"/>
      <c r="QFI124" s="220"/>
      <c r="QFJ124" s="220"/>
      <c r="QFK124" s="220"/>
      <c r="QFL124" s="220"/>
      <c r="QFM124" s="220"/>
      <c r="QFN124" s="220"/>
      <c r="QFO124" s="220"/>
      <c r="QFP124" s="220"/>
      <c r="QFQ124" s="220"/>
      <c r="QFR124" s="220"/>
      <c r="QFS124" s="220"/>
      <c r="QFT124" s="220"/>
      <c r="QFU124" s="220"/>
      <c r="QFV124" s="220"/>
      <c r="QFW124" s="220"/>
      <c r="QFX124" s="220"/>
      <c r="QFY124" s="220"/>
      <c r="QFZ124" s="220"/>
      <c r="QGA124" s="220"/>
      <c r="QGB124" s="220"/>
      <c r="QGC124" s="220"/>
      <c r="QGD124" s="220"/>
      <c r="QGE124" s="220"/>
      <c r="QGF124" s="220"/>
      <c r="QGG124" s="220"/>
      <c r="QGH124" s="220"/>
      <c r="QGI124" s="220"/>
      <c r="QGJ124" s="220"/>
      <c r="QGK124" s="220"/>
      <c r="QGL124" s="220"/>
      <c r="QGM124" s="220"/>
      <c r="QGN124" s="220"/>
      <c r="QGO124" s="220"/>
      <c r="QGP124" s="220"/>
      <c r="QGQ124" s="220"/>
      <c r="QGR124" s="220"/>
      <c r="QGS124" s="220"/>
      <c r="QGT124" s="220"/>
      <c r="QGU124" s="220"/>
      <c r="QGV124" s="220"/>
      <c r="QGW124" s="220"/>
      <c r="QGX124" s="220"/>
      <c r="QGY124" s="220"/>
      <c r="QGZ124" s="220"/>
      <c r="QHA124" s="220"/>
      <c r="QHB124" s="220"/>
      <c r="QHC124" s="220"/>
      <c r="QHD124" s="220"/>
      <c r="QHE124" s="220"/>
      <c r="QHF124" s="220"/>
      <c r="QHG124" s="220"/>
      <c r="QHH124" s="220"/>
      <c r="QHI124" s="220"/>
      <c r="QHJ124" s="220"/>
      <c r="QHK124" s="220"/>
      <c r="QHL124" s="220"/>
      <c r="QHM124" s="220"/>
      <c r="QHN124" s="220"/>
      <c r="QHO124" s="220"/>
      <c r="QHP124" s="220"/>
      <c r="QHQ124" s="220"/>
      <c r="QHR124" s="220"/>
      <c r="QHS124" s="220"/>
      <c r="QHT124" s="220"/>
      <c r="QHU124" s="220"/>
      <c r="QHV124" s="220"/>
      <c r="QHW124" s="220"/>
      <c r="QHX124" s="220"/>
      <c r="QHY124" s="220"/>
      <c r="QHZ124" s="220"/>
      <c r="QIA124" s="220"/>
      <c r="QIB124" s="220"/>
      <c r="QIC124" s="220"/>
      <c r="QID124" s="220"/>
      <c r="QIE124" s="220"/>
      <c r="QIF124" s="220"/>
      <c r="QIG124" s="220"/>
      <c r="QIH124" s="220"/>
      <c r="QII124" s="220"/>
      <c r="QIJ124" s="220"/>
      <c r="QIK124" s="220"/>
      <c r="QIL124" s="220"/>
      <c r="QIM124" s="220"/>
      <c r="QIN124" s="220"/>
      <c r="QIO124" s="220"/>
      <c r="QIP124" s="220"/>
      <c r="QIQ124" s="220"/>
      <c r="QIR124" s="220"/>
      <c r="QIS124" s="220"/>
      <c r="QIT124" s="220"/>
      <c r="QIU124" s="220"/>
      <c r="QIV124" s="220"/>
      <c r="QIW124" s="220"/>
      <c r="QIX124" s="220"/>
      <c r="QIY124" s="220"/>
      <c r="QIZ124" s="220"/>
      <c r="QJA124" s="220"/>
      <c r="QJB124" s="220"/>
      <c r="QJC124" s="220"/>
      <c r="QJD124" s="220"/>
      <c r="QJE124" s="220"/>
      <c r="QJF124" s="220"/>
      <c r="QJG124" s="220"/>
      <c r="QJH124" s="220"/>
      <c r="QJI124" s="220"/>
      <c r="QJJ124" s="220"/>
      <c r="QJK124" s="220"/>
      <c r="QJL124" s="220"/>
      <c r="QJM124" s="220"/>
      <c r="QJN124" s="220"/>
      <c r="QJO124" s="220"/>
      <c r="QJP124" s="220"/>
      <c r="QJQ124" s="220"/>
      <c r="QJR124" s="220"/>
      <c r="QJS124" s="220"/>
      <c r="QJT124" s="220"/>
      <c r="QJU124" s="220"/>
      <c r="QJV124" s="220"/>
      <c r="QJW124" s="220"/>
      <c r="QJX124" s="220"/>
      <c r="QJY124" s="220"/>
      <c r="QJZ124" s="220"/>
      <c r="QKA124" s="220"/>
      <c r="QKB124" s="220"/>
      <c r="QKC124" s="220"/>
      <c r="QKD124" s="220"/>
      <c r="QKE124" s="220"/>
      <c r="QKF124" s="220"/>
      <c r="QKG124" s="220"/>
      <c r="QKH124" s="220"/>
      <c r="QKI124" s="220"/>
      <c r="QKJ124" s="220"/>
      <c r="QKK124" s="220"/>
      <c r="QKL124" s="220"/>
      <c r="QKM124" s="220"/>
      <c r="QKN124" s="220"/>
      <c r="QKO124" s="220"/>
      <c r="QKP124" s="220"/>
      <c r="QKQ124" s="220"/>
      <c r="QKR124" s="220"/>
      <c r="QKS124" s="220"/>
      <c r="QKT124" s="220"/>
      <c r="QKU124" s="220"/>
      <c r="QKV124" s="220"/>
      <c r="QKW124" s="220"/>
      <c r="QKX124" s="220"/>
      <c r="QKY124" s="220"/>
      <c r="QKZ124" s="220"/>
      <c r="QLA124" s="220"/>
      <c r="QLB124" s="220"/>
      <c r="QLC124" s="220"/>
      <c r="QLD124" s="220"/>
      <c r="QLE124" s="220"/>
      <c r="QLF124" s="220"/>
      <c r="QLG124" s="220"/>
      <c r="QLH124" s="220"/>
      <c r="QLI124" s="220"/>
      <c r="QLJ124" s="220"/>
      <c r="QLK124" s="220"/>
      <c r="QLL124" s="220"/>
      <c r="QLM124" s="220"/>
      <c r="QLN124" s="220"/>
      <c r="QLO124" s="220"/>
      <c r="QLP124" s="220"/>
      <c r="QLQ124" s="220"/>
      <c r="QLR124" s="220"/>
      <c r="QLS124" s="220"/>
      <c r="QLT124" s="220"/>
      <c r="QLU124" s="220"/>
      <c r="QLV124" s="220"/>
      <c r="QLW124" s="220"/>
      <c r="QLX124" s="220"/>
      <c r="QLY124" s="220"/>
      <c r="QLZ124" s="220"/>
      <c r="QMA124" s="220"/>
      <c r="QMB124" s="220"/>
      <c r="QMC124" s="220"/>
      <c r="QMD124" s="220"/>
      <c r="QME124" s="220"/>
      <c r="QMF124" s="220"/>
      <c r="QMG124" s="220"/>
      <c r="QMH124" s="220"/>
      <c r="QMI124" s="220"/>
      <c r="QMJ124" s="220"/>
      <c r="QMK124" s="220"/>
      <c r="QML124" s="220"/>
      <c r="QMM124" s="220"/>
      <c r="QMN124" s="220"/>
      <c r="QMO124" s="220"/>
      <c r="QMP124" s="220"/>
      <c r="QMQ124" s="220"/>
      <c r="QMR124" s="220"/>
      <c r="QMS124" s="220"/>
      <c r="QMT124" s="220"/>
      <c r="QMU124" s="220"/>
      <c r="QMV124" s="220"/>
      <c r="QMW124" s="220"/>
      <c r="QMX124" s="220"/>
      <c r="QMY124" s="220"/>
      <c r="QMZ124" s="220"/>
      <c r="QNA124" s="220"/>
      <c r="QNB124" s="220"/>
      <c r="QNC124" s="220"/>
      <c r="QND124" s="220"/>
      <c r="QNE124" s="220"/>
      <c r="QNF124" s="220"/>
      <c r="QNG124" s="220"/>
      <c r="QNH124" s="220"/>
      <c r="QNI124" s="220"/>
      <c r="QNJ124" s="220"/>
      <c r="QNK124" s="220"/>
      <c r="QNL124" s="220"/>
      <c r="QNM124" s="220"/>
      <c r="QNN124" s="220"/>
      <c r="QNO124" s="220"/>
      <c r="QNP124" s="220"/>
      <c r="QNQ124" s="220"/>
      <c r="QNR124" s="220"/>
      <c r="QNS124" s="220"/>
      <c r="QNT124" s="220"/>
      <c r="QNU124" s="220"/>
      <c r="QNV124" s="220"/>
      <c r="QNW124" s="220"/>
      <c r="QNX124" s="220"/>
      <c r="QNY124" s="220"/>
      <c r="QNZ124" s="220"/>
      <c r="QOA124" s="220"/>
      <c r="QOB124" s="220"/>
      <c r="QOC124" s="220"/>
      <c r="QOD124" s="220"/>
      <c r="QOE124" s="220"/>
      <c r="QOF124" s="220"/>
      <c r="QOG124" s="220"/>
      <c r="QOH124" s="220"/>
      <c r="QOI124" s="220"/>
      <c r="QOJ124" s="220"/>
      <c r="QOK124" s="220"/>
      <c r="QOL124" s="220"/>
      <c r="QOM124" s="220"/>
      <c r="QON124" s="220"/>
      <c r="QOO124" s="220"/>
      <c r="QOP124" s="220"/>
      <c r="QOQ124" s="220"/>
      <c r="QOR124" s="220"/>
      <c r="QOS124" s="220"/>
      <c r="QOT124" s="220"/>
      <c r="QOU124" s="220"/>
      <c r="QOV124" s="220"/>
      <c r="QOW124" s="220"/>
      <c r="QOX124" s="220"/>
      <c r="QOY124" s="220"/>
      <c r="QOZ124" s="220"/>
      <c r="QPA124" s="220"/>
      <c r="QPB124" s="220"/>
      <c r="QPC124" s="220"/>
      <c r="QPD124" s="220"/>
      <c r="QPE124" s="220"/>
      <c r="QPF124" s="220"/>
      <c r="QPG124" s="220"/>
      <c r="QPH124" s="220"/>
      <c r="QPI124" s="220"/>
      <c r="QPJ124" s="220"/>
      <c r="QPK124" s="220"/>
      <c r="QPL124" s="220"/>
      <c r="QPM124" s="220"/>
      <c r="QPN124" s="220"/>
      <c r="QPO124" s="220"/>
      <c r="QPP124" s="220"/>
      <c r="QPQ124" s="220"/>
      <c r="QPR124" s="220"/>
      <c r="QPS124" s="220"/>
      <c r="QPT124" s="220"/>
      <c r="QPU124" s="220"/>
      <c r="QPV124" s="220"/>
      <c r="QPW124" s="220"/>
      <c r="QPX124" s="220"/>
      <c r="QPY124" s="220"/>
      <c r="QPZ124" s="220"/>
      <c r="QQA124" s="220"/>
      <c r="QQB124" s="220"/>
      <c r="QQC124" s="220"/>
      <c r="QQD124" s="220"/>
      <c r="QQE124" s="220"/>
      <c r="QQF124" s="220"/>
      <c r="QQG124" s="220"/>
      <c r="QQH124" s="220"/>
      <c r="QQI124" s="220"/>
      <c r="QQJ124" s="220"/>
      <c r="QQK124" s="220"/>
      <c r="QQL124" s="220"/>
      <c r="QQM124" s="220"/>
      <c r="QQN124" s="220"/>
      <c r="QQO124" s="220"/>
      <c r="QQP124" s="220"/>
      <c r="QQQ124" s="220"/>
      <c r="QQR124" s="220"/>
      <c r="QQS124" s="220"/>
      <c r="QQT124" s="220"/>
      <c r="QQU124" s="220"/>
      <c r="QQV124" s="220"/>
      <c r="QQW124" s="220"/>
      <c r="QQX124" s="220"/>
      <c r="QQY124" s="220"/>
      <c r="QQZ124" s="220"/>
      <c r="QRA124" s="220"/>
      <c r="QRB124" s="220"/>
      <c r="QRC124" s="220"/>
      <c r="QRD124" s="220"/>
      <c r="QRE124" s="220"/>
      <c r="QRF124" s="220"/>
      <c r="QRG124" s="220"/>
      <c r="QRH124" s="220"/>
      <c r="QRI124" s="220"/>
      <c r="QRJ124" s="220"/>
      <c r="QRK124" s="220"/>
      <c r="QRL124" s="220"/>
      <c r="QRM124" s="220"/>
      <c r="QRN124" s="220"/>
      <c r="QRO124" s="220"/>
      <c r="QRP124" s="220"/>
      <c r="QRQ124" s="220"/>
      <c r="QRR124" s="220"/>
      <c r="QRS124" s="220"/>
      <c r="QRT124" s="220"/>
      <c r="QRU124" s="220"/>
      <c r="QRV124" s="220"/>
      <c r="QRW124" s="220"/>
      <c r="QRX124" s="220"/>
      <c r="QRY124" s="220"/>
      <c r="QRZ124" s="220"/>
      <c r="QSA124" s="220"/>
      <c r="QSB124" s="220"/>
      <c r="QSC124" s="220"/>
      <c r="QSD124" s="220"/>
      <c r="QSE124" s="220"/>
      <c r="QSF124" s="220"/>
      <c r="QSG124" s="220"/>
      <c r="QSH124" s="220"/>
      <c r="QSI124" s="220"/>
      <c r="QSJ124" s="220"/>
      <c r="QSK124" s="220"/>
      <c r="QSL124" s="220"/>
      <c r="QSM124" s="220"/>
      <c r="QSN124" s="220"/>
      <c r="QSO124" s="220"/>
      <c r="QSP124" s="220"/>
      <c r="QSQ124" s="220"/>
      <c r="QSR124" s="220"/>
      <c r="QSS124" s="220"/>
      <c r="QST124" s="220"/>
      <c r="QSU124" s="220"/>
      <c r="QSV124" s="220"/>
      <c r="QSW124" s="220"/>
      <c r="QSX124" s="220"/>
      <c r="QSY124" s="220"/>
      <c r="QSZ124" s="220"/>
      <c r="QTA124" s="220"/>
      <c r="QTB124" s="220"/>
      <c r="QTC124" s="220"/>
      <c r="QTD124" s="220"/>
      <c r="QTE124" s="220"/>
      <c r="QTF124" s="220"/>
      <c r="QTG124" s="220"/>
      <c r="QTH124" s="220"/>
      <c r="QTI124" s="220"/>
      <c r="QTJ124" s="220"/>
      <c r="QTK124" s="220"/>
      <c r="QTL124" s="220"/>
      <c r="QTM124" s="220"/>
      <c r="QTN124" s="220"/>
      <c r="QTO124" s="220"/>
      <c r="QTP124" s="220"/>
      <c r="QTQ124" s="220"/>
      <c r="QTR124" s="220"/>
      <c r="QTS124" s="220"/>
      <c r="QTT124" s="220"/>
      <c r="QTU124" s="220"/>
      <c r="QTV124" s="220"/>
      <c r="QTW124" s="220"/>
      <c r="QTX124" s="220"/>
      <c r="QTY124" s="220"/>
      <c r="QTZ124" s="220"/>
      <c r="QUA124" s="220"/>
      <c r="QUB124" s="220"/>
      <c r="QUC124" s="220"/>
      <c r="QUD124" s="220"/>
      <c r="QUE124" s="220"/>
      <c r="QUF124" s="220"/>
      <c r="QUG124" s="220"/>
      <c r="QUH124" s="220"/>
      <c r="QUI124" s="220"/>
      <c r="QUJ124" s="220"/>
      <c r="QUK124" s="220"/>
      <c r="QUL124" s="220"/>
      <c r="QUM124" s="220"/>
      <c r="QUN124" s="220"/>
      <c r="QUO124" s="220"/>
      <c r="QUP124" s="220"/>
      <c r="QUQ124" s="220"/>
      <c r="QUR124" s="220"/>
      <c r="QUS124" s="220"/>
      <c r="QUT124" s="220"/>
      <c r="QUU124" s="220"/>
      <c r="QUV124" s="220"/>
      <c r="QUW124" s="220"/>
      <c r="QUX124" s="220"/>
      <c r="QUY124" s="220"/>
      <c r="QUZ124" s="220"/>
      <c r="QVA124" s="220"/>
      <c r="QVB124" s="220"/>
      <c r="QVC124" s="220"/>
      <c r="QVD124" s="220"/>
      <c r="QVE124" s="220"/>
      <c r="QVF124" s="220"/>
      <c r="QVG124" s="220"/>
      <c r="QVH124" s="220"/>
      <c r="QVI124" s="220"/>
      <c r="QVJ124" s="220"/>
      <c r="QVK124" s="220"/>
      <c r="QVL124" s="220"/>
      <c r="QVM124" s="220"/>
      <c r="QVN124" s="220"/>
      <c r="QVO124" s="220"/>
      <c r="QVP124" s="220"/>
      <c r="QVQ124" s="220"/>
      <c r="QVR124" s="220"/>
      <c r="QVS124" s="220"/>
      <c r="QVT124" s="220"/>
      <c r="QVU124" s="220"/>
      <c r="QVV124" s="220"/>
      <c r="QVW124" s="220"/>
      <c r="QVX124" s="220"/>
      <c r="QVY124" s="220"/>
      <c r="QVZ124" s="220"/>
      <c r="QWA124" s="220"/>
      <c r="QWB124" s="220"/>
      <c r="QWC124" s="220"/>
      <c r="QWD124" s="220"/>
      <c r="QWE124" s="220"/>
      <c r="QWF124" s="220"/>
      <c r="QWG124" s="220"/>
      <c r="QWH124" s="220"/>
      <c r="QWI124" s="220"/>
      <c r="QWJ124" s="220"/>
      <c r="QWK124" s="220"/>
      <c r="QWL124" s="220"/>
      <c r="QWM124" s="220"/>
      <c r="QWN124" s="220"/>
      <c r="QWO124" s="220"/>
      <c r="QWP124" s="220"/>
      <c r="QWQ124" s="220"/>
      <c r="QWR124" s="220"/>
      <c r="QWS124" s="220"/>
      <c r="QWT124" s="220"/>
      <c r="QWU124" s="220"/>
      <c r="QWV124" s="220"/>
      <c r="QWW124" s="220"/>
      <c r="QWX124" s="220"/>
      <c r="QWY124" s="220"/>
      <c r="QWZ124" s="220"/>
      <c r="QXA124" s="220"/>
      <c r="QXB124" s="220"/>
      <c r="QXC124" s="220"/>
      <c r="QXD124" s="220"/>
      <c r="QXE124" s="220"/>
      <c r="QXF124" s="220"/>
      <c r="QXG124" s="220"/>
      <c r="QXH124" s="220"/>
      <c r="QXI124" s="220"/>
      <c r="QXJ124" s="220"/>
      <c r="QXK124" s="220"/>
      <c r="QXL124" s="220"/>
      <c r="QXM124" s="220"/>
      <c r="QXN124" s="220"/>
      <c r="QXO124" s="220"/>
      <c r="QXP124" s="220"/>
      <c r="QXQ124" s="220"/>
      <c r="QXR124" s="220"/>
      <c r="QXS124" s="220"/>
      <c r="QXT124" s="220"/>
      <c r="QXU124" s="220"/>
      <c r="QXV124" s="220"/>
      <c r="QXW124" s="220"/>
      <c r="QXX124" s="220"/>
      <c r="QXY124" s="220"/>
      <c r="QXZ124" s="220"/>
      <c r="QYA124" s="220"/>
      <c r="QYB124" s="220"/>
      <c r="QYC124" s="220"/>
      <c r="QYD124" s="220"/>
      <c r="QYE124" s="220"/>
      <c r="QYF124" s="220"/>
      <c r="QYG124" s="220"/>
      <c r="QYH124" s="220"/>
      <c r="QYI124" s="220"/>
      <c r="QYJ124" s="220"/>
      <c r="QYK124" s="220"/>
      <c r="QYL124" s="220"/>
      <c r="QYM124" s="220"/>
      <c r="QYN124" s="220"/>
      <c r="QYO124" s="220"/>
      <c r="QYP124" s="220"/>
      <c r="QYQ124" s="220"/>
      <c r="QYR124" s="220"/>
      <c r="QYS124" s="220"/>
      <c r="QYT124" s="220"/>
      <c r="QYU124" s="220"/>
      <c r="QYV124" s="220"/>
      <c r="QYW124" s="220"/>
      <c r="QYX124" s="220"/>
      <c r="QYY124" s="220"/>
      <c r="QYZ124" s="220"/>
      <c r="QZA124" s="220"/>
      <c r="QZB124" s="220"/>
      <c r="QZC124" s="220"/>
      <c r="QZD124" s="220"/>
      <c r="QZE124" s="220"/>
      <c r="QZF124" s="220"/>
      <c r="QZG124" s="220"/>
      <c r="QZH124" s="220"/>
      <c r="QZI124" s="220"/>
      <c r="QZJ124" s="220"/>
      <c r="QZK124" s="220"/>
      <c r="QZL124" s="220"/>
      <c r="QZM124" s="220"/>
      <c r="QZN124" s="220"/>
      <c r="QZO124" s="220"/>
      <c r="QZP124" s="220"/>
      <c r="QZQ124" s="220"/>
      <c r="QZR124" s="220"/>
      <c r="QZS124" s="220"/>
      <c r="QZT124" s="220"/>
      <c r="QZU124" s="220"/>
      <c r="QZV124" s="220"/>
      <c r="QZW124" s="220"/>
      <c r="QZX124" s="220"/>
      <c r="QZY124" s="220"/>
      <c r="QZZ124" s="220"/>
      <c r="RAA124" s="220"/>
      <c r="RAB124" s="220"/>
      <c r="RAC124" s="220"/>
      <c r="RAD124" s="220"/>
      <c r="RAE124" s="220"/>
      <c r="RAF124" s="220"/>
      <c r="RAG124" s="220"/>
      <c r="RAH124" s="220"/>
      <c r="RAI124" s="220"/>
      <c r="RAJ124" s="220"/>
      <c r="RAK124" s="220"/>
      <c r="RAL124" s="220"/>
      <c r="RAM124" s="220"/>
      <c r="RAN124" s="220"/>
      <c r="RAO124" s="220"/>
      <c r="RAP124" s="220"/>
      <c r="RAQ124" s="220"/>
      <c r="RAR124" s="220"/>
      <c r="RAS124" s="220"/>
      <c r="RAT124" s="220"/>
      <c r="RAU124" s="220"/>
      <c r="RAV124" s="220"/>
      <c r="RAW124" s="220"/>
      <c r="RAX124" s="220"/>
      <c r="RAY124" s="220"/>
      <c r="RAZ124" s="220"/>
      <c r="RBA124" s="220"/>
      <c r="RBB124" s="220"/>
      <c r="RBC124" s="220"/>
      <c r="RBD124" s="220"/>
      <c r="RBE124" s="220"/>
      <c r="RBF124" s="220"/>
      <c r="RBG124" s="220"/>
      <c r="RBH124" s="220"/>
      <c r="RBI124" s="220"/>
      <c r="RBJ124" s="220"/>
      <c r="RBK124" s="220"/>
      <c r="RBL124" s="220"/>
      <c r="RBM124" s="220"/>
      <c r="RBN124" s="220"/>
      <c r="RBO124" s="220"/>
      <c r="RBP124" s="220"/>
      <c r="RBQ124" s="220"/>
      <c r="RBR124" s="220"/>
      <c r="RBS124" s="220"/>
      <c r="RBT124" s="220"/>
      <c r="RBU124" s="220"/>
      <c r="RBV124" s="220"/>
      <c r="RBW124" s="220"/>
      <c r="RBX124" s="220"/>
      <c r="RBY124" s="220"/>
      <c r="RBZ124" s="220"/>
      <c r="RCA124" s="220"/>
      <c r="RCB124" s="220"/>
      <c r="RCC124" s="220"/>
      <c r="RCD124" s="220"/>
      <c r="RCE124" s="220"/>
      <c r="RCF124" s="220"/>
      <c r="RCG124" s="220"/>
      <c r="RCH124" s="220"/>
      <c r="RCI124" s="220"/>
      <c r="RCJ124" s="220"/>
      <c r="RCK124" s="220"/>
      <c r="RCL124" s="220"/>
      <c r="RCM124" s="220"/>
      <c r="RCN124" s="220"/>
      <c r="RCO124" s="220"/>
      <c r="RCP124" s="220"/>
      <c r="RCQ124" s="220"/>
      <c r="RCR124" s="220"/>
      <c r="RCS124" s="220"/>
      <c r="RCT124" s="220"/>
      <c r="RCU124" s="220"/>
      <c r="RCV124" s="220"/>
      <c r="RCW124" s="220"/>
      <c r="RCX124" s="220"/>
      <c r="RCY124" s="220"/>
      <c r="RCZ124" s="220"/>
      <c r="RDA124" s="220"/>
      <c r="RDB124" s="220"/>
      <c r="RDC124" s="220"/>
      <c r="RDD124" s="220"/>
      <c r="RDE124" s="220"/>
      <c r="RDF124" s="220"/>
      <c r="RDG124" s="220"/>
      <c r="RDH124" s="220"/>
      <c r="RDI124" s="220"/>
      <c r="RDJ124" s="220"/>
      <c r="RDK124" s="220"/>
      <c r="RDL124" s="220"/>
      <c r="RDM124" s="220"/>
      <c r="RDN124" s="220"/>
      <c r="RDO124" s="220"/>
      <c r="RDP124" s="220"/>
      <c r="RDQ124" s="220"/>
      <c r="RDR124" s="220"/>
      <c r="RDS124" s="220"/>
      <c r="RDT124" s="220"/>
      <c r="RDU124" s="220"/>
      <c r="RDV124" s="220"/>
      <c r="RDW124" s="220"/>
      <c r="RDX124" s="220"/>
      <c r="RDY124" s="220"/>
      <c r="RDZ124" s="220"/>
      <c r="REA124" s="220"/>
      <c r="REB124" s="220"/>
      <c r="REC124" s="220"/>
      <c r="RED124" s="220"/>
      <c r="REE124" s="220"/>
      <c r="REF124" s="220"/>
      <c r="REG124" s="220"/>
      <c r="REH124" s="220"/>
      <c r="REI124" s="220"/>
      <c r="REJ124" s="220"/>
      <c r="REK124" s="220"/>
      <c r="REL124" s="220"/>
      <c r="REM124" s="220"/>
      <c r="REN124" s="220"/>
      <c r="REO124" s="220"/>
      <c r="REP124" s="220"/>
      <c r="REQ124" s="220"/>
      <c r="RER124" s="220"/>
      <c r="RES124" s="220"/>
      <c r="RET124" s="220"/>
      <c r="REU124" s="220"/>
      <c r="REV124" s="220"/>
      <c r="REW124" s="220"/>
      <c r="REX124" s="220"/>
      <c r="REY124" s="220"/>
      <c r="REZ124" s="220"/>
      <c r="RFA124" s="220"/>
      <c r="RFB124" s="220"/>
      <c r="RFC124" s="220"/>
      <c r="RFD124" s="220"/>
      <c r="RFE124" s="220"/>
      <c r="RFF124" s="220"/>
      <c r="RFG124" s="220"/>
      <c r="RFH124" s="220"/>
      <c r="RFI124" s="220"/>
      <c r="RFJ124" s="220"/>
      <c r="RFK124" s="220"/>
      <c r="RFL124" s="220"/>
      <c r="RFM124" s="220"/>
      <c r="RFN124" s="220"/>
      <c r="RFO124" s="220"/>
      <c r="RFP124" s="220"/>
      <c r="RFQ124" s="220"/>
      <c r="RFR124" s="220"/>
      <c r="RFS124" s="220"/>
      <c r="RFT124" s="220"/>
      <c r="RFU124" s="220"/>
      <c r="RFV124" s="220"/>
      <c r="RFW124" s="220"/>
      <c r="RFX124" s="220"/>
      <c r="RFY124" s="220"/>
      <c r="RFZ124" s="220"/>
      <c r="RGA124" s="220"/>
      <c r="RGB124" s="220"/>
      <c r="RGC124" s="220"/>
      <c r="RGD124" s="220"/>
      <c r="RGE124" s="220"/>
      <c r="RGF124" s="220"/>
      <c r="RGG124" s="220"/>
      <c r="RGH124" s="220"/>
      <c r="RGI124" s="220"/>
      <c r="RGJ124" s="220"/>
      <c r="RGK124" s="220"/>
      <c r="RGL124" s="220"/>
      <c r="RGM124" s="220"/>
      <c r="RGN124" s="220"/>
      <c r="RGO124" s="220"/>
      <c r="RGP124" s="220"/>
      <c r="RGQ124" s="220"/>
      <c r="RGR124" s="220"/>
      <c r="RGS124" s="220"/>
      <c r="RGT124" s="220"/>
      <c r="RGU124" s="220"/>
      <c r="RGV124" s="220"/>
      <c r="RGW124" s="220"/>
      <c r="RGX124" s="220"/>
      <c r="RGY124" s="220"/>
      <c r="RGZ124" s="220"/>
      <c r="RHA124" s="220"/>
      <c r="RHB124" s="220"/>
      <c r="RHC124" s="220"/>
      <c r="RHD124" s="220"/>
      <c r="RHE124" s="220"/>
      <c r="RHF124" s="220"/>
      <c r="RHG124" s="220"/>
      <c r="RHH124" s="220"/>
      <c r="RHI124" s="220"/>
      <c r="RHJ124" s="220"/>
      <c r="RHK124" s="220"/>
      <c r="RHL124" s="220"/>
      <c r="RHM124" s="220"/>
      <c r="RHN124" s="220"/>
      <c r="RHO124" s="220"/>
      <c r="RHP124" s="220"/>
      <c r="RHQ124" s="220"/>
      <c r="RHR124" s="220"/>
      <c r="RHS124" s="220"/>
      <c r="RHT124" s="220"/>
      <c r="RHU124" s="220"/>
      <c r="RHV124" s="220"/>
      <c r="RHW124" s="220"/>
      <c r="RHX124" s="220"/>
      <c r="RHY124" s="220"/>
      <c r="RHZ124" s="220"/>
      <c r="RIA124" s="220"/>
      <c r="RIB124" s="220"/>
      <c r="RIC124" s="220"/>
      <c r="RID124" s="220"/>
      <c r="RIE124" s="220"/>
      <c r="RIF124" s="220"/>
      <c r="RIG124" s="220"/>
      <c r="RIH124" s="220"/>
      <c r="RII124" s="220"/>
      <c r="RIJ124" s="220"/>
      <c r="RIK124" s="220"/>
      <c r="RIL124" s="220"/>
      <c r="RIM124" s="220"/>
      <c r="RIN124" s="220"/>
      <c r="RIO124" s="220"/>
      <c r="RIP124" s="220"/>
      <c r="RIQ124" s="220"/>
      <c r="RIR124" s="220"/>
      <c r="RIS124" s="220"/>
      <c r="RIT124" s="220"/>
      <c r="RIU124" s="220"/>
      <c r="RIV124" s="220"/>
      <c r="RIW124" s="220"/>
      <c r="RIX124" s="220"/>
      <c r="RIY124" s="220"/>
      <c r="RIZ124" s="220"/>
      <c r="RJA124" s="220"/>
      <c r="RJB124" s="220"/>
      <c r="RJC124" s="220"/>
      <c r="RJD124" s="220"/>
      <c r="RJE124" s="220"/>
      <c r="RJF124" s="220"/>
      <c r="RJG124" s="220"/>
      <c r="RJH124" s="220"/>
      <c r="RJI124" s="220"/>
      <c r="RJJ124" s="220"/>
      <c r="RJK124" s="220"/>
      <c r="RJL124" s="220"/>
      <c r="RJM124" s="220"/>
      <c r="RJN124" s="220"/>
      <c r="RJO124" s="220"/>
      <c r="RJP124" s="220"/>
      <c r="RJQ124" s="220"/>
      <c r="RJR124" s="220"/>
      <c r="RJS124" s="220"/>
      <c r="RJT124" s="220"/>
      <c r="RJU124" s="220"/>
      <c r="RJV124" s="220"/>
      <c r="RJW124" s="220"/>
      <c r="RJX124" s="220"/>
      <c r="RJY124" s="220"/>
      <c r="RJZ124" s="220"/>
      <c r="RKA124" s="220"/>
      <c r="RKB124" s="220"/>
      <c r="RKC124" s="220"/>
      <c r="RKD124" s="220"/>
      <c r="RKE124" s="220"/>
      <c r="RKF124" s="220"/>
      <c r="RKG124" s="220"/>
      <c r="RKH124" s="220"/>
      <c r="RKI124" s="220"/>
      <c r="RKJ124" s="220"/>
      <c r="RKK124" s="220"/>
      <c r="RKL124" s="220"/>
      <c r="RKM124" s="220"/>
      <c r="RKN124" s="220"/>
      <c r="RKO124" s="220"/>
      <c r="RKP124" s="220"/>
      <c r="RKQ124" s="220"/>
      <c r="RKR124" s="220"/>
      <c r="RKS124" s="220"/>
      <c r="RKT124" s="220"/>
      <c r="RKU124" s="220"/>
      <c r="RKV124" s="220"/>
      <c r="RKW124" s="220"/>
      <c r="RKX124" s="220"/>
      <c r="RKY124" s="220"/>
      <c r="RKZ124" s="220"/>
      <c r="RLA124" s="220"/>
      <c r="RLB124" s="220"/>
      <c r="RLC124" s="220"/>
      <c r="RLD124" s="220"/>
      <c r="RLE124" s="220"/>
      <c r="RLF124" s="220"/>
      <c r="RLG124" s="220"/>
      <c r="RLH124" s="220"/>
      <c r="RLI124" s="220"/>
      <c r="RLJ124" s="220"/>
      <c r="RLK124" s="220"/>
      <c r="RLL124" s="220"/>
      <c r="RLM124" s="220"/>
      <c r="RLN124" s="220"/>
      <c r="RLO124" s="220"/>
      <c r="RLP124" s="220"/>
      <c r="RLQ124" s="220"/>
      <c r="RLR124" s="220"/>
      <c r="RLS124" s="220"/>
      <c r="RLT124" s="220"/>
      <c r="RLU124" s="220"/>
      <c r="RLV124" s="220"/>
      <c r="RLW124" s="220"/>
      <c r="RLX124" s="220"/>
      <c r="RLY124" s="220"/>
      <c r="RLZ124" s="220"/>
      <c r="RMA124" s="220"/>
      <c r="RMB124" s="220"/>
      <c r="RMC124" s="220"/>
      <c r="RMD124" s="220"/>
      <c r="RME124" s="220"/>
      <c r="RMF124" s="220"/>
      <c r="RMG124" s="220"/>
      <c r="RMH124" s="220"/>
      <c r="RMI124" s="220"/>
      <c r="RMJ124" s="220"/>
      <c r="RMK124" s="220"/>
      <c r="RML124" s="220"/>
      <c r="RMM124" s="220"/>
      <c r="RMN124" s="220"/>
      <c r="RMO124" s="220"/>
      <c r="RMP124" s="220"/>
      <c r="RMQ124" s="220"/>
      <c r="RMR124" s="220"/>
      <c r="RMS124" s="220"/>
      <c r="RMT124" s="220"/>
      <c r="RMU124" s="220"/>
      <c r="RMV124" s="220"/>
      <c r="RMW124" s="220"/>
      <c r="RMX124" s="220"/>
      <c r="RMY124" s="220"/>
      <c r="RMZ124" s="220"/>
      <c r="RNA124" s="220"/>
      <c r="RNB124" s="220"/>
      <c r="RNC124" s="220"/>
      <c r="RND124" s="220"/>
      <c r="RNE124" s="220"/>
      <c r="RNF124" s="220"/>
      <c r="RNG124" s="220"/>
      <c r="RNH124" s="220"/>
      <c r="RNI124" s="220"/>
      <c r="RNJ124" s="220"/>
      <c r="RNK124" s="220"/>
      <c r="RNL124" s="220"/>
      <c r="RNM124" s="220"/>
      <c r="RNN124" s="220"/>
      <c r="RNO124" s="220"/>
      <c r="RNP124" s="220"/>
      <c r="RNQ124" s="220"/>
      <c r="RNR124" s="220"/>
      <c r="RNS124" s="220"/>
      <c r="RNT124" s="220"/>
      <c r="RNU124" s="220"/>
      <c r="RNV124" s="220"/>
      <c r="RNW124" s="220"/>
      <c r="RNX124" s="220"/>
      <c r="RNY124" s="220"/>
      <c r="RNZ124" s="220"/>
      <c r="ROA124" s="220"/>
      <c r="ROB124" s="220"/>
      <c r="ROC124" s="220"/>
      <c r="ROD124" s="220"/>
      <c r="ROE124" s="220"/>
      <c r="ROF124" s="220"/>
      <c r="ROG124" s="220"/>
      <c r="ROH124" s="220"/>
      <c r="ROI124" s="220"/>
      <c r="ROJ124" s="220"/>
      <c r="ROK124" s="220"/>
      <c r="ROL124" s="220"/>
      <c r="ROM124" s="220"/>
      <c r="RON124" s="220"/>
      <c r="ROO124" s="220"/>
      <c r="ROP124" s="220"/>
      <c r="ROQ124" s="220"/>
      <c r="ROR124" s="220"/>
      <c r="ROS124" s="220"/>
      <c r="ROT124" s="220"/>
      <c r="ROU124" s="220"/>
      <c r="ROV124" s="220"/>
      <c r="ROW124" s="220"/>
      <c r="ROX124" s="220"/>
      <c r="ROY124" s="220"/>
      <c r="ROZ124" s="220"/>
      <c r="RPA124" s="220"/>
      <c r="RPB124" s="220"/>
      <c r="RPC124" s="220"/>
      <c r="RPD124" s="220"/>
      <c r="RPE124" s="220"/>
      <c r="RPF124" s="220"/>
      <c r="RPG124" s="220"/>
      <c r="RPH124" s="220"/>
      <c r="RPI124" s="220"/>
      <c r="RPJ124" s="220"/>
      <c r="RPK124" s="220"/>
      <c r="RPL124" s="220"/>
      <c r="RPM124" s="220"/>
      <c r="RPN124" s="220"/>
      <c r="RPO124" s="220"/>
      <c r="RPP124" s="220"/>
      <c r="RPQ124" s="220"/>
      <c r="RPR124" s="220"/>
      <c r="RPS124" s="220"/>
      <c r="RPT124" s="220"/>
      <c r="RPU124" s="220"/>
      <c r="RPV124" s="220"/>
      <c r="RPW124" s="220"/>
      <c r="RPX124" s="220"/>
      <c r="RPY124" s="220"/>
      <c r="RPZ124" s="220"/>
      <c r="RQA124" s="220"/>
      <c r="RQB124" s="220"/>
      <c r="RQC124" s="220"/>
      <c r="RQD124" s="220"/>
      <c r="RQE124" s="220"/>
      <c r="RQF124" s="220"/>
      <c r="RQG124" s="220"/>
      <c r="RQH124" s="220"/>
      <c r="RQI124" s="220"/>
      <c r="RQJ124" s="220"/>
      <c r="RQK124" s="220"/>
      <c r="RQL124" s="220"/>
      <c r="RQM124" s="220"/>
      <c r="RQN124" s="220"/>
      <c r="RQO124" s="220"/>
      <c r="RQP124" s="220"/>
      <c r="RQQ124" s="220"/>
      <c r="RQR124" s="220"/>
      <c r="RQS124" s="220"/>
      <c r="RQT124" s="220"/>
      <c r="RQU124" s="220"/>
      <c r="RQV124" s="220"/>
      <c r="RQW124" s="220"/>
      <c r="RQX124" s="220"/>
      <c r="RQY124" s="220"/>
      <c r="RQZ124" s="220"/>
      <c r="RRA124" s="220"/>
      <c r="RRB124" s="220"/>
      <c r="RRC124" s="220"/>
      <c r="RRD124" s="220"/>
      <c r="RRE124" s="220"/>
      <c r="RRF124" s="220"/>
      <c r="RRG124" s="220"/>
      <c r="RRH124" s="220"/>
      <c r="RRI124" s="220"/>
      <c r="RRJ124" s="220"/>
      <c r="RRK124" s="220"/>
      <c r="RRL124" s="220"/>
      <c r="RRM124" s="220"/>
      <c r="RRN124" s="220"/>
      <c r="RRO124" s="220"/>
      <c r="RRP124" s="220"/>
      <c r="RRQ124" s="220"/>
      <c r="RRR124" s="220"/>
      <c r="RRS124" s="220"/>
      <c r="RRT124" s="220"/>
      <c r="RRU124" s="220"/>
      <c r="RRV124" s="220"/>
      <c r="RRW124" s="220"/>
      <c r="RRX124" s="220"/>
      <c r="RRY124" s="220"/>
      <c r="RRZ124" s="220"/>
      <c r="RSA124" s="220"/>
      <c r="RSB124" s="220"/>
      <c r="RSC124" s="220"/>
      <c r="RSD124" s="220"/>
      <c r="RSE124" s="220"/>
      <c r="RSF124" s="220"/>
      <c r="RSG124" s="220"/>
      <c r="RSH124" s="220"/>
      <c r="RSI124" s="220"/>
      <c r="RSJ124" s="220"/>
      <c r="RSK124" s="220"/>
      <c r="RSL124" s="220"/>
      <c r="RSM124" s="220"/>
      <c r="RSN124" s="220"/>
      <c r="RSO124" s="220"/>
      <c r="RSP124" s="220"/>
      <c r="RSQ124" s="220"/>
      <c r="RSR124" s="220"/>
      <c r="RSS124" s="220"/>
      <c r="RST124" s="220"/>
      <c r="RSU124" s="220"/>
      <c r="RSV124" s="220"/>
      <c r="RSW124" s="220"/>
      <c r="RSX124" s="220"/>
      <c r="RSY124" s="220"/>
      <c r="RSZ124" s="220"/>
      <c r="RTA124" s="220"/>
      <c r="RTB124" s="220"/>
      <c r="RTC124" s="220"/>
      <c r="RTD124" s="220"/>
      <c r="RTE124" s="220"/>
      <c r="RTF124" s="220"/>
      <c r="RTG124" s="220"/>
      <c r="RTH124" s="220"/>
      <c r="RTI124" s="220"/>
      <c r="RTJ124" s="220"/>
      <c r="RTK124" s="220"/>
      <c r="RTL124" s="220"/>
      <c r="RTM124" s="220"/>
      <c r="RTN124" s="220"/>
      <c r="RTO124" s="220"/>
      <c r="RTP124" s="220"/>
      <c r="RTQ124" s="220"/>
      <c r="RTR124" s="220"/>
      <c r="RTS124" s="220"/>
      <c r="RTT124" s="220"/>
      <c r="RTU124" s="220"/>
      <c r="RTV124" s="220"/>
      <c r="RTW124" s="220"/>
      <c r="RTX124" s="220"/>
      <c r="RTY124" s="220"/>
      <c r="RTZ124" s="220"/>
      <c r="RUA124" s="220"/>
      <c r="RUB124" s="220"/>
      <c r="RUC124" s="220"/>
      <c r="RUD124" s="220"/>
      <c r="RUE124" s="220"/>
      <c r="RUF124" s="220"/>
      <c r="RUG124" s="220"/>
      <c r="RUH124" s="220"/>
      <c r="RUI124" s="220"/>
      <c r="RUJ124" s="220"/>
      <c r="RUK124" s="220"/>
      <c r="RUL124" s="220"/>
      <c r="RUM124" s="220"/>
      <c r="RUN124" s="220"/>
      <c r="RUO124" s="220"/>
      <c r="RUP124" s="220"/>
      <c r="RUQ124" s="220"/>
      <c r="RUR124" s="220"/>
      <c r="RUS124" s="220"/>
      <c r="RUT124" s="220"/>
      <c r="RUU124" s="220"/>
      <c r="RUV124" s="220"/>
      <c r="RUW124" s="220"/>
      <c r="RUX124" s="220"/>
      <c r="RUY124" s="220"/>
      <c r="RUZ124" s="220"/>
      <c r="RVA124" s="220"/>
      <c r="RVB124" s="220"/>
      <c r="RVC124" s="220"/>
      <c r="RVD124" s="220"/>
      <c r="RVE124" s="220"/>
      <c r="RVF124" s="220"/>
      <c r="RVG124" s="220"/>
      <c r="RVH124" s="220"/>
      <c r="RVI124" s="220"/>
      <c r="RVJ124" s="220"/>
      <c r="RVK124" s="220"/>
      <c r="RVL124" s="220"/>
      <c r="RVM124" s="220"/>
      <c r="RVN124" s="220"/>
      <c r="RVO124" s="220"/>
      <c r="RVP124" s="220"/>
      <c r="RVQ124" s="220"/>
      <c r="RVR124" s="220"/>
      <c r="RVS124" s="220"/>
      <c r="RVT124" s="220"/>
      <c r="RVU124" s="220"/>
      <c r="RVV124" s="220"/>
      <c r="RVW124" s="220"/>
      <c r="RVX124" s="220"/>
      <c r="RVY124" s="220"/>
      <c r="RVZ124" s="220"/>
      <c r="RWA124" s="220"/>
      <c r="RWB124" s="220"/>
      <c r="RWC124" s="220"/>
      <c r="RWD124" s="220"/>
      <c r="RWE124" s="220"/>
      <c r="RWF124" s="220"/>
      <c r="RWG124" s="220"/>
      <c r="RWH124" s="220"/>
      <c r="RWI124" s="220"/>
      <c r="RWJ124" s="220"/>
      <c r="RWK124" s="220"/>
      <c r="RWL124" s="220"/>
      <c r="RWM124" s="220"/>
      <c r="RWN124" s="220"/>
      <c r="RWO124" s="220"/>
      <c r="RWP124" s="220"/>
      <c r="RWQ124" s="220"/>
      <c r="RWR124" s="220"/>
      <c r="RWS124" s="220"/>
      <c r="RWT124" s="220"/>
      <c r="RWU124" s="220"/>
      <c r="RWV124" s="220"/>
      <c r="RWW124" s="220"/>
      <c r="RWX124" s="220"/>
      <c r="RWY124" s="220"/>
      <c r="RWZ124" s="220"/>
      <c r="RXA124" s="220"/>
      <c r="RXB124" s="220"/>
      <c r="RXC124" s="220"/>
      <c r="RXD124" s="220"/>
      <c r="RXE124" s="220"/>
      <c r="RXF124" s="220"/>
      <c r="RXG124" s="220"/>
      <c r="RXH124" s="220"/>
      <c r="RXI124" s="220"/>
      <c r="RXJ124" s="220"/>
      <c r="RXK124" s="220"/>
      <c r="RXL124" s="220"/>
      <c r="RXM124" s="220"/>
      <c r="RXN124" s="220"/>
      <c r="RXO124" s="220"/>
      <c r="RXP124" s="220"/>
      <c r="RXQ124" s="220"/>
      <c r="RXR124" s="220"/>
      <c r="RXS124" s="220"/>
      <c r="RXT124" s="220"/>
      <c r="RXU124" s="220"/>
      <c r="RXV124" s="220"/>
      <c r="RXW124" s="220"/>
      <c r="RXX124" s="220"/>
      <c r="RXY124" s="220"/>
      <c r="RXZ124" s="220"/>
      <c r="RYA124" s="220"/>
      <c r="RYB124" s="220"/>
      <c r="RYC124" s="220"/>
      <c r="RYD124" s="220"/>
      <c r="RYE124" s="220"/>
      <c r="RYF124" s="220"/>
      <c r="RYG124" s="220"/>
      <c r="RYH124" s="220"/>
      <c r="RYI124" s="220"/>
      <c r="RYJ124" s="220"/>
      <c r="RYK124" s="220"/>
      <c r="RYL124" s="220"/>
      <c r="RYM124" s="220"/>
      <c r="RYN124" s="220"/>
      <c r="RYO124" s="220"/>
      <c r="RYP124" s="220"/>
      <c r="RYQ124" s="220"/>
      <c r="RYR124" s="220"/>
      <c r="RYS124" s="220"/>
      <c r="RYT124" s="220"/>
      <c r="RYU124" s="220"/>
      <c r="RYV124" s="220"/>
      <c r="RYW124" s="220"/>
      <c r="RYX124" s="220"/>
      <c r="RYY124" s="220"/>
      <c r="RYZ124" s="220"/>
      <c r="RZA124" s="220"/>
      <c r="RZB124" s="220"/>
      <c r="RZC124" s="220"/>
      <c r="RZD124" s="220"/>
      <c r="RZE124" s="220"/>
      <c r="RZF124" s="220"/>
      <c r="RZG124" s="220"/>
      <c r="RZH124" s="220"/>
      <c r="RZI124" s="220"/>
      <c r="RZJ124" s="220"/>
      <c r="RZK124" s="220"/>
      <c r="RZL124" s="220"/>
      <c r="RZM124" s="220"/>
      <c r="RZN124" s="220"/>
      <c r="RZO124" s="220"/>
      <c r="RZP124" s="220"/>
      <c r="RZQ124" s="220"/>
      <c r="RZR124" s="220"/>
      <c r="RZS124" s="220"/>
      <c r="RZT124" s="220"/>
      <c r="RZU124" s="220"/>
      <c r="RZV124" s="220"/>
      <c r="RZW124" s="220"/>
      <c r="RZX124" s="220"/>
      <c r="RZY124" s="220"/>
      <c r="RZZ124" s="220"/>
      <c r="SAA124" s="220"/>
      <c r="SAB124" s="220"/>
      <c r="SAC124" s="220"/>
      <c r="SAD124" s="220"/>
      <c r="SAE124" s="220"/>
      <c r="SAF124" s="220"/>
      <c r="SAG124" s="220"/>
      <c r="SAH124" s="220"/>
      <c r="SAI124" s="220"/>
      <c r="SAJ124" s="220"/>
      <c r="SAK124" s="220"/>
      <c r="SAL124" s="220"/>
      <c r="SAM124" s="220"/>
      <c r="SAN124" s="220"/>
      <c r="SAO124" s="220"/>
      <c r="SAP124" s="220"/>
      <c r="SAQ124" s="220"/>
      <c r="SAR124" s="220"/>
      <c r="SAS124" s="220"/>
      <c r="SAT124" s="220"/>
      <c r="SAU124" s="220"/>
      <c r="SAV124" s="220"/>
      <c r="SAW124" s="220"/>
      <c r="SAX124" s="220"/>
      <c r="SAY124" s="220"/>
      <c r="SAZ124" s="220"/>
      <c r="SBA124" s="220"/>
      <c r="SBB124" s="220"/>
      <c r="SBC124" s="220"/>
      <c r="SBD124" s="220"/>
      <c r="SBE124" s="220"/>
      <c r="SBF124" s="220"/>
      <c r="SBG124" s="220"/>
      <c r="SBH124" s="220"/>
      <c r="SBI124" s="220"/>
      <c r="SBJ124" s="220"/>
      <c r="SBK124" s="220"/>
      <c r="SBL124" s="220"/>
      <c r="SBM124" s="220"/>
      <c r="SBN124" s="220"/>
      <c r="SBO124" s="220"/>
      <c r="SBP124" s="220"/>
      <c r="SBQ124" s="220"/>
      <c r="SBR124" s="220"/>
      <c r="SBS124" s="220"/>
      <c r="SBT124" s="220"/>
      <c r="SBU124" s="220"/>
      <c r="SBV124" s="220"/>
      <c r="SBW124" s="220"/>
      <c r="SBX124" s="220"/>
      <c r="SBY124" s="220"/>
      <c r="SBZ124" s="220"/>
      <c r="SCA124" s="220"/>
      <c r="SCB124" s="220"/>
      <c r="SCC124" s="220"/>
      <c r="SCD124" s="220"/>
      <c r="SCE124" s="220"/>
      <c r="SCF124" s="220"/>
      <c r="SCG124" s="220"/>
      <c r="SCH124" s="220"/>
      <c r="SCI124" s="220"/>
      <c r="SCJ124" s="220"/>
      <c r="SCK124" s="220"/>
      <c r="SCL124" s="220"/>
      <c r="SCM124" s="220"/>
      <c r="SCN124" s="220"/>
      <c r="SCO124" s="220"/>
      <c r="SCP124" s="220"/>
      <c r="SCQ124" s="220"/>
      <c r="SCR124" s="220"/>
      <c r="SCS124" s="220"/>
      <c r="SCT124" s="220"/>
      <c r="SCU124" s="220"/>
      <c r="SCV124" s="220"/>
      <c r="SCW124" s="220"/>
      <c r="SCX124" s="220"/>
      <c r="SCY124" s="220"/>
      <c r="SCZ124" s="220"/>
      <c r="SDA124" s="220"/>
      <c r="SDB124" s="220"/>
      <c r="SDC124" s="220"/>
      <c r="SDD124" s="220"/>
      <c r="SDE124" s="220"/>
      <c r="SDF124" s="220"/>
      <c r="SDG124" s="220"/>
      <c r="SDH124" s="220"/>
      <c r="SDI124" s="220"/>
      <c r="SDJ124" s="220"/>
      <c r="SDK124" s="220"/>
      <c r="SDL124" s="220"/>
      <c r="SDM124" s="220"/>
      <c r="SDN124" s="220"/>
      <c r="SDO124" s="220"/>
      <c r="SDP124" s="220"/>
      <c r="SDQ124" s="220"/>
      <c r="SDR124" s="220"/>
      <c r="SDS124" s="220"/>
      <c r="SDT124" s="220"/>
      <c r="SDU124" s="220"/>
      <c r="SDV124" s="220"/>
      <c r="SDW124" s="220"/>
      <c r="SDX124" s="220"/>
      <c r="SDY124" s="220"/>
      <c r="SDZ124" s="220"/>
      <c r="SEA124" s="220"/>
      <c r="SEB124" s="220"/>
      <c r="SEC124" s="220"/>
      <c r="SED124" s="220"/>
      <c r="SEE124" s="220"/>
      <c r="SEF124" s="220"/>
      <c r="SEG124" s="220"/>
      <c r="SEH124" s="220"/>
      <c r="SEI124" s="220"/>
      <c r="SEJ124" s="220"/>
      <c r="SEK124" s="220"/>
      <c r="SEL124" s="220"/>
      <c r="SEM124" s="220"/>
      <c r="SEN124" s="220"/>
      <c r="SEO124" s="220"/>
      <c r="SEP124" s="220"/>
      <c r="SEQ124" s="220"/>
      <c r="SER124" s="220"/>
      <c r="SES124" s="220"/>
      <c r="SET124" s="220"/>
      <c r="SEU124" s="220"/>
      <c r="SEV124" s="220"/>
      <c r="SEW124" s="220"/>
      <c r="SEX124" s="220"/>
      <c r="SEY124" s="220"/>
      <c r="SEZ124" s="220"/>
      <c r="SFA124" s="220"/>
      <c r="SFB124" s="220"/>
      <c r="SFC124" s="220"/>
      <c r="SFD124" s="220"/>
      <c r="SFE124" s="220"/>
      <c r="SFF124" s="220"/>
      <c r="SFG124" s="220"/>
      <c r="SFH124" s="220"/>
      <c r="SFI124" s="220"/>
      <c r="SFJ124" s="220"/>
      <c r="SFK124" s="220"/>
      <c r="SFL124" s="220"/>
      <c r="SFM124" s="220"/>
      <c r="SFN124" s="220"/>
      <c r="SFO124" s="220"/>
      <c r="SFP124" s="220"/>
      <c r="SFQ124" s="220"/>
      <c r="SFR124" s="220"/>
      <c r="SFS124" s="220"/>
      <c r="SFT124" s="220"/>
      <c r="SFU124" s="220"/>
      <c r="SFV124" s="220"/>
      <c r="SFW124" s="220"/>
      <c r="SFX124" s="220"/>
      <c r="SFY124" s="220"/>
      <c r="SFZ124" s="220"/>
      <c r="SGA124" s="220"/>
      <c r="SGB124" s="220"/>
      <c r="SGC124" s="220"/>
      <c r="SGD124" s="220"/>
      <c r="SGE124" s="220"/>
      <c r="SGF124" s="220"/>
      <c r="SGG124" s="220"/>
      <c r="SGH124" s="220"/>
      <c r="SGI124" s="220"/>
      <c r="SGJ124" s="220"/>
      <c r="SGK124" s="220"/>
      <c r="SGL124" s="220"/>
      <c r="SGM124" s="220"/>
      <c r="SGN124" s="220"/>
      <c r="SGO124" s="220"/>
      <c r="SGP124" s="220"/>
      <c r="SGQ124" s="220"/>
      <c r="SGR124" s="220"/>
      <c r="SGS124" s="220"/>
      <c r="SGT124" s="220"/>
      <c r="SGU124" s="220"/>
      <c r="SGV124" s="220"/>
      <c r="SGW124" s="220"/>
      <c r="SGX124" s="220"/>
      <c r="SGY124" s="220"/>
      <c r="SGZ124" s="220"/>
      <c r="SHA124" s="220"/>
      <c r="SHB124" s="220"/>
      <c r="SHC124" s="220"/>
      <c r="SHD124" s="220"/>
      <c r="SHE124" s="220"/>
      <c r="SHF124" s="220"/>
      <c r="SHG124" s="220"/>
      <c r="SHH124" s="220"/>
      <c r="SHI124" s="220"/>
      <c r="SHJ124" s="220"/>
      <c r="SHK124" s="220"/>
      <c r="SHL124" s="220"/>
      <c r="SHM124" s="220"/>
      <c r="SHN124" s="220"/>
      <c r="SHO124" s="220"/>
      <c r="SHP124" s="220"/>
      <c r="SHQ124" s="220"/>
      <c r="SHR124" s="220"/>
      <c r="SHS124" s="220"/>
      <c r="SHT124" s="220"/>
      <c r="SHU124" s="220"/>
      <c r="SHV124" s="220"/>
      <c r="SHW124" s="220"/>
      <c r="SHX124" s="220"/>
      <c r="SHY124" s="220"/>
      <c r="SHZ124" s="220"/>
      <c r="SIA124" s="220"/>
      <c r="SIB124" s="220"/>
      <c r="SIC124" s="220"/>
      <c r="SID124" s="220"/>
      <c r="SIE124" s="220"/>
      <c r="SIF124" s="220"/>
      <c r="SIG124" s="220"/>
      <c r="SIH124" s="220"/>
      <c r="SII124" s="220"/>
      <c r="SIJ124" s="220"/>
      <c r="SIK124" s="220"/>
      <c r="SIL124" s="220"/>
      <c r="SIM124" s="220"/>
      <c r="SIN124" s="220"/>
      <c r="SIO124" s="220"/>
      <c r="SIP124" s="220"/>
      <c r="SIQ124" s="220"/>
      <c r="SIR124" s="220"/>
      <c r="SIS124" s="220"/>
      <c r="SIT124" s="220"/>
      <c r="SIU124" s="220"/>
      <c r="SIV124" s="220"/>
      <c r="SIW124" s="220"/>
      <c r="SIX124" s="220"/>
      <c r="SIY124" s="220"/>
      <c r="SIZ124" s="220"/>
      <c r="SJA124" s="220"/>
      <c r="SJB124" s="220"/>
      <c r="SJC124" s="220"/>
      <c r="SJD124" s="220"/>
      <c r="SJE124" s="220"/>
      <c r="SJF124" s="220"/>
      <c r="SJG124" s="220"/>
      <c r="SJH124" s="220"/>
      <c r="SJI124" s="220"/>
      <c r="SJJ124" s="220"/>
      <c r="SJK124" s="220"/>
      <c r="SJL124" s="220"/>
      <c r="SJM124" s="220"/>
      <c r="SJN124" s="220"/>
      <c r="SJO124" s="220"/>
      <c r="SJP124" s="220"/>
      <c r="SJQ124" s="220"/>
      <c r="SJR124" s="220"/>
      <c r="SJS124" s="220"/>
      <c r="SJT124" s="220"/>
      <c r="SJU124" s="220"/>
      <c r="SJV124" s="220"/>
      <c r="SJW124" s="220"/>
      <c r="SJX124" s="220"/>
      <c r="SJY124" s="220"/>
      <c r="SJZ124" s="220"/>
      <c r="SKA124" s="220"/>
      <c r="SKB124" s="220"/>
      <c r="SKC124" s="220"/>
      <c r="SKD124" s="220"/>
      <c r="SKE124" s="220"/>
      <c r="SKF124" s="220"/>
      <c r="SKG124" s="220"/>
      <c r="SKH124" s="220"/>
      <c r="SKI124" s="220"/>
      <c r="SKJ124" s="220"/>
      <c r="SKK124" s="220"/>
      <c r="SKL124" s="220"/>
      <c r="SKM124" s="220"/>
      <c r="SKN124" s="220"/>
      <c r="SKO124" s="220"/>
      <c r="SKP124" s="220"/>
      <c r="SKQ124" s="220"/>
      <c r="SKR124" s="220"/>
      <c r="SKS124" s="220"/>
      <c r="SKT124" s="220"/>
      <c r="SKU124" s="220"/>
      <c r="SKV124" s="220"/>
      <c r="SKW124" s="220"/>
      <c r="SKX124" s="220"/>
      <c r="SKY124" s="220"/>
      <c r="SKZ124" s="220"/>
      <c r="SLA124" s="220"/>
      <c r="SLB124" s="220"/>
      <c r="SLC124" s="220"/>
      <c r="SLD124" s="220"/>
      <c r="SLE124" s="220"/>
      <c r="SLF124" s="220"/>
      <c r="SLG124" s="220"/>
      <c r="SLH124" s="220"/>
      <c r="SLI124" s="220"/>
      <c r="SLJ124" s="220"/>
      <c r="SLK124" s="220"/>
      <c r="SLL124" s="220"/>
      <c r="SLM124" s="220"/>
      <c r="SLN124" s="220"/>
      <c r="SLO124" s="220"/>
      <c r="SLP124" s="220"/>
      <c r="SLQ124" s="220"/>
      <c r="SLR124" s="220"/>
      <c r="SLS124" s="220"/>
      <c r="SLT124" s="220"/>
      <c r="SLU124" s="220"/>
      <c r="SLV124" s="220"/>
      <c r="SLW124" s="220"/>
      <c r="SLX124" s="220"/>
      <c r="SLY124" s="220"/>
      <c r="SLZ124" s="220"/>
      <c r="SMA124" s="220"/>
      <c r="SMB124" s="220"/>
      <c r="SMC124" s="220"/>
      <c r="SMD124" s="220"/>
      <c r="SME124" s="220"/>
      <c r="SMF124" s="220"/>
      <c r="SMG124" s="220"/>
      <c r="SMH124" s="220"/>
      <c r="SMI124" s="220"/>
      <c r="SMJ124" s="220"/>
      <c r="SMK124" s="220"/>
      <c r="SML124" s="220"/>
      <c r="SMM124" s="220"/>
      <c r="SMN124" s="220"/>
      <c r="SMO124" s="220"/>
      <c r="SMP124" s="220"/>
      <c r="SMQ124" s="220"/>
      <c r="SMR124" s="220"/>
      <c r="SMS124" s="220"/>
      <c r="SMT124" s="220"/>
      <c r="SMU124" s="220"/>
      <c r="SMV124" s="220"/>
      <c r="SMW124" s="220"/>
      <c r="SMX124" s="220"/>
      <c r="SMY124" s="220"/>
      <c r="SMZ124" s="220"/>
      <c r="SNA124" s="220"/>
      <c r="SNB124" s="220"/>
      <c r="SNC124" s="220"/>
      <c r="SND124" s="220"/>
      <c r="SNE124" s="220"/>
      <c r="SNF124" s="220"/>
      <c r="SNG124" s="220"/>
      <c r="SNH124" s="220"/>
      <c r="SNI124" s="220"/>
      <c r="SNJ124" s="220"/>
      <c r="SNK124" s="220"/>
      <c r="SNL124" s="220"/>
      <c r="SNM124" s="220"/>
      <c r="SNN124" s="220"/>
      <c r="SNO124" s="220"/>
      <c r="SNP124" s="220"/>
      <c r="SNQ124" s="220"/>
      <c r="SNR124" s="220"/>
      <c r="SNS124" s="220"/>
      <c r="SNT124" s="220"/>
      <c r="SNU124" s="220"/>
      <c r="SNV124" s="220"/>
      <c r="SNW124" s="220"/>
      <c r="SNX124" s="220"/>
      <c r="SNY124" s="220"/>
      <c r="SNZ124" s="220"/>
      <c r="SOA124" s="220"/>
      <c r="SOB124" s="220"/>
      <c r="SOC124" s="220"/>
      <c r="SOD124" s="220"/>
      <c r="SOE124" s="220"/>
      <c r="SOF124" s="220"/>
      <c r="SOG124" s="220"/>
      <c r="SOH124" s="220"/>
      <c r="SOI124" s="220"/>
      <c r="SOJ124" s="220"/>
      <c r="SOK124" s="220"/>
      <c r="SOL124" s="220"/>
      <c r="SOM124" s="220"/>
      <c r="SON124" s="220"/>
      <c r="SOO124" s="220"/>
      <c r="SOP124" s="220"/>
      <c r="SOQ124" s="220"/>
      <c r="SOR124" s="220"/>
      <c r="SOS124" s="220"/>
      <c r="SOT124" s="220"/>
      <c r="SOU124" s="220"/>
      <c r="SOV124" s="220"/>
      <c r="SOW124" s="220"/>
      <c r="SOX124" s="220"/>
      <c r="SOY124" s="220"/>
      <c r="SOZ124" s="220"/>
      <c r="SPA124" s="220"/>
      <c r="SPB124" s="220"/>
      <c r="SPC124" s="220"/>
      <c r="SPD124" s="220"/>
      <c r="SPE124" s="220"/>
      <c r="SPF124" s="220"/>
      <c r="SPG124" s="220"/>
      <c r="SPH124" s="220"/>
      <c r="SPI124" s="220"/>
      <c r="SPJ124" s="220"/>
      <c r="SPK124" s="220"/>
      <c r="SPL124" s="220"/>
      <c r="SPM124" s="220"/>
      <c r="SPN124" s="220"/>
      <c r="SPO124" s="220"/>
      <c r="SPP124" s="220"/>
      <c r="SPQ124" s="220"/>
      <c r="SPR124" s="220"/>
      <c r="SPS124" s="220"/>
      <c r="SPT124" s="220"/>
      <c r="SPU124" s="220"/>
      <c r="SPV124" s="220"/>
      <c r="SPW124" s="220"/>
      <c r="SPX124" s="220"/>
      <c r="SPY124" s="220"/>
      <c r="SPZ124" s="220"/>
      <c r="SQA124" s="220"/>
      <c r="SQB124" s="220"/>
      <c r="SQC124" s="220"/>
      <c r="SQD124" s="220"/>
      <c r="SQE124" s="220"/>
      <c r="SQF124" s="220"/>
      <c r="SQG124" s="220"/>
      <c r="SQH124" s="220"/>
      <c r="SQI124" s="220"/>
      <c r="SQJ124" s="220"/>
      <c r="SQK124" s="220"/>
      <c r="SQL124" s="220"/>
      <c r="SQM124" s="220"/>
      <c r="SQN124" s="220"/>
      <c r="SQO124" s="220"/>
      <c r="SQP124" s="220"/>
      <c r="SQQ124" s="220"/>
      <c r="SQR124" s="220"/>
      <c r="SQS124" s="220"/>
      <c r="SQT124" s="220"/>
      <c r="SQU124" s="220"/>
      <c r="SQV124" s="220"/>
      <c r="SQW124" s="220"/>
      <c r="SQX124" s="220"/>
      <c r="SQY124" s="220"/>
      <c r="SQZ124" s="220"/>
      <c r="SRA124" s="220"/>
      <c r="SRB124" s="220"/>
      <c r="SRC124" s="220"/>
      <c r="SRD124" s="220"/>
      <c r="SRE124" s="220"/>
      <c r="SRF124" s="220"/>
      <c r="SRG124" s="220"/>
      <c r="SRH124" s="220"/>
      <c r="SRI124" s="220"/>
      <c r="SRJ124" s="220"/>
      <c r="SRK124" s="220"/>
      <c r="SRL124" s="220"/>
      <c r="SRM124" s="220"/>
      <c r="SRN124" s="220"/>
      <c r="SRO124" s="220"/>
      <c r="SRP124" s="220"/>
      <c r="SRQ124" s="220"/>
      <c r="SRR124" s="220"/>
      <c r="SRS124" s="220"/>
      <c r="SRT124" s="220"/>
      <c r="SRU124" s="220"/>
      <c r="SRV124" s="220"/>
      <c r="SRW124" s="220"/>
      <c r="SRX124" s="220"/>
      <c r="SRY124" s="220"/>
      <c r="SRZ124" s="220"/>
      <c r="SSA124" s="220"/>
      <c r="SSB124" s="220"/>
      <c r="SSC124" s="220"/>
      <c r="SSD124" s="220"/>
      <c r="SSE124" s="220"/>
      <c r="SSF124" s="220"/>
      <c r="SSG124" s="220"/>
      <c r="SSH124" s="220"/>
      <c r="SSI124" s="220"/>
      <c r="SSJ124" s="220"/>
      <c r="SSK124" s="220"/>
      <c r="SSL124" s="220"/>
      <c r="SSM124" s="220"/>
      <c r="SSN124" s="220"/>
      <c r="SSO124" s="220"/>
      <c r="SSP124" s="220"/>
      <c r="SSQ124" s="220"/>
      <c r="SSR124" s="220"/>
      <c r="SSS124" s="220"/>
      <c r="SST124" s="220"/>
      <c r="SSU124" s="220"/>
      <c r="SSV124" s="220"/>
      <c r="SSW124" s="220"/>
      <c r="SSX124" s="220"/>
      <c r="SSY124" s="220"/>
      <c r="SSZ124" s="220"/>
      <c r="STA124" s="220"/>
      <c r="STB124" s="220"/>
      <c r="STC124" s="220"/>
      <c r="STD124" s="220"/>
      <c r="STE124" s="220"/>
      <c r="STF124" s="220"/>
      <c r="STG124" s="220"/>
      <c r="STH124" s="220"/>
      <c r="STI124" s="220"/>
      <c r="STJ124" s="220"/>
      <c r="STK124" s="220"/>
      <c r="STL124" s="220"/>
      <c r="STM124" s="220"/>
      <c r="STN124" s="220"/>
      <c r="STO124" s="220"/>
      <c r="STP124" s="220"/>
      <c r="STQ124" s="220"/>
      <c r="STR124" s="220"/>
      <c r="STS124" s="220"/>
      <c r="STT124" s="220"/>
      <c r="STU124" s="220"/>
      <c r="STV124" s="220"/>
      <c r="STW124" s="220"/>
      <c r="STX124" s="220"/>
      <c r="STY124" s="220"/>
      <c r="STZ124" s="220"/>
      <c r="SUA124" s="220"/>
      <c r="SUB124" s="220"/>
      <c r="SUC124" s="220"/>
      <c r="SUD124" s="220"/>
      <c r="SUE124" s="220"/>
      <c r="SUF124" s="220"/>
      <c r="SUG124" s="220"/>
      <c r="SUH124" s="220"/>
      <c r="SUI124" s="220"/>
      <c r="SUJ124" s="220"/>
      <c r="SUK124" s="220"/>
      <c r="SUL124" s="220"/>
      <c r="SUM124" s="220"/>
      <c r="SUN124" s="220"/>
      <c r="SUO124" s="220"/>
      <c r="SUP124" s="220"/>
      <c r="SUQ124" s="220"/>
      <c r="SUR124" s="220"/>
      <c r="SUS124" s="220"/>
      <c r="SUT124" s="220"/>
      <c r="SUU124" s="220"/>
      <c r="SUV124" s="220"/>
      <c r="SUW124" s="220"/>
      <c r="SUX124" s="220"/>
      <c r="SUY124" s="220"/>
      <c r="SUZ124" s="220"/>
      <c r="SVA124" s="220"/>
      <c r="SVB124" s="220"/>
      <c r="SVC124" s="220"/>
      <c r="SVD124" s="220"/>
      <c r="SVE124" s="220"/>
      <c r="SVF124" s="220"/>
      <c r="SVG124" s="220"/>
      <c r="SVH124" s="220"/>
      <c r="SVI124" s="220"/>
      <c r="SVJ124" s="220"/>
      <c r="SVK124" s="220"/>
      <c r="SVL124" s="220"/>
      <c r="SVM124" s="220"/>
      <c r="SVN124" s="220"/>
      <c r="SVO124" s="220"/>
      <c r="SVP124" s="220"/>
      <c r="SVQ124" s="220"/>
      <c r="SVR124" s="220"/>
      <c r="SVS124" s="220"/>
      <c r="SVT124" s="220"/>
      <c r="SVU124" s="220"/>
      <c r="SVV124" s="220"/>
      <c r="SVW124" s="220"/>
      <c r="SVX124" s="220"/>
      <c r="SVY124" s="220"/>
      <c r="SVZ124" s="220"/>
      <c r="SWA124" s="220"/>
      <c r="SWB124" s="220"/>
      <c r="SWC124" s="220"/>
      <c r="SWD124" s="220"/>
      <c r="SWE124" s="220"/>
      <c r="SWF124" s="220"/>
      <c r="SWG124" s="220"/>
      <c r="SWH124" s="220"/>
      <c r="SWI124" s="220"/>
      <c r="SWJ124" s="220"/>
      <c r="SWK124" s="220"/>
      <c r="SWL124" s="220"/>
      <c r="SWM124" s="220"/>
      <c r="SWN124" s="220"/>
      <c r="SWO124" s="220"/>
      <c r="SWP124" s="220"/>
      <c r="SWQ124" s="220"/>
      <c r="SWR124" s="220"/>
      <c r="SWS124" s="220"/>
      <c r="SWT124" s="220"/>
      <c r="SWU124" s="220"/>
      <c r="SWV124" s="220"/>
      <c r="SWW124" s="220"/>
      <c r="SWX124" s="220"/>
      <c r="SWY124" s="220"/>
      <c r="SWZ124" s="220"/>
      <c r="SXA124" s="220"/>
      <c r="SXB124" s="220"/>
      <c r="SXC124" s="220"/>
      <c r="SXD124" s="220"/>
      <c r="SXE124" s="220"/>
      <c r="SXF124" s="220"/>
      <c r="SXG124" s="220"/>
      <c r="SXH124" s="220"/>
      <c r="SXI124" s="220"/>
      <c r="SXJ124" s="220"/>
      <c r="SXK124" s="220"/>
      <c r="SXL124" s="220"/>
      <c r="SXM124" s="220"/>
      <c r="SXN124" s="220"/>
      <c r="SXO124" s="220"/>
      <c r="SXP124" s="220"/>
      <c r="SXQ124" s="220"/>
      <c r="SXR124" s="220"/>
      <c r="SXS124" s="220"/>
      <c r="SXT124" s="220"/>
      <c r="SXU124" s="220"/>
      <c r="SXV124" s="220"/>
      <c r="SXW124" s="220"/>
      <c r="SXX124" s="220"/>
      <c r="SXY124" s="220"/>
      <c r="SXZ124" s="220"/>
      <c r="SYA124" s="220"/>
      <c r="SYB124" s="220"/>
      <c r="SYC124" s="220"/>
      <c r="SYD124" s="220"/>
      <c r="SYE124" s="220"/>
      <c r="SYF124" s="220"/>
      <c r="SYG124" s="220"/>
      <c r="SYH124" s="220"/>
      <c r="SYI124" s="220"/>
      <c r="SYJ124" s="220"/>
      <c r="SYK124" s="220"/>
      <c r="SYL124" s="220"/>
      <c r="SYM124" s="220"/>
      <c r="SYN124" s="220"/>
      <c r="SYO124" s="220"/>
      <c r="SYP124" s="220"/>
      <c r="SYQ124" s="220"/>
      <c r="SYR124" s="220"/>
      <c r="SYS124" s="220"/>
      <c r="SYT124" s="220"/>
      <c r="SYU124" s="220"/>
      <c r="SYV124" s="220"/>
      <c r="SYW124" s="220"/>
      <c r="SYX124" s="220"/>
      <c r="SYY124" s="220"/>
      <c r="SYZ124" s="220"/>
      <c r="SZA124" s="220"/>
      <c r="SZB124" s="220"/>
      <c r="SZC124" s="220"/>
      <c r="SZD124" s="220"/>
      <c r="SZE124" s="220"/>
      <c r="SZF124" s="220"/>
      <c r="SZG124" s="220"/>
      <c r="SZH124" s="220"/>
      <c r="SZI124" s="220"/>
      <c r="SZJ124" s="220"/>
      <c r="SZK124" s="220"/>
      <c r="SZL124" s="220"/>
      <c r="SZM124" s="220"/>
      <c r="SZN124" s="220"/>
      <c r="SZO124" s="220"/>
      <c r="SZP124" s="220"/>
      <c r="SZQ124" s="220"/>
      <c r="SZR124" s="220"/>
      <c r="SZS124" s="220"/>
      <c r="SZT124" s="220"/>
      <c r="SZU124" s="220"/>
      <c r="SZV124" s="220"/>
      <c r="SZW124" s="220"/>
      <c r="SZX124" s="220"/>
      <c r="SZY124" s="220"/>
      <c r="SZZ124" s="220"/>
      <c r="TAA124" s="220"/>
      <c r="TAB124" s="220"/>
      <c r="TAC124" s="220"/>
      <c r="TAD124" s="220"/>
      <c r="TAE124" s="220"/>
      <c r="TAF124" s="220"/>
      <c r="TAG124" s="220"/>
      <c r="TAH124" s="220"/>
      <c r="TAI124" s="220"/>
      <c r="TAJ124" s="220"/>
      <c r="TAK124" s="220"/>
      <c r="TAL124" s="220"/>
      <c r="TAM124" s="220"/>
      <c r="TAN124" s="220"/>
      <c r="TAO124" s="220"/>
      <c r="TAP124" s="220"/>
      <c r="TAQ124" s="220"/>
      <c r="TAR124" s="220"/>
      <c r="TAS124" s="220"/>
      <c r="TAT124" s="220"/>
      <c r="TAU124" s="220"/>
      <c r="TAV124" s="220"/>
      <c r="TAW124" s="220"/>
      <c r="TAX124" s="220"/>
      <c r="TAY124" s="220"/>
      <c r="TAZ124" s="220"/>
      <c r="TBA124" s="220"/>
      <c r="TBB124" s="220"/>
      <c r="TBC124" s="220"/>
      <c r="TBD124" s="220"/>
      <c r="TBE124" s="220"/>
      <c r="TBF124" s="220"/>
      <c r="TBG124" s="220"/>
      <c r="TBH124" s="220"/>
      <c r="TBI124" s="220"/>
      <c r="TBJ124" s="220"/>
      <c r="TBK124" s="220"/>
      <c r="TBL124" s="220"/>
      <c r="TBM124" s="220"/>
      <c r="TBN124" s="220"/>
      <c r="TBO124" s="220"/>
      <c r="TBP124" s="220"/>
      <c r="TBQ124" s="220"/>
      <c r="TBR124" s="220"/>
      <c r="TBS124" s="220"/>
      <c r="TBT124" s="220"/>
      <c r="TBU124" s="220"/>
      <c r="TBV124" s="220"/>
      <c r="TBW124" s="220"/>
      <c r="TBX124" s="220"/>
      <c r="TBY124" s="220"/>
      <c r="TBZ124" s="220"/>
      <c r="TCA124" s="220"/>
      <c r="TCB124" s="220"/>
      <c r="TCC124" s="220"/>
      <c r="TCD124" s="220"/>
      <c r="TCE124" s="220"/>
      <c r="TCF124" s="220"/>
      <c r="TCG124" s="220"/>
      <c r="TCH124" s="220"/>
      <c r="TCI124" s="220"/>
      <c r="TCJ124" s="220"/>
      <c r="TCK124" s="220"/>
      <c r="TCL124" s="220"/>
      <c r="TCM124" s="220"/>
      <c r="TCN124" s="220"/>
      <c r="TCO124" s="220"/>
      <c r="TCP124" s="220"/>
      <c r="TCQ124" s="220"/>
      <c r="TCR124" s="220"/>
      <c r="TCS124" s="220"/>
      <c r="TCT124" s="220"/>
      <c r="TCU124" s="220"/>
      <c r="TCV124" s="220"/>
      <c r="TCW124" s="220"/>
      <c r="TCX124" s="220"/>
      <c r="TCY124" s="220"/>
      <c r="TCZ124" s="220"/>
      <c r="TDA124" s="220"/>
      <c r="TDB124" s="220"/>
      <c r="TDC124" s="220"/>
      <c r="TDD124" s="220"/>
      <c r="TDE124" s="220"/>
      <c r="TDF124" s="220"/>
      <c r="TDG124" s="220"/>
      <c r="TDH124" s="220"/>
      <c r="TDI124" s="220"/>
      <c r="TDJ124" s="220"/>
      <c r="TDK124" s="220"/>
      <c r="TDL124" s="220"/>
      <c r="TDM124" s="220"/>
      <c r="TDN124" s="220"/>
      <c r="TDO124" s="220"/>
      <c r="TDP124" s="220"/>
      <c r="TDQ124" s="220"/>
      <c r="TDR124" s="220"/>
      <c r="TDS124" s="220"/>
      <c r="TDT124" s="220"/>
      <c r="TDU124" s="220"/>
      <c r="TDV124" s="220"/>
      <c r="TDW124" s="220"/>
      <c r="TDX124" s="220"/>
      <c r="TDY124" s="220"/>
      <c r="TDZ124" s="220"/>
      <c r="TEA124" s="220"/>
      <c r="TEB124" s="220"/>
      <c r="TEC124" s="220"/>
      <c r="TED124" s="220"/>
      <c r="TEE124" s="220"/>
      <c r="TEF124" s="220"/>
      <c r="TEG124" s="220"/>
      <c r="TEH124" s="220"/>
      <c r="TEI124" s="220"/>
      <c r="TEJ124" s="220"/>
      <c r="TEK124" s="220"/>
      <c r="TEL124" s="220"/>
      <c r="TEM124" s="220"/>
      <c r="TEN124" s="220"/>
      <c r="TEO124" s="220"/>
      <c r="TEP124" s="220"/>
      <c r="TEQ124" s="220"/>
      <c r="TER124" s="220"/>
      <c r="TES124" s="220"/>
      <c r="TET124" s="220"/>
      <c r="TEU124" s="220"/>
      <c r="TEV124" s="220"/>
      <c r="TEW124" s="220"/>
      <c r="TEX124" s="220"/>
      <c r="TEY124" s="220"/>
      <c r="TEZ124" s="220"/>
      <c r="TFA124" s="220"/>
      <c r="TFB124" s="220"/>
      <c r="TFC124" s="220"/>
      <c r="TFD124" s="220"/>
      <c r="TFE124" s="220"/>
      <c r="TFF124" s="220"/>
      <c r="TFG124" s="220"/>
      <c r="TFH124" s="220"/>
      <c r="TFI124" s="220"/>
      <c r="TFJ124" s="220"/>
      <c r="TFK124" s="220"/>
      <c r="TFL124" s="220"/>
      <c r="TFM124" s="220"/>
      <c r="TFN124" s="220"/>
      <c r="TFO124" s="220"/>
      <c r="TFP124" s="220"/>
      <c r="TFQ124" s="220"/>
      <c r="TFR124" s="220"/>
      <c r="TFS124" s="220"/>
      <c r="TFT124" s="220"/>
      <c r="TFU124" s="220"/>
      <c r="TFV124" s="220"/>
      <c r="TFW124" s="220"/>
      <c r="TFX124" s="220"/>
      <c r="TFY124" s="220"/>
      <c r="TFZ124" s="220"/>
      <c r="TGA124" s="220"/>
      <c r="TGB124" s="220"/>
      <c r="TGC124" s="220"/>
      <c r="TGD124" s="220"/>
      <c r="TGE124" s="220"/>
      <c r="TGF124" s="220"/>
      <c r="TGG124" s="220"/>
      <c r="TGH124" s="220"/>
      <c r="TGI124" s="220"/>
      <c r="TGJ124" s="220"/>
      <c r="TGK124" s="220"/>
      <c r="TGL124" s="220"/>
      <c r="TGM124" s="220"/>
      <c r="TGN124" s="220"/>
      <c r="TGO124" s="220"/>
      <c r="TGP124" s="220"/>
      <c r="TGQ124" s="220"/>
      <c r="TGR124" s="220"/>
      <c r="TGS124" s="220"/>
      <c r="TGT124" s="220"/>
      <c r="TGU124" s="220"/>
      <c r="TGV124" s="220"/>
      <c r="TGW124" s="220"/>
      <c r="TGX124" s="220"/>
      <c r="TGY124" s="220"/>
      <c r="TGZ124" s="220"/>
      <c r="THA124" s="220"/>
      <c r="THB124" s="220"/>
      <c r="THC124" s="220"/>
      <c r="THD124" s="220"/>
      <c r="THE124" s="220"/>
      <c r="THF124" s="220"/>
      <c r="THG124" s="220"/>
      <c r="THH124" s="220"/>
      <c r="THI124" s="220"/>
      <c r="THJ124" s="220"/>
      <c r="THK124" s="220"/>
      <c r="THL124" s="220"/>
      <c r="THM124" s="220"/>
      <c r="THN124" s="220"/>
      <c r="THO124" s="220"/>
      <c r="THP124" s="220"/>
      <c r="THQ124" s="220"/>
      <c r="THR124" s="220"/>
      <c r="THS124" s="220"/>
      <c r="THT124" s="220"/>
      <c r="THU124" s="220"/>
      <c r="THV124" s="220"/>
      <c r="THW124" s="220"/>
      <c r="THX124" s="220"/>
      <c r="THY124" s="220"/>
      <c r="THZ124" s="220"/>
      <c r="TIA124" s="220"/>
      <c r="TIB124" s="220"/>
      <c r="TIC124" s="220"/>
      <c r="TID124" s="220"/>
      <c r="TIE124" s="220"/>
      <c r="TIF124" s="220"/>
      <c r="TIG124" s="220"/>
      <c r="TIH124" s="220"/>
      <c r="TII124" s="220"/>
      <c r="TIJ124" s="220"/>
      <c r="TIK124" s="220"/>
      <c r="TIL124" s="220"/>
      <c r="TIM124" s="220"/>
      <c r="TIN124" s="220"/>
      <c r="TIO124" s="220"/>
      <c r="TIP124" s="220"/>
      <c r="TIQ124" s="220"/>
      <c r="TIR124" s="220"/>
      <c r="TIS124" s="220"/>
      <c r="TIT124" s="220"/>
      <c r="TIU124" s="220"/>
      <c r="TIV124" s="220"/>
      <c r="TIW124" s="220"/>
      <c r="TIX124" s="220"/>
      <c r="TIY124" s="220"/>
      <c r="TIZ124" s="220"/>
      <c r="TJA124" s="220"/>
      <c r="TJB124" s="220"/>
      <c r="TJC124" s="220"/>
      <c r="TJD124" s="220"/>
      <c r="TJE124" s="220"/>
      <c r="TJF124" s="220"/>
      <c r="TJG124" s="220"/>
      <c r="TJH124" s="220"/>
      <c r="TJI124" s="220"/>
      <c r="TJJ124" s="220"/>
      <c r="TJK124" s="220"/>
      <c r="TJL124" s="220"/>
      <c r="TJM124" s="220"/>
      <c r="TJN124" s="220"/>
      <c r="TJO124" s="220"/>
      <c r="TJP124" s="220"/>
      <c r="TJQ124" s="220"/>
      <c r="TJR124" s="220"/>
      <c r="TJS124" s="220"/>
      <c r="TJT124" s="220"/>
      <c r="TJU124" s="220"/>
      <c r="TJV124" s="220"/>
      <c r="TJW124" s="220"/>
      <c r="TJX124" s="220"/>
      <c r="TJY124" s="220"/>
      <c r="TJZ124" s="220"/>
      <c r="TKA124" s="220"/>
      <c r="TKB124" s="220"/>
      <c r="TKC124" s="220"/>
      <c r="TKD124" s="220"/>
      <c r="TKE124" s="220"/>
      <c r="TKF124" s="220"/>
      <c r="TKG124" s="220"/>
      <c r="TKH124" s="220"/>
      <c r="TKI124" s="220"/>
      <c r="TKJ124" s="220"/>
      <c r="TKK124" s="220"/>
      <c r="TKL124" s="220"/>
      <c r="TKM124" s="220"/>
      <c r="TKN124" s="220"/>
      <c r="TKO124" s="220"/>
      <c r="TKP124" s="220"/>
      <c r="TKQ124" s="220"/>
      <c r="TKR124" s="220"/>
      <c r="TKS124" s="220"/>
      <c r="TKT124" s="220"/>
      <c r="TKU124" s="220"/>
      <c r="TKV124" s="220"/>
      <c r="TKW124" s="220"/>
      <c r="TKX124" s="220"/>
      <c r="TKY124" s="220"/>
      <c r="TKZ124" s="220"/>
      <c r="TLA124" s="220"/>
      <c r="TLB124" s="220"/>
      <c r="TLC124" s="220"/>
      <c r="TLD124" s="220"/>
      <c r="TLE124" s="220"/>
      <c r="TLF124" s="220"/>
      <c r="TLG124" s="220"/>
      <c r="TLH124" s="220"/>
      <c r="TLI124" s="220"/>
      <c r="TLJ124" s="220"/>
      <c r="TLK124" s="220"/>
      <c r="TLL124" s="220"/>
      <c r="TLM124" s="220"/>
      <c r="TLN124" s="220"/>
      <c r="TLO124" s="220"/>
      <c r="TLP124" s="220"/>
      <c r="TLQ124" s="220"/>
      <c r="TLR124" s="220"/>
      <c r="TLS124" s="220"/>
      <c r="TLT124" s="220"/>
      <c r="TLU124" s="220"/>
      <c r="TLV124" s="220"/>
      <c r="TLW124" s="220"/>
      <c r="TLX124" s="220"/>
      <c r="TLY124" s="220"/>
      <c r="TLZ124" s="220"/>
      <c r="TMA124" s="220"/>
      <c r="TMB124" s="220"/>
      <c r="TMC124" s="220"/>
      <c r="TMD124" s="220"/>
      <c r="TME124" s="220"/>
      <c r="TMF124" s="220"/>
      <c r="TMG124" s="220"/>
      <c r="TMH124" s="220"/>
      <c r="TMI124" s="220"/>
      <c r="TMJ124" s="220"/>
      <c r="TMK124" s="220"/>
      <c r="TML124" s="220"/>
      <c r="TMM124" s="220"/>
      <c r="TMN124" s="220"/>
      <c r="TMO124" s="220"/>
      <c r="TMP124" s="220"/>
      <c r="TMQ124" s="220"/>
      <c r="TMR124" s="220"/>
      <c r="TMS124" s="220"/>
      <c r="TMT124" s="220"/>
      <c r="TMU124" s="220"/>
      <c r="TMV124" s="220"/>
      <c r="TMW124" s="220"/>
      <c r="TMX124" s="220"/>
      <c r="TMY124" s="220"/>
      <c r="TMZ124" s="220"/>
      <c r="TNA124" s="220"/>
      <c r="TNB124" s="220"/>
      <c r="TNC124" s="220"/>
      <c r="TND124" s="220"/>
      <c r="TNE124" s="220"/>
      <c r="TNF124" s="220"/>
      <c r="TNG124" s="220"/>
      <c r="TNH124" s="220"/>
      <c r="TNI124" s="220"/>
      <c r="TNJ124" s="220"/>
      <c r="TNK124" s="220"/>
      <c r="TNL124" s="220"/>
      <c r="TNM124" s="220"/>
      <c r="TNN124" s="220"/>
      <c r="TNO124" s="220"/>
      <c r="TNP124" s="220"/>
      <c r="TNQ124" s="220"/>
      <c r="TNR124" s="220"/>
      <c r="TNS124" s="220"/>
      <c r="TNT124" s="220"/>
      <c r="TNU124" s="220"/>
      <c r="TNV124" s="220"/>
      <c r="TNW124" s="220"/>
      <c r="TNX124" s="220"/>
      <c r="TNY124" s="220"/>
      <c r="TNZ124" s="220"/>
      <c r="TOA124" s="220"/>
      <c r="TOB124" s="220"/>
      <c r="TOC124" s="220"/>
      <c r="TOD124" s="220"/>
      <c r="TOE124" s="220"/>
      <c r="TOF124" s="220"/>
      <c r="TOG124" s="220"/>
      <c r="TOH124" s="220"/>
      <c r="TOI124" s="220"/>
      <c r="TOJ124" s="220"/>
      <c r="TOK124" s="220"/>
      <c r="TOL124" s="220"/>
      <c r="TOM124" s="220"/>
      <c r="TON124" s="220"/>
      <c r="TOO124" s="220"/>
      <c r="TOP124" s="220"/>
      <c r="TOQ124" s="220"/>
      <c r="TOR124" s="220"/>
      <c r="TOS124" s="220"/>
      <c r="TOT124" s="220"/>
      <c r="TOU124" s="220"/>
      <c r="TOV124" s="220"/>
      <c r="TOW124" s="220"/>
      <c r="TOX124" s="220"/>
      <c r="TOY124" s="220"/>
      <c r="TOZ124" s="220"/>
      <c r="TPA124" s="220"/>
      <c r="TPB124" s="220"/>
      <c r="TPC124" s="220"/>
      <c r="TPD124" s="220"/>
      <c r="TPE124" s="220"/>
      <c r="TPF124" s="220"/>
      <c r="TPG124" s="220"/>
      <c r="TPH124" s="220"/>
      <c r="TPI124" s="220"/>
      <c r="TPJ124" s="220"/>
      <c r="TPK124" s="220"/>
      <c r="TPL124" s="220"/>
      <c r="TPM124" s="220"/>
      <c r="TPN124" s="220"/>
      <c r="TPO124" s="220"/>
      <c r="TPP124" s="220"/>
      <c r="TPQ124" s="220"/>
      <c r="TPR124" s="220"/>
      <c r="TPS124" s="220"/>
      <c r="TPT124" s="220"/>
      <c r="TPU124" s="220"/>
      <c r="TPV124" s="220"/>
      <c r="TPW124" s="220"/>
      <c r="TPX124" s="220"/>
      <c r="TPY124" s="220"/>
      <c r="TPZ124" s="220"/>
      <c r="TQA124" s="220"/>
      <c r="TQB124" s="220"/>
      <c r="TQC124" s="220"/>
      <c r="TQD124" s="220"/>
      <c r="TQE124" s="220"/>
      <c r="TQF124" s="220"/>
      <c r="TQG124" s="220"/>
      <c r="TQH124" s="220"/>
      <c r="TQI124" s="220"/>
      <c r="TQJ124" s="220"/>
      <c r="TQK124" s="220"/>
      <c r="TQL124" s="220"/>
      <c r="TQM124" s="220"/>
      <c r="TQN124" s="220"/>
      <c r="TQO124" s="220"/>
      <c r="TQP124" s="220"/>
      <c r="TQQ124" s="220"/>
      <c r="TQR124" s="220"/>
      <c r="TQS124" s="220"/>
      <c r="TQT124" s="220"/>
      <c r="TQU124" s="220"/>
      <c r="TQV124" s="220"/>
      <c r="TQW124" s="220"/>
      <c r="TQX124" s="220"/>
      <c r="TQY124" s="220"/>
      <c r="TQZ124" s="220"/>
      <c r="TRA124" s="220"/>
      <c r="TRB124" s="220"/>
      <c r="TRC124" s="220"/>
      <c r="TRD124" s="220"/>
      <c r="TRE124" s="220"/>
      <c r="TRF124" s="220"/>
      <c r="TRG124" s="220"/>
      <c r="TRH124" s="220"/>
      <c r="TRI124" s="220"/>
      <c r="TRJ124" s="220"/>
      <c r="TRK124" s="220"/>
      <c r="TRL124" s="220"/>
      <c r="TRM124" s="220"/>
      <c r="TRN124" s="220"/>
      <c r="TRO124" s="220"/>
      <c r="TRP124" s="220"/>
      <c r="TRQ124" s="220"/>
      <c r="TRR124" s="220"/>
      <c r="TRS124" s="220"/>
      <c r="TRT124" s="220"/>
      <c r="TRU124" s="220"/>
      <c r="TRV124" s="220"/>
      <c r="TRW124" s="220"/>
      <c r="TRX124" s="220"/>
      <c r="TRY124" s="220"/>
      <c r="TRZ124" s="220"/>
      <c r="TSA124" s="220"/>
      <c r="TSB124" s="220"/>
      <c r="TSC124" s="220"/>
      <c r="TSD124" s="220"/>
      <c r="TSE124" s="220"/>
      <c r="TSF124" s="220"/>
      <c r="TSG124" s="220"/>
      <c r="TSH124" s="220"/>
      <c r="TSI124" s="220"/>
      <c r="TSJ124" s="220"/>
      <c r="TSK124" s="220"/>
      <c r="TSL124" s="220"/>
      <c r="TSM124" s="220"/>
      <c r="TSN124" s="220"/>
      <c r="TSO124" s="220"/>
      <c r="TSP124" s="220"/>
      <c r="TSQ124" s="220"/>
      <c r="TSR124" s="220"/>
      <c r="TSS124" s="220"/>
      <c r="TST124" s="220"/>
      <c r="TSU124" s="220"/>
      <c r="TSV124" s="220"/>
      <c r="TSW124" s="220"/>
      <c r="TSX124" s="220"/>
      <c r="TSY124" s="220"/>
      <c r="TSZ124" s="220"/>
      <c r="TTA124" s="220"/>
      <c r="TTB124" s="220"/>
      <c r="TTC124" s="220"/>
      <c r="TTD124" s="220"/>
      <c r="TTE124" s="220"/>
      <c r="TTF124" s="220"/>
      <c r="TTG124" s="220"/>
      <c r="TTH124" s="220"/>
      <c r="TTI124" s="220"/>
      <c r="TTJ124" s="220"/>
      <c r="TTK124" s="220"/>
      <c r="TTL124" s="220"/>
      <c r="TTM124" s="220"/>
      <c r="TTN124" s="220"/>
      <c r="TTO124" s="220"/>
      <c r="TTP124" s="220"/>
      <c r="TTQ124" s="220"/>
      <c r="TTR124" s="220"/>
      <c r="TTS124" s="220"/>
      <c r="TTT124" s="220"/>
      <c r="TTU124" s="220"/>
      <c r="TTV124" s="220"/>
      <c r="TTW124" s="220"/>
      <c r="TTX124" s="220"/>
      <c r="TTY124" s="220"/>
      <c r="TTZ124" s="220"/>
      <c r="TUA124" s="220"/>
      <c r="TUB124" s="220"/>
      <c r="TUC124" s="220"/>
      <c r="TUD124" s="220"/>
      <c r="TUE124" s="220"/>
      <c r="TUF124" s="220"/>
      <c r="TUG124" s="220"/>
      <c r="TUH124" s="220"/>
      <c r="TUI124" s="220"/>
      <c r="TUJ124" s="220"/>
      <c r="TUK124" s="220"/>
      <c r="TUL124" s="220"/>
      <c r="TUM124" s="220"/>
      <c r="TUN124" s="220"/>
      <c r="TUO124" s="220"/>
      <c r="TUP124" s="220"/>
      <c r="TUQ124" s="220"/>
      <c r="TUR124" s="220"/>
      <c r="TUS124" s="220"/>
      <c r="TUT124" s="220"/>
      <c r="TUU124" s="220"/>
      <c r="TUV124" s="220"/>
      <c r="TUW124" s="220"/>
      <c r="TUX124" s="220"/>
      <c r="TUY124" s="220"/>
      <c r="TUZ124" s="220"/>
      <c r="TVA124" s="220"/>
      <c r="TVB124" s="220"/>
      <c r="TVC124" s="220"/>
      <c r="TVD124" s="220"/>
      <c r="TVE124" s="220"/>
      <c r="TVF124" s="220"/>
      <c r="TVG124" s="220"/>
      <c r="TVH124" s="220"/>
      <c r="TVI124" s="220"/>
      <c r="TVJ124" s="220"/>
      <c r="TVK124" s="220"/>
      <c r="TVL124" s="220"/>
      <c r="TVM124" s="220"/>
      <c r="TVN124" s="220"/>
      <c r="TVO124" s="220"/>
      <c r="TVP124" s="220"/>
      <c r="TVQ124" s="220"/>
      <c r="TVR124" s="220"/>
      <c r="TVS124" s="220"/>
      <c r="TVT124" s="220"/>
      <c r="TVU124" s="220"/>
      <c r="TVV124" s="220"/>
      <c r="TVW124" s="220"/>
      <c r="TVX124" s="220"/>
      <c r="TVY124" s="220"/>
      <c r="TVZ124" s="220"/>
      <c r="TWA124" s="220"/>
      <c r="TWB124" s="220"/>
      <c r="TWC124" s="220"/>
      <c r="TWD124" s="220"/>
      <c r="TWE124" s="220"/>
      <c r="TWF124" s="220"/>
      <c r="TWG124" s="220"/>
      <c r="TWH124" s="220"/>
      <c r="TWI124" s="220"/>
      <c r="TWJ124" s="220"/>
      <c r="TWK124" s="220"/>
      <c r="TWL124" s="220"/>
      <c r="TWM124" s="220"/>
      <c r="TWN124" s="220"/>
      <c r="TWO124" s="220"/>
      <c r="TWP124" s="220"/>
      <c r="TWQ124" s="220"/>
      <c r="TWR124" s="220"/>
      <c r="TWS124" s="220"/>
      <c r="TWT124" s="220"/>
      <c r="TWU124" s="220"/>
      <c r="TWV124" s="220"/>
      <c r="TWW124" s="220"/>
      <c r="TWX124" s="220"/>
      <c r="TWY124" s="220"/>
      <c r="TWZ124" s="220"/>
      <c r="TXA124" s="220"/>
      <c r="TXB124" s="220"/>
      <c r="TXC124" s="220"/>
      <c r="TXD124" s="220"/>
      <c r="TXE124" s="220"/>
      <c r="TXF124" s="220"/>
      <c r="TXG124" s="220"/>
      <c r="TXH124" s="220"/>
      <c r="TXI124" s="220"/>
      <c r="TXJ124" s="220"/>
      <c r="TXK124" s="220"/>
      <c r="TXL124" s="220"/>
      <c r="TXM124" s="220"/>
      <c r="TXN124" s="220"/>
      <c r="TXO124" s="220"/>
      <c r="TXP124" s="220"/>
      <c r="TXQ124" s="220"/>
      <c r="TXR124" s="220"/>
      <c r="TXS124" s="220"/>
      <c r="TXT124" s="220"/>
      <c r="TXU124" s="220"/>
      <c r="TXV124" s="220"/>
      <c r="TXW124" s="220"/>
      <c r="TXX124" s="220"/>
      <c r="TXY124" s="220"/>
      <c r="TXZ124" s="220"/>
      <c r="TYA124" s="220"/>
      <c r="TYB124" s="220"/>
      <c r="TYC124" s="220"/>
      <c r="TYD124" s="220"/>
      <c r="TYE124" s="220"/>
      <c r="TYF124" s="220"/>
      <c r="TYG124" s="220"/>
      <c r="TYH124" s="220"/>
      <c r="TYI124" s="220"/>
      <c r="TYJ124" s="220"/>
      <c r="TYK124" s="220"/>
      <c r="TYL124" s="220"/>
      <c r="TYM124" s="220"/>
      <c r="TYN124" s="220"/>
      <c r="TYO124" s="220"/>
      <c r="TYP124" s="220"/>
      <c r="TYQ124" s="220"/>
      <c r="TYR124" s="220"/>
      <c r="TYS124" s="220"/>
      <c r="TYT124" s="220"/>
      <c r="TYU124" s="220"/>
      <c r="TYV124" s="220"/>
      <c r="TYW124" s="220"/>
      <c r="TYX124" s="220"/>
      <c r="TYY124" s="220"/>
      <c r="TYZ124" s="220"/>
      <c r="TZA124" s="220"/>
      <c r="TZB124" s="220"/>
      <c r="TZC124" s="220"/>
      <c r="TZD124" s="220"/>
      <c r="TZE124" s="220"/>
      <c r="TZF124" s="220"/>
      <c r="TZG124" s="220"/>
      <c r="TZH124" s="220"/>
      <c r="TZI124" s="220"/>
      <c r="TZJ124" s="220"/>
      <c r="TZK124" s="220"/>
      <c r="TZL124" s="220"/>
      <c r="TZM124" s="220"/>
      <c r="TZN124" s="220"/>
      <c r="TZO124" s="220"/>
      <c r="TZP124" s="220"/>
      <c r="TZQ124" s="220"/>
      <c r="TZR124" s="220"/>
      <c r="TZS124" s="220"/>
      <c r="TZT124" s="220"/>
      <c r="TZU124" s="220"/>
      <c r="TZV124" s="220"/>
      <c r="TZW124" s="220"/>
      <c r="TZX124" s="220"/>
      <c r="TZY124" s="220"/>
      <c r="TZZ124" s="220"/>
      <c r="UAA124" s="220"/>
      <c r="UAB124" s="220"/>
      <c r="UAC124" s="220"/>
      <c r="UAD124" s="220"/>
      <c r="UAE124" s="220"/>
      <c r="UAF124" s="220"/>
      <c r="UAG124" s="220"/>
      <c r="UAH124" s="220"/>
      <c r="UAI124" s="220"/>
      <c r="UAJ124" s="220"/>
      <c r="UAK124" s="220"/>
      <c r="UAL124" s="220"/>
      <c r="UAM124" s="220"/>
      <c r="UAN124" s="220"/>
      <c r="UAO124" s="220"/>
      <c r="UAP124" s="220"/>
      <c r="UAQ124" s="220"/>
      <c r="UAR124" s="220"/>
      <c r="UAS124" s="220"/>
      <c r="UAT124" s="220"/>
      <c r="UAU124" s="220"/>
      <c r="UAV124" s="220"/>
      <c r="UAW124" s="220"/>
      <c r="UAX124" s="220"/>
      <c r="UAY124" s="220"/>
      <c r="UAZ124" s="220"/>
      <c r="UBA124" s="220"/>
      <c r="UBB124" s="220"/>
      <c r="UBC124" s="220"/>
      <c r="UBD124" s="220"/>
      <c r="UBE124" s="220"/>
      <c r="UBF124" s="220"/>
      <c r="UBG124" s="220"/>
      <c r="UBH124" s="220"/>
      <c r="UBI124" s="220"/>
      <c r="UBJ124" s="220"/>
      <c r="UBK124" s="220"/>
      <c r="UBL124" s="220"/>
      <c r="UBM124" s="220"/>
      <c r="UBN124" s="220"/>
      <c r="UBO124" s="220"/>
      <c r="UBP124" s="220"/>
      <c r="UBQ124" s="220"/>
      <c r="UBR124" s="220"/>
      <c r="UBS124" s="220"/>
      <c r="UBT124" s="220"/>
      <c r="UBU124" s="220"/>
      <c r="UBV124" s="220"/>
      <c r="UBW124" s="220"/>
      <c r="UBX124" s="220"/>
      <c r="UBY124" s="220"/>
      <c r="UBZ124" s="220"/>
      <c r="UCA124" s="220"/>
      <c r="UCB124" s="220"/>
      <c r="UCC124" s="220"/>
      <c r="UCD124" s="220"/>
      <c r="UCE124" s="220"/>
      <c r="UCF124" s="220"/>
      <c r="UCG124" s="220"/>
      <c r="UCH124" s="220"/>
      <c r="UCI124" s="220"/>
      <c r="UCJ124" s="220"/>
      <c r="UCK124" s="220"/>
      <c r="UCL124" s="220"/>
      <c r="UCM124" s="220"/>
      <c r="UCN124" s="220"/>
      <c r="UCO124" s="220"/>
      <c r="UCP124" s="220"/>
      <c r="UCQ124" s="220"/>
      <c r="UCR124" s="220"/>
      <c r="UCS124" s="220"/>
      <c r="UCT124" s="220"/>
      <c r="UCU124" s="220"/>
      <c r="UCV124" s="220"/>
      <c r="UCW124" s="220"/>
      <c r="UCX124" s="220"/>
      <c r="UCY124" s="220"/>
      <c r="UCZ124" s="220"/>
      <c r="UDA124" s="220"/>
      <c r="UDB124" s="220"/>
      <c r="UDC124" s="220"/>
      <c r="UDD124" s="220"/>
      <c r="UDE124" s="220"/>
      <c r="UDF124" s="220"/>
      <c r="UDG124" s="220"/>
      <c r="UDH124" s="220"/>
      <c r="UDI124" s="220"/>
      <c r="UDJ124" s="220"/>
      <c r="UDK124" s="220"/>
      <c r="UDL124" s="220"/>
      <c r="UDM124" s="220"/>
      <c r="UDN124" s="220"/>
      <c r="UDO124" s="220"/>
      <c r="UDP124" s="220"/>
      <c r="UDQ124" s="220"/>
      <c r="UDR124" s="220"/>
      <c r="UDS124" s="220"/>
      <c r="UDT124" s="220"/>
      <c r="UDU124" s="220"/>
      <c r="UDV124" s="220"/>
      <c r="UDW124" s="220"/>
      <c r="UDX124" s="220"/>
      <c r="UDY124" s="220"/>
      <c r="UDZ124" s="220"/>
      <c r="UEA124" s="220"/>
      <c r="UEB124" s="220"/>
      <c r="UEC124" s="220"/>
      <c r="UED124" s="220"/>
      <c r="UEE124" s="220"/>
      <c r="UEF124" s="220"/>
      <c r="UEG124" s="220"/>
      <c r="UEH124" s="220"/>
      <c r="UEI124" s="220"/>
      <c r="UEJ124" s="220"/>
      <c r="UEK124" s="220"/>
      <c r="UEL124" s="220"/>
      <c r="UEM124" s="220"/>
      <c r="UEN124" s="220"/>
      <c r="UEO124" s="220"/>
      <c r="UEP124" s="220"/>
      <c r="UEQ124" s="220"/>
      <c r="UER124" s="220"/>
      <c r="UES124" s="220"/>
      <c r="UET124" s="220"/>
      <c r="UEU124" s="220"/>
      <c r="UEV124" s="220"/>
      <c r="UEW124" s="220"/>
      <c r="UEX124" s="220"/>
      <c r="UEY124" s="220"/>
      <c r="UEZ124" s="220"/>
      <c r="UFA124" s="220"/>
      <c r="UFB124" s="220"/>
      <c r="UFC124" s="220"/>
      <c r="UFD124" s="220"/>
      <c r="UFE124" s="220"/>
      <c r="UFF124" s="220"/>
      <c r="UFG124" s="220"/>
      <c r="UFH124" s="220"/>
      <c r="UFI124" s="220"/>
      <c r="UFJ124" s="220"/>
      <c r="UFK124" s="220"/>
      <c r="UFL124" s="220"/>
      <c r="UFM124" s="220"/>
      <c r="UFN124" s="220"/>
      <c r="UFO124" s="220"/>
      <c r="UFP124" s="220"/>
      <c r="UFQ124" s="220"/>
      <c r="UFR124" s="220"/>
      <c r="UFS124" s="220"/>
      <c r="UFT124" s="220"/>
      <c r="UFU124" s="220"/>
      <c r="UFV124" s="220"/>
      <c r="UFW124" s="220"/>
      <c r="UFX124" s="220"/>
      <c r="UFY124" s="220"/>
      <c r="UFZ124" s="220"/>
      <c r="UGA124" s="220"/>
      <c r="UGB124" s="220"/>
      <c r="UGC124" s="220"/>
      <c r="UGD124" s="220"/>
      <c r="UGE124" s="220"/>
      <c r="UGF124" s="220"/>
      <c r="UGG124" s="220"/>
      <c r="UGH124" s="220"/>
      <c r="UGI124" s="220"/>
      <c r="UGJ124" s="220"/>
      <c r="UGK124" s="220"/>
      <c r="UGL124" s="220"/>
      <c r="UGM124" s="220"/>
      <c r="UGN124" s="220"/>
      <c r="UGO124" s="220"/>
      <c r="UGP124" s="220"/>
      <c r="UGQ124" s="220"/>
      <c r="UGR124" s="220"/>
      <c r="UGS124" s="220"/>
      <c r="UGT124" s="220"/>
      <c r="UGU124" s="220"/>
      <c r="UGV124" s="220"/>
      <c r="UGW124" s="220"/>
      <c r="UGX124" s="220"/>
      <c r="UGY124" s="220"/>
      <c r="UGZ124" s="220"/>
      <c r="UHA124" s="220"/>
      <c r="UHB124" s="220"/>
      <c r="UHC124" s="220"/>
      <c r="UHD124" s="220"/>
      <c r="UHE124" s="220"/>
      <c r="UHF124" s="220"/>
      <c r="UHG124" s="220"/>
      <c r="UHH124" s="220"/>
      <c r="UHI124" s="220"/>
      <c r="UHJ124" s="220"/>
      <c r="UHK124" s="220"/>
      <c r="UHL124" s="220"/>
      <c r="UHM124" s="220"/>
      <c r="UHN124" s="220"/>
      <c r="UHO124" s="220"/>
      <c r="UHP124" s="220"/>
      <c r="UHQ124" s="220"/>
      <c r="UHR124" s="220"/>
      <c r="UHS124" s="220"/>
      <c r="UHT124" s="220"/>
      <c r="UHU124" s="220"/>
      <c r="UHV124" s="220"/>
      <c r="UHW124" s="220"/>
      <c r="UHX124" s="220"/>
      <c r="UHY124" s="220"/>
      <c r="UHZ124" s="220"/>
      <c r="UIA124" s="220"/>
      <c r="UIB124" s="220"/>
      <c r="UIC124" s="220"/>
      <c r="UID124" s="220"/>
      <c r="UIE124" s="220"/>
      <c r="UIF124" s="220"/>
      <c r="UIG124" s="220"/>
      <c r="UIH124" s="220"/>
      <c r="UII124" s="220"/>
      <c r="UIJ124" s="220"/>
      <c r="UIK124" s="220"/>
      <c r="UIL124" s="220"/>
      <c r="UIM124" s="220"/>
      <c r="UIN124" s="220"/>
      <c r="UIO124" s="220"/>
      <c r="UIP124" s="220"/>
      <c r="UIQ124" s="220"/>
      <c r="UIR124" s="220"/>
      <c r="UIS124" s="220"/>
      <c r="UIT124" s="220"/>
      <c r="UIU124" s="220"/>
      <c r="UIV124" s="220"/>
      <c r="UIW124" s="220"/>
      <c r="UIX124" s="220"/>
      <c r="UIY124" s="220"/>
      <c r="UIZ124" s="220"/>
      <c r="UJA124" s="220"/>
      <c r="UJB124" s="220"/>
      <c r="UJC124" s="220"/>
      <c r="UJD124" s="220"/>
      <c r="UJE124" s="220"/>
      <c r="UJF124" s="220"/>
      <c r="UJG124" s="220"/>
      <c r="UJH124" s="220"/>
      <c r="UJI124" s="220"/>
      <c r="UJJ124" s="220"/>
      <c r="UJK124" s="220"/>
      <c r="UJL124" s="220"/>
      <c r="UJM124" s="220"/>
      <c r="UJN124" s="220"/>
      <c r="UJO124" s="220"/>
      <c r="UJP124" s="220"/>
      <c r="UJQ124" s="220"/>
      <c r="UJR124" s="220"/>
      <c r="UJS124" s="220"/>
      <c r="UJT124" s="220"/>
      <c r="UJU124" s="220"/>
      <c r="UJV124" s="220"/>
      <c r="UJW124" s="220"/>
      <c r="UJX124" s="220"/>
      <c r="UJY124" s="220"/>
      <c r="UJZ124" s="220"/>
      <c r="UKA124" s="220"/>
      <c r="UKB124" s="220"/>
      <c r="UKC124" s="220"/>
      <c r="UKD124" s="220"/>
      <c r="UKE124" s="220"/>
      <c r="UKF124" s="220"/>
      <c r="UKG124" s="220"/>
      <c r="UKH124" s="220"/>
      <c r="UKI124" s="220"/>
      <c r="UKJ124" s="220"/>
      <c r="UKK124" s="220"/>
      <c r="UKL124" s="220"/>
      <c r="UKM124" s="220"/>
      <c r="UKN124" s="220"/>
      <c r="UKO124" s="220"/>
      <c r="UKP124" s="220"/>
      <c r="UKQ124" s="220"/>
      <c r="UKR124" s="220"/>
      <c r="UKS124" s="220"/>
      <c r="UKT124" s="220"/>
      <c r="UKU124" s="220"/>
      <c r="UKV124" s="220"/>
      <c r="UKW124" s="220"/>
      <c r="UKX124" s="220"/>
      <c r="UKY124" s="220"/>
      <c r="UKZ124" s="220"/>
      <c r="ULA124" s="220"/>
      <c r="ULB124" s="220"/>
      <c r="ULC124" s="220"/>
      <c r="ULD124" s="220"/>
      <c r="ULE124" s="220"/>
      <c r="ULF124" s="220"/>
      <c r="ULG124" s="220"/>
      <c r="ULH124" s="220"/>
      <c r="ULI124" s="220"/>
      <c r="ULJ124" s="220"/>
      <c r="ULK124" s="220"/>
      <c r="ULL124" s="220"/>
      <c r="ULM124" s="220"/>
      <c r="ULN124" s="220"/>
      <c r="ULO124" s="220"/>
      <c r="ULP124" s="220"/>
      <c r="ULQ124" s="220"/>
      <c r="ULR124" s="220"/>
      <c r="ULS124" s="220"/>
      <c r="ULT124" s="220"/>
      <c r="ULU124" s="220"/>
      <c r="ULV124" s="220"/>
      <c r="ULW124" s="220"/>
      <c r="ULX124" s="220"/>
      <c r="ULY124" s="220"/>
      <c r="ULZ124" s="220"/>
      <c r="UMA124" s="220"/>
      <c r="UMB124" s="220"/>
      <c r="UMC124" s="220"/>
      <c r="UMD124" s="220"/>
      <c r="UME124" s="220"/>
      <c r="UMF124" s="220"/>
      <c r="UMG124" s="220"/>
      <c r="UMH124" s="220"/>
      <c r="UMI124" s="220"/>
      <c r="UMJ124" s="220"/>
      <c r="UMK124" s="220"/>
      <c r="UML124" s="220"/>
      <c r="UMM124" s="220"/>
      <c r="UMN124" s="220"/>
      <c r="UMO124" s="220"/>
      <c r="UMP124" s="220"/>
      <c r="UMQ124" s="220"/>
      <c r="UMR124" s="220"/>
      <c r="UMS124" s="220"/>
      <c r="UMT124" s="220"/>
      <c r="UMU124" s="220"/>
      <c r="UMV124" s="220"/>
      <c r="UMW124" s="220"/>
      <c r="UMX124" s="220"/>
      <c r="UMY124" s="220"/>
      <c r="UMZ124" s="220"/>
      <c r="UNA124" s="220"/>
      <c r="UNB124" s="220"/>
      <c r="UNC124" s="220"/>
      <c r="UND124" s="220"/>
      <c r="UNE124" s="220"/>
      <c r="UNF124" s="220"/>
      <c r="UNG124" s="220"/>
      <c r="UNH124" s="220"/>
      <c r="UNI124" s="220"/>
      <c r="UNJ124" s="220"/>
      <c r="UNK124" s="220"/>
      <c r="UNL124" s="220"/>
      <c r="UNM124" s="220"/>
      <c r="UNN124" s="220"/>
      <c r="UNO124" s="220"/>
      <c r="UNP124" s="220"/>
      <c r="UNQ124" s="220"/>
      <c r="UNR124" s="220"/>
      <c r="UNS124" s="220"/>
      <c r="UNT124" s="220"/>
      <c r="UNU124" s="220"/>
      <c r="UNV124" s="220"/>
      <c r="UNW124" s="220"/>
      <c r="UNX124" s="220"/>
      <c r="UNY124" s="220"/>
      <c r="UNZ124" s="220"/>
      <c r="UOA124" s="220"/>
      <c r="UOB124" s="220"/>
      <c r="UOC124" s="220"/>
      <c r="UOD124" s="220"/>
      <c r="UOE124" s="220"/>
      <c r="UOF124" s="220"/>
      <c r="UOG124" s="220"/>
      <c r="UOH124" s="220"/>
      <c r="UOI124" s="220"/>
      <c r="UOJ124" s="220"/>
      <c r="UOK124" s="220"/>
      <c r="UOL124" s="220"/>
      <c r="UOM124" s="220"/>
      <c r="UON124" s="220"/>
      <c r="UOO124" s="220"/>
      <c r="UOP124" s="220"/>
      <c r="UOQ124" s="220"/>
      <c r="UOR124" s="220"/>
      <c r="UOS124" s="220"/>
      <c r="UOT124" s="220"/>
      <c r="UOU124" s="220"/>
      <c r="UOV124" s="220"/>
      <c r="UOW124" s="220"/>
      <c r="UOX124" s="220"/>
      <c r="UOY124" s="220"/>
      <c r="UOZ124" s="220"/>
      <c r="UPA124" s="220"/>
      <c r="UPB124" s="220"/>
      <c r="UPC124" s="220"/>
      <c r="UPD124" s="220"/>
      <c r="UPE124" s="220"/>
      <c r="UPF124" s="220"/>
      <c r="UPG124" s="220"/>
      <c r="UPH124" s="220"/>
      <c r="UPI124" s="220"/>
      <c r="UPJ124" s="220"/>
      <c r="UPK124" s="220"/>
      <c r="UPL124" s="220"/>
      <c r="UPM124" s="220"/>
      <c r="UPN124" s="220"/>
      <c r="UPO124" s="220"/>
      <c r="UPP124" s="220"/>
      <c r="UPQ124" s="220"/>
      <c r="UPR124" s="220"/>
      <c r="UPS124" s="220"/>
      <c r="UPT124" s="220"/>
      <c r="UPU124" s="220"/>
      <c r="UPV124" s="220"/>
      <c r="UPW124" s="220"/>
      <c r="UPX124" s="220"/>
      <c r="UPY124" s="220"/>
      <c r="UPZ124" s="220"/>
      <c r="UQA124" s="220"/>
      <c r="UQB124" s="220"/>
      <c r="UQC124" s="220"/>
      <c r="UQD124" s="220"/>
      <c r="UQE124" s="220"/>
      <c r="UQF124" s="220"/>
      <c r="UQG124" s="220"/>
      <c r="UQH124" s="220"/>
      <c r="UQI124" s="220"/>
      <c r="UQJ124" s="220"/>
      <c r="UQK124" s="220"/>
      <c r="UQL124" s="220"/>
      <c r="UQM124" s="220"/>
      <c r="UQN124" s="220"/>
      <c r="UQO124" s="220"/>
      <c r="UQP124" s="220"/>
      <c r="UQQ124" s="220"/>
      <c r="UQR124" s="220"/>
      <c r="UQS124" s="220"/>
      <c r="UQT124" s="220"/>
      <c r="UQU124" s="220"/>
      <c r="UQV124" s="220"/>
      <c r="UQW124" s="220"/>
      <c r="UQX124" s="220"/>
      <c r="UQY124" s="220"/>
      <c r="UQZ124" s="220"/>
      <c r="URA124" s="220"/>
      <c r="URB124" s="220"/>
      <c r="URC124" s="220"/>
      <c r="URD124" s="220"/>
      <c r="URE124" s="220"/>
      <c r="URF124" s="220"/>
      <c r="URG124" s="220"/>
      <c r="URH124" s="220"/>
      <c r="URI124" s="220"/>
      <c r="URJ124" s="220"/>
      <c r="URK124" s="220"/>
      <c r="URL124" s="220"/>
      <c r="URM124" s="220"/>
      <c r="URN124" s="220"/>
      <c r="URO124" s="220"/>
      <c r="URP124" s="220"/>
      <c r="URQ124" s="220"/>
      <c r="URR124" s="220"/>
      <c r="URS124" s="220"/>
      <c r="URT124" s="220"/>
      <c r="URU124" s="220"/>
      <c r="URV124" s="220"/>
      <c r="URW124" s="220"/>
      <c r="URX124" s="220"/>
      <c r="URY124" s="220"/>
      <c r="URZ124" s="220"/>
      <c r="USA124" s="220"/>
      <c r="USB124" s="220"/>
      <c r="USC124" s="220"/>
      <c r="USD124" s="220"/>
      <c r="USE124" s="220"/>
      <c r="USF124" s="220"/>
      <c r="USG124" s="220"/>
      <c r="USH124" s="220"/>
      <c r="USI124" s="220"/>
      <c r="USJ124" s="220"/>
      <c r="USK124" s="220"/>
      <c r="USL124" s="220"/>
      <c r="USM124" s="220"/>
      <c r="USN124" s="220"/>
      <c r="USO124" s="220"/>
      <c r="USP124" s="220"/>
      <c r="USQ124" s="220"/>
      <c r="USR124" s="220"/>
      <c r="USS124" s="220"/>
      <c r="UST124" s="220"/>
      <c r="USU124" s="220"/>
      <c r="USV124" s="220"/>
      <c r="USW124" s="220"/>
      <c r="USX124" s="220"/>
      <c r="USY124" s="220"/>
      <c r="USZ124" s="220"/>
      <c r="UTA124" s="220"/>
      <c r="UTB124" s="220"/>
      <c r="UTC124" s="220"/>
      <c r="UTD124" s="220"/>
      <c r="UTE124" s="220"/>
      <c r="UTF124" s="220"/>
      <c r="UTG124" s="220"/>
      <c r="UTH124" s="220"/>
      <c r="UTI124" s="220"/>
      <c r="UTJ124" s="220"/>
      <c r="UTK124" s="220"/>
      <c r="UTL124" s="220"/>
      <c r="UTM124" s="220"/>
      <c r="UTN124" s="220"/>
      <c r="UTO124" s="220"/>
      <c r="UTP124" s="220"/>
      <c r="UTQ124" s="220"/>
      <c r="UTR124" s="220"/>
      <c r="UTS124" s="220"/>
      <c r="UTT124" s="220"/>
      <c r="UTU124" s="220"/>
      <c r="UTV124" s="220"/>
      <c r="UTW124" s="220"/>
      <c r="UTX124" s="220"/>
      <c r="UTY124" s="220"/>
      <c r="UTZ124" s="220"/>
      <c r="UUA124" s="220"/>
      <c r="UUB124" s="220"/>
      <c r="UUC124" s="220"/>
      <c r="UUD124" s="220"/>
      <c r="UUE124" s="220"/>
      <c r="UUF124" s="220"/>
      <c r="UUG124" s="220"/>
      <c r="UUH124" s="220"/>
      <c r="UUI124" s="220"/>
      <c r="UUJ124" s="220"/>
      <c r="UUK124" s="220"/>
      <c r="UUL124" s="220"/>
      <c r="UUM124" s="220"/>
      <c r="UUN124" s="220"/>
      <c r="UUO124" s="220"/>
      <c r="UUP124" s="220"/>
      <c r="UUQ124" s="220"/>
      <c r="UUR124" s="220"/>
      <c r="UUS124" s="220"/>
      <c r="UUT124" s="220"/>
      <c r="UUU124" s="220"/>
      <c r="UUV124" s="220"/>
      <c r="UUW124" s="220"/>
      <c r="UUX124" s="220"/>
      <c r="UUY124" s="220"/>
      <c r="UUZ124" s="220"/>
      <c r="UVA124" s="220"/>
      <c r="UVB124" s="220"/>
      <c r="UVC124" s="220"/>
      <c r="UVD124" s="220"/>
      <c r="UVE124" s="220"/>
      <c r="UVF124" s="220"/>
      <c r="UVG124" s="220"/>
      <c r="UVH124" s="220"/>
      <c r="UVI124" s="220"/>
      <c r="UVJ124" s="220"/>
      <c r="UVK124" s="220"/>
      <c r="UVL124" s="220"/>
      <c r="UVM124" s="220"/>
      <c r="UVN124" s="220"/>
      <c r="UVO124" s="220"/>
      <c r="UVP124" s="220"/>
      <c r="UVQ124" s="220"/>
      <c r="UVR124" s="220"/>
      <c r="UVS124" s="220"/>
      <c r="UVT124" s="220"/>
      <c r="UVU124" s="220"/>
      <c r="UVV124" s="220"/>
      <c r="UVW124" s="220"/>
      <c r="UVX124" s="220"/>
      <c r="UVY124" s="220"/>
      <c r="UVZ124" s="220"/>
      <c r="UWA124" s="220"/>
      <c r="UWB124" s="220"/>
      <c r="UWC124" s="220"/>
      <c r="UWD124" s="220"/>
      <c r="UWE124" s="220"/>
      <c r="UWF124" s="220"/>
      <c r="UWG124" s="220"/>
      <c r="UWH124" s="220"/>
      <c r="UWI124" s="220"/>
      <c r="UWJ124" s="220"/>
      <c r="UWK124" s="220"/>
      <c r="UWL124" s="220"/>
      <c r="UWM124" s="220"/>
      <c r="UWN124" s="220"/>
      <c r="UWO124" s="220"/>
      <c r="UWP124" s="220"/>
      <c r="UWQ124" s="220"/>
      <c r="UWR124" s="220"/>
      <c r="UWS124" s="220"/>
      <c r="UWT124" s="220"/>
      <c r="UWU124" s="220"/>
      <c r="UWV124" s="220"/>
      <c r="UWW124" s="220"/>
      <c r="UWX124" s="220"/>
      <c r="UWY124" s="220"/>
      <c r="UWZ124" s="220"/>
      <c r="UXA124" s="220"/>
      <c r="UXB124" s="220"/>
      <c r="UXC124" s="220"/>
      <c r="UXD124" s="220"/>
      <c r="UXE124" s="220"/>
      <c r="UXF124" s="220"/>
      <c r="UXG124" s="220"/>
      <c r="UXH124" s="220"/>
      <c r="UXI124" s="220"/>
      <c r="UXJ124" s="220"/>
      <c r="UXK124" s="220"/>
      <c r="UXL124" s="220"/>
      <c r="UXM124" s="220"/>
      <c r="UXN124" s="220"/>
      <c r="UXO124" s="220"/>
      <c r="UXP124" s="220"/>
      <c r="UXQ124" s="220"/>
      <c r="UXR124" s="220"/>
      <c r="UXS124" s="220"/>
      <c r="UXT124" s="220"/>
      <c r="UXU124" s="220"/>
      <c r="UXV124" s="220"/>
      <c r="UXW124" s="220"/>
      <c r="UXX124" s="220"/>
      <c r="UXY124" s="220"/>
      <c r="UXZ124" s="220"/>
      <c r="UYA124" s="220"/>
      <c r="UYB124" s="220"/>
      <c r="UYC124" s="220"/>
      <c r="UYD124" s="220"/>
      <c r="UYE124" s="220"/>
      <c r="UYF124" s="220"/>
      <c r="UYG124" s="220"/>
      <c r="UYH124" s="220"/>
      <c r="UYI124" s="220"/>
      <c r="UYJ124" s="220"/>
      <c r="UYK124" s="220"/>
      <c r="UYL124" s="220"/>
      <c r="UYM124" s="220"/>
      <c r="UYN124" s="220"/>
      <c r="UYO124" s="220"/>
      <c r="UYP124" s="220"/>
      <c r="UYQ124" s="220"/>
      <c r="UYR124" s="220"/>
      <c r="UYS124" s="220"/>
      <c r="UYT124" s="220"/>
      <c r="UYU124" s="220"/>
      <c r="UYV124" s="220"/>
      <c r="UYW124" s="220"/>
      <c r="UYX124" s="220"/>
      <c r="UYY124" s="220"/>
      <c r="UYZ124" s="220"/>
      <c r="UZA124" s="220"/>
      <c r="UZB124" s="220"/>
      <c r="UZC124" s="220"/>
      <c r="UZD124" s="220"/>
      <c r="UZE124" s="220"/>
      <c r="UZF124" s="220"/>
      <c r="UZG124" s="220"/>
      <c r="UZH124" s="220"/>
      <c r="UZI124" s="220"/>
      <c r="UZJ124" s="220"/>
      <c r="UZK124" s="220"/>
      <c r="UZL124" s="220"/>
      <c r="UZM124" s="220"/>
      <c r="UZN124" s="220"/>
      <c r="UZO124" s="220"/>
      <c r="UZP124" s="220"/>
      <c r="UZQ124" s="220"/>
      <c r="UZR124" s="220"/>
      <c r="UZS124" s="220"/>
      <c r="UZT124" s="220"/>
      <c r="UZU124" s="220"/>
      <c r="UZV124" s="220"/>
      <c r="UZW124" s="220"/>
      <c r="UZX124" s="220"/>
      <c r="UZY124" s="220"/>
      <c r="UZZ124" s="220"/>
      <c r="VAA124" s="220"/>
      <c r="VAB124" s="220"/>
      <c r="VAC124" s="220"/>
      <c r="VAD124" s="220"/>
      <c r="VAE124" s="220"/>
      <c r="VAF124" s="220"/>
      <c r="VAG124" s="220"/>
      <c r="VAH124" s="220"/>
      <c r="VAI124" s="220"/>
      <c r="VAJ124" s="220"/>
      <c r="VAK124" s="220"/>
      <c r="VAL124" s="220"/>
      <c r="VAM124" s="220"/>
      <c r="VAN124" s="220"/>
      <c r="VAO124" s="220"/>
      <c r="VAP124" s="220"/>
      <c r="VAQ124" s="220"/>
      <c r="VAR124" s="220"/>
      <c r="VAS124" s="220"/>
      <c r="VAT124" s="220"/>
      <c r="VAU124" s="220"/>
      <c r="VAV124" s="220"/>
      <c r="VAW124" s="220"/>
      <c r="VAX124" s="220"/>
      <c r="VAY124" s="220"/>
      <c r="VAZ124" s="220"/>
      <c r="VBA124" s="220"/>
      <c r="VBB124" s="220"/>
      <c r="VBC124" s="220"/>
      <c r="VBD124" s="220"/>
      <c r="VBE124" s="220"/>
      <c r="VBF124" s="220"/>
      <c r="VBG124" s="220"/>
      <c r="VBH124" s="220"/>
      <c r="VBI124" s="220"/>
      <c r="VBJ124" s="220"/>
      <c r="VBK124" s="220"/>
      <c r="VBL124" s="220"/>
      <c r="VBM124" s="220"/>
      <c r="VBN124" s="220"/>
      <c r="VBO124" s="220"/>
      <c r="VBP124" s="220"/>
      <c r="VBQ124" s="220"/>
      <c r="VBR124" s="220"/>
      <c r="VBS124" s="220"/>
      <c r="VBT124" s="220"/>
      <c r="VBU124" s="220"/>
      <c r="VBV124" s="220"/>
      <c r="VBW124" s="220"/>
      <c r="VBX124" s="220"/>
      <c r="VBY124" s="220"/>
      <c r="VBZ124" s="220"/>
      <c r="VCA124" s="220"/>
      <c r="VCB124" s="220"/>
      <c r="VCC124" s="220"/>
      <c r="VCD124" s="220"/>
      <c r="VCE124" s="220"/>
      <c r="VCF124" s="220"/>
      <c r="VCG124" s="220"/>
      <c r="VCH124" s="220"/>
      <c r="VCI124" s="220"/>
      <c r="VCJ124" s="220"/>
      <c r="VCK124" s="220"/>
      <c r="VCL124" s="220"/>
      <c r="VCM124" s="220"/>
      <c r="VCN124" s="220"/>
      <c r="VCO124" s="220"/>
      <c r="VCP124" s="220"/>
      <c r="VCQ124" s="220"/>
      <c r="VCR124" s="220"/>
      <c r="VCS124" s="220"/>
      <c r="VCT124" s="220"/>
      <c r="VCU124" s="220"/>
      <c r="VCV124" s="220"/>
      <c r="VCW124" s="220"/>
      <c r="VCX124" s="220"/>
      <c r="VCY124" s="220"/>
      <c r="VCZ124" s="220"/>
      <c r="VDA124" s="220"/>
      <c r="VDB124" s="220"/>
      <c r="VDC124" s="220"/>
      <c r="VDD124" s="220"/>
      <c r="VDE124" s="220"/>
      <c r="VDF124" s="220"/>
      <c r="VDG124" s="220"/>
      <c r="VDH124" s="220"/>
      <c r="VDI124" s="220"/>
      <c r="VDJ124" s="220"/>
      <c r="VDK124" s="220"/>
      <c r="VDL124" s="220"/>
      <c r="VDM124" s="220"/>
      <c r="VDN124" s="220"/>
      <c r="VDO124" s="220"/>
      <c r="VDP124" s="220"/>
      <c r="VDQ124" s="220"/>
      <c r="VDR124" s="220"/>
      <c r="VDS124" s="220"/>
      <c r="VDT124" s="220"/>
      <c r="VDU124" s="220"/>
      <c r="VDV124" s="220"/>
      <c r="VDW124" s="220"/>
      <c r="VDX124" s="220"/>
      <c r="VDY124" s="220"/>
      <c r="VDZ124" s="220"/>
      <c r="VEA124" s="220"/>
      <c r="VEB124" s="220"/>
      <c r="VEC124" s="220"/>
      <c r="VED124" s="220"/>
      <c r="VEE124" s="220"/>
      <c r="VEF124" s="220"/>
      <c r="VEG124" s="220"/>
      <c r="VEH124" s="220"/>
      <c r="VEI124" s="220"/>
      <c r="VEJ124" s="220"/>
      <c r="VEK124" s="220"/>
      <c r="VEL124" s="220"/>
      <c r="VEM124" s="220"/>
      <c r="VEN124" s="220"/>
      <c r="VEO124" s="220"/>
      <c r="VEP124" s="220"/>
      <c r="VEQ124" s="220"/>
      <c r="VER124" s="220"/>
      <c r="VES124" s="220"/>
      <c r="VET124" s="220"/>
      <c r="VEU124" s="220"/>
      <c r="VEV124" s="220"/>
      <c r="VEW124" s="220"/>
      <c r="VEX124" s="220"/>
      <c r="VEY124" s="220"/>
      <c r="VEZ124" s="220"/>
      <c r="VFA124" s="220"/>
      <c r="VFB124" s="220"/>
      <c r="VFC124" s="220"/>
      <c r="VFD124" s="220"/>
      <c r="VFE124" s="220"/>
      <c r="VFF124" s="220"/>
      <c r="VFG124" s="220"/>
      <c r="VFH124" s="220"/>
      <c r="VFI124" s="220"/>
      <c r="VFJ124" s="220"/>
      <c r="VFK124" s="220"/>
      <c r="VFL124" s="220"/>
      <c r="VFM124" s="220"/>
      <c r="VFN124" s="220"/>
      <c r="VFO124" s="220"/>
      <c r="VFP124" s="220"/>
      <c r="VFQ124" s="220"/>
      <c r="VFR124" s="220"/>
      <c r="VFS124" s="220"/>
      <c r="VFT124" s="220"/>
      <c r="VFU124" s="220"/>
      <c r="VFV124" s="220"/>
      <c r="VFW124" s="220"/>
      <c r="VFX124" s="220"/>
      <c r="VFY124" s="220"/>
      <c r="VFZ124" s="220"/>
      <c r="VGA124" s="220"/>
      <c r="VGB124" s="220"/>
      <c r="VGC124" s="220"/>
      <c r="VGD124" s="220"/>
      <c r="VGE124" s="220"/>
      <c r="VGF124" s="220"/>
      <c r="VGG124" s="220"/>
      <c r="VGH124" s="220"/>
      <c r="VGI124" s="220"/>
      <c r="VGJ124" s="220"/>
      <c r="VGK124" s="220"/>
      <c r="VGL124" s="220"/>
      <c r="VGM124" s="220"/>
      <c r="VGN124" s="220"/>
      <c r="VGO124" s="220"/>
      <c r="VGP124" s="220"/>
      <c r="VGQ124" s="220"/>
      <c r="VGR124" s="220"/>
      <c r="VGS124" s="220"/>
      <c r="VGT124" s="220"/>
      <c r="VGU124" s="220"/>
      <c r="VGV124" s="220"/>
      <c r="VGW124" s="220"/>
      <c r="VGX124" s="220"/>
      <c r="VGY124" s="220"/>
      <c r="VGZ124" s="220"/>
      <c r="VHA124" s="220"/>
      <c r="VHB124" s="220"/>
      <c r="VHC124" s="220"/>
      <c r="VHD124" s="220"/>
      <c r="VHE124" s="220"/>
      <c r="VHF124" s="220"/>
      <c r="VHG124" s="220"/>
      <c r="VHH124" s="220"/>
      <c r="VHI124" s="220"/>
      <c r="VHJ124" s="220"/>
      <c r="VHK124" s="220"/>
      <c r="VHL124" s="220"/>
      <c r="VHM124" s="220"/>
      <c r="VHN124" s="220"/>
      <c r="VHO124" s="220"/>
      <c r="VHP124" s="220"/>
      <c r="VHQ124" s="220"/>
      <c r="VHR124" s="220"/>
      <c r="VHS124" s="220"/>
      <c r="VHT124" s="220"/>
      <c r="VHU124" s="220"/>
      <c r="VHV124" s="220"/>
      <c r="VHW124" s="220"/>
      <c r="VHX124" s="220"/>
      <c r="VHY124" s="220"/>
      <c r="VHZ124" s="220"/>
      <c r="VIA124" s="220"/>
      <c r="VIB124" s="220"/>
      <c r="VIC124" s="220"/>
      <c r="VID124" s="220"/>
      <c r="VIE124" s="220"/>
      <c r="VIF124" s="220"/>
      <c r="VIG124" s="220"/>
      <c r="VIH124" s="220"/>
      <c r="VII124" s="220"/>
      <c r="VIJ124" s="220"/>
      <c r="VIK124" s="220"/>
      <c r="VIL124" s="220"/>
      <c r="VIM124" s="220"/>
      <c r="VIN124" s="220"/>
      <c r="VIO124" s="220"/>
      <c r="VIP124" s="220"/>
      <c r="VIQ124" s="220"/>
      <c r="VIR124" s="220"/>
      <c r="VIS124" s="220"/>
      <c r="VIT124" s="220"/>
      <c r="VIU124" s="220"/>
      <c r="VIV124" s="220"/>
      <c r="VIW124" s="220"/>
      <c r="VIX124" s="220"/>
      <c r="VIY124" s="220"/>
      <c r="VIZ124" s="220"/>
      <c r="VJA124" s="220"/>
      <c r="VJB124" s="220"/>
      <c r="VJC124" s="220"/>
      <c r="VJD124" s="220"/>
      <c r="VJE124" s="220"/>
      <c r="VJF124" s="220"/>
      <c r="VJG124" s="220"/>
      <c r="VJH124" s="220"/>
      <c r="VJI124" s="220"/>
      <c r="VJJ124" s="220"/>
      <c r="VJK124" s="220"/>
      <c r="VJL124" s="220"/>
      <c r="VJM124" s="220"/>
      <c r="VJN124" s="220"/>
      <c r="VJO124" s="220"/>
      <c r="VJP124" s="220"/>
      <c r="VJQ124" s="220"/>
      <c r="VJR124" s="220"/>
      <c r="VJS124" s="220"/>
      <c r="VJT124" s="220"/>
      <c r="VJU124" s="220"/>
      <c r="VJV124" s="220"/>
      <c r="VJW124" s="220"/>
      <c r="VJX124" s="220"/>
      <c r="VJY124" s="220"/>
      <c r="VJZ124" s="220"/>
      <c r="VKA124" s="220"/>
      <c r="VKB124" s="220"/>
      <c r="VKC124" s="220"/>
      <c r="VKD124" s="220"/>
      <c r="VKE124" s="220"/>
      <c r="VKF124" s="220"/>
      <c r="VKG124" s="220"/>
      <c r="VKH124" s="220"/>
      <c r="VKI124" s="220"/>
      <c r="VKJ124" s="220"/>
      <c r="VKK124" s="220"/>
      <c r="VKL124" s="220"/>
      <c r="VKM124" s="220"/>
      <c r="VKN124" s="220"/>
      <c r="VKO124" s="220"/>
      <c r="VKP124" s="220"/>
      <c r="VKQ124" s="220"/>
      <c r="VKR124" s="220"/>
      <c r="VKS124" s="220"/>
      <c r="VKT124" s="220"/>
      <c r="VKU124" s="220"/>
      <c r="VKV124" s="220"/>
      <c r="VKW124" s="220"/>
      <c r="VKX124" s="220"/>
      <c r="VKY124" s="220"/>
      <c r="VKZ124" s="220"/>
      <c r="VLA124" s="220"/>
      <c r="VLB124" s="220"/>
      <c r="VLC124" s="220"/>
      <c r="VLD124" s="220"/>
      <c r="VLE124" s="220"/>
      <c r="VLF124" s="220"/>
      <c r="VLG124" s="220"/>
      <c r="VLH124" s="220"/>
      <c r="VLI124" s="220"/>
      <c r="VLJ124" s="220"/>
      <c r="VLK124" s="220"/>
      <c r="VLL124" s="220"/>
      <c r="VLM124" s="220"/>
      <c r="VLN124" s="220"/>
      <c r="VLO124" s="220"/>
      <c r="VLP124" s="220"/>
      <c r="VLQ124" s="220"/>
      <c r="VLR124" s="220"/>
      <c r="VLS124" s="220"/>
      <c r="VLT124" s="220"/>
      <c r="VLU124" s="220"/>
      <c r="VLV124" s="220"/>
      <c r="VLW124" s="220"/>
      <c r="VLX124" s="220"/>
      <c r="VLY124" s="220"/>
      <c r="VLZ124" s="220"/>
      <c r="VMA124" s="220"/>
      <c r="VMB124" s="220"/>
      <c r="VMC124" s="220"/>
      <c r="VMD124" s="220"/>
      <c r="VME124" s="220"/>
      <c r="VMF124" s="220"/>
      <c r="VMG124" s="220"/>
      <c r="VMH124" s="220"/>
      <c r="VMI124" s="220"/>
      <c r="VMJ124" s="220"/>
      <c r="VMK124" s="220"/>
      <c r="VML124" s="220"/>
      <c r="VMM124" s="220"/>
      <c r="VMN124" s="220"/>
      <c r="VMO124" s="220"/>
      <c r="VMP124" s="220"/>
      <c r="VMQ124" s="220"/>
      <c r="VMR124" s="220"/>
      <c r="VMS124" s="220"/>
      <c r="VMT124" s="220"/>
      <c r="VMU124" s="220"/>
      <c r="VMV124" s="220"/>
      <c r="VMW124" s="220"/>
      <c r="VMX124" s="220"/>
      <c r="VMY124" s="220"/>
      <c r="VMZ124" s="220"/>
      <c r="VNA124" s="220"/>
      <c r="VNB124" s="220"/>
      <c r="VNC124" s="220"/>
      <c r="VND124" s="220"/>
      <c r="VNE124" s="220"/>
      <c r="VNF124" s="220"/>
      <c r="VNG124" s="220"/>
      <c r="VNH124" s="220"/>
      <c r="VNI124" s="220"/>
      <c r="VNJ124" s="220"/>
      <c r="VNK124" s="220"/>
      <c r="VNL124" s="220"/>
      <c r="VNM124" s="220"/>
      <c r="VNN124" s="220"/>
      <c r="VNO124" s="220"/>
      <c r="VNP124" s="220"/>
      <c r="VNQ124" s="220"/>
      <c r="VNR124" s="220"/>
      <c r="VNS124" s="220"/>
      <c r="VNT124" s="220"/>
      <c r="VNU124" s="220"/>
      <c r="VNV124" s="220"/>
      <c r="VNW124" s="220"/>
      <c r="VNX124" s="220"/>
      <c r="VNY124" s="220"/>
      <c r="VNZ124" s="220"/>
      <c r="VOA124" s="220"/>
      <c r="VOB124" s="220"/>
      <c r="VOC124" s="220"/>
      <c r="VOD124" s="220"/>
      <c r="VOE124" s="220"/>
      <c r="VOF124" s="220"/>
      <c r="VOG124" s="220"/>
      <c r="VOH124" s="220"/>
      <c r="VOI124" s="220"/>
      <c r="VOJ124" s="220"/>
      <c r="VOK124" s="220"/>
      <c r="VOL124" s="220"/>
      <c r="VOM124" s="220"/>
      <c r="VON124" s="220"/>
      <c r="VOO124" s="220"/>
      <c r="VOP124" s="220"/>
      <c r="VOQ124" s="220"/>
      <c r="VOR124" s="220"/>
      <c r="VOS124" s="220"/>
      <c r="VOT124" s="220"/>
      <c r="VOU124" s="220"/>
      <c r="VOV124" s="220"/>
      <c r="VOW124" s="220"/>
      <c r="VOX124" s="220"/>
      <c r="VOY124" s="220"/>
      <c r="VOZ124" s="220"/>
      <c r="VPA124" s="220"/>
      <c r="VPB124" s="220"/>
      <c r="VPC124" s="220"/>
      <c r="VPD124" s="220"/>
      <c r="VPE124" s="220"/>
      <c r="VPF124" s="220"/>
      <c r="VPG124" s="220"/>
      <c r="VPH124" s="220"/>
      <c r="VPI124" s="220"/>
      <c r="VPJ124" s="220"/>
      <c r="VPK124" s="220"/>
      <c r="VPL124" s="220"/>
      <c r="VPM124" s="220"/>
      <c r="VPN124" s="220"/>
      <c r="VPO124" s="220"/>
      <c r="VPP124" s="220"/>
      <c r="VPQ124" s="220"/>
      <c r="VPR124" s="220"/>
      <c r="VPS124" s="220"/>
      <c r="VPT124" s="220"/>
      <c r="VPU124" s="220"/>
      <c r="VPV124" s="220"/>
      <c r="VPW124" s="220"/>
      <c r="VPX124" s="220"/>
      <c r="VPY124" s="220"/>
      <c r="VPZ124" s="220"/>
      <c r="VQA124" s="220"/>
      <c r="VQB124" s="220"/>
      <c r="VQC124" s="220"/>
      <c r="VQD124" s="220"/>
      <c r="VQE124" s="220"/>
      <c r="VQF124" s="220"/>
      <c r="VQG124" s="220"/>
      <c r="VQH124" s="220"/>
      <c r="VQI124" s="220"/>
      <c r="VQJ124" s="220"/>
      <c r="VQK124" s="220"/>
      <c r="VQL124" s="220"/>
      <c r="VQM124" s="220"/>
      <c r="VQN124" s="220"/>
      <c r="VQO124" s="220"/>
      <c r="VQP124" s="220"/>
      <c r="VQQ124" s="220"/>
      <c r="VQR124" s="220"/>
      <c r="VQS124" s="220"/>
      <c r="VQT124" s="220"/>
      <c r="VQU124" s="220"/>
      <c r="VQV124" s="220"/>
      <c r="VQW124" s="220"/>
      <c r="VQX124" s="220"/>
      <c r="VQY124" s="220"/>
      <c r="VQZ124" s="220"/>
      <c r="VRA124" s="220"/>
      <c r="VRB124" s="220"/>
      <c r="VRC124" s="220"/>
      <c r="VRD124" s="220"/>
      <c r="VRE124" s="220"/>
      <c r="VRF124" s="220"/>
      <c r="VRG124" s="220"/>
      <c r="VRH124" s="220"/>
      <c r="VRI124" s="220"/>
      <c r="VRJ124" s="220"/>
      <c r="VRK124" s="220"/>
      <c r="VRL124" s="220"/>
      <c r="VRM124" s="220"/>
      <c r="VRN124" s="220"/>
      <c r="VRO124" s="220"/>
      <c r="VRP124" s="220"/>
      <c r="VRQ124" s="220"/>
      <c r="VRR124" s="220"/>
      <c r="VRS124" s="220"/>
      <c r="VRT124" s="220"/>
      <c r="VRU124" s="220"/>
      <c r="VRV124" s="220"/>
      <c r="VRW124" s="220"/>
      <c r="VRX124" s="220"/>
      <c r="VRY124" s="220"/>
      <c r="VRZ124" s="220"/>
      <c r="VSA124" s="220"/>
      <c r="VSB124" s="220"/>
      <c r="VSC124" s="220"/>
      <c r="VSD124" s="220"/>
      <c r="VSE124" s="220"/>
      <c r="VSF124" s="220"/>
      <c r="VSG124" s="220"/>
      <c r="VSH124" s="220"/>
      <c r="VSI124" s="220"/>
      <c r="VSJ124" s="220"/>
      <c r="VSK124" s="220"/>
      <c r="VSL124" s="220"/>
      <c r="VSM124" s="220"/>
      <c r="VSN124" s="220"/>
      <c r="VSO124" s="220"/>
      <c r="VSP124" s="220"/>
      <c r="VSQ124" s="220"/>
      <c r="VSR124" s="220"/>
      <c r="VSS124" s="220"/>
      <c r="VST124" s="220"/>
      <c r="VSU124" s="220"/>
      <c r="VSV124" s="220"/>
      <c r="VSW124" s="220"/>
      <c r="VSX124" s="220"/>
      <c r="VSY124" s="220"/>
      <c r="VSZ124" s="220"/>
      <c r="VTA124" s="220"/>
      <c r="VTB124" s="220"/>
      <c r="VTC124" s="220"/>
      <c r="VTD124" s="220"/>
      <c r="VTE124" s="220"/>
      <c r="VTF124" s="220"/>
      <c r="VTG124" s="220"/>
      <c r="VTH124" s="220"/>
      <c r="VTI124" s="220"/>
      <c r="VTJ124" s="220"/>
      <c r="VTK124" s="220"/>
      <c r="VTL124" s="220"/>
      <c r="VTM124" s="220"/>
      <c r="VTN124" s="220"/>
      <c r="VTO124" s="220"/>
      <c r="VTP124" s="220"/>
      <c r="VTQ124" s="220"/>
      <c r="VTR124" s="220"/>
      <c r="VTS124" s="220"/>
      <c r="VTT124" s="220"/>
      <c r="VTU124" s="220"/>
      <c r="VTV124" s="220"/>
      <c r="VTW124" s="220"/>
      <c r="VTX124" s="220"/>
      <c r="VTY124" s="220"/>
      <c r="VTZ124" s="220"/>
      <c r="VUA124" s="220"/>
      <c r="VUB124" s="220"/>
      <c r="VUC124" s="220"/>
      <c r="VUD124" s="220"/>
      <c r="VUE124" s="220"/>
      <c r="VUF124" s="220"/>
      <c r="VUG124" s="220"/>
      <c r="VUH124" s="220"/>
      <c r="VUI124" s="220"/>
      <c r="VUJ124" s="220"/>
      <c r="VUK124" s="220"/>
      <c r="VUL124" s="220"/>
      <c r="VUM124" s="220"/>
      <c r="VUN124" s="220"/>
      <c r="VUO124" s="220"/>
      <c r="VUP124" s="220"/>
      <c r="VUQ124" s="220"/>
      <c r="VUR124" s="220"/>
      <c r="VUS124" s="220"/>
      <c r="VUT124" s="220"/>
      <c r="VUU124" s="220"/>
      <c r="VUV124" s="220"/>
      <c r="VUW124" s="220"/>
      <c r="VUX124" s="220"/>
      <c r="VUY124" s="220"/>
      <c r="VUZ124" s="220"/>
      <c r="VVA124" s="220"/>
      <c r="VVB124" s="220"/>
      <c r="VVC124" s="220"/>
      <c r="VVD124" s="220"/>
      <c r="VVE124" s="220"/>
      <c r="VVF124" s="220"/>
      <c r="VVG124" s="220"/>
      <c r="VVH124" s="220"/>
      <c r="VVI124" s="220"/>
      <c r="VVJ124" s="220"/>
      <c r="VVK124" s="220"/>
      <c r="VVL124" s="220"/>
      <c r="VVM124" s="220"/>
      <c r="VVN124" s="220"/>
      <c r="VVO124" s="220"/>
      <c r="VVP124" s="220"/>
      <c r="VVQ124" s="220"/>
      <c r="VVR124" s="220"/>
      <c r="VVS124" s="220"/>
      <c r="VVT124" s="220"/>
      <c r="VVU124" s="220"/>
      <c r="VVV124" s="220"/>
      <c r="VVW124" s="220"/>
      <c r="VVX124" s="220"/>
      <c r="VVY124" s="220"/>
      <c r="VVZ124" s="220"/>
      <c r="VWA124" s="220"/>
      <c r="VWB124" s="220"/>
      <c r="VWC124" s="220"/>
      <c r="VWD124" s="220"/>
      <c r="VWE124" s="220"/>
      <c r="VWF124" s="220"/>
      <c r="VWG124" s="220"/>
      <c r="VWH124" s="220"/>
      <c r="VWI124" s="220"/>
      <c r="VWJ124" s="220"/>
      <c r="VWK124" s="220"/>
      <c r="VWL124" s="220"/>
      <c r="VWM124" s="220"/>
      <c r="VWN124" s="220"/>
      <c r="VWO124" s="220"/>
      <c r="VWP124" s="220"/>
      <c r="VWQ124" s="220"/>
      <c r="VWR124" s="220"/>
      <c r="VWS124" s="220"/>
      <c r="VWT124" s="220"/>
      <c r="VWU124" s="220"/>
      <c r="VWV124" s="220"/>
      <c r="VWW124" s="220"/>
      <c r="VWX124" s="220"/>
      <c r="VWY124" s="220"/>
      <c r="VWZ124" s="220"/>
      <c r="VXA124" s="220"/>
      <c r="VXB124" s="220"/>
      <c r="VXC124" s="220"/>
      <c r="VXD124" s="220"/>
      <c r="VXE124" s="220"/>
      <c r="VXF124" s="220"/>
      <c r="VXG124" s="220"/>
      <c r="VXH124" s="220"/>
      <c r="VXI124" s="220"/>
      <c r="VXJ124" s="220"/>
      <c r="VXK124" s="220"/>
      <c r="VXL124" s="220"/>
      <c r="VXM124" s="220"/>
      <c r="VXN124" s="220"/>
      <c r="VXO124" s="220"/>
      <c r="VXP124" s="220"/>
      <c r="VXQ124" s="220"/>
      <c r="VXR124" s="220"/>
      <c r="VXS124" s="220"/>
      <c r="VXT124" s="220"/>
      <c r="VXU124" s="220"/>
      <c r="VXV124" s="220"/>
      <c r="VXW124" s="220"/>
      <c r="VXX124" s="220"/>
      <c r="VXY124" s="220"/>
      <c r="VXZ124" s="220"/>
      <c r="VYA124" s="220"/>
      <c r="VYB124" s="220"/>
      <c r="VYC124" s="220"/>
      <c r="VYD124" s="220"/>
      <c r="VYE124" s="220"/>
      <c r="VYF124" s="220"/>
      <c r="VYG124" s="220"/>
      <c r="VYH124" s="220"/>
      <c r="VYI124" s="220"/>
      <c r="VYJ124" s="220"/>
      <c r="VYK124" s="220"/>
      <c r="VYL124" s="220"/>
      <c r="VYM124" s="220"/>
      <c r="VYN124" s="220"/>
      <c r="VYO124" s="220"/>
      <c r="VYP124" s="220"/>
      <c r="VYQ124" s="220"/>
      <c r="VYR124" s="220"/>
      <c r="VYS124" s="220"/>
      <c r="VYT124" s="220"/>
      <c r="VYU124" s="220"/>
      <c r="VYV124" s="220"/>
      <c r="VYW124" s="220"/>
      <c r="VYX124" s="220"/>
      <c r="VYY124" s="220"/>
      <c r="VYZ124" s="220"/>
      <c r="VZA124" s="220"/>
      <c r="VZB124" s="220"/>
      <c r="VZC124" s="220"/>
      <c r="VZD124" s="220"/>
      <c r="VZE124" s="220"/>
      <c r="VZF124" s="220"/>
      <c r="VZG124" s="220"/>
      <c r="VZH124" s="220"/>
      <c r="VZI124" s="220"/>
      <c r="VZJ124" s="220"/>
      <c r="VZK124" s="220"/>
      <c r="VZL124" s="220"/>
      <c r="VZM124" s="220"/>
      <c r="VZN124" s="220"/>
      <c r="VZO124" s="220"/>
      <c r="VZP124" s="220"/>
      <c r="VZQ124" s="220"/>
      <c r="VZR124" s="220"/>
      <c r="VZS124" s="220"/>
      <c r="VZT124" s="220"/>
      <c r="VZU124" s="220"/>
      <c r="VZV124" s="220"/>
      <c r="VZW124" s="220"/>
      <c r="VZX124" s="220"/>
      <c r="VZY124" s="220"/>
      <c r="VZZ124" s="220"/>
      <c r="WAA124" s="220"/>
      <c r="WAB124" s="220"/>
      <c r="WAC124" s="220"/>
      <c r="WAD124" s="220"/>
      <c r="WAE124" s="220"/>
      <c r="WAF124" s="220"/>
      <c r="WAG124" s="220"/>
      <c r="WAH124" s="220"/>
      <c r="WAI124" s="220"/>
      <c r="WAJ124" s="220"/>
      <c r="WAK124" s="220"/>
      <c r="WAL124" s="220"/>
      <c r="WAM124" s="220"/>
      <c r="WAN124" s="220"/>
      <c r="WAO124" s="220"/>
      <c r="WAP124" s="220"/>
      <c r="WAQ124" s="220"/>
      <c r="WAR124" s="220"/>
      <c r="WAS124" s="220"/>
      <c r="WAT124" s="220"/>
      <c r="WAU124" s="220"/>
      <c r="WAV124" s="220"/>
      <c r="WAW124" s="220"/>
      <c r="WAX124" s="220"/>
      <c r="WAY124" s="220"/>
      <c r="WAZ124" s="220"/>
      <c r="WBA124" s="220"/>
      <c r="WBB124" s="220"/>
      <c r="WBC124" s="220"/>
      <c r="WBD124" s="220"/>
      <c r="WBE124" s="220"/>
      <c r="WBF124" s="220"/>
      <c r="WBG124" s="220"/>
      <c r="WBH124" s="220"/>
      <c r="WBI124" s="220"/>
      <c r="WBJ124" s="220"/>
      <c r="WBK124" s="220"/>
      <c r="WBL124" s="220"/>
      <c r="WBM124" s="220"/>
      <c r="WBN124" s="220"/>
      <c r="WBO124" s="220"/>
      <c r="WBP124" s="220"/>
      <c r="WBQ124" s="220"/>
      <c r="WBR124" s="220"/>
      <c r="WBS124" s="220"/>
      <c r="WBT124" s="220"/>
      <c r="WBU124" s="220"/>
      <c r="WBV124" s="220"/>
      <c r="WBW124" s="220"/>
      <c r="WBX124" s="220"/>
      <c r="WBY124" s="220"/>
      <c r="WBZ124" s="220"/>
      <c r="WCA124" s="220"/>
      <c r="WCB124" s="220"/>
      <c r="WCC124" s="220"/>
      <c r="WCD124" s="220"/>
      <c r="WCE124" s="220"/>
      <c r="WCF124" s="220"/>
      <c r="WCG124" s="220"/>
      <c r="WCH124" s="220"/>
      <c r="WCI124" s="220"/>
      <c r="WCJ124" s="220"/>
      <c r="WCK124" s="220"/>
      <c r="WCL124" s="220"/>
      <c r="WCM124" s="220"/>
      <c r="WCN124" s="220"/>
      <c r="WCO124" s="220"/>
      <c r="WCP124" s="220"/>
      <c r="WCQ124" s="220"/>
      <c r="WCR124" s="220"/>
      <c r="WCS124" s="220"/>
      <c r="WCT124" s="220"/>
      <c r="WCU124" s="220"/>
      <c r="WCV124" s="220"/>
      <c r="WCW124" s="220"/>
      <c r="WCX124" s="220"/>
      <c r="WCY124" s="220"/>
      <c r="WCZ124" s="220"/>
      <c r="WDA124" s="220"/>
      <c r="WDB124" s="220"/>
      <c r="WDC124" s="220"/>
      <c r="WDD124" s="220"/>
      <c r="WDE124" s="220"/>
      <c r="WDF124" s="220"/>
      <c r="WDG124" s="220"/>
      <c r="WDH124" s="220"/>
      <c r="WDI124" s="220"/>
      <c r="WDJ124" s="220"/>
      <c r="WDK124" s="220"/>
      <c r="WDL124" s="220"/>
      <c r="WDM124" s="220"/>
      <c r="WDN124" s="220"/>
      <c r="WDO124" s="220"/>
      <c r="WDP124" s="220"/>
      <c r="WDQ124" s="220"/>
      <c r="WDR124" s="220"/>
      <c r="WDS124" s="220"/>
      <c r="WDT124" s="220"/>
      <c r="WDU124" s="220"/>
      <c r="WDV124" s="220"/>
      <c r="WDW124" s="220"/>
      <c r="WDX124" s="220"/>
      <c r="WDY124" s="220"/>
      <c r="WDZ124" s="220"/>
      <c r="WEA124" s="220"/>
      <c r="WEB124" s="220"/>
      <c r="WEC124" s="220"/>
      <c r="WED124" s="220"/>
      <c r="WEE124" s="220"/>
      <c r="WEF124" s="220"/>
      <c r="WEG124" s="220"/>
      <c r="WEH124" s="220"/>
      <c r="WEI124" s="220"/>
      <c r="WEJ124" s="220"/>
      <c r="WEK124" s="220"/>
      <c r="WEL124" s="220"/>
      <c r="WEM124" s="220"/>
      <c r="WEN124" s="220"/>
      <c r="WEO124" s="220"/>
      <c r="WEP124" s="220"/>
      <c r="WEQ124" s="220"/>
      <c r="WER124" s="220"/>
      <c r="WES124" s="220"/>
      <c r="WET124" s="220"/>
      <c r="WEU124" s="220"/>
      <c r="WEV124" s="220"/>
      <c r="WEW124" s="220"/>
      <c r="WEX124" s="220"/>
      <c r="WEY124" s="220"/>
      <c r="WEZ124" s="220"/>
      <c r="WFA124" s="220"/>
      <c r="WFB124" s="220"/>
      <c r="WFC124" s="220"/>
      <c r="WFD124" s="220"/>
      <c r="WFE124" s="220"/>
      <c r="WFF124" s="220"/>
      <c r="WFG124" s="220"/>
      <c r="WFH124" s="220"/>
      <c r="WFI124" s="220"/>
      <c r="WFJ124" s="220"/>
      <c r="WFK124" s="220"/>
      <c r="WFL124" s="220"/>
      <c r="WFM124" s="220"/>
      <c r="WFN124" s="220"/>
      <c r="WFO124" s="220"/>
      <c r="WFP124" s="220"/>
      <c r="WFQ124" s="220"/>
      <c r="WFR124" s="220"/>
      <c r="WFS124" s="220"/>
      <c r="WFT124" s="220"/>
      <c r="WFU124" s="220"/>
      <c r="WFV124" s="220"/>
      <c r="WFW124" s="220"/>
      <c r="WFX124" s="220"/>
      <c r="WFY124" s="220"/>
      <c r="WFZ124" s="220"/>
      <c r="WGA124" s="220"/>
      <c r="WGB124" s="220"/>
      <c r="WGC124" s="220"/>
      <c r="WGD124" s="220"/>
      <c r="WGE124" s="220"/>
      <c r="WGF124" s="220"/>
      <c r="WGG124" s="220"/>
      <c r="WGH124" s="220"/>
      <c r="WGI124" s="220"/>
      <c r="WGJ124" s="220"/>
      <c r="WGK124" s="220"/>
      <c r="WGL124" s="220"/>
      <c r="WGM124" s="220"/>
      <c r="WGN124" s="220"/>
      <c r="WGO124" s="220"/>
      <c r="WGP124" s="220"/>
      <c r="WGQ124" s="220"/>
      <c r="WGR124" s="220"/>
      <c r="WGS124" s="220"/>
      <c r="WGT124" s="220"/>
      <c r="WGU124" s="220"/>
      <c r="WGV124" s="220"/>
      <c r="WGW124" s="220"/>
      <c r="WGX124" s="220"/>
      <c r="WGY124" s="220"/>
      <c r="WGZ124" s="220"/>
      <c r="WHA124" s="220"/>
      <c r="WHB124" s="220"/>
      <c r="WHC124" s="220"/>
      <c r="WHD124" s="220"/>
      <c r="WHE124" s="220"/>
      <c r="WHF124" s="220"/>
      <c r="WHG124" s="220"/>
      <c r="WHH124" s="220"/>
      <c r="WHI124" s="220"/>
      <c r="WHJ124" s="220"/>
      <c r="WHK124" s="220"/>
      <c r="WHL124" s="220"/>
      <c r="WHM124" s="220"/>
      <c r="WHN124" s="220"/>
      <c r="WHO124" s="220"/>
      <c r="WHP124" s="220"/>
      <c r="WHQ124" s="220"/>
      <c r="WHR124" s="220"/>
      <c r="WHS124" s="220"/>
      <c r="WHT124" s="220"/>
      <c r="WHU124" s="220"/>
      <c r="WHV124" s="220"/>
      <c r="WHW124" s="220"/>
      <c r="WHX124" s="220"/>
      <c r="WHY124" s="220"/>
      <c r="WHZ124" s="220"/>
      <c r="WIA124" s="220"/>
      <c r="WIB124" s="220"/>
      <c r="WIC124" s="220"/>
      <c r="WID124" s="220"/>
      <c r="WIE124" s="220"/>
      <c r="WIF124" s="220"/>
      <c r="WIG124" s="220"/>
      <c r="WIH124" s="220"/>
      <c r="WII124" s="220"/>
      <c r="WIJ124" s="220"/>
      <c r="WIK124" s="220"/>
      <c r="WIL124" s="220"/>
      <c r="WIM124" s="220"/>
      <c r="WIN124" s="220"/>
      <c r="WIO124" s="220"/>
      <c r="WIP124" s="220"/>
      <c r="WIQ124" s="220"/>
      <c r="WIR124" s="220"/>
      <c r="WIS124" s="220"/>
      <c r="WIT124" s="220"/>
      <c r="WIU124" s="220"/>
      <c r="WIV124" s="220"/>
      <c r="WIW124" s="220"/>
      <c r="WIX124" s="220"/>
      <c r="WIY124" s="220"/>
      <c r="WIZ124" s="220"/>
      <c r="WJA124" s="220"/>
      <c r="WJB124" s="220"/>
      <c r="WJC124" s="220"/>
      <c r="WJD124" s="220"/>
      <c r="WJE124" s="220"/>
      <c r="WJF124" s="220"/>
      <c r="WJG124" s="220"/>
      <c r="WJH124" s="220"/>
      <c r="WJI124" s="220"/>
      <c r="WJJ124" s="220"/>
      <c r="WJK124" s="220"/>
      <c r="WJL124" s="220"/>
      <c r="WJM124" s="220"/>
      <c r="WJN124" s="220"/>
      <c r="WJO124" s="220"/>
      <c r="WJP124" s="220"/>
      <c r="WJQ124" s="220"/>
      <c r="WJR124" s="220"/>
      <c r="WJS124" s="220"/>
      <c r="WJT124" s="220"/>
      <c r="WJU124" s="220"/>
      <c r="WJV124" s="220"/>
      <c r="WJW124" s="220"/>
      <c r="WJX124" s="220"/>
      <c r="WJY124" s="220"/>
      <c r="WJZ124" s="220"/>
      <c r="WKA124" s="220"/>
      <c r="WKB124" s="220"/>
      <c r="WKC124" s="220"/>
      <c r="WKD124" s="220"/>
      <c r="WKE124" s="220"/>
      <c r="WKF124" s="220"/>
      <c r="WKG124" s="220"/>
      <c r="WKH124" s="220"/>
      <c r="WKI124" s="220"/>
      <c r="WKJ124" s="220"/>
      <c r="WKK124" s="220"/>
      <c r="WKL124" s="220"/>
      <c r="WKM124" s="220"/>
      <c r="WKN124" s="220"/>
      <c r="WKO124" s="220"/>
      <c r="WKP124" s="220"/>
      <c r="WKQ124" s="220"/>
      <c r="WKR124" s="220"/>
      <c r="WKS124" s="220"/>
      <c r="WKT124" s="220"/>
      <c r="WKU124" s="220"/>
      <c r="WKV124" s="220"/>
      <c r="WKW124" s="220"/>
      <c r="WKX124" s="220"/>
      <c r="WKY124" s="220"/>
      <c r="WKZ124" s="220"/>
      <c r="WLA124" s="220"/>
      <c r="WLB124" s="220"/>
      <c r="WLC124" s="220"/>
      <c r="WLD124" s="220"/>
      <c r="WLE124" s="220"/>
      <c r="WLF124" s="220"/>
      <c r="WLG124" s="220"/>
      <c r="WLH124" s="220"/>
      <c r="WLI124" s="220"/>
      <c r="WLJ124" s="220"/>
      <c r="WLK124" s="220"/>
      <c r="WLL124" s="220"/>
      <c r="WLM124" s="220"/>
      <c r="WLN124" s="220"/>
      <c r="WLO124" s="220"/>
      <c r="WLP124" s="220"/>
      <c r="WLQ124" s="220"/>
      <c r="WLR124" s="220"/>
      <c r="WLS124" s="220"/>
      <c r="WLT124" s="220"/>
      <c r="WLU124" s="220"/>
      <c r="WLV124" s="220"/>
      <c r="WLW124" s="220"/>
      <c r="WLX124" s="220"/>
      <c r="WLY124" s="220"/>
      <c r="WLZ124" s="220"/>
      <c r="WMA124" s="220"/>
      <c r="WMB124" s="220"/>
      <c r="WMC124" s="220"/>
      <c r="WMD124" s="220"/>
      <c r="WME124" s="220"/>
      <c r="WMF124" s="220"/>
      <c r="WMG124" s="220"/>
      <c r="WMH124" s="220"/>
      <c r="WMI124" s="220"/>
      <c r="WMJ124" s="220"/>
      <c r="WMK124" s="220"/>
      <c r="WML124" s="220"/>
      <c r="WMM124" s="220"/>
      <c r="WMN124" s="220"/>
      <c r="WMO124" s="220"/>
      <c r="WMP124" s="220"/>
      <c r="WMQ124" s="220"/>
      <c r="WMR124" s="220"/>
      <c r="WMS124" s="220"/>
      <c r="WMT124" s="220"/>
      <c r="WMU124" s="220"/>
      <c r="WMV124" s="220"/>
      <c r="WMW124" s="220"/>
      <c r="WMX124" s="220"/>
      <c r="WMY124" s="220"/>
      <c r="WMZ124" s="220"/>
      <c r="WNA124" s="220"/>
      <c r="WNB124" s="220"/>
      <c r="WNC124" s="220"/>
      <c r="WND124" s="220"/>
      <c r="WNE124" s="220"/>
      <c r="WNF124" s="220"/>
      <c r="WNG124" s="220"/>
      <c r="WNH124" s="220"/>
      <c r="WNI124" s="220"/>
      <c r="WNJ124" s="220"/>
      <c r="WNK124" s="220"/>
      <c r="WNL124" s="220"/>
      <c r="WNM124" s="220"/>
      <c r="WNN124" s="220"/>
      <c r="WNO124" s="220"/>
      <c r="WNP124" s="220"/>
      <c r="WNQ124" s="220"/>
      <c r="WNR124" s="220"/>
      <c r="WNS124" s="220"/>
      <c r="WNT124" s="220"/>
      <c r="WNU124" s="220"/>
      <c r="WNV124" s="220"/>
      <c r="WNW124" s="220"/>
      <c r="WNX124" s="220"/>
      <c r="WNY124" s="220"/>
      <c r="WNZ124" s="220"/>
      <c r="WOA124" s="220"/>
      <c r="WOB124" s="220"/>
      <c r="WOC124" s="220"/>
      <c r="WOD124" s="220"/>
      <c r="WOE124" s="220"/>
      <c r="WOF124" s="220"/>
      <c r="WOG124" s="220"/>
      <c r="WOH124" s="220"/>
      <c r="WOI124" s="220"/>
      <c r="WOJ124" s="220"/>
      <c r="WOK124" s="220"/>
      <c r="WOL124" s="220"/>
      <c r="WOM124" s="220"/>
      <c r="WON124" s="220"/>
      <c r="WOO124" s="220"/>
      <c r="WOP124" s="220"/>
      <c r="WOQ124" s="220"/>
      <c r="WOR124" s="220"/>
      <c r="WOS124" s="220"/>
      <c r="WOT124" s="220"/>
      <c r="WOU124" s="220"/>
      <c r="WOV124" s="220"/>
      <c r="WOW124" s="220"/>
      <c r="WOX124" s="220"/>
      <c r="WOY124" s="220"/>
      <c r="WOZ124" s="220"/>
      <c r="WPA124" s="220"/>
      <c r="WPB124" s="220"/>
      <c r="WPC124" s="220"/>
      <c r="WPD124" s="220"/>
      <c r="WPE124" s="220"/>
      <c r="WPF124" s="220"/>
      <c r="WPG124" s="220"/>
      <c r="WPH124" s="220"/>
      <c r="WPI124" s="220"/>
      <c r="WPJ124" s="220"/>
      <c r="WPK124" s="220"/>
      <c r="WPL124" s="220"/>
      <c r="WPM124" s="220"/>
      <c r="WPN124" s="220"/>
      <c r="WPO124" s="220"/>
      <c r="WPP124" s="220"/>
      <c r="WPQ124" s="220"/>
      <c r="WPR124" s="220"/>
      <c r="WPS124" s="220"/>
      <c r="WPT124" s="220"/>
      <c r="WPU124" s="220"/>
      <c r="WPV124" s="220"/>
      <c r="WPW124" s="220"/>
      <c r="WPX124" s="220"/>
      <c r="WPY124" s="220"/>
      <c r="WPZ124" s="220"/>
      <c r="WQA124" s="220"/>
      <c r="WQB124" s="220"/>
      <c r="WQC124" s="220"/>
      <c r="WQD124" s="220"/>
      <c r="WQE124" s="220"/>
      <c r="WQF124" s="220"/>
      <c r="WQG124" s="220"/>
      <c r="WQH124" s="220"/>
      <c r="WQI124" s="220"/>
      <c r="WQJ124" s="220"/>
      <c r="WQK124" s="220"/>
      <c r="WQL124" s="220"/>
      <c r="WQM124" s="220"/>
      <c r="WQN124" s="220"/>
      <c r="WQO124" s="220"/>
      <c r="WQP124" s="220"/>
      <c r="WQQ124" s="220"/>
      <c r="WQR124" s="220"/>
      <c r="WQS124" s="220"/>
      <c r="WQT124" s="220"/>
      <c r="WQU124" s="220"/>
      <c r="WQV124" s="220"/>
      <c r="WQW124" s="220"/>
      <c r="WQX124" s="220"/>
      <c r="WQY124" s="220"/>
      <c r="WQZ124" s="220"/>
      <c r="WRA124" s="220"/>
      <c r="WRB124" s="220"/>
      <c r="WRC124" s="220"/>
      <c r="WRD124" s="220"/>
      <c r="WRE124" s="220"/>
      <c r="WRF124" s="220"/>
      <c r="WRG124" s="220"/>
      <c r="WRH124" s="220"/>
      <c r="WRI124" s="220"/>
      <c r="WRJ124" s="220"/>
      <c r="WRK124" s="220"/>
      <c r="WRL124" s="220"/>
      <c r="WRM124" s="220"/>
      <c r="WRN124" s="220"/>
      <c r="WRO124" s="220"/>
      <c r="WRP124" s="220"/>
      <c r="WRQ124" s="220"/>
      <c r="WRR124" s="220"/>
      <c r="WRS124" s="220"/>
      <c r="WRT124" s="220"/>
      <c r="WRU124" s="220"/>
      <c r="WRV124" s="220"/>
      <c r="WRW124" s="220"/>
      <c r="WRX124" s="220"/>
      <c r="WRY124" s="220"/>
      <c r="WRZ124" s="220"/>
      <c r="WSA124" s="220"/>
      <c r="WSB124" s="220"/>
      <c r="WSC124" s="220"/>
      <c r="WSD124" s="220"/>
      <c r="WSE124" s="220"/>
      <c r="WSF124" s="220"/>
      <c r="WSG124" s="220"/>
      <c r="WSH124" s="220"/>
      <c r="WSI124" s="220"/>
      <c r="WSJ124" s="220"/>
      <c r="WSK124" s="220"/>
      <c r="WSL124" s="220"/>
      <c r="WSM124" s="220"/>
      <c r="WSN124" s="220"/>
      <c r="WSO124" s="220"/>
      <c r="WSP124" s="220"/>
      <c r="WSQ124" s="220"/>
      <c r="WSR124" s="220"/>
      <c r="WSS124" s="220"/>
      <c r="WST124" s="220"/>
      <c r="WSU124" s="220"/>
      <c r="WSV124" s="220"/>
      <c r="WSW124" s="220"/>
      <c r="WSX124" s="220"/>
      <c r="WSY124" s="220"/>
      <c r="WSZ124" s="220"/>
      <c r="WTA124" s="220"/>
      <c r="WTB124" s="220"/>
      <c r="WTC124" s="220"/>
      <c r="WTD124" s="220"/>
      <c r="WTE124" s="220"/>
      <c r="WTF124" s="220"/>
      <c r="WTG124" s="220"/>
      <c r="WTH124" s="220"/>
      <c r="WTI124" s="220"/>
      <c r="WTJ124" s="220"/>
      <c r="WTK124" s="220"/>
      <c r="WTL124" s="220"/>
      <c r="WTM124" s="220"/>
      <c r="WTN124" s="220"/>
      <c r="WTO124" s="220"/>
      <c r="WTP124" s="220"/>
      <c r="WTQ124" s="220"/>
      <c r="WTR124" s="220"/>
      <c r="WTS124" s="220"/>
      <c r="WTT124" s="220"/>
      <c r="WTU124" s="220"/>
      <c r="WTV124" s="220"/>
      <c r="WTW124" s="220"/>
      <c r="WTX124" s="220"/>
      <c r="WTY124" s="220"/>
      <c r="WTZ124" s="220"/>
      <c r="WUA124" s="220"/>
      <c r="WUB124" s="220"/>
      <c r="WUC124" s="220"/>
      <c r="WUD124" s="220"/>
      <c r="WUE124" s="220"/>
      <c r="WUF124" s="220"/>
      <c r="WUG124" s="220"/>
      <c r="WUH124" s="220"/>
      <c r="WUI124" s="220"/>
      <c r="WUJ124" s="220"/>
      <c r="WUK124" s="220"/>
      <c r="WUL124" s="220"/>
      <c r="WUM124" s="220"/>
      <c r="WUN124" s="220"/>
      <c r="WUO124" s="220"/>
      <c r="WUP124" s="220"/>
      <c r="WUQ124" s="220"/>
      <c r="WUR124" s="220"/>
      <c r="WUS124" s="220"/>
      <c r="WUT124" s="220"/>
      <c r="WUU124" s="220"/>
      <c r="WUV124" s="220"/>
      <c r="WUW124" s="220"/>
      <c r="WUX124" s="220"/>
      <c r="WUY124" s="220"/>
      <c r="WUZ124" s="220"/>
      <c r="WVA124" s="220"/>
      <c r="WVB124" s="220"/>
      <c r="WVC124" s="220"/>
      <c r="WVD124" s="220"/>
      <c r="WVE124" s="220"/>
      <c r="WVF124" s="220"/>
      <c r="WVG124" s="220"/>
      <c r="WVH124" s="220"/>
      <c r="WVI124" s="220"/>
      <c r="WVJ124" s="220"/>
      <c r="WVK124" s="220"/>
      <c r="WVL124" s="220"/>
      <c r="WVM124" s="220"/>
      <c r="WVN124" s="220"/>
      <c r="WVO124" s="220"/>
      <c r="WVP124" s="220"/>
      <c r="WVQ124" s="220"/>
      <c r="WVR124" s="220"/>
      <c r="WVS124" s="220"/>
      <c r="WVT124" s="220"/>
      <c r="WVU124" s="220"/>
      <c r="WVV124" s="220"/>
      <c r="WVW124" s="220"/>
      <c r="WVX124" s="220"/>
      <c r="WVY124" s="220"/>
      <c r="WVZ124" s="220"/>
      <c r="WWA124" s="220"/>
      <c r="WWB124" s="220"/>
      <c r="WWC124" s="220"/>
      <c r="WWD124" s="220"/>
      <c r="WWE124" s="220"/>
      <c r="WWF124" s="220"/>
      <c r="WWG124" s="220"/>
      <c r="WWH124" s="220"/>
      <c r="WWI124" s="220"/>
      <c r="WWJ124" s="220"/>
      <c r="WWK124" s="220"/>
      <c r="WWL124" s="220"/>
      <c r="WWM124" s="220"/>
      <c r="WWN124" s="220"/>
      <c r="WWO124" s="220"/>
      <c r="WWP124" s="220"/>
      <c r="WWQ124" s="220"/>
      <c r="WWR124" s="220"/>
      <c r="WWS124" s="220"/>
      <c r="WWT124" s="220"/>
      <c r="WWU124" s="220"/>
      <c r="WWV124" s="220"/>
      <c r="WWW124" s="220"/>
      <c r="WWX124" s="220"/>
      <c r="WWY124" s="220"/>
      <c r="WWZ124" s="220"/>
      <c r="WXA124" s="220"/>
      <c r="WXB124" s="220"/>
      <c r="WXC124" s="220"/>
      <c r="WXD124" s="220"/>
      <c r="WXE124" s="220"/>
      <c r="WXF124" s="220"/>
      <c r="WXG124" s="220"/>
      <c r="WXH124" s="220"/>
      <c r="WXI124" s="220"/>
      <c r="WXJ124" s="220"/>
      <c r="WXK124" s="220"/>
      <c r="WXL124" s="220"/>
      <c r="WXM124" s="220"/>
      <c r="WXN124" s="220"/>
      <c r="WXO124" s="220"/>
      <c r="WXP124" s="220"/>
      <c r="WXQ124" s="220"/>
      <c r="WXR124" s="220"/>
      <c r="WXS124" s="220"/>
      <c r="WXT124" s="220"/>
      <c r="WXU124" s="220"/>
      <c r="WXV124" s="220"/>
      <c r="WXW124" s="220"/>
      <c r="WXX124" s="220"/>
      <c r="WXY124" s="220"/>
      <c r="WXZ124" s="220"/>
      <c r="WYA124" s="220"/>
      <c r="WYB124" s="220"/>
      <c r="WYC124" s="220"/>
      <c r="WYD124" s="220"/>
      <c r="WYE124" s="220"/>
      <c r="WYF124" s="220"/>
      <c r="WYG124" s="220"/>
      <c r="WYH124" s="220"/>
      <c r="WYI124" s="220"/>
      <c r="WYJ124" s="220"/>
      <c r="WYK124" s="220"/>
      <c r="WYL124" s="220"/>
      <c r="WYM124" s="220"/>
      <c r="WYN124" s="220"/>
      <c r="WYO124" s="220"/>
      <c r="WYP124" s="220"/>
      <c r="WYQ124" s="220"/>
      <c r="WYR124" s="220"/>
      <c r="WYS124" s="220"/>
      <c r="WYT124" s="220"/>
      <c r="WYU124" s="220"/>
      <c r="WYV124" s="220"/>
      <c r="WYW124" s="220"/>
      <c r="WYX124" s="220"/>
      <c r="WYY124" s="220"/>
      <c r="WYZ124" s="220"/>
      <c r="WZA124" s="220"/>
      <c r="WZB124" s="220"/>
      <c r="WZC124" s="220"/>
      <c r="WZD124" s="220"/>
      <c r="WZE124" s="220"/>
      <c r="WZF124" s="220"/>
      <c r="WZG124" s="220"/>
      <c r="WZH124" s="220"/>
      <c r="WZI124" s="220"/>
      <c r="WZJ124" s="220"/>
      <c r="WZK124" s="220"/>
      <c r="WZL124" s="220"/>
      <c r="WZM124" s="220"/>
      <c r="WZN124" s="220"/>
      <c r="WZO124" s="220"/>
      <c r="WZP124" s="220"/>
      <c r="WZQ124" s="220"/>
      <c r="WZR124" s="220"/>
      <c r="WZS124" s="220"/>
      <c r="WZT124" s="220"/>
      <c r="WZU124" s="220"/>
      <c r="WZV124" s="220"/>
      <c r="WZW124" s="220"/>
      <c r="WZX124" s="220"/>
      <c r="WZY124" s="220"/>
      <c r="WZZ124" s="220"/>
      <c r="XAA124" s="220"/>
      <c r="XAB124" s="220"/>
      <c r="XAC124" s="220"/>
      <c r="XAD124" s="220"/>
      <c r="XAE124" s="220"/>
      <c r="XAF124" s="220"/>
      <c r="XAG124" s="220"/>
      <c r="XAH124" s="220"/>
      <c r="XAI124" s="220"/>
      <c r="XAJ124" s="220"/>
      <c r="XAK124" s="220"/>
      <c r="XAL124" s="220"/>
      <c r="XAM124" s="220"/>
      <c r="XAN124" s="220"/>
      <c r="XAO124" s="220"/>
      <c r="XAP124" s="220"/>
      <c r="XAQ124" s="220"/>
      <c r="XAR124" s="220"/>
      <c r="XAS124" s="220"/>
      <c r="XAT124" s="220"/>
      <c r="XAU124" s="220"/>
      <c r="XAV124" s="220"/>
      <c r="XAW124" s="220"/>
      <c r="XAX124" s="220"/>
      <c r="XAY124" s="220"/>
      <c r="XAZ124" s="220"/>
      <c r="XBA124" s="220"/>
      <c r="XBB124" s="220"/>
      <c r="XBC124" s="220"/>
      <c r="XBD124" s="220"/>
      <c r="XBE124" s="220"/>
      <c r="XBF124" s="220"/>
      <c r="XBG124" s="220"/>
      <c r="XBH124" s="220"/>
      <c r="XBI124" s="220"/>
      <c r="XBJ124" s="220"/>
      <c r="XBK124" s="220"/>
      <c r="XBL124" s="220"/>
      <c r="XBM124" s="220"/>
      <c r="XBN124" s="220"/>
      <c r="XBO124" s="220"/>
      <c r="XBP124" s="220"/>
      <c r="XBQ124" s="220"/>
      <c r="XBR124" s="220"/>
      <c r="XBS124" s="220"/>
      <c r="XBT124" s="220"/>
      <c r="XBU124" s="220"/>
      <c r="XBV124" s="220"/>
      <c r="XBW124" s="220"/>
      <c r="XBX124" s="220"/>
      <c r="XBY124" s="220"/>
      <c r="XBZ124" s="220"/>
      <c r="XCA124" s="220"/>
      <c r="XCB124" s="220"/>
      <c r="XCC124" s="220"/>
      <c r="XCD124" s="220"/>
      <c r="XCE124" s="220"/>
      <c r="XCF124" s="220"/>
      <c r="XCG124" s="220"/>
      <c r="XCH124" s="220"/>
      <c r="XCI124" s="220"/>
      <c r="XCJ124" s="220"/>
      <c r="XCK124" s="220"/>
      <c r="XCL124" s="220"/>
      <c r="XCM124" s="220"/>
      <c r="XCN124" s="220"/>
      <c r="XCO124" s="220"/>
      <c r="XCP124" s="220"/>
      <c r="XCQ124" s="220"/>
      <c r="XCR124" s="220"/>
      <c r="XCS124" s="220"/>
      <c r="XCT124" s="220"/>
      <c r="XCU124" s="220"/>
      <c r="XCV124" s="220"/>
      <c r="XCW124" s="220"/>
      <c r="XCX124" s="220"/>
      <c r="XCY124" s="220"/>
      <c r="XCZ124" s="220"/>
      <c r="XDA124" s="220"/>
      <c r="XDB124" s="220"/>
      <c r="XDC124" s="220"/>
      <c r="XDD124" s="220"/>
      <c r="XDE124" s="220"/>
      <c r="XDF124" s="220"/>
      <c r="XDG124" s="220"/>
      <c r="XDH124" s="220"/>
      <c r="XDI124" s="220"/>
      <c r="XDJ124" s="220"/>
      <c r="XDK124" s="220"/>
      <c r="XDL124" s="220"/>
      <c r="XDM124" s="220"/>
      <c r="XDN124" s="220"/>
      <c r="XDO124" s="220"/>
      <c r="XDP124" s="220"/>
      <c r="XDQ124" s="220"/>
      <c r="XDR124" s="220"/>
      <c r="XDS124" s="220"/>
      <c r="XDT124" s="220"/>
      <c r="XDU124" s="220"/>
      <c r="XDV124" s="220"/>
      <c r="XDW124" s="220"/>
      <c r="XDX124" s="220"/>
      <c r="XDY124" s="220"/>
      <c r="XDZ124" s="220"/>
      <c r="XEA124" s="220"/>
      <c r="XEB124" s="220"/>
      <c r="XEC124" s="220"/>
      <c r="XED124" s="220"/>
      <c r="XEE124" s="220"/>
      <c r="XEF124" s="220"/>
      <c r="XEG124" s="220"/>
      <c r="XEH124" s="220"/>
      <c r="XEI124" s="220"/>
      <c r="XEJ124" s="220"/>
      <c r="XEK124" s="220"/>
      <c r="XEL124" s="220"/>
      <c r="XEM124" s="220"/>
      <c r="XEN124" s="220"/>
      <c r="XEO124" s="220"/>
      <c r="XEP124" s="220"/>
      <c r="XEQ124" s="220"/>
      <c r="XER124" s="220"/>
      <c r="XES124" s="220"/>
      <c r="XET124" s="220"/>
      <c r="XEU124" s="220"/>
      <c r="XEV124" s="220"/>
      <c r="XEW124" s="220"/>
      <c r="XEX124" s="220"/>
      <c r="XEY124" s="220"/>
      <c r="XEZ124" s="220"/>
      <c r="XFA124" s="220"/>
      <c r="XFB124" s="220"/>
      <c r="XFC124" s="220"/>
      <c r="XFD124" s="220"/>
    </row>
    <row r="125" spans="1:16384" hidden="1">
      <c r="A125" s="221" t="s">
        <v>93</v>
      </c>
      <c r="B125" s="222">
        <f>SUM(B123:B124)</f>
        <v>705603180.90999997</v>
      </c>
      <c r="C125" s="222">
        <f>SUM(C123:C124)</f>
        <v>689686665.41399992</v>
      </c>
      <c r="D125" s="222">
        <f>SUM(D123:D124)</f>
        <v>691296327.36000001</v>
      </c>
      <c r="E125" s="222">
        <f t="shared" ref="E125:X125" si="2">SUM(E123:E124)</f>
        <v>659308865.71999991</v>
      </c>
      <c r="F125" s="222">
        <f t="shared" si="2"/>
        <v>653677907.41000009</v>
      </c>
      <c r="G125" s="222">
        <f t="shared" si="2"/>
        <v>634985135.05999994</v>
      </c>
      <c r="H125" s="222">
        <f t="shared" si="2"/>
        <v>612552587.28400004</v>
      </c>
      <c r="I125" s="222">
        <f t="shared" si="2"/>
        <v>613849596.18400002</v>
      </c>
      <c r="J125" s="222">
        <f t="shared" si="2"/>
        <v>591886370.63</v>
      </c>
      <c r="K125" s="222">
        <f t="shared" si="2"/>
        <v>583000877.61000001</v>
      </c>
      <c r="L125" s="222">
        <f t="shared" si="2"/>
        <v>577469061.85000002</v>
      </c>
      <c r="M125" s="222">
        <f t="shared" si="2"/>
        <v>529480219.79000002</v>
      </c>
      <c r="N125" s="222">
        <f t="shared" si="2"/>
        <v>516991550.22300005</v>
      </c>
      <c r="O125" s="222">
        <f t="shared" si="2"/>
        <v>510583533.20300001</v>
      </c>
      <c r="P125" s="222">
        <f t="shared" si="2"/>
        <v>532083265.43699998</v>
      </c>
      <c r="Q125" s="222">
        <f t="shared" si="2"/>
        <v>543634717.58700001</v>
      </c>
      <c r="R125" s="222">
        <f t="shared" si="2"/>
        <v>637675698.68700004</v>
      </c>
      <c r="S125" s="222">
        <f t="shared" si="2"/>
        <v>621012110.90699995</v>
      </c>
      <c r="T125" s="222">
        <f t="shared" si="2"/>
        <v>650001306.37400007</v>
      </c>
      <c r="U125" s="222">
        <f t="shared" si="2"/>
        <v>658968655.93799996</v>
      </c>
      <c r="V125" s="222">
        <f t="shared" si="2"/>
        <v>705431304.87299991</v>
      </c>
      <c r="W125" s="222">
        <f t="shared" si="2"/>
        <v>761961378.13999999</v>
      </c>
      <c r="X125" s="222">
        <f t="shared" si="2"/>
        <v>823724382.83700001</v>
      </c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  <c r="IE125" s="222"/>
      <c r="IF125" s="222"/>
      <c r="IG125" s="222"/>
      <c r="IH125" s="222"/>
      <c r="II125" s="222"/>
      <c r="IJ125" s="222"/>
      <c r="IK125" s="222"/>
      <c r="IL125" s="222"/>
      <c r="IM125" s="222"/>
      <c r="IN125" s="222"/>
      <c r="IO125" s="222"/>
      <c r="IP125" s="222"/>
      <c r="IQ125" s="222"/>
      <c r="IR125" s="222"/>
      <c r="IS125" s="222"/>
      <c r="IT125" s="222"/>
      <c r="IU125" s="222"/>
      <c r="IV125" s="222"/>
      <c r="IW125" s="222"/>
      <c r="IX125" s="222"/>
      <c r="IY125" s="222"/>
      <c r="IZ125" s="222"/>
      <c r="JA125" s="222"/>
      <c r="JB125" s="222"/>
      <c r="JC125" s="222"/>
      <c r="JD125" s="222"/>
      <c r="JE125" s="222"/>
      <c r="JF125" s="222"/>
      <c r="JG125" s="222"/>
      <c r="JH125" s="222"/>
      <c r="JI125" s="222"/>
      <c r="JJ125" s="222"/>
      <c r="JK125" s="222"/>
      <c r="JL125" s="222"/>
      <c r="JM125" s="222"/>
      <c r="JN125" s="222"/>
      <c r="JO125" s="222"/>
      <c r="JP125" s="222"/>
      <c r="JQ125" s="222"/>
      <c r="JR125" s="222"/>
      <c r="JS125" s="222"/>
      <c r="JT125" s="222"/>
      <c r="JU125" s="222"/>
      <c r="JV125" s="222"/>
      <c r="JW125" s="222"/>
      <c r="JX125" s="222"/>
      <c r="JY125" s="222"/>
      <c r="JZ125" s="222"/>
      <c r="KA125" s="222"/>
      <c r="KB125" s="222"/>
      <c r="KC125" s="222"/>
      <c r="KD125" s="222"/>
      <c r="KE125" s="222"/>
      <c r="KF125" s="222"/>
      <c r="KG125" s="222"/>
      <c r="KH125" s="222"/>
      <c r="KI125" s="222"/>
      <c r="KJ125" s="222"/>
      <c r="KK125" s="222"/>
      <c r="KL125" s="222"/>
      <c r="KM125" s="222"/>
      <c r="KN125" s="222"/>
      <c r="KO125" s="222"/>
      <c r="KP125" s="222"/>
      <c r="KQ125" s="222"/>
      <c r="KR125" s="222"/>
      <c r="KS125" s="222"/>
      <c r="KT125" s="222"/>
      <c r="KU125" s="222"/>
      <c r="KV125" s="222"/>
      <c r="KW125" s="222"/>
      <c r="KX125" s="222"/>
      <c r="KY125" s="222"/>
      <c r="KZ125" s="222"/>
      <c r="LA125" s="222"/>
      <c r="LB125" s="222"/>
      <c r="LC125" s="222"/>
      <c r="LD125" s="222"/>
      <c r="LE125" s="222"/>
      <c r="LF125" s="222"/>
      <c r="LG125" s="222"/>
      <c r="LH125" s="222"/>
      <c r="LI125" s="222"/>
      <c r="LJ125" s="222"/>
      <c r="LK125" s="222"/>
      <c r="LL125" s="222"/>
      <c r="LM125" s="222"/>
      <c r="LN125" s="222"/>
      <c r="LO125" s="222"/>
      <c r="LP125" s="222"/>
      <c r="LQ125" s="222"/>
      <c r="LR125" s="222"/>
      <c r="LS125" s="222"/>
      <c r="LT125" s="222"/>
      <c r="LU125" s="222"/>
      <c r="LV125" s="222"/>
      <c r="LW125" s="222"/>
      <c r="LX125" s="222"/>
      <c r="LY125" s="222"/>
      <c r="LZ125" s="222"/>
      <c r="MA125" s="222"/>
      <c r="MB125" s="222"/>
      <c r="MC125" s="222"/>
      <c r="MD125" s="222"/>
      <c r="ME125" s="222"/>
      <c r="MF125" s="222"/>
      <c r="MG125" s="222"/>
      <c r="MH125" s="222"/>
      <c r="MI125" s="222"/>
      <c r="MJ125" s="222"/>
      <c r="MK125" s="222"/>
      <c r="ML125" s="222"/>
      <c r="MM125" s="222"/>
      <c r="MN125" s="222"/>
      <c r="MO125" s="222"/>
      <c r="MP125" s="222"/>
      <c r="MQ125" s="222"/>
      <c r="MR125" s="222"/>
      <c r="MS125" s="222"/>
      <c r="MT125" s="222"/>
      <c r="MU125" s="222"/>
      <c r="MV125" s="222"/>
      <c r="MW125" s="222"/>
      <c r="MX125" s="222"/>
      <c r="MY125" s="222"/>
      <c r="MZ125" s="222"/>
      <c r="NA125" s="222"/>
      <c r="NB125" s="222"/>
      <c r="NC125" s="222"/>
      <c r="ND125" s="222"/>
      <c r="NE125" s="222"/>
      <c r="NF125" s="222"/>
      <c r="NG125" s="222"/>
      <c r="NH125" s="222"/>
      <c r="NI125" s="222"/>
      <c r="NJ125" s="222"/>
      <c r="NK125" s="222"/>
      <c r="NL125" s="222"/>
      <c r="NM125" s="222"/>
      <c r="NN125" s="222"/>
      <c r="NO125" s="222"/>
      <c r="NP125" s="222"/>
      <c r="NQ125" s="222"/>
      <c r="NR125" s="222"/>
      <c r="NS125" s="222"/>
      <c r="NT125" s="222"/>
      <c r="NU125" s="222"/>
      <c r="NV125" s="222"/>
      <c r="NW125" s="222"/>
      <c r="NX125" s="222"/>
      <c r="NY125" s="222"/>
      <c r="NZ125" s="222"/>
      <c r="OA125" s="222"/>
      <c r="OB125" s="222"/>
      <c r="OC125" s="222"/>
      <c r="OD125" s="222"/>
      <c r="OE125" s="222"/>
      <c r="OF125" s="222"/>
      <c r="OG125" s="222"/>
      <c r="OH125" s="222"/>
      <c r="OI125" s="222"/>
      <c r="OJ125" s="222"/>
      <c r="OK125" s="222"/>
      <c r="OL125" s="222"/>
      <c r="OM125" s="222"/>
      <c r="ON125" s="222"/>
      <c r="OO125" s="222"/>
      <c r="OP125" s="222"/>
      <c r="OQ125" s="222"/>
      <c r="OR125" s="222"/>
      <c r="OS125" s="222"/>
      <c r="OT125" s="222"/>
      <c r="OU125" s="222"/>
      <c r="OV125" s="222"/>
      <c r="OW125" s="222"/>
      <c r="OX125" s="222"/>
      <c r="OY125" s="222"/>
      <c r="OZ125" s="222"/>
      <c r="PA125" s="222"/>
      <c r="PB125" s="222"/>
      <c r="PC125" s="222"/>
      <c r="PD125" s="222"/>
      <c r="PE125" s="222"/>
      <c r="PF125" s="222"/>
      <c r="PG125" s="222"/>
      <c r="PH125" s="222"/>
      <c r="PI125" s="222"/>
      <c r="PJ125" s="222"/>
      <c r="PK125" s="222"/>
      <c r="PL125" s="222"/>
      <c r="PM125" s="222"/>
      <c r="PN125" s="222"/>
      <c r="PO125" s="222"/>
      <c r="PP125" s="222"/>
      <c r="PQ125" s="222"/>
      <c r="PR125" s="222"/>
      <c r="PS125" s="222"/>
      <c r="PT125" s="222"/>
      <c r="PU125" s="222"/>
      <c r="PV125" s="222"/>
      <c r="PW125" s="222"/>
      <c r="PX125" s="222"/>
      <c r="PY125" s="222"/>
      <c r="PZ125" s="222"/>
      <c r="QA125" s="222"/>
      <c r="QB125" s="222"/>
      <c r="QC125" s="222"/>
      <c r="QD125" s="222"/>
      <c r="QE125" s="222"/>
      <c r="QF125" s="222"/>
      <c r="QG125" s="222"/>
      <c r="QH125" s="222"/>
      <c r="QI125" s="222"/>
      <c r="QJ125" s="222"/>
      <c r="QK125" s="222"/>
      <c r="QL125" s="222"/>
      <c r="QM125" s="222"/>
      <c r="QN125" s="222"/>
      <c r="QO125" s="222"/>
      <c r="QP125" s="222"/>
      <c r="QQ125" s="222"/>
      <c r="QR125" s="222"/>
      <c r="QS125" s="222"/>
      <c r="QT125" s="222"/>
      <c r="QU125" s="222"/>
      <c r="QV125" s="222"/>
      <c r="QW125" s="222"/>
      <c r="QX125" s="222"/>
      <c r="QY125" s="222"/>
      <c r="QZ125" s="222"/>
      <c r="RA125" s="222"/>
      <c r="RB125" s="222"/>
      <c r="RC125" s="222"/>
      <c r="RD125" s="222"/>
      <c r="RE125" s="222"/>
      <c r="RF125" s="222"/>
      <c r="RG125" s="222"/>
      <c r="RH125" s="222"/>
      <c r="RI125" s="222"/>
      <c r="RJ125" s="222"/>
      <c r="RK125" s="222"/>
      <c r="RL125" s="222"/>
      <c r="RM125" s="222"/>
      <c r="RN125" s="222"/>
      <c r="RO125" s="222"/>
      <c r="RP125" s="222"/>
      <c r="RQ125" s="222"/>
      <c r="RR125" s="222"/>
      <c r="RS125" s="222"/>
      <c r="RT125" s="222"/>
      <c r="RU125" s="222"/>
      <c r="RV125" s="222"/>
      <c r="RW125" s="222"/>
      <c r="RX125" s="222"/>
      <c r="RY125" s="222"/>
      <c r="RZ125" s="222"/>
      <c r="SA125" s="222"/>
      <c r="SB125" s="222"/>
      <c r="SC125" s="222"/>
      <c r="SD125" s="222"/>
      <c r="SE125" s="222"/>
      <c r="SF125" s="222"/>
      <c r="SG125" s="222"/>
      <c r="SH125" s="222"/>
      <c r="SI125" s="222"/>
      <c r="SJ125" s="222"/>
      <c r="SK125" s="222"/>
      <c r="SL125" s="222"/>
      <c r="SM125" s="222"/>
      <c r="SN125" s="222"/>
      <c r="SO125" s="222"/>
      <c r="SP125" s="222"/>
      <c r="SQ125" s="222"/>
      <c r="SR125" s="222"/>
      <c r="SS125" s="222"/>
      <c r="ST125" s="222"/>
      <c r="SU125" s="222"/>
      <c r="SV125" s="222"/>
      <c r="SW125" s="222"/>
      <c r="SX125" s="222"/>
      <c r="SY125" s="222"/>
      <c r="SZ125" s="222"/>
      <c r="TA125" s="222"/>
      <c r="TB125" s="222"/>
      <c r="TC125" s="222"/>
      <c r="TD125" s="222"/>
      <c r="TE125" s="222"/>
      <c r="TF125" s="222"/>
      <c r="TG125" s="222"/>
      <c r="TH125" s="222"/>
      <c r="TI125" s="222"/>
      <c r="TJ125" s="222"/>
      <c r="TK125" s="222"/>
      <c r="TL125" s="222"/>
      <c r="TM125" s="222"/>
      <c r="TN125" s="222"/>
      <c r="TO125" s="222"/>
      <c r="TP125" s="222"/>
      <c r="TQ125" s="222"/>
      <c r="TR125" s="222"/>
      <c r="TS125" s="222"/>
      <c r="TT125" s="222"/>
      <c r="TU125" s="222"/>
      <c r="TV125" s="222"/>
      <c r="TW125" s="222"/>
      <c r="TX125" s="222"/>
      <c r="TY125" s="222"/>
      <c r="TZ125" s="222"/>
      <c r="UA125" s="222"/>
      <c r="UB125" s="222"/>
      <c r="UC125" s="222"/>
      <c r="UD125" s="222"/>
      <c r="UE125" s="222"/>
      <c r="UF125" s="222"/>
      <c r="UG125" s="222"/>
      <c r="UH125" s="222"/>
      <c r="UI125" s="222"/>
      <c r="UJ125" s="222"/>
      <c r="UK125" s="222"/>
      <c r="UL125" s="222"/>
      <c r="UM125" s="222"/>
      <c r="UN125" s="222"/>
      <c r="UO125" s="222"/>
      <c r="UP125" s="222"/>
      <c r="UQ125" s="222"/>
      <c r="UR125" s="222"/>
      <c r="US125" s="222"/>
      <c r="UT125" s="222"/>
      <c r="UU125" s="222"/>
      <c r="UV125" s="222"/>
      <c r="UW125" s="222"/>
      <c r="UX125" s="222"/>
      <c r="UY125" s="222"/>
      <c r="UZ125" s="222"/>
      <c r="VA125" s="222"/>
      <c r="VB125" s="222"/>
      <c r="VC125" s="222"/>
      <c r="VD125" s="222"/>
      <c r="VE125" s="222"/>
      <c r="VF125" s="222"/>
      <c r="VG125" s="222"/>
      <c r="VH125" s="222"/>
      <c r="VI125" s="222"/>
      <c r="VJ125" s="222"/>
      <c r="VK125" s="222"/>
      <c r="VL125" s="222"/>
      <c r="VM125" s="222"/>
      <c r="VN125" s="222"/>
      <c r="VO125" s="222"/>
      <c r="VP125" s="222"/>
      <c r="VQ125" s="222"/>
      <c r="VR125" s="222"/>
      <c r="VS125" s="222"/>
      <c r="VT125" s="222"/>
      <c r="VU125" s="222"/>
      <c r="VV125" s="222"/>
      <c r="VW125" s="222"/>
      <c r="VX125" s="222"/>
      <c r="VY125" s="222"/>
      <c r="VZ125" s="222"/>
      <c r="WA125" s="222"/>
      <c r="WB125" s="222"/>
      <c r="WC125" s="222"/>
      <c r="WD125" s="222"/>
      <c r="WE125" s="222"/>
      <c r="WF125" s="222"/>
      <c r="WG125" s="222"/>
      <c r="WH125" s="222"/>
      <c r="WI125" s="222"/>
      <c r="WJ125" s="222"/>
      <c r="WK125" s="222"/>
      <c r="WL125" s="222"/>
      <c r="WM125" s="222"/>
      <c r="WN125" s="222"/>
      <c r="WO125" s="222"/>
      <c r="WP125" s="222"/>
      <c r="WQ125" s="222"/>
      <c r="WR125" s="222"/>
      <c r="WS125" s="222"/>
      <c r="WT125" s="222"/>
      <c r="WU125" s="222"/>
      <c r="WV125" s="222"/>
      <c r="WW125" s="222"/>
      <c r="WX125" s="222"/>
      <c r="WY125" s="222"/>
      <c r="WZ125" s="222"/>
      <c r="XA125" s="222"/>
      <c r="XB125" s="222"/>
      <c r="XC125" s="222"/>
      <c r="XD125" s="222"/>
      <c r="XE125" s="222"/>
      <c r="XF125" s="222"/>
      <c r="XG125" s="222"/>
      <c r="XH125" s="222"/>
      <c r="XI125" s="222"/>
      <c r="XJ125" s="222"/>
      <c r="XK125" s="222"/>
      <c r="XL125" s="222"/>
      <c r="XM125" s="222"/>
      <c r="XN125" s="222"/>
      <c r="XO125" s="222"/>
      <c r="XP125" s="222"/>
      <c r="XQ125" s="222"/>
      <c r="XR125" s="222"/>
      <c r="XS125" s="222"/>
      <c r="XT125" s="222"/>
      <c r="XU125" s="222"/>
      <c r="XV125" s="222"/>
      <c r="XW125" s="222"/>
      <c r="XX125" s="222"/>
      <c r="XY125" s="222"/>
      <c r="XZ125" s="222"/>
      <c r="YA125" s="222"/>
      <c r="YB125" s="222"/>
      <c r="YC125" s="222"/>
      <c r="YD125" s="222"/>
      <c r="YE125" s="222"/>
      <c r="YF125" s="222"/>
      <c r="YG125" s="222"/>
      <c r="YH125" s="222"/>
      <c r="YI125" s="222"/>
      <c r="YJ125" s="222"/>
      <c r="YK125" s="222"/>
      <c r="YL125" s="222"/>
      <c r="YM125" s="222"/>
      <c r="YN125" s="222"/>
      <c r="YO125" s="222"/>
      <c r="YP125" s="222"/>
      <c r="YQ125" s="222"/>
      <c r="YR125" s="222"/>
      <c r="YS125" s="222"/>
      <c r="YT125" s="222"/>
      <c r="YU125" s="222"/>
      <c r="YV125" s="222"/>
      <c r="YW125" s="222"/>
      <c r="YX125" s="222"/>
      <c r="YY125" s="222"/>
      <c r="YZ125" s="222"/>
      <c r="ZA125" s="222"/>
      <c r="ZB125" s="222"/>
      <c r="ZC125" s="222"/>
      <c r="ZD125" s="222"/>
      <c r="ZE125" s="222"/>
      <c r="ZF125" s="222"/>
      <c r="ZG125" s="222"/>
      <c r="ZH125" s="222"/>
      <c r="ZI125" s="222"/>
      <c r="ZJ125" s="222"/>
      <c r="ZK125" s="222"/>
      <c r="ZL125" s="222"/>
      <c r="ZM125" s="222"/>
      <c r="ZN125" s="222"/>
      <c r="ZO125" s="222"/>
      <c r="ZP125" s="222"/>
      <c r="ZQ125" s="222"/>
      <c r="ZR125" s="222"/>
      <c r="ZS125" s="222"/>
      <c r="ZT125" s="222"/>
      <c r="ZU125" s="222"/>
      <c r="ZV125" s="222"/>
      <c r="ZW125" s="222"/>
      <c r="ZX125" s="222"/>
      <c r="ZY125" s="222"/>
      <c r="ZZ125" s="222"/>
      <c r="AAA125" s="222"/>
      <c r="AAB125" s="222"/>
      <c r="AAC125" s="222"/>
      <c r="AAD125" s="222"/>
      <c r="AAE125" s="222"/>
      <c r="AAF125" s="222"/>
      <c r="AAG125" s="222"/>
      <c r="AAH125" s="222"/>
      <c r="AAI125" s="222"/>
      <c r="AAJ125" s="222"/>
      <c r="AAK125" s="222"/>
      <c r="AAL125" s="222"/>
      <c r="AAM125" s="222"/>
      <c r="AAN125" s="222"/>
      <c r="AAO125" s="222"/>
      <c r="AAP125" s="222"/>
      <c r="AAQ125" s="222"/>
      <c r="AAR125" s="222"/>
      <c r="AAS125" s="222"/>
      <c r="AAT125" s="222"/>
      <c r="AAU125" s="222"/>
      <c r="AAV125" s="222"/>
      <c r="AAW125" s="222"/>
      <c r="AAX125" s="222"/>
      <c r="AAY125" s="222"/>
      <c r="AAZ125" s="222"/>
      <c r="ABA125" s="222"/>
      <c r="ABB125" s="222"/>
      <c r="ABC125" s="222"/>
      <c r="ABD125" s="222"/>
      <c r="ABE125" s="222"/>
      <c r="ABF125" s="222"/>
      <c r="ABG125" s="222"/>
      <c r="ABH125" s="222"/>
      <c r="ABI125" s="222"/>
      <c r="ABJ125" s="222"/>
      <c r="ABK125" s="222"/>
      <c r="ABL125" s="222"/>
      <c r="ABM125" s="222"/>
      <c r="ABN125" s="222"/>
      <c r="ABO125" s="222"/>
      <c r="ABP125" s="222"/>
      <c r="ABQ125" s="222"/>
      <c r="ABR125" s="222"/>
      <c r="ABS125" s="222"/>
      <c r="ABT125" s="222"/>
      <c r="ABU125" s="222"/>
      <c r="ABV125" s="222"/>
      <c r="ABW125" s="222"/>
      <c r="ABX125" s="222"/>
      <c r="ABY125" s="222"/>
      <c r="ABZ125" s="222"/>
      <c r="ACA125" s="222"/>
      <c r="ACB125" s="222"/>
      <c r="ACC125" s="222"/>
      <c r="ACD125" s="222"/>
      <c r="ACE125" s="222"/>
      <c r="ACF125" s="222"/>
      <c r="ACG125" s="222"/>
      <c r="ACH125" s="222"/>
      <c r="ACI125" s="222"/>
      <c r="ACJ125" s="222"/>
      <c r="ACK125" s="222"/>
      <c r="ACL125" s="222"/>
      <c r="ACM125" s="222"/>
      <c r="ACN125" s="222"/>
      <c r="ACO125" s="222"/>
      <c r="ACP125" s="222"/>
      <c r="ACQ125" s="222"/>
      <c r="ACR125" s="222"/>
      <c r="ACS125" s="222"/>
      <c r="ACT125" s="222"/>
      <c r="ACU125" s="222"/>
      <c r="ACV125" s="222"/>
      <c r="ACW125" s="222"/>
      <c r="ACX125" s="222"/>
      <c r="ACY125" s="222"/>
      <c r="ACZ125" s="222"/>
      <c r="ADA125" s="222"/>
      <c r="ADB125" s="222"/>
      <c r="ADC125" s="222"/>
      <c r="ADD125" s="222"/>
      <c r="ADE125" s="222"/>
      <c r="ADF125" s="222"/>
      <c r="ADG125" s="222"/>
      <c r="ADH125" s="222"/>
      <c r="ADI125" s="222"/>
      <c r="ADJ125" s="222"/>
      <c r="ADK125" s="222"/>
      <c r="ADL125" s="222"/>
      <c r="ADM125" s="222"/>
      <c r="ADN125" s="222"/>
      <c r="ADO125" s="222"/>
      <c r="ADP125" s="222"/>
      <c r="ADQ125" s="222"/>
      <c r="ADR125" s="222"/>
      <c r="ADS125" s="222"/>
      <c r="ADT125" s="222"/>
      <c r="ADU125" s="222"/>
      <c r="ADV125" s="222"/>
      <c r="ADW125" s="222"/>
      <c r="ADX125" s="222"/>
      <c r="ADY125" s="222"/>
      <c r="ADZ125" s="222"/>
      <c r="AEA125" s="222"/>
      <c r="AEB125" s="222"/>
      <c r="AEC125" s="222"/>
      <c r="AED125" s="222"/>
      <c r="AEE125" s="222"/>
      <c r="AEF125" s="222"/>
      <c r="AEG125" s="222"/>
      <c r="AEH125" s="222"/>
      <c r="AEI125" s="222"/>
      <c r="AEJ125" s="222"/>
      <c r="AEK125" s="222"/>
      <c r="AEL125" s="222"/>
      <c r="AEM125" s="222"/>
      <c r="AEN125" s="222"/>
      <c r="AEO125" s="222"/>
      <c r="AEP125" s="222"/>
      <c r="AEQ125" s="222"/>
      <c r="AER125" s="222"/>
      <c r="AES125" s="222"/>
      <c r="AET125" s="222"/>
      <c r="AEU125" s="222"/>
      <c r="AEV125" s="222"/>
      <c r="AEW125" s="222"/>
      <c r="AEX125" s="222"/>
      <c r="AEY125" s="222"/>
      <c r="AEZ125" s="222"/>
      <c r="AFA125" s="222"/>
      <c r="AFB125" s="222"/>
      <c r="AFC125" s="222"/>
      <c r="AFD125" s="222"/>
      <c r="AFE125" s="222"/>
      <c r="AFF125" s="222"/>
      <c r="AFG125" s="222"/>
      <c r="AFH125" s="222"/>
      <c r="AFI125" s="222"/>
      <c r="AFJ125" s="222"/>
      <c r="AFK125" s="222"/>
      <c r="AFL125" s="222"/>
      <c r="AFM125" s="222"/>
      <c r="AFN125" s="222"/>
      <c r="AFO125" s="222"/>
      <c r="AFP125" s="222"/>
      <c r="AFQ125" s="222"/>
      <c r="AFR125" s="222"/>
      <c r="AFS125" s="222"/>
      <c r="AFT125" s="222"/>
      <c r="AFU125" s="222"/>
      <c r="AFV125" s="222"/>
      <c r="AFW125" s="222"/>
      <c r="AFX125" s="222"/>
      <c r="AFY125" s="222"/>
      <c r="AFZ125" s="222"/>
      <c r="AGA125" s="222"/>
      <c r="AGB125" s="222"/>
      <c r="AGC125" s="222"/>
      <c r="AGD125" s="222"/>
      <c r="AGE125" s="222"/>
      <c r="AGF125" s="222"/>
      <c r="AGG125" s="222"/>
      <c r="AGH125" s="222"/>
      <c r="AGI125" s="222"/>
      <c r="AGJ125" s="222"/>
      <c r="AGK125" s="222"/>
      <c r="AGL125" s="222"/>
      <c r="AGM125" s="222"/>
      <c r="AGN125" s="222"/>
      <c r="AGO125" s="222"/>
      <c r="AGP125" s="222"/>
      <c r="AGQ125" s="222"/>
      <c r="AGR125" s="222"/>
      <c r="AGS125" s="222"/>
      <c r="AGT125" s="222"/>
      <c r="AGU125" s="222"/>
      <c r="AGV125" s="222"/>
      <c r="AGW125" s="222"/>
      <c r="AGX125" s="222"/>
      <c r="AGY125" s="222"/>
      <c r="AGZ125" s="222"/>
      <c r="AHA125" s="222"/>
      <c r="AHB125" s="222"/>
      <c r="AHC125" s="222"/>
      <c r="AHD125" s="222"/>
      <c r="AHE125" s="222"/>
      <c r="AHF125" s="222"/>
      <c r="AHG125" s="222"/>
      <c r="AHH125" s="222"/>
      <c r="AHI125" s="222"/>
      <c r="AHJ125" s="222"/>
      <c r="AHK125" s="222"/>
      <c r="AHL125" s="222"/>
      <c r="AHM125" s="222"/>
      <c r="AHN125" s="222"/>
      <c r="AHO125" s="222"/>
      <c r="AHP125" s="222"/>
      <c r="AHQ125" s="222"/>
      <c r="AHR125" s="222"/>
      <c r="AHS125" s="222"/>
      <c r="AHT125" s="222"/>
      <c r="AHU125" s="222"/>
      <c r="AHV125" s="222"/>
      <c r="AHW125" s="222"/>
      <c r="AHX125" s="222"/>
      <c r="AHY125" s="222"/>
      <c r="AHZ125" s="222"/>
      <c r="AIA125" s="222"/>
      <c r="AIB125" s="222"/>
      <c r="AIC125" s="222"/>
      <c r="AID125" s="222"/>
      <c r="AIE125" s="222"/>
      <c r="AIF125" s="222"/>
      <c r="AIG125" s="222"/>
      <c r="AIH125" s="222"/>
      <c r="AII125" s="222"/>
      <c r="AIJ125" s="222"/>
      <c r="AIK125" s="222"/>
      <c r="AIL125" s="222"/>
      <c r="AIM125" s="222"/>
      <c r="AIN125" s="222"/>
      <c r="AIO125" s="222"/>
      <c r="AIP125" s="222"/>
      <c r="AIQ125" s="222"/>
      <c r="AIR125" s="222"/>
      <c r="AIS125" s="222"/>
      <c r="AIT125" s="222"/>
      <c r="AIU125" s="222"/>
      <c r="AIV125" s="222"/>
      <c r="AIW125" s="222"/>
      <c r="AIX125" s="222"/>
      <c r="AIY125" s="222"/>
      <c r="AIZ125" s="222"/>
      <c r="AJA125" s="222"/>
      <c r="AJB125" s="222"/>
      <c r="AJC125" s="222"/>
      <c r="AJD125" s="222"/>
      <c r="AJE125" s="222"/>
      <c r="AJF125" s="222"/>
      <c r="AJG125" s="222"/>
      <c r="AJH125" s="222"/>
      <c r="AJI125" s="222"/>
      <c r="AJJ125" s="222"/>
      <c r="AJK125" s="222"/>
      <c r="AJL125" s="222"/>
      <c r="AJM125" s="222"/>
      <c r="AJN125" s="222"/>
      <c r="AJO125" s="222"/>
      <c r="AJP125" s="222"/>
      <c r="AJQ125" s="222"/>
      <c r="AJR125" s="222"/>
      <c r="AJS125" s="222"/>
      <c r="AJT125" s="222"/>
      <c r="AJU125" s="222"/>
      <c r="AJV125" s="222"/>
      <c r="AJW125" s="222"/>
      <c r="AJX125" s="222"/>
      <c r="AJY125" s="222"/>
      <c r="AJZ125" s="222"/>
      <c r="AKA125" s="222"/>
      <c r="AKB125" s="222"/>
      <c r="AKC125" s="222"/>
      <c r="AKD125" s="222"/>
      <c r="AKE125" s="222"/>
      <c r="AKF125" s="222"/>
      <c r="AKG125" s="222"/>
      <c r="AKH125" s="222"/>
      <c r="AKI125" s="222"/>
      <c r="AKJ125" s="222"/>
      <c r="AKK125" s="222"/>
      <c r="AKL125" s="222"/>
      <c r="AKM125" s="222"/>
      <c r="AKN125" s="222"/>
      <c r="AKO125" s="222"/>
      <c r="AKP125" s="222"/>
      <c r="AKQ125" s="222"/>
      <c r="AKR125" s="222"/>
      <c r="AKS125" s="222"/>
      <c r="AKT125" s="222"/>
      <c r="AKU125" s="222"/>
      <c r="AKV125" s="222"/>
      <c r="AKW125" s="222"/>
      <c r="AKX125" s="222"/>
      <c r="AKY125" s="222"/>
      <c r="AKZ125" s="222"/>
      <c r="ALA125" s="222"/>
      <c r="ALB125" s="222"/>
      <c r="ALC125" s="222"/>
      <c r="ALD125" s="222"/>
      <c r="ALE125" s="222"/>
      <c r="ALF125" s="222"/>
      <c r="ALG125" s="222"/>
      <c r="ALH125" s="222"/>
      <c r="ALI125" s="222"/>
      <c r="ALJ125" s="222"/>
      <c r="ALK125" s="222"/>
      <c r="ALL125" s="222"/>
      <c r="ALM125" s="222"/>
      <c r="ALN125" s="222"/>
      <c r="ALO125" s="222"/>
      <c r="ALP125" s="222"/>
      <c r="ALQ125" s="222"/>
      <c r="ALR125" s="222"/>
      <c r="ALS125" s="222"/>
      <c r="ALT125" s="222"/>
      <c r="ALU125" s="222"/>
      <c r="ALV125" s="222"/>
      <c r="ALW125" s="222"/>
      <c r="ALX125" s="222"/>
      <c r="ALY125" s="222"/>
      <c r="ALZ125" s="222"/>
      <c r="AMA125" s="222"/>
      <c r="AMB125" s="222"/>
      <c r="AMC125" s="222"/>
      <c r="AMD125" s="222"/>
      <c r="AME125" s="222"/>
      <c r="AMF125" s="222"/>
      <c r="AMG125" s="222"/>
      <c r="AMH125" s="222"/>
      <c r="AMI125" s="222"/>
      <c r="AMJ125" s="222"/>
      <c r="AMK125" s="222"/>
      <c r="AML125" s="222"/>
      <c r="AMM125" s="222"/>
      <c r="AMN125" s="222"/>
      <c r="AMO125" s="222"/>
      <c r="AMP125" s="222"/>
      <c r="AMQ125" s="222"/>
      <c r="AMR125" s="222"/>
      <c r="AMS125" s="222"/>
      <c r="AMT125" s="222"/>
      <c r="AMU125" s="222"/>
      <c r="AMV125" s="222"/>
      <c r="AMW125" s="222"/>
      <c r="AMX125" s="222"/>
      <c r="AMY125" s="222"/>
      <c r="AMZ125" s="222"/>
      <c r="ANA125" s="222"/>
      <c r="ANB125" s="222"/>
      <c r="ANC125" s="222"/>
      <c r="AND125" s="222"/>
      <c r="ANE125" s="222"/>
      <c r="ANF125" s="222"/>
      <c r="ANG125" s="222"/>
      <c r="ANH125" s="222"/>
      <c r="ANI125" s="222"/>
      <c r="ANJ125" s="222"/>
      <c r="ANK125" s="222"/>
      <c r="ANL125" s="222"/>
      <c r="ANM125" s="222"/>
      <c r="ANN125" s="222"/>
      <c r="ANO125" s="222"/>
      <c r="ANP125" s="222"/>
      <c r="ANQ125" s="222"/>
      <c r="ANR125" s="222"/>
      <c r="ANS125" s="222"/>
      <c r="ANT125" s="222"/>
      <c r="ANU125" s="222"/>
      <c r="ANV125" s="222"/>
      <c r="ANW125" s="222"/>
      <c r="ANX125" s="222"/>
      <c r="ANY125" s="222"/>
      <c r="ANZ125" s="222"/>
      <c r="AOA125" s="222"/>
      <c r="AOB125" s="222"/>
      <c r="AOC125" s="222"/>
      <c r="AOD125" s="222"/>
      <c r="AOE125" s="222"/>
      <c r="AOF125" s="222"/>
      <c r="AOG125" s="222"/>
      <c r="AOH125" s="222"/>
      <c r="AOI125" s="222"/>
      <c r="AOJ125" s="222"/>
      <c r="AOK125" s="222"/>
      <c r="AOL125" s="222"/>
      <c r="AOM125" s="222"/>
      <c r="AON125" s="222"/>
      <c r="AOO125" s="222"/>
      <c r="AOP125" s="222"/>
      <c r="AOQ125" s="222"/>
      <c r="AOR125" s="222"/>
      <c r="AOS125" s="222"/>
      <c r="AOT125" s="222"/>
      <c r="AOU125" s="222"/>
      <c r="AOV125" s="222"/>
      <c r="AOW125" s="222"/>
      <c r="AOX125" s="222"/>
      <c r="AOY125" s="222"/>
      <c r="AOZ125" s="222"/>
      <c r="APA125" s="222"/>
      <c r="APB125" s="222"/>
      <c r="APC125" s="222"/>
      <c r="APD125" s="222"/>
      <c r="APE125" s="222"/>
      <c r="APF125" s="222"/>
      <c r="APG125" s="222"/>
      <c r="APH125" s="222"/>
      <c r="API125" s="222"/>
      <c r="APJ125" s="222"/>
      <c r="APK125" s="222"/>
      <c r="APL125" s="222"/>
      <c r="APM125" s="222"/>
      <c r="APN125" s="222"/>
      <c r="APO125" s="222"/>
      <c r="APP125" s="222"/>
      <c r="APQ125" s="222"/>
      <c r="APR125" s="222"/>
      <c r="APS125" s="222"/>
      <c r="APT125" s="222"/>
      <c r="APU125" s="222"/>
      <c r="APV125" s="222"/>
      <c r="APW125" s="222"/>
      <c r="APX125" s="222"/>
      <c r="APY125" s="222"/>
      <c r="APZ125" s="222"/>
      <c r="AQA125" s="222"/>
      <c r="AQB125" s="222"/>
      <c r="AQC125" s="222"/>
      <c r="AQD125" s="222"/>
      <c r="AQE125" s="222"/>
      <c r="AQF125" s="222"/>
      <c r="AQG125" s="222"/>
      <c r="AQH125" s="222"/>
      <c r="AQI125" s="222"/>
      <c r="AQJ125" s="222"/>
      <c r="AQK125" s="222"/>
      <c r="AQL125" s="222"/>
      <c r="AQM125" s="222"/>
      <c r="AQN125" s="222"/>
      <c r="AQO125" s="222"/>
      <c r="AQP125" s="222"/>
      <c r="AQQ125" s="222"/>
      <c r="AQR125" s="222"/>
      <c r="AQS125" s="222"/>
      <c r="AQT125" s="222"/>
      <c r="AQU125" s="222"/>
      <c r="AQV125" s="222"/>
      <c r="AQW125" s="222"/>
      <c r="AQX125" s="222"/>
      <c r="AQY125" s="222"/>
      <c r="AQZ125" s="222"/>
      <c r="ARA125" s="222"/>
      <c r="ARB125" s="222"/>
      <c r="ARC125" s="222"/>
      <c r="ARD125" s="222"/>
      <c r="ARE125" s="222"/>
      <c r="ARF125" s="222"/>
      <c r="ARG125" s="222"/>
      <c r="ARH125" s="222"/>
      <c r="ARI125" s="222"/>
      <c r="ARJ125" s="222"/>
      <c r="ARK125" s="222"/>
      <c r="ARL125" s="222"/>
      <c r="ARM125" s="222"/>
      <c r="ARN125" s="222"/>
      <c r="ARO125" s="222"/>
      <c r="ARP125" s="222"/>
      <c r="ARQ125" s="222"/>
      <c r="ARR125" s="222"/>
      <c r="ARS125" s="222"/>
      <c r="ART125" s="222"/>
      <c r="ARU125" s="222"/>
      <c r="ARV125" s="222"/>
      <c r="ARW125" s="222"/>
      <c r="ARX125" s="222"/>
      <c r="ARY125" s="222"/>
      <c r="ARZ125" s="222"/>
      <c r="ASA125" s="222"/>
      <c r="ASB125" s="222"/>
      <c r="ASC125" s="222"/>
      <c r="ASD125" s="222"/>
      <c r="ASE125" s="222"/>
      <c r="ASF125" s="222"/>
      <c r="ASG125" s="222"/>
      <c r="ASH125" s="222"/>
      <c r="ASI125" s="222"/>
      <c r="ASJ125" s="222"/>
      <c r="ASK125" s="222"/>
      <c r="ASL125" s="222"/>
      <c r="ASM125" s="222"/>
      <c r="ASN125" s="222"/>
      <c r="ASO125" s="222"/>
      <c r="ASP125" s="222"/>
      <c r="ASQ125" s="222"/>
      <c r="ASR125" s="222"/>
      <c r="ASS125" s="222"/>
      <c r="AST125" s="222"/>
      <c r="ASU125" s="222"/>
      <c r="ASV125" s="222"/>
      <c r="ASW125" s="222"/>
      <c r="ASX125" s="222"/>
      <c r="ASY125" s="222"/>
      <c r="ASZ125" s="222"/>
      <c r="ATA125" s="222"/>
      <c r="ATB125" s="222"/>
      <c r="ATC125" s="222"/>
      <c r="ATD125" s="222"/>
      <c r="ATE125" s="222"/>
      <c r="ATF125" s="222"/>
      <c r="ATG125" s="222"/>
      <c r="ATH125" s="222"/>
      <c r="ATI125" s="222"/>
      <c r="ATJ125" s="222"/>
      <c r="ATK125" s="222"/>
      <c r="ATL125" s="222"/>
      <c r="ATM125" s="222"/>
      <c r="ATN125" s="222"/>
      <c r="ATO125" s="222"/>
      <c r="ATP125" s="222"/>
      <c r="ATQ125" s="222"/>
      <c r="ATR125" s="222"/>
      <c r="ATS125" s="222"/>
      <c r="ATT125" s="222"/>
      <c r="ATU125" s="222"/>
      <c r="ATV125" s="222"/>
      <c r="ATW125" s="222"/>
      <c r="ATX125" s="222"/>
      <c r="ATY125" s="222"/>
      <c r="ATZ125" s="222"/>
      <c r="AUA125" s="222"/>
      <c r="AUB125" s="222"/>
      <c r="AUC125" s="222"/>
      <c r="AUD125" s="222"/>
      <c r="AUE125" s="222"/>
      <c r="AUF125" s="222"/>
      <c r="AUG125" s="222"/>
      <c r="AUH125" s="222"/>
      <c r="AUI125" s="222"/>
      <c r="AUJ125" s="222"/>
      <c r="AUK125" s="222"/>
      <c r="AUL125" s="222"/>
      <c r="AUM125" s="222"/>
      <c r="AUN125" s="222"/>
      <c r="AUO125" s="222"/>
      <c r="AUP125" s="222"/>
      <c r="AUQ125" s="222"/>
      <c r="AUR125" s="222"/>
      <c r="AUS125" s="222"/>
      <c r="AUT125" s="222"/>
      <c r="AUU125" s="222"/>
      <c r="AUV125" s="222"/>
      <c r="AUW125" s="222"/>
      <c r="AUX125" s="222"/>
      <c r="AUY125" s="222"/>
      <c r="AUZ125" s="222"/>
      <c r="AVA125" s="222"/>
      <c r="AVB125" s="222"/>
      <c r="AVC125" s="222"/>
      <c r="AVD125" s="222"/>
      <c r="AVE125" s="222"/>
      <c r="AVF125" s="222"/>
      <c r="AVG125" s="222"/>
      <c r="AVH125" s="222"/>
      <c r="AVI125" s="222"/>
      <c r="AVJ125" s="222"/>
      <c r="AVK125" s="222"/>
      <c r="AVL125" s="222"/>
      <c r="AVM125" s="222"/>
      <c r="AVN125" s="222"/>
      <c r="AVO125" s="222"/>
      <c r="AVP125" s="222"/>
      <c r="AVQ125" s="222"/>
      <c r="AVR125" s="222"/>
      <c r="AVS125" s="222"/>
      <c r="AVT125" s="222"/>
      <c r="AVU125" s="222"/>
      <c r="AVV125" s="222"/>
      <c r="AVW125" s="222"/>
      <c r="AVX125" s="222"/>
      <c r="AVY125" s="222"/>
      <c r="AVZ125" s="222"/>
      <c r="AWA125" s="222"/>
      <c r="AWB125" s="222"/>
      <c r="AWC125" s="222"/>
      <c r="AWD125" s="222"/>
      <c r="AWE125" s="222"/>
      <c r="AWF125" s="222"/>
      <c r="AWG125" s="222"/>
      <c r="AWH125" s="222"/>
      <c r="AWI125" s="222"/>
      <c r="AWJ125" s="222"/>
      <c r="AWK125" s="222"/>
      <c r="AWL125" s="222"/>
      <c r="AWM125" s="222"/>
      <c r="AWN125" s="222"/>
      <c r="AWO125" s="222"/>
      <c r="AWP125" s="222"/>
      <c r="AWQ125" s="222"/>
      <c r="AWR125" s="222"/>
      <c r="AWS125" s="222"/>
      <c r="AWT125" s="222"/>
      <c r="AWU125" s="222"/>
      <c r="AWV125" s="222"/>
      <c r="AWW125" s="222"/>
      <c r="AWX125" s="222"/>
      <c r="AWY125" s="222"/>
      <c r="AWZ125" s="222"/>
      <c r="AXA125" s="222"/>
      <c r="AXB125" s="222"/>
      <c r="AXC125" s="222"/>
      <c r="AXD125" s="222"/>
      <c r="AXE125" s="222"/>
      <c r="AXF125" s="222"/>
      <c r="AXG125" s="222"/>
      <c r="AXH125" s="222"/>
      <c r="AXI125" s="222"/>
      <c r="AXJ125" s="222"/>
      <c r="AXK125" s="222"/>
      <c r="AXL125" s="222"/>
      <c r="AXM125" s="222"/>
      <c r="AXN125" s="222"/>
      <c r="AXO125" s="222"/>
      <c r="AXP125" s="222"/>
      <c r="AXQ125" s="222"/>
      <c r="AXR125" s="222"/>
      <c r="AXS125" s="222"/>
      <c r="AXT125" s="222"/>
      <c r="AXU125" s="222"/>
      <c r="AXV125" s="222"/>
      <c r="AXW125" s="222"/>
      <c r="AXX125" s="222"/>
      <c r="AXY125" s="222"/>
      <c r="AXZ125" s="222"/>
      <c r="AYA125" s="222"/>
      <c r="AYB125" s="222"/>
      <c r="AYC125" s="222"/>
      <c r="AYD125" s="222"/>
      <c r="AYE125" s="222"/>
      <c r="AYF125" s="222"/>
      <c r="AYG125" s="222"/>
      <c r="AYH125" s="222"/>
      <c r="AYI125" s="222"/>
      <c r="AYJ125" s="222"/>
      <c r="AYK125" s="222"/>
      <c r="AYL125" s="222"/>
      <c r="AYM125" s="222"/>
      <c r="AYN125" s="222"/>
      <c r="AYO125" s="222"/>
      <c r="AYP125" s="222"/>
      <c r="AYQ125" s="222"/>
      <c r="AYR125" s="222"/>
      <c r="AYS125" s="222"/>
      <c r="AYT125" s="222"/>
      <c r="AYU125" s="222"/>
      <c r="AYV125" s="222"/>
      <c r="AYW125" s="222"/>
      <c r="AYX125" s="222"/>
      <c r="AYY125" s="222"/>
      <c r="AYZ125" s="222"/>
      <c r="AZA125" s="222"/>
      <c r="AZB125" s="222"/>
      <c r="AZC125" s="222"/>
      <c r="AZD125" s="222"/>
      <c r="AZE125" s="222"/>
      <c r="AZF125" s="222"/>
      <c r="AZG125" s="222"/>
      <c r="AZH125" s="222"/>
      <c r="AZI125" s="222"/>
      <c r="AZJ125" s="222"/>
      <c r="AZK125" s="222"/>
      <c r="AZL125" s="222"/>
      <c r="AZM125" s="222"/>
      <c r="AZN125" s="222"/>
      <c r="AZO125" s="222"/>
      <c r="AZP125" s="222"/>
      <c r="AZQ125" s="222"/>
      <c r="AZR125" s="222"/>
      <c r="AZS125" s="222"/>
      <c r="AZT125" s="222"/>
      <c r="AZU125" s="222"/>
      <c r="AZV125" s="222"/>
      <c r="AZW125" s="222"/>
      <c r="AZX125" s="222"/>
      <c r="AZY125" s="222"/>
      <c r="AZZ125" s="222"/>
      <c r="BAA125" s="222"/>
      <c r="BAB125" s="222"/>
      <c r="BAC125" s="222"/>
      <c r="BAD125" s="222"/>
      <c r="BAE125" s="222"/>
      <c r="BAF125" s="222"/>
      <c r="BAG125" s="222"/>
      <c r="BAH125" s="222"/>
      <c r="BAI125" s="222"/>
      <c r="BAJ125" s="222"/>
      <c r="BAK125" s="222"/>
      <c r="BAL125" s="222"/>
      <c r="BAM125" s="222"/>
      <c r="BAN125" s="222"/>
      <c r="BAO125" s="222"/>
      <c r="BAP125" s="222"/>
      <c r="BAQ125" s="222"/>
      <c r="BAR125" s="222"/>
      <c r="BAS125" s="222"/>
      <c r="BAT125" s="222"/>
      <c r="BAU125" s="222"/>
      <c r="BAV125" s="222"/>
      <c r="BAW125" s="222"/>
      <c r="BAX125" s="222"/>
      <c r="BAY125" s="222"/>
      <c r="BAZ125" s="222"/>
      <c r="BBA125" s="222"/>
      <c r="BBB125" s="222"/>
      <c r="BBC125" s="222"/>
      <c r="BBD125" s="222"/>
      <c r="BBE125" s="222"/>
      <c r="BBF125" s="222"/>
      <c r="BBG125" s="222"/>
      <c r="BBH125" s="222"/>
      <c r="BBI125" s="222"/>
      <c r="BBJ125" s="222"/>
      <c r="BBK125" s="222"/>
      <c r="BBL125" s="222"/>
      <c r="BBM125" s="222"/>
      <c r="BBN125" s="222"/>
      <c r="BBO125" s="222"/>
      <c r="BBP125" s="222"/>
      <c r="BBQ125" s="222"/>
      <c r="BBR125" s="222"/>
      <c r="BBS125" s="222"/>
      <c r="BBT125" s="222"/>
      <c r="BBU125" s="222"/>
      <c r="BBV125" s="222"/>
      <c r="BBW125" s="222"/>
      <c r="BBX125" s="222"/>
      <c r="BBY125" s="222"/>
      <c r="BBZ125" s="222"/>
      <c r="BCA125" s="222"/>
      <c r="BCB125" s="222"/>
      <c r="BCC125" s="222"/>
      <c r="BCD125" s="222"/>
      <c r="BCE125" s="222"/>
      <c r="BCF125" s="222"/>
      <c r="BCG125" s="222"/>
      <c r="BCH125" s="222"/>
      <c r="BCI125" s="222"/>
      <c r="BCJ125" s="222"/>
      <c r="BCK125" s="222"/>
      <c r="BCL125" s="222"/>
      <c r="BCM125" s="222"/>
      <c r="BCN125" s="222"/>
      <c r="BCO125" s="222"/>
      <c r="BCP125" s="222"/>
      <c r="BCQ125" s="222"/>
      <c r="BCR125" s="222"/>
      <c r="BCS125" s="222"/>
      <c r="BCT125" s="222"/>
      <c r="BCU125" s="222"/>
      <c r="BCV125" s="222"/>
      <c r="BCW125" s="222"/>
      <c r="BCX125" s="222"/>
      <c r="BCY125" s="222"/>
      <c r="BCZ125" s="222"/>
      <c r="BDA125" s="222"/>
      <c r="BDB125" s="222"/>
      <c r="BDC125" s="222"/>
      <c r="BDD125" s="222"/>
      <c r="BDE125" s="222"/>
      <c r="BDF125" s="222"/>
      <c r="BDG125" s="222"/>
      <c r="BDH125" s="222"/>
      <c r="BDI125" s="222"/>
      <c r="BDJ125" s="222"/>
      <c r="BDK125" s="222"/>
      <c r="BDL125" s="222"/>
      <c r="BDM125" s="222"/>
      <c r="BDN125" s="222"/>
      <c r="BDO125" s="222"/>
      <c r="BDP125" s="222"/>
      <c r="BDQ125" s="222"/>
      <c r="BDR125" s="222"/>
      <c r="BDS125" s="222"/>
      <c r="BDT125" s="222"/>
      <c r="BDU125" s="222"/>
      <c r="BDV125" s="222"/>
      <c r="BDW125" s="222"/>
      <c r="BDX125" s="222"/>
      <c r="BDY125" s="222"/>
      <c r="BDZ125" s="222"/>
      <c r="BEA125" s="222"/>
      <c r="BEB125" s="222"/>
      <c r="BEC125" s="222"/>
      <c r="BED125" s="222"/>
      <c r="BEE125" s="222"/>
      <c r="BEF125" s="222"/>
      <c r="BEG125" s="222"/>
      <c r="BEH125" s="222"/>
      <c r="BEI125" s="222"/>
      <c r="BEJ125" s="222"/>
      <c r="BEK125" s="222"/>
      <c r="BEL125" s="222"/>
      <c r="BEM125" s="222"/>
      <c r="BEN125" s="222"/>
      <c r="BEO125" s="222"/>
      <c r="BEP125" s="222"/>
      <c r="BEQ125" s="222"/>
      <c r="BER125" s="222"/>
      <c r="BES125" s="222"/>
      <c r="BET125" s="222"/>
      <c r="BEU125" s="222"/>
      <c r="BEV125" s="222"/>
      <c r="BEW125" s="222"/>
      <c r="BEX125" s="222"/>
      <c r="BEY125" s="222"/>
      <c r="BEZ125" s="222"/>
      <c r="BFA125" s="222"/>
      <c r="BFB125" s="222"/>
      <c r="BFC125" s="222"/>
      <c r="BFD125" s="222"/>
      <c r="BFE125" s="222"/>
      <c r="BFF125" s="222"/>
      <c r="BFG125" s="222"/>
      <c r="BFH125" s="222"/>
      <c r="BFI125" s="222"/>
      <c r="BFJ125" s="222"/>
      <c r="BFK125" s="222"/>
      <c r="BFL125" s="222"/>
      <c r="BFM125" s="222"/>
      <c r="BFN125" s="222"/>
      <c r="BFO125" s="222"/>
      <c r="BFP125" s="222"/>
      <c r="BFQ125" s="222"/>
      <c r="BFR125" s="222"/>
      <c r="BFS125" s="222"/>
      <c r="BFT125" s="222"/>
      <c r="BFU125" s="222"/>
      <c r="BFV125" s="222"/>
      <c r="BFW125" s="222"/>
      <c r="BFX125" s="222"/>
      <c r="BFY125" s="222"/>
      <c r="BFZ125" s="222"/>
      <c r="BGA125" s="222"/>
      <c r="BGB125" s="222"/>
      <c r="BGC125" s="222"/>
      <c r="BGD125" s="222"/>
      <c r="BGE125" s="222"/>
      <c r="BGF125" s="222"/>
      <c r="BGG125" s="222"/>
      <c r="BGH125" s="222"/>
      <c r="BGI125" s="222"/>
      <c r="BGJ125" s="222"/>
      <c r="BGK125" s="222"/>
      <c r="BGL125" s="222"/>
      <c r="BGM125" s="222"/>
      <c r="BGN125" s="222"/>
      <c r="BGO125" s="222"/>
      <c r="BGP125" s="222"/>
      <c r="BGQ125" s="222"/>
      <c r="BGR125" s="222"/>
      <c r="BGS125" s="222"/>
      <c r="BGT125" s="222"/>
      <c r="BGU125" s="222"/>
      <c r="BGV125" s="222"/>
      <c r="BGW125" s="222"/>
      <c r="BGX125" s="222"/>
      <c r="BGY125" s="222"/>
      <c r="BGZ125" s="222"/>
      <c r="BHA125" s="222"/>
      <c r="BHB125" s="222"/>
      <c r="BHC125" s="222"/>
      <c r="BHD125" s="222"/>
      <c r="BHE125" s="222"/>
      <c r="BHF125" s="222"/>
      <c r="BHG125" s="222"/>
      <c r="BHH125" s="222"/>
      <c r="BHI125" s="222"/>
      <c r="BHJ125" s="222"/>
      <c r="BHK125" s="222"/>
      <c r="BHL125" s="222"/>
      <c r="BHM125" s="222"/>
      <c r="BHN125" s="222"/>
      <c r="BHO125" s="222"/>
      <c r="BHP125" s="222"/>
      <c r="BHQ125" s="222"/>
      <c r="BHR125" s="222"/>
      <c r="BHS125" s="222"/>
      <c r="BHT125" s="222"/>
      <c r="BHU125" s="222"/>
      <c r="BHV125" s="222"/>
      <c r="BHW125" s="222"/>
      <c r="BHX125" s="222"/>
      <c r="BHY125" s="222"/>
      <c r="BHZ125" s="222"/>
      <c r="BIA125" s="222"/>
      <c r="BIB125" s="222"/>
      <c r="BIC125" s="222"/>
      <c r="BID125" s="222"/>
      <c r="BIE125" s="222"/>
      <c r="BIF125" s="222"/>
      <c r="BIG125" s="222"/>
      <c r="BIH125" s="222"/>
      <c r="BII125" s="222"/>
      <c r="BIJ125" s="222"/>
      <c r="BIK125" s="222"/>
      <c r="BIL125" s="222"/>
      <c r="BIM125" s="222"/>
      <c r="BIN125" s="222"/>
      <c r="BIO125" s="222"/>
      <c r="BIP125" s="222"/>
      <c r="BIQ125" s="222"/>
      <c r="BIR125" s="222"/>
      <c r="BIS125" s="222"/>
      <c r="BIT125" s="222"/>
      <c r="BIU125" s="222"/>
      <c r="BIV125" s="222"/>
      <c r="BIW125" s="222"/>
      <c r="BIX125" s="222"/>
      <c r="BIY125" s="222"/>
      <c r="BIZ125" s="222"/>
      <c r="BJA125" s="222"/>
      <c r="BJB125" s="222"/>
      <c r="BJC125" s="222"/>
      <c r="BJD125" s="222"/>
      <c r="BJE125" s="222"/>
      <c r="BJF125" s="222"/>
      <c r="BJG125" s="222"/>
      <c r="BJH125" s="222"/>
      <c r="BJI125" s="222"/>
      <c r="BJJ125" s="222"/>
      <c r="BJK125" s="222"/>
      <c r="BJL125" s="222"/>
      <c r="BJM125" s="222"/>
      <c r="BJN125" s="222"/>
      <c r="BJO125" s="222"/>
      <c r="BJP125" s="222"/>
      <c r="BJQ125" s="222"/>
      <c r="BJR125" s="222"/>
      <c r="BJS125" s="222"/>
      <c r="BJT125" s="222"/>
      <c r="BJU125" s="222"/>
      <c r="BJV125" s="222"/>
      <c r="BJW125" s="222"/>
      <c r="BJX125" s="222"/>
      <c r="BJY125" s="222"/>
      <c r="BJZ125" s="222"/>
      <c r="BKA125" s="222"/>
      <c r="BKB125" s="222"/>
      <c r="BKC125" s="222"/>
      <c r="BKD125" s="222"/>
      <c r="BKE125" s="222"/>
      <c r="BKF125" s="222"/>
      <c r="BKG125" s="222"/>
      <c r="BKH125" s="222"/>
      <c r="BKI125" s="222"/>
      <c r="BKJ125" s="222"/>
      <c r="BKK125" s="222"/>
      <c r="BKL125" s="222"/>
      <c r="BKM125" s="222"/>
      <c r="BKN125" s="222"/>
      <c r="BKO125" s="222"/>
      <c r="BKP125" s="222"/>
      <c r="BKQ125" s="222"/>
      <c r="BKR125" s="222"/>
      <c r="BKS125" s="222"/>
      <c r="BKT125" s="222"/>
      <c r="BKU125" s="222"/>
      <c r="BKV125" s="222"/>
      <c r="BKW125" s="222"/>
      <c r="BKX125" s="222"/>
      <c r="BKY125" s="222"/>
      <c r="BKZ125" s="222"/>
      <c r="BLA125" s="222"/>
      <c r="BLB125" s="222"/>
      <c r="BLC125" s="222"/>
      <c r="BLD125" s="222"/>
      <c r="BLE125" s="222"/>
      <c r="BLF125" s="222"/>
      <c r="BLG125" s="222"/>
      <c r="BLH125" s="222"/>
      <c r="BLI125" s="222"/>
      <c r="BLJ125" s="222"/>
      <c r="BLK125" s="222"/>
      <c r="BLL125" s="222"/>
      <c r="BLM125" s="222"/>
      <c r="BLN125" s="222"/>
      <c r="BLO125" s="222"/>
      <c r="BLP125" s="222"/>
      <c r="BLQ125" s="222"/>
      <c r="BLR125" s="222"/>
      <c r="BLS125" s="222"/>
      <c r="BLT125" s="222"/>
      <c r="BLU125" s="222"/>
      <c r="BLV125" s="222"/>
      <c r="BLW125" s="222"/>
      <c r="BLX125" s="222"/>
      <c r="BLY125" s="222"/>
      <c r="BLZ125" s="222"/>
      <c r="BMA125" s="222"/>
      <c r="BMB125" s="222"/>
      <c r="BMC125" s="222"/>
      <c r="BMD125" s="222"/>
      <c r="BME125" s="222"/>
      <c r="BMF125" s="222"/>
      <c r="BMG125" s="222"/>
      <c r="BMH125" s="222"/>
      <c r="BMI125" s="222"/>
      <c r="BMJ125" s="222"/>
      <c r="BMK125" s="222"/>
      <c r="BML125" s="222"/>
      <c r="BMM125" s="222"/>
      <c r="BMN125" s="222"/>
      <c r="BMO125" s="222"/>
      <c r="BMP125" s="222"/>
      <c r="BMQ125" s="222"/>
      <c r="BMR125" s="222"/>
      <c r="BMS125" s="222"/>
      <c r="BMT125" s="222"/>
      <c r="BMU125" s="222"/>
      <c r="BMV125" s="222"/>
      <c r="BMW125" s="222"/>
      <c r="BMX125" s="222"/>
      <c r="BMY125" s="222"/>
      <c r="BMZ125" s="222"/>
      <c r="BNA125" s="222"/>
      <c r="BNB125" s="222"/>
      <c r="BNC125" s="222"/>
      <c r="BND125" s="222"/>
      <c r="BNE125" s="222"/>
      <c r="BNF125" s="222"/>
      <c r="BNG125" s="222"/>
      <c r="BNH125" s="222"/>
      <c r="BNI125" s="222"/>
      <c r="BNJ125" s="222"/>
      <c r="BNK125" s="222"/>
      <c r="BNL125" s="222"/>
      <c r="BNM125" s="222"/>
      <c r="BNN125" s="222"/>
      <c r="BNO125" s="222"/>
      <c r="BNP125" s="222"/>
      <c r="BNQ125" s="222"/>
      <c r="BNR125" s="222"/>
      <c r="BNS125" s="222"/>
      <c r="BNT125" s="222"/>
      <c r="BNU125" s="222"/>
      <c r="BNV125" s="222"/>
      <c r="BNW125" s="222"/>
      <c r="BNX125" s="222"/>
      <c r="BNY125" s="222"/>
      <c r="BNZ125" s="222"/>
      <c r="BOA125" s="222"/>
      <c r="BOB125" s="222"/>
      <c r="BOC125" s="222"/>
      <c r="BOD125" s="222"/>
      <c r="BOE125" s="222"/>
      <c r="BOF125" s="222"/>
      <c r="BOG125" s="222"/>
      <c r="BOH125" s="222"/>
      <c r="BOI125" s="222"/>
      <c r="BOJ125" s="222"/>
      <c r="BOK125" s="222"/>
      <c r="BOL125" s="222"/>
      <c r="BOM125" s="222"/>
      <c r="BON125" s="222"/>
      <c r="BOO125" s="222"/>
      <c r="BOP125" s="222"/>
      <c r="BOQ125" s="222"/>
      <c r="BOR125" s="222"/>
      <c r="BOS125" s="222"/>
      <c r="BOT125" s="222"/>
      <c r="BOU125" s="222"/>
      <c r="BOV125" s="222"/>
      <c r="BOW125" s="222"/>
      <c r="BOX125" s="222"/>
      <c r="BOY125" s="222"/>
      <c r="BOZ125" s="222"/>
      <c r="BPA125" s="222"/>
      <c r="BPB125" s="222"/>
      <c r="BPC125" s="222"/>
      <c r="BPD125" s="222"/>
      <c r="BPE125" s="222"/>
      <c r="BPF125" s="222"/>
      <c r="BPG125" s="222"/>
      <c r="BPH125" s="222"/>
      <c r="BPI125" s="222"/>
      <c r="BPJ125" s="222"/>
      <c r="BPK125" s="222"/>
      <c r="BPL125" s="222"/>
      <c r="BPM125" s="222"/>
      <c r="BPN125" s="222"/>
      <c r="BPO125" s="222"/>
      <c r="BPP125" s="222"/>
      <c r="BPQ125" s="222"/>
      <c r="BPR125" s="222"/>
      <c r="BPS125" s="222"/>
      <c r="BPT125" s="222"/>
      <c r="BPU125" s="222"/>
      <c r="BPV125" s="222"/>
      <c r="BPW125" s="222"/>
      <c r="BPX125" s="222"/>
      <c r="BPY125" s="222"/>
      <c r="BPZ125" s="222"/>
      <c r="BQA125" s="222"/>
      <c r="BQB125" s="222"/>
      <c r="BQC125" s="222"/>
      <c r="BQD125" s="222"/>
      <c r="BQE125" s="222"/>
      <c r="BQF125" s="222"/>
      <c r="BQG125" s="222"/>
      <c r="BQH125" s="222"/>
      <c r="BQI125" s="222"/>
      <c r="BQJ125" s="222"/>
      <c r="BQK125" s="222"/>
      <c r="BQL125" s="222"/>
      <c r="BQM125" s="222"/>
      <c r="BQN125" s="222"/>
      <c r="BQO125" s="222"/>
      <c r="BQP125" s="222"/>
      <c r="BQQ125" s="222"/>
      <c r="BQR125" s="222"/>
      <c r="BQS125" s="222"/>
      <c r="BQT125" s="222"/>
      <c r="BQU125" s="222"/>
      <c r="BQV125" s="222"/>
      <c r="BQW125" s="222"/>
      <c r="BQX125" s="222"/>
      <c r="BQY125" s="222"/>
      <c r="BQZ125" s="222"/>
      <c r="BRA125" s="222"/>
      <c r="BRB125" s="222"/>
      <c r="BRC125" s="222"/>
      <c r="BRD125" s="222"/>
      <c r="BRE125" s="222"/>
      <c r="BRF125" s="222"/>
      <c r="BRG125" s="222"/>
      <c r="BRH125" s="222"/>
      <c r="BRI125" s="222"/>
      <c r="BRJ125" s="222"/>
      <c r="BRK125" s="222"/>
      <c r="BRL125" s="222"/>
      <c r="BRM125" s="222"/>
      <c r="BRN125" s="222"/>
      <c r="BRO125" s="222"/>
      <c r="BRP125" s="222"/>
      <c r="BRQ125" s="222"/>
      <c r="BRR125" s="222"/>
      <c r="BRS125" s="222"/>
      <c r="BRT125" s="222"/>
      <c r="BRU125" s="222"/>
      <c r="BRV125" s="222"/>
      <c r="BRW125" s="222"/>
      <c r="BRX125" s="222"/>
      <c r="BRY125" s="222"/>
      <c r="BRZ125" s="222"/>
      <c r="BSA125" s="222"/>
      <c r="BSB125" s="222"/>
      <c r="BSC125" s="222"/>
      <c r="BSD125" s="222"/>
      <c r="BSE125" s="222"/>
      <c r="BSF125" s="222"/>
      <c r="BSG125" s="222"/>
      <c r="BSH125" s="222"/>
      <c r="BSI125" s="222"/>
      <c r="BSJ125" s="222"/>
      <c r="BSK125" s="222"/>
      <c r="BSL125" s="222"/>
      <c r="BSM125" s="222"/>
      <c r="BSN125" s="222"/>
      <c r="BSO125" s="222"/>
      <c r="BSP125" s="222"/>
      <c r="BSQ125" s="222"/>
      <c r="BSR125" s="222"/>
      <c r="BSS125" s="222"/>
      <c r="BST125" s="222"/>
      <c r="BSU125" s="222"/>
      <c r="BSV125" s="222"/>
      <c r="BSW125" s="222"/>
      <c r="BSX125" s="222"/>
      <c r="BSY125" s="222"/>
      <c r="BSZ125" s="222"/>
      <c r="BTA125" s="222"/>
      <c r="BTB125" s="222"/>
      <c r="BTC125" s="222"/>
      <c r="BTD125" s="222"/>
      <c r="BTE125" s="222"/>
      <c r="BTF125" s="222"/>
      <c r="BTG125" s="222"/>
      <c r="BTH125" s="222"/>
      <c r="BTI125" s="222"/>
      <c r="BTJ125" s="222"/>
      <c r="BTK125" s="222"/>
      <c r="BTL125" s="222"/>
      <c r="BTM125" s="222"/>
      <c r="BTN125" s="222"/>
      <c r="BTO125" s="222"/>
      <c r="BTP125" s="222"/>
      <c r="BTQ125" s="222"/>
      <c r="BTR125" s="222"/>
      <c r="BTS125" s="222"/>
      <c r="BTT125" s="222"/>
      <c r="BTU125" s="222"/>
      <c r="BTV125" s="222"/>
      <c r="BTW125" s="222"/>
      <c r="BTX125" s="222"/>
      <c r="BTY125" s="222"/>
      <c r="BTZ125" s="222"/>
      <c r="BUA125" s="222"/>
      <c r="BUB125" s="222"/>
      <c r="BUC125" s="222"/>
      <c r="BUD125" s="222"/>
      <c r="BUE125" s="222"/>
      <c r="BUF125" s="222"/>
      <c r="BUG125" s="222"/>
      <c r="BUH125" s="222"/>
      <c r="BUI125" s="222"/>
      <c r="BUJ125" s="222"/>
      <c r="BUK125" s="222"/>
      <c r="BUL125" s="222"/>
      <c r="BUM125" s="222"/>
      <c r="BUN125" s="222"/>
      <c r="BUO125" s="222"/>
      <c r="BUP125" s="222"/>
      <c r="BUQ125" s="222"/>
      <c r="BUR125" s="222"/>
      <c r="BUS125" s="222"/>
      <c r="BUT125" s="222"/>
      <c r="BUU125" s="222"/>
      <c r="BUV125" s="222"/>
      <c r="BUW125" s="222"/>
      <c r="BUX125" s="222"/>
      <c r="BUY125" s="222"/>
      <c r="BUZ125" s="222"/>
      <c r="BVA125" s="222"/>
      <c r="BVB125" s="222"/>
      <c r="BVC125" s="222"/>
      <c r="BVD125" s="222"/>
      <c r="BVE125" s="222"/>
      <c r="BVF125" s="222"/>
      <c r="BVG125" s="222"/>
      <c r="BVH125" s="222"/>
      <c r="BVI125" s="222"/>
      <c r="BVJ125" s="222"/>
      <c r="BVK125" s="222"/>
      <c r="BVL125" s="222"/>
      <c r="BVM125" s="222"/>
      <c r="BVN125" s="222"/>
      <c r="BVO125" s="222"/>
      <c r="BVP125" s="222"/>
      <c r="BVQ125" s="222"/>
      <c r="BVR125" s="222"/>
      <c r="BVS125" s="222"/>
      <c r="BVT125" s="222"/>
      <c r="BVU125" s="222"/>
      <c r="BVV125" s="222"/>
      <c r="BVW125" s="222"/>
      <c r="BVX125" s="222"/>
      <c r="BVY125" s="222"/>
      <c r="BVZ125" s="222"/>
      <c r="BWA125" s="222"/>
      <c r="BWB125" s="222"/>
      <c r="BWC125" s="222"/>
      <c r="BWD125" s="222"/>
      <c r="BWE125" s="222"/>
      <c r="BWF125" s="222"/>
      <c r="BWG125" s="222"/>
      <c r="BWH125" s="222"/>
      <c r="BWI125" s="222"/>
      <c r="BWJ125" s="222"/>
      <c r="BWK125" s="222"/>
      <c r="BWL125" s="222"/>
      <c r="BWM125" s="222"/>
      <c r="BWN125" s="222"/>
      <c r="BWO125" s="222"/>
      <c r="BWP125" s="222"/>
      <c r="BWQ125" s="222"/>
      <c r="BWR125" s="222"/>
      <c r="BWS125" s="222"/>
      <c r="BWT125" s="222"/>
      <c r="BWU125" s="222"/>
      <c r="BWV125" s="222"/>
      <c r="BWW125" s="222"/>
      <c r="BWX125" s="222"/>
      <c r="BWY125" s="222"/>
      <c r="BWZ125" s="222"/>
      <c r="BXA125" s="222"/>
      <c r="BXB125" s="222"/>
      <c r="BXC125" s="222"/>
      <c r="BXD125" s="222"/>
      <c r="BXE125" s="222"/>
      <c r="BXF125" s="222"/>
      <c r="BXG125" s="222"/>
      <c r="BXH125" s="222"/>
      <c r="BXI125" s="222"/>
      <c r="BXJ125" s="222"/>
      <c r="BXK125" s="222"/>
      <c r="BXL125" s="222"/>
      <c r="BXM125" s="222"/>
      <c r="BXN125" s="222"/>
      <c r="BXO125" s="222"/>
      <c r="BXP125" s="222"/>
      <c r="BXQ125" s="222"/>
      <c r="BXR125" s="222"/>
      <c r="BXS125" s="222"/>
      <c r="BXT125" s="222"/>
      <c r="BXU125" s="222"/>
      <c r="BXV125" s="222"/>
      <c r="BXW125" s="222"/>
      <c r="BXX125" s="222"/>
      <c r="BXY125" s="222"/>
      <c r="BXZ125" s="222"/>
      <c r="BYA125" s="222"/>
      <c r="BYB125" s="222"/>
      <c r="BYC125" s="222"/>
      <c r="BYD125" s="222"/>
      <c r="BYE125" s="222"/>
      <c r="BYF125" s="222"/>
      <c r="BYG125" s="222"/>
      <c r="BYH125" s="222"/>
      <c r="BYI125" s="222"/>
      <c r="BYJ125" s="222"/>
      <c r="BYK125" s="222"/>
      <c r="BYL125" s="222"/>
      <c r="BYM125" s="222"/>
      <c r="BYN125" s="222"/>
      <c r="BYO125" s="222"/>
      <c r="BYP125" s="222"/>
      <c r="BYQ125" s="222"/>
      <c r="BYR125" s="222"/>
      <c r="BYS125" s="222"/>
      <c r="BYT125" s="222"/>
      <c r="BYU125" s="222"/>
      <c r="BYV125" s="222"/>
      <c r="BYW125" s="222"/>
      <c r="BYX125" s="222"/>
      <c r="BYY125" s="222"/>
      <c r="BYZ125" s="222"/>
      <c r="BZA125" s="222"/>
      <c r="BZB125" s="222"/>
      <c r="BZC125" s="222"/>
      <c r="BZD125" s="222"/>
      <c r="BZE125" s="222"/>
      <c r="BZF125" s="222"/>
      <c r="BZG125" s="222"/>
      <c r="BZH125" s="222"/>
      <c r="BZI125" s="222"/>
      <c r="BZJ125" s="222"/>
      <c r="BZK125" s="222"/>
      <c r="BZL125" s="222"/>
      <c r="BZM125" s="222"/>
      <c r="BZN125" s="222"/>
      <c r="BZO125" s="222"/>
      <c r="BZP125" s="222"/>
      <c r="BZQ125" s="222"/>
      <c r="BZR125" s="222"/>
      <c r="BZS125" s="222"/>
      <c r="BZT125" s="222"/>
      <c r="BZU125" s="222"/>
      <c r="BZV125" s="222"/>
      <c r="BZW125" s="222"/>
      <c r="BZX125" s="222"/>
      <c r="BZY125" s="222"/>
      <c r="BZZ125" s="222"/>
      <c r="CAA125" s="222"/>
      <c r="CAB125" s="222"/>
      <c r="CAC125" s="222"/>
      <c r="CAD125" s="222"/>
      <c r="CAE125" s="222"/>
      <c r="CAF125" s="222"/>
      <c r="CAG125" s="222"/>
      <c r="CAH125" s="222"/>
      <c r="CAI125" s="222"/>
      <c r="CAJ125" s="222"/>
      <c r="CAK125" s="222"/>
      <c r="CAL125" s="222"/>
      <c r="CAM125" s="222"/>
      <c r="CAN125" s="222"/>
      <c r="CAO125" s="222"/>
      <c r="CAP125" s="222"/>
      <c r="CAQ125" s="222"/>
      <c r="CAR125" s="222"/>
      <c r="CAS125" s="222"/>
      <c r="CAT125" s="222"/>
      <c r="CAU125" s="222"/>
      <c r="CAV125" s="222"/>
      <c r="CAW125" s="222"/>
      <c r="CAX125" s="222"/>
      <c r="CAY125" s="222"/>
      <c r="CAZ125" s="222"/>
      <c r="CBA125" s="222"/>
      <c r="CBB125" s="222"/>
      <c r="CBC125" s="222"/>
      <c r="CBD125" s="222"/>
      <c r="CBE125" s="222"/>
      <c r="CBF125" s="222"/>
      <c r="CBG125" s="222"/>
      <c r="CBH125" s="222"/>
      <c r="CBI125" s="222"/>
      <c r="CBJ125" s="222"/>
      <c r="CBK125" s="222"/>
      <c r="CBL125" s="222"/>
      <c r="CBM125" s="222"/>
      <c r="CBN125" s="222"/>
      <c r="CBO125" s="222"/>
      <c r="CBP125" s="222"/>
      <c r="CBQ125" s="222"/>
      <c r="CBR125" s="222"/>
      <c r="CBS125" s="222"/>
      <c r="CBT125" s="222"/>
      <c r="CBU125" s="222"/>
      <c r="CBV125" s="222"/>
      <c r="CBW125" s="222"/>
      <c r="CBX125" s="222"/>
      <c r="CBY125" s="222"/>
      <c r="CBZ125" s="222"/>
      <c r="CCA125" s="222"/>
      <c r="CCB125" s="222"/>
      <c r="CCC125" s="222"/>
      <c r="CCD125" s="222"/>
      <c r="CCE125" s="222"/>
      <c r="CCF125" s="222"/>
      <c r="CCG125" s="222"/>
      <c r="CCH125" s="222"/>
      <c r="CCI125" s="222"/>
      <c r="CCJ125" s="222"/>
      <c r="CCK125" s="222"/>
      <c r="CCL125" s="222"/>
      <c r="CCM125" s="222"/>
      <c r="CCN125" s="222"/>
      <c r="CCO125" s="222"/>
      <c r="CCP125" s="222"/>
      <c r="CCQ125" s="222"/>
      <c r="CCR125" s="222"/>
      <c r="CCS125" s="222"/>
      <c r="CCT125" s="222"/>
      <c r="CCU125" s="222"/>
      <c r="CCV125" s="222"/>
      <c r="CCW125" s="222"/>
      <c r="CCX125" s="222"/>
      <c r="CCY125" s="222"/>
      <c r="CCZ125" s="222"/>
      <c r="CDA125" s="222"/>
      <c r="CDB125" s="222"/>
      <c r="CDC125" s="222"/>
      <c r="CDD125" s="222"/>
      <c r="CDE125" s="222"/>
      <c r="CDF125" s="222"/>
      <c r="CDG125" s="222"/>
      <c r="CDH125" s="222"/>
      <c r="CDI125" s="222"/>
      <c r="CDJ125" s="222"/>
      <c r="CDK125" s="222"/>
      <c r="CDL125" s="222"/>
      <c r="CDM125" s="222"/>
      <c r="CDN125" s="222"/>
      <c r="CDO125" s="222"/>
      <c r="CDP125" s="222"/>
      <c r="CDQ125" s="222"/>
      <c r="CDR125" s="222"/>
      <c r="CDS125" s="222"/>
      <c r="CDT125" s="222"/>
      <c r="CDU125" s="222"/>
      <c r="CDV125" s="222"/>
      <c r="CDW125" s="222"/>
      <c r="CDX125" s="222"/>
      <c r="CDY125" s="222"/>
      <c r="CDZ125" s="222"/>
      <c r="CEA125" s="222"/>
      <c r="CEB125" s="222"/>
      <c r="CEC125" s="222"/>
      <c r="CED125" s="222"/>
      <c r="CEE125" s="222"/>
      <c r="CEF125" s="222"/>
      <c r="CEG125" s="222"/>
      <c r="CEH125" s="222"/>
      <c r="CEI125" s="222"/>
      <c r="CEJ125" s="222"/>
      <c r="CEK125" s="222"/>
      <c r="CEL125" s="222"/>
      <c r="CEM125" s="222"/>
      <c r="CEN125" s="222"/>
      <c r="CEO125" s="222"/>
      <c r="CEP125" s="222"/>
      <c r="CEQ125" s="222"/>
      <c r="CER125" s="222"/>
      <c r="CES125" s="222"/>
      <c r="CET125" s="222"/>
      <c r="CEU125" s="222"/>
      <c r="CEV125" s="222"/>
      <c r="CEW125" s="222"/>
      <c r="CEX125" s="222"/>
      <c r="CEY125" s="222"/>
      <c r="CEZ125" s="222"/>
      <c r="CFA125" s="222"/>
      <c r="CFB125" s="222"/>
      <c r="CFC125" s="222"/>
      <c r="CFD125" s="222"/>
      <c r="CFE125" s="222"/>
      <c r="CFF125" s="222"/>
      <c r="CFG125" s="222"/>
      <c r="CFH125" s="222"/>
      <c r="CFI125" s="222"/>
      <c r="CFJ125" s="222"/>
      <c r="CFK125" s="222"/>
      <c r="CFL125" s="222"/>
      <c r="CFM125" s="222"/>
      <c r="CFN125" s="222"/>
      <c r="CFO125" s="222"/>
      <c r="CFP125" s="222"/>
      <c r="CFQ125" s="222"/>
      <c r="CFR125" s="222"/>
      <c r="CFS125" s="222"/>
      <c r="CFT125" s="222"/>
      <c r="CFU125" s="222"/>
      <c r="CFV125" s="222"/>
      <c r="CFW125" s="222"/>
      <c r="CFX125" s="222"/>
      <c r="CFY125" s="222"/>
      <c r="CFZ125" s="222"/>
      <c r="CGA125" s="222"/>
      <c r="CGB125" s="222"/>
      <c r="CGC125" s="222"/>
      <c r="CGD125" s="222"/>
      <c r="CGE125" s="222"/>
      <c r="CGF125" s="222"/>
      <c r="CGG125" s="222"/>
      <c r="CGH125" s="222"/>
      <c r="CGI125" s="222"/>
      <c r="CGJ125" s="222"/>
      <c r="CGK125" s="222"/>
      <c r="CGL125" s="222"/>
      <c r="CGM125" s="222"/>
      <c r="CGN125" s="222"/>
      <c r="CGO125" s="222"/>
      <c r="CGP125" s="222"/>
      <c r="CGQ125" s="222"/>
      <c r="CGR125" s="222"/>
      <c r="CGS125" s="222"/>
      <c r="CGT125" s="222"/>
      <c r="CGU125" s="222"/>
      <c r="CGV125" s="222"/>
      <c r="CGW125" s="222"/>
      <c r="CGX125" s="222"/>
      <c r="CGY125" s="222"/>
      <c r="CGZ125" s="222"/>
      <c r="CHA125" s="222"/>
      <c r="CHB125" s="222"/>
      <c r="CHC125" s="222"/>
      <c r="CHD125" s="222"/>
      <c r="CHE125" s="222"/>
      <c r="CHF125" s="222"/>
      <c r="CHG125" s="222"/>
      <c r="CHH125" s="222"/>
      <c r="CHI125" s="222"/>
      <c r="CHJ125" s="222"/>
      <c r="CHK125" s="222"/>
      <c r="CHL125" s="222"/>
      <c r="CHM125" s="222"/>
      <c r="CHN125" s="222"/>
      <c r="CHO125" s="222"/>
      <c r="CHP125" s="222"/>
      <c r="CHQ125" s="222"/>
      <c r="CHR125" s="222"/>
      <c r="CHS125" s="222"/>
      <c r="CHT125" s="222"/>
      <c r="CHU125" s="222"/>
      <c r="CHV125" s="222"/>
      <c r="CHW125" s="222"/>
      <c r="CHX125" s="222"/>
      <c r="CHY125" s="222"/>
      <c r="CHZ125" s="222"/>
      <c r="CIA125" s="222"/>
      <c r="CIB125" s="222"/>
      <c r="CIC125" s="222"/>
      <c r="CID125" s="222"/>
      <c r="CIE125" s="222"/>
      <c r="CIF125" s="222"/>
      <c r="CIG125" s="222"/>
      <c r="CIH125" s="222"/>
      <c r="CII125" s="222"/>
      <c r="CIJ125" s="222"/>
      <c r="CIK125" s="222"/>
      <c r="CIL125" s="222"/>
      <c r="CIM125" s="222"/>
      <c r="CIN125" s="222"/>
      <c r="CIO125" s="222"/>
      <c r="CIP125" s="222"/>
      <c r="CIQ125" s="222"/>
      <c r="CIR125" s="222"/>
      <c r="CIS125" s="222"/>
      <c r="CIT125" s="222"/>
      <c r="CIU125" s="222"/>
      <c r="CIV125" s="222"/>
      <c r="CIW125" s="222"/>
      <c r="CIX125" s="222"/>
      <c r="CIY125" s="222"/>
      <c r="CIZ125" s="222"/>
      <c r="CJA125" s="222"/>
      <c r="CJB125" s="222"/>
      <c r="CJC125" s="222"/>
      <c r="CJD125" s="222"/>
      <c r="CJE125" s="222"/>
      <c r="CJF125" s="222"/>
      <c r="CJG125" s="222"/>
      <c r="CJH125" s="222"/>
      <c r="CJI125" s="222"/>
      <c r="CJJ125" s="222"/>
      <c r="CJK125" s="222"/>
      <c r="CJL125" s="222"/>
      <c r="CJM125" s="222"/>
      <c r="CJN125" s="222"/>
      <c r="CJO125" s="222"/>
      <c r="CJP125" s="222"/>
      <c r="CJQ125" s="222"/>
      <c r="CJR125" s="222"/>
      <c r="CJS125" s="222"/>
      <c r="CJT125" s="222"/>
      <c r="CJU125" s="222"/>
      <c r="CJV125" s="222"/>
      <c r="CJW125" s="222"/>
      <c r="CJX125" s="222"/>
      <c r="CJY125" s="222"/>
      <c r="CJZ125" s="222"/>
      <c r="CKA125" s="222"/>
      <c r="CKB125" s="222"/>
      <c r="CKC125" s="222"/>
      <c r="CKD125" s="222"/>
      <c r="CKE125" s="222"/>
      <c r="CKF125" s="222"/>
      <c r="CKG125" s="222"/>
      <c r="CKH125" s="222"/>
      <c r="CKI125" s="222"/>
      <c r="CKJ125" s="222"/>
      <c r="CKK125" s="222"/>
      <c r="CKL125" s="222"/>
      <c r="CKM125" s="222"/>
      <c r="CKN125" s="222"/>
      <c r="CKO125" s="222"/>
      <c r="CKP125" s="222"/>
      <c r="CKQ125" s="222"/>
      <c r="CKR125" s="222"/>
      <c r="CKS125" s="222"/>
      <c r="CKT125" s="222"/>
      <c r="CKU125" s="222"/>
      <c r="CKV125" s="222"/>
      <c r="CKW125" s="222"/>
      <c r="CKX125" s="222"/>
      <c r="CKY125" s="222"/>
      <c r="CKZ125" s="222"/>
      <c r="CLA125" s="222"/>
      <c r="CLB125" s="222"/>
      <c r="CLC125" s="222"/>
      <c r="CLD125" s="222"/>
      <c r="CLE125" s="222"/>
      <c r="CLF125" s="222"/>
      <c r="CLG125" s="222"/>
      <c r="CLH125" s="222"/>
      <c r="CLI125" s="222"/>
      <c r="CLJ125" s="222"/>
      <c r="CLK125" s="222"/>
      <c r="CLL125" s="222"/>
      <c r="CLM125" s="222"/>
      <c r="CLN125" s="222"/>
      <c r="CLO125" s="222"/>
      <c r="CLP125" s="222"/>
      <c r="CLQ125" s="222"/>
      <c r="CLR125" s="222"/>
      <c r="CLS125" s="222"/>
      <c r="CLT125" s="222"/>
      <c r="CLU125" s="222"/>
      <c r="CLV125" s="222"/>
      <c r="CLW125" s="222"/>
      <c r="CLX125" s="222"/>
      <c r="CLY125" s="222"/>
      <c r="CLZ125" s="222"/>
      <c r="CMA125" s="222"/>
      <c r="CMB125" s="222"/>
      <c r="CMC125" s="222"/>
      <c r="CMD125" s="222"/>
      <c r="CME125" s="222"/>
      <c r="CMF125" s="222"/>
      <c r="CMG125" s="222"/>
      <c r="CMH125" s="222"/>
      <c r="CMI125" s="222"/>
      <c r="CMJ125" s="222"/>
      <c r="CMK125" s="222"/>
      <c r="CML125" s="222"/>
      <c r="CMM125" s="222"/>
      <c r="CMN125" s="222"/>
      <c r="CMO125" s="222"/>
      <c r="CMP125" s="222"/>
      <c r="CMQ125" s="222"/>
      <c r="CMR125" s="222"/>
      <c r="CMS125" s="222"/>
      <c r="CMT125" s="222"/>
      <c r="CMU125" s="222"/>
      <c r="CMV125" s="222"/>
      <c r="CMW125" s="222"/>
      <c r="CMX125" s="222"/>
      <c r="CMY125" s="222"/>
      <c r="CMZ125" s="222"/>
      <c r="CNA125" s="222"/>
      <c r="CNB125" s="222"/>
      <c r="CNC125" s="222"/>
      <c r="CND125" s="222"/>
      <c r="CNE125" s="222"/>
      <c r="CNF125" s="222"/>
      <c r="CNG125" s="222"/>
      <c r="CNH125" s="222"/>
      <c r="CNI125" s="222"/>
      <c r="CNJ125" s="222"/>
      <c r="CNK125" s="222"/>
      <c r="CNL125" s="222"/>
      <c r="CNM125" s="222"/>
      <c r="CNN125" s="222"/>
      <c r="CNO125" s="222"/>
      <c r="CNP125" s="222"/>
      <c r="CNQ125" s="222"/>
      <c r="CNR125" s="222"/>
      <c r="CNS125" s="222"/>
      <c r="CNT125" s="222"/>
      <c r="CNU125" s="222"/>
      <c r="CNV125" s="222"/>
      <c r="CNW125" s="222"/>
      <c r="CNX125" s="222"/>
      <c r="CNY125" s="222"/>
      <c r="CNZ125" s="222"/>
      <c r="COA125" s="222"/>
      <c r="COB125" s="222"/>
      <c r="COC125" s="222"/>
      <c r="COD125" s="222"/>
      <c r="COE125" s="222"/>
      <c r="COF125" s="222"/>
      <c r="COG125" s="222"/>
      <c r="COH125" s="222"/>
      <c r="COI125" s="222"/>
      <c r="COJ125" s="222"/>
      <c r="COK125" s="222"/>
      <c r="COL125" s="222"/>
      <c r="COM125" s="222"/>
      <c r="CON125" s="222"/>
      <c r="COO125" s="222"/>
      <c r="COP125" s="222"/>
      <c r="COQ125" s="222"/>
      <c r="COR125" s="222"/>
      <c r="COS125" s="222"/>
      <c r="COT125" s="222"/>
      <c r="COU125" s="222"/>
      <c r="COV125" s="222"/>
      <c r="COW125" s="222"/>
      <c r="COX125" s="222"/>
      <c r="COY125" s="222"/>
      <c r="COZ125" s="222"/>
      <c r="CPA125" s="222"/>
      <c r="CPB125" s="222"/>
      <c r="CPC125" s="222"/>
      <c r="CPD125" s="222"/>
      <c r="CPE125" s="222"/>
      <c r="CPF125" s="222"/>
      <c r="CPG125" s="222"/>
      <c r="CPH125" s="222"/>
      <c r="CPI125" s="222"/>
      <c r="CPJ125" s="222"/>
      <c r="CPK125" s="222"/>
      <c r="CPL125" s="222"/>
      <c r="CPM125" s="222"/>
      <c r="CPN125" s="222"/>
      <c r="CPO125" s="222"/>
      <c r="CPP125" s="222"/>
      <c r="CPQ125" s="222"/>
      <c r="CPR125" s="222"/>
      <c r="CPS125" s="222"/>
      <c r="CPT125" s="222"/>
      <c r="CPU125" s="222"/>
      <c r="CPV125" s="222"/>
      <c r="CPW125" s="222"/>
      <c r="CPX125" s="222"/>
      <c r="CPY125" s="222"/>
      <c r="CPZ125" s="222"/>
      <c r="CQA125" s="222"/>
      <c r="CQB125" s="222"/>
      <c r="CQC125" s="222"/>
      <c r="CQD125" s="222"/>
      <c r="CQE125" s="222"/>
      <c r="CQF125" s="222"/>
      <c r="CQG125" s="222"/>
      <c r="CQH125" s="222"/>
      <c r="CQI125" s="222"/>
      <c r="CQJ125" s="222"/>
      <c r="CQK125" s="222"/>
      <c r="CQL125" s="222"/>
      <c r="CQM125" s="222"/>
      <c r="CQN125" s="222"/>
      <c r="CQO125" s="222"/>
      <c r="CQP125" s="222"/>
      <c r="CQQ125" s="222"/>
      <c r="CQR125" s="222"/>
      <c r="CQS125" s="222"/>
      <c r="CQT125" s="222"/>
      <c r="CQU125" s="222"/>
      <c r="CQV125" s="222"/>
      <c r="CQW125" s="222"/>
      <c r="CQX125" s="222"/>
      <c r="CQY125" s="222"/>
      <c r="CQZ125" s="222"/>
      <c r="CRA125" s="222"/>
      <c r="CRB125" s="222"/>
      <c r="CRC125" s="222"/>
      <c r="CRD125" s="222"/>
      <c r="CRE125" s="222"/>
      <c r="CRF125" s="222"/>
      <c r="CRG125" s="222"/>
      <c r="CRH125" s="222"/>
      <c r="CRI125" s="222"/>
      <c r="CRJ125" s="222"/>
      <c r="CRK125" s="222"/>
      <c r="CRL125" s="222"/>
      <c r="CRM125" s="222"/>
      <c r="CRN125" s="222"/>
      <c r="CRO125" s="222"/>
      <c r="CRP125" s="222"/>
      <c r="CRQ125" s="222"/>
      <c r="CRR125" s="222"/>
      <c r="CRS125" s="222"/>
      <c r="CRT125" s="222"/>
      <c r="CRU125" s="222"/>
      <c r="CRV125" s="222"/>
      <c r="CRW125" s="222"/>
      <c r="CRX125" s="222"/>
      <c r="CRY125" s="222"/>
      <c r="CRZ125" s="222"/>
      <c r="CSA125" s="222"/>
      <c r="CSB125" s="222"/>
      <c r="CSC125" s="222"/>
      <c r="CSD125" s="222"/>
      <c r="CSE125" s="222"/>
      <c r="CSF125" s="222"/>
      <c r="CSG125" s="222"/>
      <c r="CSH125" s="222"/>
      <c r="CSI125" s="222"/>
      <c r="CSJ125" s="222"/>
      <c r="CSK125" s="222"/>
      <c r="CSL125" s="222"/>
      <c r="CSM125" s="222"/>
      <c r="CSN125" s="222"/>
      <c r="CSO125" s="222"/>
      <c r="CSP125" s="222"/>
      <c r="CSQ125" s="222"/>
      <c r="CSR125" s="222"/>
      <c r="CSS125" s="222"/>
      <c r="CST125" s="222"/>
      <c r="CSU125" s="222"/>
      <c r="CSV125" s="222"/>
      <c r="CSW125" s="222"/>
      <c r="CSX125" s="222"/>
      <c r="CSY125" s="222"/>
      <c r="CSZ125" s="222"/>
      <c r="CTA125" s="222"/>
      <c r="CTB125" s="222"/>
      <c r="CTC125" s="222"/>
      <c r="CTD125" s="222"/>
      <c r="CTE125" s="222"/>
      <c r="CTF125" s="222"/>
      <c r="CTG125" s="222"/>
      <c r="CTH125" s="222"/>
      <c r="CTI125" s="222"/>
      <c r="CTJ125" s="222"/>
      <c r="CTK125" s="222"/>
      <c r="CTL125" s="222"/>
      <c r="CTM125" s="222"/>
      <c r="CTN125" s="222"/>
      <c r="CTO125" s="222"/>
      <c r="CTP125" s="222"/>
      <c r="CTQ125" s="222"/>
      <c r="CTR125" s="222"/>
      <c r="CTS125" s="222"/>
      <c r="CTT125" s="222"/>
      <c r="CTU125" s="222"/>
      <c r="CTV125" s="222"/>
      <c r="CTW125" s="222"/>
      <c r="CTX125" s="222"/>
      <c r="CTY125" s="222"/>
      <c r="CTZ125" s="222"/>
      <c r="CUA125" s="222"/>
      <c r="CUB125" s="222"/>
      <c r="CUC125" s="222"/>
      <c r="CUD125" s="222"/>
      <c r="CUE125" s="222"/>
      <c r="CUF125" s="222"/>
      <c r="CUG125" s="222"/>
      <c r="CUH125" s="222"/>
      <c r="CUI125" s="222"/>
      <c r="CUJ125" s="222"/>
      <c r="CUK125" s="222"/>
      <c r="CUL125" s="222"/>
      <c r="CUM125" s="222"/>
      <c r="CUN125" s="222"/>
      <c r="CUO125" s="222"/>
      <c r="CUP125" s="222"/>
      <c r="CUQ125" s="222"/>
      <c r="CUR125" s="222"/>
      <c r="CUS125" s="222"/>
      <c r="CUT125" s="222"/>
      <c r="CUU125" s="222"/>
      <c r="CUV125" s="222"/>
      <c r="CUW125" s="222"/>
      <c r="CUX125" s="222"/>
      <c r="CUY125" s="222"/>
      <c r="CUZ125" s="222"/>
      <c r="CVA125" s="222"/>
      <c r="CVB125" s="222"/>
      <c r="CVC125" s="222"/>
      <c r="CVD125" s="222"/>
      <c r="CVE125" s="222"/>
      <c r="CVF125" s="222"/>
      <c r="CVG125" s="222"/>
      <c r="CVH125" s="222"/>
      <c r="CVI125" s="222"/>
      <c r="CVJ125" s="222"/>
      <c r="CVK125" s="222"/>
      <c r="CVL125" s="222"/>
      <c r="CVM125" s="222"/>
      <c r="CVN125" s="222"/>
      <c r="CVO125" s="222"/>
      <c r="CVP125" s="222"/>
      <c r="CVQ125" s="222"/>
      <c r="CVR125" s="222"/>
      <c r="CVS125" s="222"/>
      <c r="CVT125" s="222"/>
      <c r="CVU125" s="222"/>
      <c r="CVV125" s="222"/>
      <c r="CVW125" s="222"/>
      <c r="CVX125" s="222"/>
      <c r="CVY125" s="222"/>
      <c r="CVZ125" s="222"/>
      <c r="CWA125" s="222"/>
      <c r="CWB125" s="222"/>
      <c r="CWC125" s="222"/>
      <c r="CWD125" s="222"/>
      <c r="CWE125" s="222"/>
      <c r="CWF125" s="222"/>
      <c r="CWG125" s="222"/>
      <c r="CWH125" s="222"/>
      <c r="CWI125" s="222"/>
      <c r="CWJ125" s="222"/>
      <c r="CWK125" s="222"/>
      <c r="CWL125" s="222"/>
      <c r="CWM125" s="222"/>
      <c r="CWN125" s="222"/>
      <c r="CWO125" s="222"/>
      <c r="CWP125" s="222"/>
      <c r="CWQ125" s="222"/>
      <c r="CWR125" s="222"/>
      <c r="CWS125" s="222"/>
      <c r="CWT125" s="222"/>
      <c r="CWU125" s="222"/>
      <c r="CWV125" s="222"/>
      <c r="CWW125" s="222"/>
      <c r="CWX125" s="222"/>
      <c r="CWY125" s="222"/>
      <c r="CWZ125" s="222"/>
      <c r="CXA125" s="222"/>
      <c r="CXB125" s="222"/>
      <c r="CXC125" s="222"/>
      <c r="CXD125" s="222"/>
      <c r="CXE125" s="222"/>
      <c r="CXF125" s="222"/>
      <c r="CXG125" s="222"/>
      <c r="CXH125" s="222"/>
      <c r="CXI125" s="222"/>
      <c r="CXJ125" s="222"/>
      <c r="CXK125" s="222"/>
      <c r="CXL125" s="222"/>
      <c r="CXM125" s="222"/>
      <c r="CXN125" s="222"/>
      <c r="CXO125" s="222"/>
      <c r="CXP125" s="222"/>
      <c r="CXQ125" s="222"/>
      <c r="CXR125" s="222"/>
      <c r="CXS125" s="222"/>
      <c r="CXT125" s="222"/>
      <c r="CXU125" s="222"/>
      <c r="CXV125" s="222"/>
      <c r="CXW125" s="222"/>
      <c r="CXX125" s="222"/>
      <c r="CXY125" s="222"/>
      <c r="CXZ125" s="222"/>
      <c r="CYA125" s="222"/>
      <c r="CYB125" s="222"/>
      <c r="CYC125" s="222"/>
      <c r="CYD125" s="222"/>
      <c r="CYE125" s="222"/>
      <c r="CYF125" s="222"/>
      <c r="CYG125" s="222"/>
      <c r="CYH125" s="222"/>
      <c r="CYI125" s="222"/>
      <c r="CYJ125" s="222"/>
      <c r="CYK125" s="222"/>
      <c r="CYL125" s="222"/>
      <c r="CYM125" s="222"/>
      <c r="CYN125" s="222"/>
      <c r="CYO125" s="222"/>
      <c r="CYP125" s="222"/>
      <c r="CYQ125" s="222"/>
      <c r="CYR125" s="222"/>
      <c r="CYS125" s="222"/>
      <c r="CYT125" s="222"/>
      <c r="CYU125" s="222"/>
      <c r="CYV125" s="222"/>
      <c r="CYW125" s="222"/>
      <c r="CYX125" s="222"/>
      <c r="CYY125" s="222"/>
      <c r="CYZ125" s="222"/>
      <c r="CZA125" s="222"/>
      <c r="CZB125" s="222"/>
      <c r="CZC125" s="222"/>
      <c r="CZD125" s="222"/>
      <c r="CZE125" s="222"/>
      <c r="CZF125" s="222"/>
      <c r="CZG125" s="222"/>
      <c r="CZH125" s="222"/>
      <c r="CZI125" s="222"/>
      <c r="CZJ125" s="222"/>
      <c r="CZK125" s="222"/>
      <c r="CZL125" s="222"/>
      <c r="CZM125" s="222"/>
      <c r="CZN125" s="222"/>
      <c r="CZO125" s="222"/>
      <c r="CZP125" s="222"/>
      <c r="CZQ125" s="222"/>
      <c r="CZR125" s="222"/>
      <c r="CZS125" s="222"/>
      <c r="CZT125" s="222"/>
      <c r="CZU125" s="222"/>
      <c r="CZV125" s="222"/>
      <c r="CZW125" s="222"/>
      <c r="CZX125" s="222"/>
      <c r="CZY125" s="222"/>
      <c r="CZZ125" s="222"/>
      <c r="DAA125" s="222"/>
      <c r="DAB125" s="222"/>
      <c r="DAC125" s="222"/>
      <c r="DAD125" s="222"/>
      <c r="DAE125" s="222"/>
      <c r="DAF125" s="222"/>
      <c r="DAG125" s="222"/>
      <c r="DAH125" s="222"/>
      <c r="DAI125" s="222"/>
      <c r="DAJ125" s="222"/>
      <c r="DAK125" s="222"/>
      <c r="DAL125" s="222"/>
      <c r="DAM125" s="222"/>
      <c r="DAN125" s="222"/>
      <c r="DAO125" s="222"/>
      <c r="DAP125" s="222"/>
      <c r="DAQ125" s="222"/>
      <c r="DAR125" s="222"/>
      <c r="DAS125" s="222"/>
      <c r="DAT125" s="222"/>
      <c r="DAU125" s="222"/>
      <c r="DAV125" s="222"/>
      <c r="DAW125" s="222"/>
      <c r="DAX125" s="222"/>
      <c r="DAY125" s="222"/>
      <c r="DAZ125" s="222"/>
      <c r="DBA125" s="222"/>
      <c r="DBB125" s="222"/>
      <c r="DBC125" s="222"/>
      <c r="DBD125" s="222"/>
      <c r="DBE125" s="222"/>
      <c r="DBF125" s="222"/>
      <c r="DBG125" s="222"/>
      <c r="DBH125" s="222"/>
      <c r="DBI125" s="222"/>
      <c r="DBJ125" s="222"/>
      <c r="DBK125" s="222"/>
      <c r="DBL125" s="222"/>
      <c r="DBM125" s="222"/>
      <c r="DBN125" s="222"/>
      <c r="DBO125" s="222"/>
      <c r="DBP125" s="222"/>
      <c r="DBQ125" s="222"/>
      <c r="DBR125" s="222"/>
      <c r="DBS125" s="222"/>
      <c r="DBT125" s="222"/>
      <c r="DBU125" s="222"/>
      <c r="DBV125" s="222"/>
      <c r="DBW125" s="222"/>
      <c r="DBX125" s="222"/>
      <c r="DBY125" s="222"/>
      <c r="DBZ125" s="222"/>
      <c r="DCA125" s="222"/>
      <c r="DCB125" s="222"/>
      <c r="DCC125" s="222"/>
      <c r="DCD125" s="222"/>
      <c r="DCE125" s="222"/>
      <c r="DCF125" s="222"/>
      <c r="DCG125" s="222"/>
      <c r="DCH125" s="222"/>
      <c r="DCI125" s="222"/>
      <c r="DCJ125" s="222"/>
      <c r="DCK125" s="222"/>
      <c r="DCL125" s="222"/>
      <c r="DCM125" s="222"/>
      <c r="DCN125" s="222"/>
      <c r="DCO125" s="222"/>
      <c r="DCP125" s="222"/>
      <c r="DCQ125" s="222"/>
      <c r="DCR125" s="222"/>
      <c r="DCS125" s="222"/>
      <c r="DCT125" s="222"/>
      <c r="DCU125" s="222"/>
      <c r="DCV125" s="222"/>
      <c r="DCW125" s="222"/>
      <c r="DCX125" s="222"/>
      <c r="DCY125" s="222"/>
      <c r="DCZ125" s="222"/>
      <c r="DDA125" s="222"/>
      <c r="DDB125" s="222"/>
      <c r="DDC125" s="222"/>
      <c r="DDD125" s="222"/>
      <c r="DDE125" s="222"/>
      <c r="DDF125" s="222"/>
      <c r="DDG125" s="222"/>
      <c r="DDH125" s="222"/>
      <c r="DDI125" s="222"/>
      <c r="DDJ125" s="222"/>
      <c r="DDK125" s="222"/>
      <c r="DDL125" s="222"/>
      <c r="DDM125" s="222"/>
      <c r="DDN125" s="222"/>
      <c r="DDO125" s="222"/>
      <c r="DDP125" s="222"/>
      <c r="DDQ125" s="222"/>
      <c r="DDR125" s="222"/>
      <c r="DDS125" s="222"/>
      <c r="DDT125" s="222"/>
      <c r="DDU125" s="222"/>
      <c r="DDV125" s="222"/>
      <c r="DDW125" s="222"/>
      <c r="DDX125" s="222"/>
      <c r="DDY125" s="222"/>
      <c r="DDZ125" s="222"/>
      <c r="DEA125" s="222"/>
      <c r="DEB125" s="222"/>
      <c r="DEC125" s="222"/>
      <c r="DED125" s="222"/>
      <c r="DEE125" s="222"/>
      <c r="DEF125" s="222"/>
      <c r="DEG125" s="222"/>
      <c r="DEH125" s="222"/>
      <c r="DEI125" s="222"/>
      <c r="DEJ125" s="222"/>
      <c r="DEK125" s="222"/>
      <c r="DEL125" s="222"/>
      <c r="DEM125" s="222"/>
      <c r="DEN125" s="222"/>
      <c r="DEO125" s="222"/>
      <c r="DEP125" s="222"/>
      <c r="DEQ125" s="222"/>
      <c r="DER125" s="222"/>
      <c r="DES125" s="222"/>
      <c r="DET125" s="222"/>
      <c r="DEU125" s="222"/>
      <c r="DEV125" s="222"/>
      <c r="DEW125" s="222"/>
      <c r="DEX125" s="222"/>
      <c r="DEY125" s="222"/>
      <c r="DEZ125" s="222"/>
      <c r="DFA125" s="222"/>
      <c r="DFB125" s="222"/>
      <c r="DFC125" s="222"/>
      <c r="DFD125" s="222"/>
      <c r="DFE125" s="222"/>
      <c r="DFF125" s="222"/>
      <c r="DFG125" s="222"/>
      <c r="DFH125" s="222"/>
      <c r="DFI125" s="222"/>
      <c r="DFJ125" s="222"/>
      <c r="DFK125" s="222"/>
      <c r="DFL125" s="222"/>
      <c r="DFM125" s="222"/>
      <c r="DFN125" s="222"/>
      <c r="DFO125" s="222"/>
      <c r="DFP125" s="222"/>
      <c r="DFQ125" s="222"/>
      <c r="DFR125" s="222"/>
      <c r="DFS125" s="222"/>
      <c r="DFT125" s="222"/>
      <c r="DFU125" s="222"/>
      <c r="DFV125" s="222"/>
      <c r="DFW125" s="222"/>
      <c r="DFX125" s="222"/>
      <c r="DFY125" s="222"/>
      <c r="DFZ125" s="222"/>
      <c r="DGA125" s="222"/>
      <c r="DGB125" s="222"/>
      <c r="DGC125" s="222"/>
      <c r="DGD125" s="222"/>
      <c r="DGE125" s="222"/>
      <c r="DGF125" s="222"/>
      <c r="DGG125" s="222"/>
      <c r="DGH125" s="222"/>
      <c r="DGI125" s="222"/>
      <c r="DGJ125" s="222"/>
      <c r="DGK125" s="222"/>
      <c r="DGL125" s="222"/>
      <c r="DGM125" s="222"/>
      <c r="DGN125" s="222"/>
      <c r="DGO125" s="222"/>
      <c r="DGP125" s="222"/>
      <c r="DGQ125" s="222"/>
      <c r="DGR125" s="222"/>
      <c r="DGS125" s="222"/>
      <c r="DGT125" s="222"/>
      <c r="DGU125" s="222"/>
      <c r="DGV125" s="222"/>
      <c r="DGW125" s="222"/>
      <c r="DGX125" s="222"/>
      <c r="DGY125" s="222"/>
      <c r="DGZ125" s="222"/>
      <c r="DHA125" s="222"/>
      <c r="DHB125" s="222"/>
      <c r="DHC125" s="222"/>
      <c r="DHD125" s="222"/>
      <c r="DHE125" s="222"/>
      <c r="DHF125" s="222"/>
      <c r="DHG125" s="222"/>
      <c r="DHH125" s="222"/>
      <c r="DHI125" s="222"/>
      <c r="DHJ125" s="222"/>
      <c r="DHK125" s="222"/>
      <c r="DHL125" s="222"/>
      <c r="DHM125" s="222"/>
      <c r="DHN125" s="222"/>
      <c r="DHO125" s="222"/>
      <c r="DHP125" s="222"/>
      <c r="DHQ125" s="222"/>
      <c r="DHR125" s="222"/>
      <c r="DHS125" s="222"/>
      <c r="DHT125" s="222"/>
      <c r="DHU125" s="222"/>
      <c r="DHV125" s="222"/>
      <c r="DHW125" s="222"/>
      <c r="DHX125" s="222"/>
      <c r="DHY125" s="222"/>
      <c r="DHZ125" s="222"/>
      <c r="DIA125" s="222"/>
      <c r="DIB125" s="222"/>
      <c r="DIC125" s="222"/>
      <c r="DID125" s="222"/>
      <c r="DIE125" s="222"/>
      <c r="DIF125" s="222"/>
      <c r="DIG125" s="222"/>
      <c r="DIH125" s="222"/>
      <c r="DII125" s="222"/>
      <c r="DIJ125" s="222"/>
      <c r="DIK125" s="222"/>
      <c r="DIL125" s="222"/>
      <c r="DIM125" s="222"/>
      <c r="DIN125" s="222"/>
      <c r="DIO125" s="222"/>
      <c r="DIP125" s="222"/>
      <c r="DIQ125" s="222"/>
      <c r="DIR125" s="222"/>
      <c r="DIS125" s="222"/>
      <c r="DIT125" s="222"/>
      <c r="DIU125" s="222"/>
      <c r="DIV125" s="222"/>
      <c r="DIW125" s="222"/>
      <c r="DIX125" s="222"/>
      <c r="DIY125" s="222"/>
      <c r="DIZ125" s="222"/>
      <c r="DJA125" s="222"/>
      <c r="DJB125" s="222"/>
      <c r="DJC125" s="222"/>
      <c r="DJD125" s="222"/>
      <c r="DJE125" s="222"/>
      <c r="DJF125" s="222"/>
      <c r="DJG125" s="222"/>
      <c r="DJH125" s="222"/>
      <c r="DJI125" s="222"/>
      <c r="DJJ125" s="222"/>
      <c r="DJK125" s="222"/>
      <c r="DJL125" s="222"/>
      <c r="DJM125" s="222"/>
      <c r="DJN125" s="222"/>
      <c r="DJO125" s="222"/>
      <c r="DJP125" s="222"/>
      <c r="DJQ125" s="222"/>
      <c r="DJR125" s="222"/>
      <c r="DJS125" s="222"/>
      <c r="DJT125" s="222"/>
      <c r="DJU125" s="222"/>
      <c r="DJV125" s="222"/>
      <c r="DJW125" s="222"/>
      <c r="DJX125" s="222"/>
      <c r="DJY125" s="222"/>
      <c r="DJZ125" s="222"/>
      <c r="DKA125" s="222"/>
      <c r="DKB125" s="222"/>
      <c r="DKC125" s="222"/>
      <c r="DKD125" s="222"/>
      <c r="DKE125" s="222"/>
      <c r="DKF125" s="222"/>
      <c r="DKG125" s="222"/>
      <c r="DKH125" s="222"/>
      <c r="DKI125" s="222"/>
      <c r="DKJ125" s="222"/>
      <c r="DKK125" s="222"/>
      <c r="DKL125" s="222"/>
      <c r="DKM125" s="222"/>
      <c r="DKN125" s="222"/>
      <c r="DKO125" s="222"/>
      <c r="DKP125" s="222"/>
      <c r="DKQ125" s="222"/>
      <c r="DKR125" s="222"/>
      <c r="DKS125" s="222"/>
      <c r="DKT125" s="222"/>
      <c r="DKU125" s="222"/>
      <c r="DKV125" s="222"/>
      <c r="DKW125" s="222"/>
      <c r="DKX125" s="222"/>
      <c r="DKY125" s="222"/>
      <c r="DKZ125" s="222"/>
      <c r="DLA125" s="222"/>
      <c r="DLB125" s="222"/>
      <c r="DLC125" s="222"/>
      <c r="DLD125" s="222"/>
      <c r="DLE125" s="222"/>
      <c r="DLF125" s="222"/>
      <c r="DLG125" s="222"/>
      <c r="DLH125" s="222"/>
      <c r="DLI125" s="222"/>
      <c r="DLJ125" s="222"/>
      <c r="DLK125" s="222"/>
      <c r="DLL125" s="222"/>
      <c r="DLM125" s="222"/>
      <c r="DLN125" s="222"/>
      <c r="DLO125" s="222"/>
      <c r="DLP125" s="222"/>
      <c r="DLQ125" s="222"/>
      <c r="DLR125" s="222"/>
      <c r="DLS125" s="222"/>
      <c r="DLT125" s="222"/>
      <c r="DLU125" s="222"/>
      <c r="DLV125" s="222"/>
      <c r="DLW125" s="222"/>
      <c r="DLX125" s="222"/>
      <c r="DLY125" s="222"/>
      <c r="DLZ125" s="222"/>
      <c r="DMA125" s="222"/>
      <c r="DMB125" s="222"/>
      <c r="DMC125" s="222"/>
      <c r="DMD125" s="222"/>
      <c r="DME125" s="222"/>
      <c r="DMF125" s="222"/>
      <c r="DMG125" s="222"/>
      <c r="DMH125" s="222"/>
      <c r="DMI125" s="222"/>
      <c r="DMJ125" s="222"/>
      <c r="DMK125" s="222"/>
      <c r="DML125" s="222"/>
      <c r="DMM125" s="222"/>
      <c r="DMN125" s="222"/>
      <c r="DMO125" s="222"/>
      <c r="DMP125" s="222"/>
      <c r="DMQ125" s="222"/>
      <c r="DMR125" s="222"/>
      <c r="DMS125" s="222"/>
      <c r="DMT125" s="222"/>
      <c r="DMU125" s="222"/>
      <c r="DMV125" s="222"/>
      <c r="DMW125" s="222"/>
      <c r="DMX125" s="222"/>
      <c r="DMY125" s="222"/>
      <c r="DMZ125" s="222"/>
      <c r="DNA125" s="222"/>
      <c r="DNB125" s="222"/>
      <c r="DNC125" s="222"/>
      <c r="DND125" s="222"/>
      <c r="DNE125" s="222"/>
      <c r="DNF125" s="222"/>
      <c r="DNG125" s="222"/>
      <c r="DNH125" s="222"/>
      <c r="DNI125" s="222"/>
      <c r="DNJ125" s="222"/>
      <c r="DNK125" s="222"/>
      <c r="DNL125" s="222"/>
      <c r="DNM125" s="222"/>
      <c r="DNN125" s="222"/>
      <c r="DNO125" s="222"/>
      <c r="DNP125" s="222"/>
      <c r="DNQ125" s="222"/>
      <c r="DNR125" s="222"/>
      <c r="DNS125" s="222"/>
      <c r="DNT125" s="222"/>
      <c r="DNU125" s="222"/>
      <c r="DNV125" s="222"/>
      <c r="DNW125" s="222"/>
      <c r="DNX125" s="222"/>
      <c r="DNY125" s="222"/>
      <c r="DNZ125" s="222"/>
      <c r="DOA125" s="222"/>
      <c r="DOB125" s="222"/>
      <c r="DOC125" s="222"/>
      <c r="DOD125" s="222"/>
      <c r="DOE125" s="222"/>
      <c r="DOF125" s="222"/>
      <c r="DOG125" s="222"/>
      <c r="DOH125" s="222"/>
      <c r="DOI125" s="222"/>
      <c r="DOJ125" s="222"/>
      <c r="DOK125" s="222"/>
      <c r="DOL125" s="222"/>
      <c r="DOM125" s="222"/>
      <c r="DON125" s="222"/>
      <c r="DOO125" s="222"/>
      <c r="DOP125" s="222"/>
      <c r="DOQ125" s="222"/>
      <c r="DOR125" s="222"/>
      <c r="DOS125" s="222"/>
      <c r="DOT125" s="222"/>
      <c r="DOU125" s="222"/>
      <c r="DOV125" s="222"/>
      <c r="DOW125" s="222"/>
      <c r="DOX125" s="222"/>
      <c r="DOY125" s="222"/>
      <c r="DOZ125" s="222"/>
      <c r="DPA125" s="222"/>
      <c r="DPB125" s="222"/>
      <c r="DPC125" s="222"/>
      <c r="DPD125" s="222"/>
      <c r="DPE125" s="222"/>
      <c r="DPF125" s="222"/>
      <c r="DPG125" s="222"/>
      <c r="DPH125" s="222"/>
      <c r="DPI125" s="222"/>
      <c r="DPJ125" s="222"/>
      <c r="DPK125" s="222"/>
      <c r="DPL125" s="222"/>
      <c r="DPM125" s="222"/>
      <c r="DPN125" s="222"/>
      <c r="DPO125" s="222"/>
      <c r="DPP125" s="222"/>
      <c r="DPQ125" s="222"/>
      <c r="DPR125" s="222"/>
      <c r="DPS125" s="222"/>
      <c r="DPT125" s="222"/>
      <c r="DPU125" s="222"/>
      <c r="DPV125" s="222"/>
      <c r="DPW125" s="222"/>
      <c r="DPX125" s="222"/>
      <c r="DPY125" s="222"/>
      <c r="DPZ125" s="222"/>
      <c r="DQA125" s="222"/>
      <c r="DQB125" s="222"/>
      <c r="DQC125" s="222"/>
      <c r="DQD125" s="222"/>
      <c r="DQE125" s="222"/>
      <c r="DQF125" s="222"/>
      <c r="DQG125" s="222"/>
      <c r="DQH125" s="222"/>
      <c r="DQI125" s="222"/>
      <c r="DQJ125" s="222"/>
      <c r="DQK125" s="222"/>
      <c r="DQL125" s="222"/>
      <c r="DQM125" s="222"/>
      <c r="DQN125" s="222"/>
      <c r="DQO125" s="222"/>
      <c r="DQP125" s="222"/>
      <c r="DQQ125" s="222"/>
      <c r="DQR125" s="222"/>
      <c r="DQS125" s="222"/>
      <c r="DQT125" s="222"/>
      <c r="DQU125" s="222"/>
      <c r="DQV125" s="222"/>
      <c r="DQW125" s="222"/>
      <c r="DQX125" s="222"/>
      <c r="DQY125" s="222"/>
      <c r="DQZ125" s="222"/>
      <c r="DRA125" s="222"/>
      <c r="DRB125" s="222"/>
      <c r="DRC125" s="222"/>
      <c r="DRD125" s="222"/>
      <c r="DRE125" s="222"/>
      <c r="DRF125" s="222"/>
      <c r="DRG125" s="222"/>
      <c r="DRH125" s="222"/>
      <c r="DRI125" s="222"/>
      <c r="DRJ125" s="222"/>
      <c r="DRK125" s="222"/>
      <c r="DRL125" s="222"/>
      <c r="DRM125" s="222"/>
      <c r="DRN125" s="222"/>
      <c r="DRO125" s="222"/>
      <c r="DRP125" s="222"/>
      <c r="DRQ125" s="222"/>
      <c r="DRR125" s="222"/>
      <c r="DRS125" s="222"/>
      <c r="DRT125" s="222"/>
      <c r="DRU125" s="222"/>
      <c r="DRV125" s="222"/>
      <c r="DRW125" s="222"/>
      <c r="DRX125" s="222"/>
      <c r="DRY125" s="222"/>
      <c r="DRZ125" s="222"/>
      <c r="DSA125" s="222"/>
      <c r="DSB125" s="222"/>
      <c r="DSC125" s="222"/>
      <c r="DSD125" s="222"/>
      <c r="DSE125" s="222"/>
      <c r="DSF125" s="222"/>
      <c r="DSG125" s="222"/>
      <c r="DSH125" s="222"/>
      <c r="DSI125" s="222"/>
      <c r="DSJ125" s="222"/>
      <c r="DSK125" s="222"/>
      <c r="DSL125" s="222"/>
      <c r="DSM125" s="222"/>
      <c r="DSN125" s="222"/>
      <c r="DSO125" s="222"/>
      <c r="DSP125" s="222"/>
      <c r="DSQ125" s="222"/>
      <c r="DSR125" s="222"/>
      <c r="DSS125" s="222"/>
      <c r="DST125" s="222"/>
      <c r="DSU125" s="222"/>
      <c r="DSV125" s="222"/>
      <c r="DSW125" s="222"/>
      <c r="DSX125" s="222"/>
      <c r="DSY125" s="222"/>
      <c r="DSZ125" s="222"/>
      <c r="DTA125" s="222"/>
      <c r="DTB125" s="222"/>
      <c r="DTC125" s="222"/>
      <c r="DTD125" s="222"/>
      <c r="DTE125" s="222"/>
      <c r="DTF125" s="222"/>
      <c r="DTG125" s="222"/>
      <c r="DTH125" s="222"/>
      <c r="DTI125" s="222"/>
      <c r="DTJ125" s="222"/>
      <c r="DTK125" s="222"/>
      <c r="DTL125" s="222"/>
      <c r="DTM125" s="222"/>
      <c r="DTN125" s="222"/>
      <c r="DTO125" s="222"/>
      <c r="DTP125" s="222"/>
      <c r="DTQ125" s="222"/>
      <c r="DTR125" s="222"/>
      <c r="DTS125" s="222"/>
      <c r="DTT125" s="222"/>
      <c r="DTU125" s="222"/>
      <c r="DTV125" s="222"/>
      <c r="DTW125" s="222"/>
      <c r="DTX125" s="222"/>
      <c r="DTY125" s="222"/>
      <c r="DTZ125" s="222"/>
      <c r="DUA125" s="222"/>
      <c r="DUB125" s="222"/>
      <c r="DUC125" s="222"/>
      <c r="DUD125" s="222"/>
      <c r="DUE125" s="222"/>
      <c r="DUF125" s="222"/>
      <c r="DUG125" s="222"/>
      <c r="DUH125" s="222"/>
      <c r="DUI125" s="222"/>
      <c r="DUJ125" s="222"/>
      <c r="DUK125" s="222"/>
      <c r="DUL125" s="222"/>
      <c r="DUM125" s="222"/>
      <c r="DUN125" s="222"/>
      <c r="DUO125" s="222"/>
      <c r="DUP125" s="222"/>
      <c r="DUQ125" s="222"/>
      <c r="DUR125" s="222"/>
      <c r="DUS125" s="222"/>
      <c r="DUT125" s="222"/>
      <c r="DUU125" s="222"/>
      <c r="DUV125" s="222"/>
      <c r="DUW125" s="222"/>
      <c r="DUX125" s="222"/>
      <c r="DUY125" s="222"/>
      <c r="DUZ125" s="222"/>
      <c r="DVA125" s="222"/>
      <c r="DVB125" s="222"/>
      <c r="DVC125" s="222"/>
      <c r="DVD125" s="222"/>
      <c r="DVE125" s="222"/>
      <c r="DVF125" s="222"/>
      <c r="DVG125" s="222"/>
      <c r="DVH125" s="222"/>
      <c r="DVI125" s="222"/>
      <c r="DVJ125" s="222"/>
      <c r="DVK125" s="222"/>
      <c r="DVL125" s="222"/>
      <c r="DVM125" s="222"/>
      <c r="DVN125" s="222"/>
      <c r="DVO125" s="222"/>
      <c r="DVP125" s="222"/>
      <c r="DVQ125" s="222"/>
      <c r="DVR125" s="222"/>
      <c r="DVS125" s="222"/>
      <c r="DVT125" s="222"/>
      <c r="DVU125" s="222"/>
      <c r="DVV125" s="222"/>
      <c r="DVW125" s="222"/>
      <c r="DVX125" s="222"/>
      <c r="DVY125" s="222"/>
      <c r="DVZ125" s="222"/>
      <c r="DWA125" s="222"/>
      <c r="DWB125" s="222"/>
      <c r="DWC125" s="222"/>
      <c r="DWD125" s="222"/>
      <c r="DWE125" s="222"/>
      <c r="DWF125" s="222"/>
      <c r="DWG125" s="222"/>
      <c r="DWH125" s="222"/>
      <c r="DWI125" s="222"/>
      <c r="DWJ125" s="222"/>
      <c r="DWK125" s="222"/>
      <c r="DWL125" s="222"/>
      <c r="DWM125" s="222"/>
      <c r="DWN125" s="222"/>
      <c r="DWO125" s="222"/>
      <c r="DWP125" s="222"/>
      <c r="DWQ125" s="222"/>
      <c r="DWR125" s="222"/>
      <c r="DWS125" s="222"/>
      <c r="DWT125" s="222"/>
      <c r="DWU125" s="222"/>
      <c r="DWV125" s="222"/>
      <c r="DWW125" s="222"/>
      <c r="DWX125" s="222"/>
      <c r="DWY125" s="222"/>
      <c r="DWZ125" s="222"/>
      <c r="DXA125" s="222"/>
      <c r="DXB125" s="222"/>
      <c r="DXC125" s="222"/>
      <c r="DXD125" s="222"/>
      <c r="DXE125" s="222"/>
      <c r="DXF125" s="222"/>
      <c r="DXG125" s="222"/>
      <c r="DXH125" s="222"/>
      <c r="DXI125" s="222"/>
      <c r="DXJ125" s="222"/>
      <c r="DXK125" s="222"/>
      <c r="DXL125" s="222"/>
      <c r="DXM125" s="222"/>
      <c r="DXN125" s="222"/>
      <c r="DXO125" s="222"/>
      <c r="DXP125" s="222"/>
      <c r="DXQ125" s="222"/>
      <c r="DXR125" s="222"/>
      <c r="DXS125" s="222"/>
      <c r="DXT125" s="222"/>
      <c r="DXU125" s="222"/>
      <c r="DXV125" s="222"/>
      <c r="DXW125" s="222"/>
      <c r="DXX125" s="222"/>
      <c r="DXY125" s="222"/>
      <c r="DXZ125" s="222"/>
      <c r="DYA125" s="222"/>
      <c r="DYB125" s="222"/>
      <c r="DYC125" s="222"/>
      <c r="DYD125" s="222"/>
      <c r="DYE125" s="222"/>
      <c r="DYF125" s="222"/>
      <c r="DYG125" s="222"/>
      <c r="DYH125" s="222"/>
      <c r="DYI125" s="222"/>
      <c r="DYJ125" s="222"/>
      <c r="DYK125" s="222"/>
      <c r="DYL125" s="222"/>
      <c r="DYM125" s="222"/>
      <c r="DYN125" s="222"/>
      <c r="DYO125" s="222"/>
      <c r="DYP125" s="222"/>
      <c r="DYQ125" s="222"/>
      <c r="DYR125" s="222"/>
      <c r="DYS125" s="222"/>
      <c r="DYT125" s="222"/>
      <c r="DYU125" s="222"/>
      <c r="DYV125" s="222"/>
      <c r="DYW125" s="222"/>
      <c r="DYX125" s="222"/>
      <c r="DYY125" s="222"/>
      <c r="DYZ125" s="222"/>
      <c r="DZA125" s="222"/>
      <c r="DZB125" s="222"/>
      <c r="DZC125" s="222"/>
      <c r="DZD125" s="222"/>
      <c r="DZE125" s="222"/>
      <c r="DZF125" s="222"/>
      <c r="DZG125" s="222"/>
      <c r="DZH125" s="222"/>
      <c r="DZI125" s="222"/>
      <c r="DZJ125" s="222"/>
      <c r="DZK125" s="222"/>
      <c r="DZL125" s="222"/>
      <c r="DZM125" s="222"/>
      <c r="DZN125" s="222"/>
      <c r="DZO125" s="222"/>
      <c r="DZP125" s="222"/>
      <c r="DZQ125" s="222"/>
      <c r="DZR125" s="222"/>
      <c r="DZS125" s="222"/>
      <c r="DZT125" s="222"/>
      <c r="DZU125" s="222"/>
      <c r="DZV125" s="222"/>
      <c r="DZW125" s="222"/>
      <c r="DZX125" s="222"/>
      <c r="DZY125" s="222"/>
      <c r="DZZ125" s="222"/>
      <c r="EAA125" s="222"/>
      <c r="EAB125" s="222"/>
      <c r="EAC125" s="222"/>
      <c r="EAD125" s="222"/>
      <c r="EAE125" s="222"/>
      <c r="EAF125" s="222"/>
      <c r="EAG125" s="222"/>
      <c r="EAH125" s="222"/>
      <c r="EAI125" s="222"/>
      <c r="EAJ125" s="222"/>
      <c r="EAK125" s="222"/>
      <c r="EAL125" s="222"/>
      <c r="EAM125" s="222"/>
      <c r="EAN125" s="222"/>
      <c r="EAO125" s="222"/>
      <c r="EAP125" s="222"/>
      <c r="EAQ125" s="222"/>
      <c r="EAR125" s="222"/>
      <c r="EAS125" s="222"/>
      <c r="EAT125" s="222"/>
      <c r="EAU125" s="222"/>
      <c r="EAV125" s="222"/>
      <c r="EAW125" s="222"/>
      <c r="EAX125" s="222"/>
      <c r="EAY125" s="222"/>
      <c r="EAZ125" s="222"/>
      <c r="EBA125" s="222"/>
      <c r="EBB125" s="222"/>
      <c r="EBC125" s="222"/>
      <c r="EBD125" s="222"/>
      <c r="EBE125" s="222"/>
      <c r="EBF125" s="222"/>
      <c r="EBG125" s="222"/>
      <c r="EBH125" s="222"/>
      <c r="EBI125" s="222"/>
      <c r="EBJ125" s="222"/>
      <c r="EBK125" s="222"/>
      <c r="EBL125" s="222"/>
      <c r="EBM125" s="222"/>
      <c r="EBN125" s="222"/>
      <c r="EBO125" s="222"/>
      <c r="EBP125" s="222"/>
      <c r="EBQ125" s="222"/>
      <c r="EBR125" s="222"/>
      <c r="EBS125" s="222"/>
      <c r="EBT125" s="222"/>
      <c r="EBU125" s="222"/>
      <c r="EBV125" s="222"/>
      <c r="EBW125" s="222"/>
      <c r="EBX125" s="222"/>
      <c r="EBY125" s="222"/>
      <c r="EBZ125" s="222"/>
      <c r="ECA125" s="222"/>
      <c r="ECB125" s="222"/>
      <c r="ECC125" s="222"/>
      <c r="ECD125" s="222"/>
      <c r="ECE125" s="222"/>
      <c r="ECF125" s="222"/>
      <c r="ECG125" s="222"/>
      <c r="ECH125" s="222"/>
      <c r="ECI125" s="222"/>
      <c r="ECJ125" s="222"/>
      <c r="ECK125" s="222"/>
      <c r="ECL125" s="222"/>
      <c r="ECM125" s="222"/>
      <c r="ECN125" s="222"/>
      <c r="ECO125" s="222"/>
      <c r="ECP125" s="222"/>
      <c r="ECQ125" s="222"/>
      <c r="ECR125" s="222"/>
      <c r="ECS125" s="222"/>
      <c r="ECT125" s="222"/>
      <c r="ECU125" s="222"/>
      <c r="ECV125" s="222"/>
      <c r="ECW125" s="222"/>
      <c r="ECX125" s="222"/>
      <c r="ECY125" s="222"/>
      <c r="ECZ125" s="222"/>
      <c r="EDA125" s="222"/>
      <c r="EDB125" s="222"/>
      <c r="EDC125" s="222"/>
      <c r="EDD125" s="222"/>
      <c r="EDE125" s="222"/>
      <c r="EDF125" s="222"/>
      <c r="EDG125" s="222"/>
      <c r="EDH125" s="222"/>
      <c r="EDI125" s="222"/>
      <c r="EDJ125" s="222"/>
      <c r="EDK125" s="222"/>
      <c r="EDL125" s="222"/>
      <c r="EDM125" s="222"/>
      <c r="EDN125" s="222"/>
      <c r="EDO125" s="222"/>
      <c r="EDP125" s="222"/>
      <c r="EDQ125" s="222"/>
      <c r="EDR125" s="222"/>
      <c r="EDS125" s="222"/>
      <c r="EDT125" s="222"/>
      <c r="EDU125" s="222"/>
      <c r="EDV125" s="222"/>
      <c r="EDW125" s="222"/>
      <c r="EDX125" s="222"/>
      <c r="EDY125" s="222"/>
      <c r="EDZ125" s="222"/>
      <c r="EEA125" s="222"/>
      <c r="EEB125" s="222"/>
      <c r="EEC125" s="222"/>
      <c r="EED125" s="222"/>
      <c r="EEE125" s="222"/>
      <c r="EEF125" s="222"/>
      <c r="EEG125" s="222"/>
      <c r="EEH125" s="222"/>
      <c r="EEI125" s="222"/>
      <c r="EEJ125" s="222"/>
      <c r="EEK125" s="222"/>
      <c r="EEL125" s="222"/>
      <c r="EEM125" s="222"/>
      <c r="EEN125" s="222"/>
      <c r="EEO125" s="222"/>
      <c r="EEP125" s="222"/>
      <c r="EEQ125" s="222"/>
      <c r="EER125" s="222"/>
      <c r="EES125" s="222"/>
      <c r="EET125" s="222"/>
      <c r="EEU125" s="222"/>
      <c r="EEV125" s="222"/>
      <c r="EEW125" s="222"/>
      <c r="EEX125" s="222"/>
      <c r="EEY125" s="222"/>
      <c r="EEZ125" s="222"/>
      <c r="EFA125" s="222"/>
      <c r="EFB125" s="222"/>
      <c r="EFC125" s="222"/>
      <c r="EFD125" s="222"/>
      <c r="EFE125" s="222"/>
      <c r="EFF125" s="222"/>
      <c r="EFG125" s="222"/>
      <c r="EFH125" s="222"/>
      <c r="EFI125" s="222"/>
      <c r="EFJ125" s="222"/>
      <c r="EFK125" s="222"/>
      <c r="EFL125" s="222"/>
      <c r="EFM125" s="222"/>
      <c r="EFN125" s="222"/>
      <c r="EFO125" s="222"/>
      <c r="EFP125" s="222"/>
      <c r="EFQ125" s="222"/>
      <c r="EFR125" s="222"/>
      <c r="EFS125" s="222"/>
      <c r="EFT125" s="222"/>
      <c r="EFU125" s="222"/>
      <c r="EFV125" s="222"/>
      <c r="EFW125" s="222"/>
      <c r="EFX125" s="222"/>
      <c r="EFY125" s="222"/>
      <c r="EFZ125" s="222"/>
      <c r="EGA125" s="222"/>
      <c r="EGB125" s="222"/>
      <c r="EGC125" s="222"/>
      <c r="EGD125" s="222"/>
      <c r="EGE125" s="222"/>
      <c r="EGF125" s="222"/>
      <c r="EGG125" s="222"/>
      <c r="EGH125" s="222"/>
      <c r="EGI125" s="222"/>
      <c r="EGJ125" s="222"/>
      <c r="EGK125" s="222"/>
      <c r="EGL125" s="222"/>
      <c r="EGM125" s="222"/>
      <c r="EGN125" s="222"/>
      <c r="EGO125" s="222"/>
      <c r="EGP125" s="222"/>
      <c r="EGQ125" s="222"/>
      <c r="EGR125" s="222"/>
      <c r="EGS125" s="222"/>
      <c r="EGT125" s="222"/>
      <c r="EGU125" s="222"/>
      <c r="EGV125" s="222"/>
      <c r="EGW125" s="222"/>
      <c r="EGX125" s="222"/>
      <c r="EGY125" s="222"/>
      <c r="EGZ125" s="222"/>
      <c r="EHA125" s="222"/>
      <c r="EHB125" s="222"/>
      <c r="EHC125" s="222"/>
      <c r="EHD125" s="222"/>
      <c r="EHE125" s="222"/>
      <c r="EHF125" s="222"/>
      <c r="EHG125" s="222"/>
      <c r="EHH125" s="222"/>
      <c r="EHI125" s="222"/>
      <c r="EHJ125" s="222"/>
      <c r="EHK125" s="222"/>
      <c r="EHL125" s="222"/>
      <c r="EHM125" s="222"/>
      <c r="EHN125" s="222"/>
      <c r="EHO125" s="222"/>
      <c r="EHP125" s="222"/>
      <c r="EHQ125" s="222"/>
      <c r="EHR125" s="222"/>
      <c r="EHS125" s="222"/>
      <c r="EHT125" s="222"/>
      <c r="EHU125" s="222"/>
      <c r="EHV125" s="222"/>
      <c r="EHW125" s="222"/>
      <c r="EHX125" s="222"/>
      <c r="EHY125" s="222"/>
      <c r="EHZ125" s="222"/>
      <c r="EIA125" s="222"/>
      <c r="EIB125" s="222"/>
      <c r="EIC125" s="222"/>
      <c r="EID125" s="222"/>
      <c r="EIE125" s="222"/>
      <c r="EIF125" s="222"/>
      <c r="EIG125" s="222"/>
      <c r="EIH125" s="222"/>
      <c r="EII125" s="222"/>
      <c r="EIJ125" s="222"/>
      <c r="EIK125" s="222"/>
      <c r="EIL125" s="222"/>
      <c r="EIM125" s="222"/>
      <c r="EIN125" s="222"/>
      <c r="EIO125" s="222"/>
      <c r="EIP125" s="222"/>
      <c r="EIQ125" s="222"/>
      <c r="EIR125" s="222"/>
      <c r="EIS125" s="222"/>
      <c r="EIT125" s="222"/>
      <c r="EIU125" s="222"/>
      <c r="EIV125" s="222"/>
      <c r="EIW125" s="222"/>
      <c r="EIX125" s="222"/>
      <c r="EIY125" s="222"/>
      <c r="EIZ125" s="222"/>
      <c r="EJA125" s="222"/>
      <c r="EJB125" s="222"/>
      <c r="EJC125" s="222"/>
      <c r="EJD125" s="222"/>
      <c r="EJE125" s="222"/>
      <c r="EJF125" s="222"/>
      <c r="EJG125" s="222"/>
      <c r="EJH125" s="222"/>
      <c r="EJI125" s="222"/>
      <c r="EJJ125" s="222"/>
      <c r="EJK125" s="222"/>
      <c r="EJL125" s="222"/>
      <c r="EJM125" s="222"/>
      <c r="EJN125" s="222"/>
      <c r="EJO125" s="222"/>
      <c r="EJP125" s="222"/>
      <c r="EJQ125" s="222"/>
      <c r="EJR125" s="222"/>
      <c r="EJS125" s="222"/>
      <c r="EJT125" s="222"/>
      <c r="EJU125" s="222"/>
      <c r="EJV125" s="222"/>
      <c r="EJW125" s="222"/>
      <c r="EJX125" s="222"/>
      <c r="EJY125" s="222"/>
      <c r="EJZ125" s="222"/>
      <c r="EKA125" s="222"/>
      <c r="EKB125" s="222"/>
      <c r="EKC125" s="222"/>
      <c r="EKD125" s="222"/>
      <c r="EKE125" s="222"/>
      <c r="EKF125" s="222"/>
      <c r="EKG125" s="222"/>
      <c r="EKH125" s="222"/>
      <c r="EKI125" s="222"/>
      <c r="EKJ125" s="222"/>
      <c r="EKK125" s="222"/>
      <c r="EKL125" s="222"/>
      <c r="EKM125" s="222"/>
      <c r="EKN125" s="222"/>
      <c r="EKO125" s="222"/>
      <c r="EKP125" s="222"/>
      <c r="EKQ125" s="222"/>
      <c r="EKR125" s="222"/>
      <c r="EKS125" s="222"/>
      <c r="EKT125" s="222"/>
      <c r="EKU125" s="222"/>
      <c r="EKV125" s="222"/>
      <c r="EKW125" s="222"/>
      <c r="EKX125" s="222"/>
      <c r="EKY125" s="222"/>
      <c r="EKZ125" s="222"/>
      <c r="ELA125" s="222"/>
      <c r="ELB125" s="222"/>
      <c r="ELC125" s="222"/>
      <c r="ELD125" s="222"/>
      <c r="ELE125" s="222"/>
      <c r="ELF125" s="222"/>
      <c r="ELG125" s="222"/>
      <c r="ELH125" s="222"/>
      <c r="ELI125" s="222"/>
      <c r="ELJ125" s="222"/>
      <c r="ELK125" s="222"/>
      <c r="ELL125" s="222"/>
      <c r="ELM125" s="222"/>
      <c r="ELN125" s="222"/>
      <c r="ELO125" s="222"/>
      <c r="ELP125" s="222"/>
      <c r="ELQ125" s="222"/>
      <c r="ELR125" s="222"/>
      <c r="ELS125" s="222"/>
      <c r="ELT125" s="222"/>
      <c r="ELU125" s="222"/>
      <c r="ELV125" s="222"/>
      <c r="ELW125" s="222"/>
      <c r="ELX125" s="222"/>
      <c r="ELY125" s="222"/>
      <c r="ELZ125" s="222"/>
      <c r="EMA125" s="222"/>
      <c r="EMB125" s="222"/>
      <c r="EMC125" s="222"/>
      <c r="EMD125" s="222"/>
      <c r="EME125" s="222"/>
      <c r="EMF125" s="222"/>
      <c r="EMG125" s="222"/>
      <c r="EMH125" s="222"/>
      <c r="EMI125" s="222"/>
      <c r="EMJ125" s="222"/>
      <c r="EMK125" s="222"/>
      <c r="EML125" s="222"/>
      <c r="EMM125" s="222"/>
      <c r="EMN125" s="222"/>
      <c r="EMO125" s="222"/>
      <c r="EMP125" s="222"/>
      <c r="EMQ125" s="222"/>
      <c r="EMR125" s="222"/>
      <c r="EMS125" s="222"/>
      <c r="EMT125" s="222"/>
      <c r="EMU125" s="222"/>
      <c r="EMV125" s="222"/>
      <c r="EMW125" s="222"/>
      <c r="EMX125" s="222"/>
      <c r="EMY125" s="222"/>
      <c r="EMZ125" s="222"/>
      <c r="ENA125" s="222"/>
      <c r="ENB125" s="222"/>
      <c r="ENC125" s="222"/>
      <c r="END125" s="222"/>
      <c r="ENE125" s="222"/>
      <c r="ENF125" s="222"/>
      <c r="ENG125" s="222"/>
      <c r="ENH125" s="222"/>
      <c r="ENI125" s="222"/>
      <c r="ENJ125" s="222"/>
      <c r="ENK125" s="222"/>
      <c r="ENL125" s="222"/>
      <c r="ENM125" s="222"/>
      <c r="ENN125" s="222"/>
      <c r="ENO125" s="222"/>
      <c r="ENP125" s="222"/>
      <c r="ENQ125" s="222"/>
      <c r="ENR125" s="222"/>
      <c r="ENS125" s="222"/>
      <c r="ENT125" s="222"/>
      <c r="ENU125" s="222"/>
      <c r="ENV125" s="222"/>
      <c r="ENW125" s="222"/>
      <c r="ENX125" s="222"/>
      <c r="ENY125" s="222"/>
      <c r="ENZ125" s="222"/>
      <c r="EOA125" s="222"/>
      <c r="EOB125" s="222"/>
      <c r="EOC125" s="222"/>
      <c r="EOD125" s="222"/>
      <c r="EOE125" s="222"/>
      <c r="EOF125" s="222"/>
      <c r="EOG125" s="222"/>
      <c r="EOH125" s="222"/>
      <c r="EOI125" s="222"/>
      <c r="EOJ125" s="222"/>
      <c r="EOK125" s="222"/>
      <c r="EOL125" s="222"/>
      <c r="EOM125" s="222"/>
      <c r="EON125" s="222"/>
      <c r="EOO125" s="222"/>
      <c r="EOP125" s="222"/>
      <c r="EOQ125" s="222"/>
      <c r="EOR125" s="222"/>
      <c r="EOS125" s="222"/>
      <c r="EOT125" s="222"/>
      <c r="EOU125" s="222"/>
      <c r="EOV125" s="222"/>
      <c r="EOW125" s="222"/>
      <c r="EOX125" s="222"/>
      <c r="EOY125" s="222"/>
      <c r="EOZ125" s="222"/>
      <c r="EPA125" s="222"/>
      <c r="EPB125" s="222"/>
      <c r="EPC125" s="222"/>
      <c r="EPD125" s="222"/>
      <c r="EPE125" s="222"/>
      <c r="EPF125" s="222"/>
      <c r="EPG125" s="222"/>
      <c r="EPH125" s="222"/>
      <c r="EPI125" s="222"/>
      <c r="EPJ125" s="222"/>
      <c r="EPK125" s="222"/>
      <c r="EPL125" s="222"/>
      <c r="EPM125" s="222"/>
      <c r="EPN125" s="222"/>
      <c r="EPO125" s="222"/>
      <c r="EPP125" s="222"/>
      <c r="EPQ125" s="222"/>
      <c r="EPR125" s="222"/>
      <c r="EPS125" s="222"/>
      <c r="EPT125" s="222"/>
      <c r="EPU125" s="222"/>
      <c r="EPV125" s="222"/>
      <c r="EPW125" s="222"/>
      <c r="EPX125" s="222"/>
      <c r="EPY125" s="222"/>
      <c r="EPZ125" s="222"/>
      <c r="EQA125" s="222"/>
      <c r="EQB125" s="222"/>
      <c r="EQC125" s="222"/>
      <c r="EQD125" s="222"/>
      <c r="EQE125" s="222"/>
      <c r="EQF125" s="222"/>
      <c r="EQG125" s="222"/>
      <c r="EQH125" s="222"/>
      <c r="EQI125" s="222"/>
      <c r="EQJ125" s="222"/>
      <c r="EQK125" s="222"/>
      <c r="EQL125" s="222"/>
      <c r="EQM125" s="222"/>
      <c r="EQN125" s="222"/>
      <c r="EQO125" s="222"/>
      <c r="EQP125" s="222"/>
      <c r="EQQ125" s="222"/>
      <c r="EQR125" s="222"/>
      <c r="EQS125" s="222"/>
      <c r="EQT125" s="222"/>
      <c r="EQU125" s="222"/>
      <c r="EQV125" s="222"/>
      <c r="EQW125" s="222"/>
      <c r="EQX125" s="222"/>
      <c r="EQY125" s="222"/>
      <c r="EQZ125" s="222"/>
      <c r="ERA125" s="222"/>
      <c r="ERB125" s="222"/>
      <c r="ERC125" s="222"/>
      <c r="ERD125" s="222"/>
      <c r="ERE125" s="222"/>
      <c r="ERF125" s="222"/>
      <c r="ERG125" s="222"/>
      <c r="ERH125" s="222"/>
      <c r="ERI125" s="222"/>
      <c r="ERJ125" s="222"/>
      <c r="ERK125" s="222"/>
      <c r="ERL125" s="222"/>
      <c r="ERM125" s="222"/>
      <c r="ERN125" s="222"/>
      <c r="ERO125" s="222"/>
      <c r="ERP125" s="222"/>
      <c r="ERQ125" s="222"/>
      <c r="ERR125" s="222"/>
      <c r="ERS125" s="222"/>
      <c r="ERT125" s="222"/>
      <c r="ERU125" s="222"/>
      <c r="ERV125" s="222"/>
      <c r="ERW125" s="222"/>
      <c r="ERX125" s="222"/>
      <c r="ERY125" s="222"/>
      <c r="ERZ125" s="222"/>
      <c r="ESA125" s="222"/>
      <c r="ESB125" s="222"/>
      <c r="ESC125" s="222"/>
      <c r="ESD125" s="222"/>
      <c r="ESE125" s="222"/>
      <c r="ESF125" s="222"/>
      <c r="ESG125" s="222"/>
      <c r="ESH125" s="222"/>
      <c r="ESI125" s="222"/>
      <c r="ESJ125" s="222"/>
      <c r="ESK125" s="222"/>
      <c r="ESL125" s="222"/>
      <c r="ESM125" s="222"/>
      <c r="ESN125" s="222"/>
      <c r="ESO125" s="222"/>
      <c r="ESP125" s="222"/>
      <c r="ESQ125" s="222"/>
      <c r="ESR125" s="222"/>
      <c r="ESS125" s="222"/>
      <c r="EST125" s="222"/>
      <c r="ESU125" s="222"/>
      <c r="ESV125" s="222"/>
      <c r="ESW125" s="222"/>
      <c r="ESX125" s="222"/>
      <c r="ESY125" s="222"/>
      <c r="ESZ125" s="222"/>
      <c r="ETA125" s="222"/>
      <c r="ETB125" s="222"/>
      <c r="ETC125" s="222"/>
      <c r="ETD125" s="222"/>
      <c r="ETE125" s="222"/>
      <c r="ETF125" s="222"/>
      <c r="ETG125" s="222"/>
      <c r="ETH125" s="222"/>
      <c r="ETI125" s="222"/>
      <c r="ETJ125" s="222"/>
      <c r="ETK125" s="222"/>
      <c r="ETL125" s="222"/>
      <c r="ETM125" s="222"/>
      <c r="ETN125" s="222"/>
      <c r="ETO125" s="222"/>
      <c r="ETP125" s="222"/>
      <c r="ETQ125" s="222"/>
      <c r="ETR125" s="222"/>
      <c r="ETS125" s="222"/>
      <c r="ETT125" s="222"/>
      <c r="ETU125" s="222"/>
      <c r="ETV125" s="222"/>
      <c r="ETW125" s="222"/>
      <c r="ETX125" s="222"/>
      <c r="ETY125" s="222"/>
      <c r="ETZ125" s="222"/>
      <c r="EUA125" s="222"/>
      <c r="EUB125" s="222"/>
      <c r="EUC125" s="222"/>
      <c r="EUD125" s="222"/>
      <c r="EUE125" s="222"/>
      <c r="EUF125" s="222"/>
      <c r="EUG125" s="222"/>
      <c r="EUH125" s="222"/>
      <c r="EUI125" s="222"/>
      <c r="EUJ125" s="222"/>
      <c r="EUK125" s="222"/>
      <c r="EUL125" s="222"/>
      <c r="EUM125" s="222"/>
      <c r="EUN125" s="222"/>
      <c r="EUO125" s="222"/>
      <c r="EUP125" s="222"/>
      <c r="EUQ125" s="222"/>
      <c r="EUR125" s="222"/>
      <c r="EUS125" s="222"/>
      <c r="EUT125" s="222"/>
      <c r="EUU125" s="222"/>
      <c r="EUV125" s="222"/>
      <c r="EUW125" s="222"/>
      <c r="EUX125" s="222"/>
      <c r="EUY125" s="222"/>
      <c r="EUZ125" s="222"/>
      <c r="EVA125" s="222"/>
      <c r="EVB125" s="222"/>
      <c r="EVC125" s="222"/>
      <c r="EVD125" s="222"/>
      <c r="EVE125" s="222"/>
      <c r="EVF125" s="222"/>
      <c r="EVG125" s="222"/>
      <c r="EVH125" s="222"/>
      <c r="EVI125" s="222"/>
      <c r="EVJ125" s="222"/>
      <c r="EVK125" s="222"/>
      <c r="EVL125" s="222"/>
      <c r="EVM125" s="222"/>
      <c r="EVN125" s="222"/>
      <c r="EVO125" s="222"/>
      <c r="EVP125" s="222"/>
      <c r="EVQ125" s="222"/>
      <c r="EVR125" s="222"/>
      <c r="EVS125" s="222"/>
      <c r="EVT125" s="222"/>
      <c r="EVU125" s="222"/>
      <c r="EVV125" s="222"/>
      <c r="EVW125" s="222"/>
      <c r="EVX125" s="222"/>
      <c r="EVY125" s="222"/>
      <c r="EVZ125" s="222"/>
      <c r="EWA125" s="222"/>
      <c r="EWB125" s="222"/>
      <c r="EWC125" s="222"/>
      <c r="EWD125" s="222"/>
      <c r="EWE125" s="222"/>
      <c r="EWF125" s="222"/>
      <c r="EWG125" s="222"/>
      <c r="EWH125" s="222"/>
      <c r="EWI125" s="222"/>
      <c r="EWJ125" s="222"/>
      <c r="EWK125" s="222"/>
      <c r="EWL125" s="222"/>
      <c r="EWM125" s="222"/>
      <c r="EWN125" s="222"/>
      <c r="EWO125" s="222"/>
      <c r="EWP125" s="222"/>
      <c r="EWQ125" s="222"/>
      <c r="EWR125" s="222"/>
      <c r="EWS125" s="222"/>
      <c r="EWT125" s="222"/>
      <c r="EWU125" s="222"/>
      <c r="EWV125" s="222"/>
      <c r="EWW125" s="222"/>
      <c r="EWX125" s="222"/>
      <c r="EWY125" s="222"/>
      <c r="EWZ125" s="222"/>
      <c r="EXA125" s="222"/>
      <c r="EXB125" s="222"/>
      <c r="EXC125" s="222"/>
      <c r="EXD125" s="222"/>
      <c r="EXE125" s="222"/>
      <c r="EXF125" s="222"/>
      <c r="EXG125" s="222"/>
      <c r="EXH125" s="222"/>
      <c r="EXI125" s="222"/>
      <c r="EXJ125" s="222"/>
      <c r="EXK125" s="222"/>
      <c r="EXL125" s="222"/>
      <c r="EXM125" s="222"/>
      <c r="EXN125" s="222"/>
      <c r="EXO125" s="222"/>
      <c r="EXP125" s="222"/>
      <c r="EXQ125" s="222"/>
      <c r="EXR125" s="222"/>
      <c r="EXS125" s="222"/>
      <c r="EXT125" s="222"/>
      <c r="EXU125" s="222"/>
      <c r="EXV125" s="222"/>
      <c r="EXW125" s="222"/>
      <c r="EXX125" s="222"/>
      <c r="EXY125" s="222"/>
      <c r="EXZ125" s="222"/>
      <c r="EYA125" s="222"/>
      <c r="EYB125" s="222"/>
      <c r="EYC125" s="222"/>
      <c r="EYD125" s="222"/>
      <c r="EYE125" s="222"/>
      <c r="EYF125" s="222"/>
      <c r="EYG125" s="222"/>
      <c r="EYH125" s="222"/>
      <c r="EYI125" s="222"/>
      <c r="EYJ125" s="222"/>
      <c r="EYK125" s="222"/>
      <c r="EYL125" s="222"/>
      <c r="EYM125" s="222"/>
      <c r="EYN125" s="222"/>
      <c r="EYO125" s="222"/>
      <c r="EYP125" s="222"/>
      <c r="EYQ125" s="222"/>
      <c r="EYR125" s="222"/>
      <c r="EYS125" s="222"/>
      <c r="EYT125" s="222"/>
      <c r="EYU125" s="222"/>
      <c r="EYV125" s="222"/>
      <c r="EYW125" s="222"/>
      <c r="EYX125" s="222"/>
      <c r="EYY125" s="222"/>
      <c r="EYZ125" s="222"/>
      <c r="EZA125" s="222"/>
      <c r="EZB125" s="222"/>
      <c r="EZC125" s="222"/>
      <c r="EZD125" s="222"/>
      <c r="EZE125" s="222"/>
      <c r="EZF125" s="222"/>
      <c r="EZG125" s="222"/>
      <c r="EZH125" s="222"/>
      <c r="EZI125" s="222"/>
      <c r="EZJ125" s="222"/>
      <c r="EZK125" s="222"/>
      <c r="EZL125" s="222"/>
      <c r="EZM125" s="222"/>
      <c r="EZN125" s="222"/>
      <c r="EZO125" s="222"/>
      <c r="EZP125" s="222"/>
      <c r="EZQ125" s="222"/>
      <c r="EZR125" s="222"/>
      <c r="EZS125" s="222"/>
      <c r="EZT125" s="222"/>
      <c r="EZU125" s="222"/>
      <c r="EZV125" s="222"/>
      <c r="EZW125" s="222"/>
      <c r="EZX125" s="222"/>
      <c r="EZY125" s="222"/>
      <c r="EZZ125" s="222"/>
      <c r="FAA125" s="222"/>
      <c r="FAB125" s="222"/>
      <c r="FAC125" s="222"/>
      <c r="FAD125" s="222"/>
      <c r="FAE125" s="222"/>
      <c r="FAF125" s="222"/>
      <c r="FAG125" s="222"/>
      <c r="FAH125" s="222"/>
      <c r="FAI125" s="222"/>
      <c r="FAJ125" s="222"/>
      <c r="FAK125" s="222"/>
      <c r="FAL125" s="222"/>
      <c r="FAM125" s="222"/>
      <c r="FAN125" s="222"/>
      <c r="FAO125" s="222"/>
      <c r="FAP125" s="222"/>
      <c r="FAQ125" s="222"/>
      <c r="FAR125" s="222"/>
      <c r="FAS125" s="222"/>
      <c r="FAT125" s="222"/>
      <c r="FAU125" s="222"/>
      <c r="FAV125" s="222"/>
      <c r="FAW125" s="222"/>
      <c r="FAX125" s="222"/>
      <c r="FAY125" s="222"/>
      <c r="FAZ125" s="222"/>
      <c r="FBA125" s="222"/>
      <c r="FBB125" s="222"/>
      <c r="FBC125" s="222"/>
      <c r="FBD125" s="222"/>
      <c r="FBE125" s="222"/>
      <c r="FBF125" s="222"/>
      <c r="FBG125" s="222"/>
      <c r="FBH125" s="222"/>
      <c r="FBI125" s="222"/>
      <c r="FBJ125" s="222"/>
      <c r="FBK125" s="222"/>
      <c r="FBL125" s="222"/>
      <c r="FBM125" s="222"/>
      <c r="FBN125" s="222"/>
      <c r="FBO125" s="222"/>
      <c r="FBP125" s="222"/>
      <c r="FBQ125" s="222"/>
      <c r="FBR125" s="222"/>
      <c r="FBS125" s="222"/>
      <c r="FBT125" s="222"/>
      <c r="FBU125" s="222"/>
      <c r="FBV125" s="222"/>
      <c r="FBW125" s="222"/>
      <c r="FBX125" s="222"/>
      <c r="FBY125" s="222"/>
      <c r="FBZ125" s="222"/>
      <c r="FCA125" s="222"/>
      <c r="FCB125" s="222"/>
      <c r="FCC125" s="222"/>
      <c r="FCD125" s="222"/>
      <c r="FCE125" s="222"/>
      <c r="FCF125" s="222"/>
      <c r="FCG125" s="222"/>
      <c r="FCH125" s="222"/>
      <c r="FCI125" s="222"/>
      <c r="FCJ125" s="222"/>
      <c r="FCK125" s="222"/>
      <c r="FCL125" s="222"/>
      <c r="FCM125" s="222"/>
      <c r="FCN125" s="222"/>
      <c r="FCO125" s="222"/>
      <c r="FCP125" s="222"/>
      <c r="FCQ125" s="222"/>
      <c r="FCR125" s="222"/>
      <c r="FCS125" s="222"/>
      <c r="FCT125" s="222"/>
      <c r="FCU125" s="222"/>
      <c r="FCV125" s="222"/>
      <c r="FCW125" s="222"/>
      <c r="FCX125" s="222"/>
      <c r="FCY125" s="222"/>
      <c r="FCZ125" s="222"/>
      <c r="FDA125" s="222"/>
      <c r="FDB125" s="222"/>
      <c r="FDC125" s="222"/>
      <c r="FDD125" s="222"/>
      <c r="FDE125" s="222"/>
      <c r="FDF125" s="222"/>
      <c r="FDG125" s="222"/>
      <c r="FDH125" s="222"/>
      <c r="FDI125" s="222"/>
      <c r="FDJ125" s="222"/>
      <c r="FDK125" s="222"/>
      <c r="FDL125" s="222"/>
      <c r="FDM125" s="222"/>
      <c r="FDN125" s="222"/>
      <c r="FDO125" s="222"/>
      <c r="FDP125" s="222"/>
      <c r="FDQ125" s="222"/>
      <c r="FDR125" s="222"/>
      <c r="FDS125" s="222"/>
      <c r="FDT125" s="222"/>
      <c r="FDU125" s="222"/>
      <c r="FDV125" s="222"/>
      <c r="FDW125" s="222"/>
      <c r="FDX125" s="222"/>
      <c r="FDY125" s="222"/>
      <c r="FDZ125" s="222"/>
      <c r="FEA125" s="222"/>
      <c r="FEB125" s="222"/>
      <c r="FEC125" s="222"/>
      <c r="FED125" s="222"/>
      <c r="FEE125" s="222"/>
      <c r="FEF125" s="222"/>
      <c r="FEG125" s="222"/>
      <c r="FEH125" s="222"/>
      <c r="FEI125" s="222"/>
      <c r="FEJ125" s="222"/>
      <c r="FEK125" s="222"/>
      <c r="FEL125" s="222"/>
      <c r="FEM125" s="222"/>
      <c r="FEN125" s="222"/>
      <c r="FEO125" s="222"/>
      <c r="FEP125" s="222"/>
      <c r="FEQ125" s="222"/>
      <c r="FER125" s="222"/>
      <c r="FES125" s="222"/>
      <c r="FET125" s="222"/>
      <c r="FEU125" s="222"/>
      <c r="FEV125" s="222"/>
      <c r="FEW125" s="222"/>
      <c r="FEX125" s="222"/>
      <c r="FEY125" s="222"/>
      <c r="FEZ125" s="222"/>
      <c r="FFA125" s="222"/>
      <c r="FFB125" s="222"/>
      <c r="FFC125" s="222"/>
      <c r="FFD125" s="222"/>
      <c r="FFE125" s="222"/>
      <c r="FFF125" s="222"/>
      <c r="FFG125" s="222"/>
      <c r="FFH125" s="222"/>
      <c r="FFI125" s="222"/>
      <c r="FFJ125" s="222"/>
      <c r="FFK125" s="222"/>
      <c r="FFL125" s="222"/>
      <c r="FFM125" s="222"/>
      <c r="FFN125" s="222"/>
      <c r="FFO125" s="222"/>
      <c r="FFP125" s="222"/>
      <c r="FFQ125" s="222"/>
      <c r="FFR125" s="222"/>
      <c r="FFS125" s="222"/>
      <c r="FFT125" s="222"/>
      <c r="FFU125" s="222"/>
      <c r="FFV125" s="222"/>
      <c r="FFW125" s="222"/>
      <c r="FFX125" s="222"/>
      <c r="FFY125" s="222"/>
      <c r="FFZ125" s="222"/>
      <c r="FGA125" s="222"/>
      <c r="FGB125" s="222"/>
      <c r="FGC125" s="222"/>
      <c r="FGD125" s="222"/>
      <c r="FGE125" s="222"/>
      <c r="FGF125" s="222"/>
      <c r="FGG125" s="222"/>
      <c r="FGH125" s="222"/>
      <c r="FGI125" s="222"/>
      <c r="FGJ125" s="222"/>
      <c r="FGK125" s="222"/>
      <c r="FGL125" s="222"/>
      <c r="FGM125" s="222"/>
      <c r="FGN125" s="222"/>
      <c r="FGO125" s="222"/>
      <c r="FGP125" s="222"/>
      <c r="FGQ125" s="222"/>
      <c r="FGR125" s="222"/>
      <c r="FGS125" s="222"/>
      <c r="FGT125" s="222"/>
      <c r="FGU125" s="222"/>
      <c r="FGV125" s="222"/>
      <c r="FGW125" s="222"/>
      <c r="FGX125" s="222"/>
      <c r="FGY125" s="222"/>
      <c r="FGZ125" s="222"/>
      <c r="FHA125" s="222"/>
      <c r="FHB125" s="222"/>
      <c r="FHC125" s="222"/>
      <c r="FHD125" s="222"/>
      <c r="FHE125" s="222"/>
      <c r="FHF125" s="222"/>
      <c r="FHG125" s="222"/>
      <c r="FHH125" s="222"/>
      <c r="FHI125" s="222"/>
      <c r="FHJ125" s="222"/>
      <c r="FHK125" s="222"/>
      <c r="FHL125" s="222"/>
      <c r="FHM125" s="222"/>
      <c r="FHN125" s="222"/>
      <c r="FHO125" s="222"/>
      <c r="FHP125" s="222"/>
      <c r="FHQ125" s="222"/>
      <c r="FHR125" s="222"/>
      <c r="FHS125" s="222"/>
      <c r="FHT125" s="222"/>
      <c r="FHU125" s="222"/>
      <c r="FHV125" s="222"/>
      <c r="FHW125" s="222"/>
      <c r="FHX125" s="222"/>
      <c r="FHY125" s="222"/>
      <c r="FHZ125" s="222"/>
      <c r="FIA125" s="222"/>
      <c r="FIB125" s="222"/>
      <c r="FIC125" s="222"/>
      <c r="FID125" s="222"/>
      <c r="FIE125" s="222"/>
      <c r="FIF125" s="222"/>
      <c r="FIG125" s="222"/>
      <c r="FIH125" s="222"/>
      <c r="FII125" s="222"/>
      <c r="FIJ125" s="222"/>
      <c r="FIK125" s="222"/>
      <c r="FIL125" s="222"/>
      <c r="FIM125" s="222"/>
      <c r="FIN125" s="222"/>
      <c r="FIO125" s="222"/>
      <c r="FIP125" s="222"/>
      <c r="FIQ125" s="222"/>
      <c r="FIR125" s="222"/>
      <c r="FIS125" s="222"/>
      <c r="FIT125" s="222"/>
      <c r="FIU125" s="222"/>
      <c r="FIV125" s="222"/>
      <c r="FIW125" s="222"/>
      <c r="FIX125" s="222"/>
      <c r="FIY125" s="222"/>
      <c r="FIZ125" s="222"/>
      <c r="FJA125" s="222"/>
      <c r="FJB125" s="222"/>
      <c r="FJC125" s="222"/>
      <c r="FJD125" s="222"/>
      <c r="FJE125" s="222"/>
      <c r="FJF125" s="222"/>
      <c r="FJG125" s="222"/>
      <c r="FJH125" s="222"/>
      <c r="FJI125" s="222"/>
      <c r="FJJ125" s="222"/>
      <c r="FJK125" s="222"/>
      <c r="FJL125" s="222"/>
      <c r="FJM125" s="222"/>
      <c r="FJN125" s="222"/>
      <c r="FJO125" s="222"/>
      <c r="FJP125" s="222"/>
      <c r="FJQ125" s="222"/>
      <c r="FJR125" s="222"/>
      <c r="FJS125" s="222"/>
      <c r="FJT125" s="222"/>
      <c r="FJU125" s="222"/>
      <c r="FJV125" s="222"/>
      <c r="FJW125" s="222"/>
      <c r="FJX125" s="222"/>
      <c r="FJY125" s="222"/>
      <c r="FJZ125" s="222"/>
      <c r="FKA125" s="222"/>
      <c r="FKB125" s="222"/>
      <c r="FKC125" s="222"/>
      <c r="FKD125" s="222"/>
      <c r="FKE125" s="222"/>
      <c r="FKF125" s="222"/>
      <c r="FKG125" s="222"/>
      <c r="FKH125" s="222"/>
      <c r="FKI125" s="222"/>
      <c r="FKJ125" s="222"/>
      <c r="FKK125" s="222"/>
      <c r="FKL125" s="222"/>
      <c r="FKM125" s="222"/>
      <c r="FKN125" s="222"/>
      <c r="FKO125" s="222"/>
      <c r="FKP125" s="222"/>
      <c r="FKQ125" s="222"/>
      <c r="FKR125" s="222"/>
      <c r="FKS125" s="222"/>
      <c r="FKT125" s="222"/>
      <c r="FKU125" s="222"/>
      <c r="FKV125" s="222"/>
      <c r="FKW125" s="222"/>
      <c r="FKX125" s="222"/>
      <c r="FKY125" s="222"/>
      <c r="FKZ125" s="222"/>
      <c r="FLA125" s="222"/>
      <c r="FLB125" s="222"/>
      <c r="FLC125" s="222"/>
      <c r="FLD125" s="222"/>
      <c r="FLE125" s="222"/>
      <c r="FLF125" s="222"/>
      <c r="FLG125" s="222"/>
      <c r="FLH125" s="222"/>
      <c r="FLI125" s="222"/>
      <c r="FLJ125" s="222"/>
      <c r="FLK125" s="222"/>
      <c r="FLL125" s="222"/>
      <c r="FLM125" s="222"/>
      <c r="FLN125" s="222"/>
      <c r="FLO125" s="222"/>
      <c r="FLP125" s="222"/>
      <c r="FLQ125" s="222"/>
      <c r="FLR125" s="222"/>
      <c r="FLS125" s="222"/>
      <c r="FLT125" s="222"/>
      <c r="FLU125" s="222"/>
      <c r="FLV125" s="222"/>
      <c r="FLW125" s="222"/>
      <c r="FLX125" s="222"/>
      <c r="FLY125" s="222"/>
      <c r="FLZ125" s="222"/>
      <c r="FMA125" s="222"/>
      <c r="FMB125" s="222"/>
      <c r="FMC125" s="222"/>
      <c r="FMD125" s="222"/>
      <c r="FME125" s="222"/>
      <c r="FMF125" s="222"/>
      <c r="FMG125" s="222"/>
      <c r="FMH125" s="222"/>
      <c r="FMI125" s="222"/>
      <c r="FMJ125" s="222"/>
      <c r="FMK125" s="222"/>
      <c r="FML125" s="222"/>
      <c r="FMM125" s="222"/>
      <c r="FMN125" s="222"/>
      <c r="FMO125" s="222"/>
      <c r="FMP125" s="222"/>
      <c r="FMQ125" s="222"/>
      <c r="FMR125" s="222"/>
      <c r="FMS125" s="222"/>
      <c r="FMT125" s="222"/>
      <c r="FMU125" s="222"/>
      <c r="FMV125" s="222"/>
      <c r="FMW125" s="222"/>
      <c r="FMX125" s="222"/>
      <c r="FMY125" s="222"/>
      <c r="FMZ125" s="222"/>
      <c r="FNA125" s="222"/>
      <c r="FNB125" s="222"/>
      <c r="FNC125" s="222"/>
      <c r="FND125" s="222"/>
      <c r="FNE125" s="222"/>
      <c r="FNF125" s="222"/>
      <c r="FNG125" s="222"/>
      <c r="FNH125" s="222"/>
      <c r="FNI125" s="222"/>
      <c r="FNJ125" s="222"/>
      <c r="FNK125" s="222"/>
      <c r="FNL125" s="222"/>
      <c r="FNM125" s="222"/>
      <c r="FNN125" s="222"/>
      <c r="FNO125" s="222"/>
      <c r="FNP125" s="222"/>
      <c r="FNQ125" s="222"/>
      <c r="FNR125" s="222"/>
      <c r="FNS125" s="222"/>
      <c r="FNT125" s="222"/>
      <c r="FNU125" s="222"/>
      <c r="FNV125" s="222"/>
      <c r="FNW125" s="222"/>
      <c r="FNX125" s="222"/>
      <c r="FNY125" s="222"/>
      <c r="FNZ125" s="222"/>
      <c r="FOA125" s="222"/>
      <c r="FOB125" s="222"/>
      <c r="FOC125" s="222"/>
      <c r="FOD125" s="222"/>
      <c r="FOE125" s="222"/>
      <c r="FOF125" s="222"/>
      <c r="FOG125" s="222"/>
      <c r="FOH125" s="222"/>
      <c r="FOI125" s="222"/>
      <c r="FOJ125" s="222"/>
      <c r="FOK125" s="222"/>
      <c r="FOL125" s="222"/>
      <c r="FOM125" s="222"/>
      <c r="FON125" s="222"/>
      <c r="FOO125" s="222"/>
      <c r="FOP125" s="222"/>
      <c r="FOQ125" s="222"/>
      <c r="FOR125" s="222"/>
      <c r="FOS125" s="222"/>
      <c r="FOT125" s="222"/>
      <c r="FOU125" s="222"/>
      <c r="FOV125" s="222"/>
      <c r="FOW125" s="222"/>
      <c r="FOX125" s="222"/>
      <c r="FOY125" s="222"/>
      <c r="FOZ125" s="222"/>
      <c r="FPA125" s="222"/>
      <c r="FPB125" s="222"/>
      <c r="FPC125" s="222"/>
      <c r="FPD125" s="222"/>
      <c r="FPE125" s="222"/>
      <c r="FPF125" s="222"/>
      <c r="FPG125" s="222"/>
      <c r="FPH125" s="222"/>
      <c r="FPI125" s="222"/>
      <c r="FPJ125" s="222"/>
      <c r="FPK125" s="222"/>
      <c r="FPL125" s="222"/>
      <c r="FPM125" s="222"/>
      <c r="FPN125" s="222"/>
      <c r="FPO125" s="222"/>
      <c r="FPP125" s="222"/>
      <c r="FPQ125" s="222"/>
      <c r="FPR125" s="222"/>
      <c r="FPS125" s="222"/>
      <c r="FPT125" s="222"/>
      <c r="FPU125" s="222"/>
      <c r="FPV125" s="222"/>
      <c r="FPW125" s="222"/>
      <c r="FPX125" s="222"/>
      <c r="FPY125" s="222"/>
      <c r="FPZ125" s="222"/>
      <c r="FQA125" s="222"/>
      <c r="FQB125" s="222"/>
      <c r="FQC125" s="222"/>
      <c r="FQD125" s="222"/>
      <c r="FQE125" s="222"/>
      <c r="FQF125" s="222"/>
      <c r="FQG125" s="222"/>
      <c r="FQH125" s="222"/>
      <c r="FQI125" s="222"/>
      <c r="FQJ125" s="222"/>
      <c r="FQK125" s="222"/>
      <c r="FQL125" s="222"/>
      <c r="FQM125" s="222"/>
      <c r="FQN125" s="222"/>
      <c r="FQO125" s="222"/>
      <c r="FQP125" s="222"/>
      <c r="FQQ125" s="222"/>
      <c r="FQR125" s="222"/>
      <c r="FQS125" s="222"/>
      <c r="FQT125" s="222"/>
      <c r="FQU125" s="222"/>
      <c r="FQV125" s="222"/>
      <c r="FQW125" s="222"/>
      <c r="FQX125" s="222"/>
      <c r="FQY125" s="222"/>
      <c r="FQZ125" s="222"/>
      <c r="FRA125" s="222"/>
      <c r="FRB125" s="222"/>
      <c r="FRC125" s="222"/>
      <c r="FRD125" s="222"/>
      <c r="FRE125" s="222"/>
      <c r="FRF125" s="222"/>
      <c r="FRG125" s="222"/>
      <c r="FRH125" s="222"/>
      <c r="FRI125" s="222"/>
      <c r="FRJ125" s="222"/>
      <c r="FRK125" s="222"/>
      <c r="FRL125" s="222"/>
      <c r="FRM125" s="222"/>
      <c r="FRN125" s="222"/>
      <c r="FRO125" s="222"/>
      <c r="FRP125" s="222"/>
      <c r="FRQ125" s="222"/>
      <c r="FRR125" s="222"/>
      <c r="FRS125" s="222"/>
      <c r="FRT125" s="222"/>
      <c r="FRU125" s="222"/>
      <c r="FRV125" s="222"/>
      <c r="FRW125" s="222"/>
      <c r="FRX125" s="222"/>
      <c r="FRY125" s="222"/>
      <c r="FRZ125" s="222"/>
      <c r="FSA125" s="222"/>
      <c r="FSB125" s="222"/>
      <c r="FSC125" s="222"/>
      <c r="FSD125" s="222"/>
      <c r="FSE125" s="222"/>
      <c r="FSF125" s="222"/>
      <c r="FSG125" s="222"/>
      <c r="FSH125" s="222"/>
      <c r="FSI125" s="222"/>
      <c r="FSJ125" s="222"/>
      <c r="FSK125" s="222"/>
      <c r="FSL125" s="222"/>
      <c r="FSM125" s="222"/>
      <c r="FSN125" s="222"/>
      <c r="FSO125" s="222"/>
      <c r="FSP125" s="222"/>
      <c r="FSQ125" s="222"/>
      <c r="FSR125" s="222"/>
      <c r="FSS125" s="222"/>
      <c r="FST125" s="222"/>
      <c r="FSU125" s="222"/>
      <c r="FSV125" s="222"/>
      <c r="FSW125" s="222"/>
      <c r="FSX125" s="222"/>
      <c r="FSY125" s="222"/>
      <c r="FSZ125" s="222"/>
      <c r="FTA125" s="222"/>
      <c r="FTB125" s="222"/>
      <c r="FTC125" s="222"/>
      <c r="FTD125" s="222"/>
      <c r="FTE125" s="222"/>
      <c r="FTF125" s="222"/>
      <c r="FTG125" s="222"/>
      <c r="FTH125" s="222"/>
      <c r="FTI125" s="222"/>
      <c r="FTJ125" s="222"/>
      <c r="FTK125" s="222"/>
      <c r="FTL125" s="222"/>
      <c r="FTM125" s="222"/>
      <c r="FTN125" s="222"/>
      <c r="FTO125" s="222"/>
      <c r="FTP125" s="222"/>
      <c r="FTQ125" s="222"/>
      <c r="FTR125" s="222"/>
      <c r="FTS125" s="222"/>
      <c r="FTT125" s="222"/>
      <c r="FTU125" s="222"/>
      <c r="FTV125" s="222"/>
      <c r="FTW125" s="222"/>
      <c r="FTX125" s="222"/>
      <c r="FTY125" s="222"/>
      <c r="FTZ125" s="222"/>
      <c r="FUA125" s="222"/>
      <c r="FUB125" s="222"/>
      <c r="FUC125" s="222"/>
      <c r="FUD125" s="222"/>
      <c r="FUE125" s="222"/>
      <c r="FUF125" s="222"/>
      <c r="FUG125" s="222"/>
      <c r="FUH125" s="222"/>
      <c r="FUI125" s="222"/>
      <c r="FUJ125" s="222"/>
      <c r="FUK125" s="222"/>
      <c r="FUL125" s="222"/>
      <c r="FUM125" s="222"/>
      <c r="FUN125" s="222"/>
      <c r="FUO125" s="222"/>
      <c r="FUP125" s="222"/>
      <c r="FUQ125" s="222"/>
      <c r="FUR125" s="222"/>
      <c r="FUS125" s="222"/>
      <c r="FUT125" s="222"/>
      <c r="FUU125" s="222"/>
      <c r="FUV125" s="222"/>
      <c r="FUW125" s="222"/>
      <c r="FUX125" s="222"/>
      <c r="FUY125" s="222"/>
      <c r="FUZ125" s="222"/>
      <c r="FVA125" s="222"/>
      <c r="FVB125" s="222"/>
      <c r="FVC125" s="222"/>
      <c r="FVD125" s="222"/>
      <c r="FVE125" s="222"/>
      <c r="FVF125" s="222"/>
      <c r="FVG125" s="222"/>
      <c r="FVH125" s="222"/>
      <c r="FVI125" s="222"/>
      <c r="FVJ125" s="222"/>
      <c r="FVK125" s="222"/>
      <c r="FVL125" s="222"/>
      <c r="FVM125" s="222"/>
      <c r="FVN125" s="222"/>
      <c r="FVO125" s="222"/>
      <c r="FVP125" s="222"/>
      <c r="FVQ125" s="222"/>
      <c r="FVR125" s="222"/>
      <c r="FVS125" s="222"/>
      <c r="FVT125" s="222"/>
      <c r="FVU125" s="222"/>
      <c r="FVV125" s="222"/>
      <c r="FVW125" s="222"/>
      <c r="FVX125" s="222"/>
      <c r="FVY125" s="222"/>
      <c r="FVZ125" s="222"/>
      <c r="FWA125" s="222"/>
      <c r="FWB125" s="222"/>
      <c r="FWC125" s="222"/>
      <c r="FWD125" s="222"/>
      <c r="FWE125" s="222"/>
      <c r="FWF125" s="222"/>
      <c r="FWG125" s="222"/>
      <c r="FWH125" s="222"/>
      <c r="FWI125" s="222"/>
      <c r="FWJ125" s="222"/>
      <c r="FWK125" s="222"/>
      <c r="FWL125" s="222"/>
      <c r="FWM125" s="222"/>
      <c r="FWN125" s="222"/>
      <c r="FWO125" s="222"/>
      <c r="FWP125" s="222"/>
      <c r="FWQ125" s="222"/>
      <c r="FWR125" s="222"/>
      <c r="FWS125" s="222"/>
      <c r="FWT125" s="222"/>
      <c r="FWU125" s="222"/>
      <c r="FWV125" s="222"/>
      <c r="FWW125" s="222"/>
      <c r="FWX125" s="222"/>
      <c r="FWY125" s="222"/>
      <c r="FWZ125" s="222"/>
      <c r="FXA125" s="222"/>
      <c r="FXB125" s="222"/>
      <c r="FXC125" s="222"/>
      <c r="FXD125" s="222"/>
      <c r="FXE125" s="222"/>
      <c r="FXF125" s="222"/>
      <c r="FXG125" s="222"/>
      <c r="FXH125" s="222"/>
      <c r="FXI125" s="222"/>
      <c r="FXJ125" s="222"/>
      <c r="FXK125" s="222"/>
      <c r="FXL125" s="222"/>
      <c r="FXM125" s="222"/>
      <c r="FXN125" s="222"/>
      <c r="FXO125" s="222"/>
      <c r="FXP125" s="222"/>
      <c r="FXQ125" s="222"/>
      <c r="FXR125" s="222"/>
      <c r="FXS125" s="222"/>
      <c r="FXT125" s="222"/>
      <c r="FXU125" s="222"/>
      <c r="FXV125" s="222"/>
      <c r="FXW125" s="222"/>
      <c r="FXX125" s="222"/>
      <c r="FXY125" s="222"/>
      <c r="FXZ125" s="222"/>
      <c r="FYA125" s="222"/>
      <c r="FYB125" s="222"/>
      <c r="FYC125" s="222"/>
      <c r="FYD125" s="222"/>
      <c r="FYE125" s="222"/>
      <c r="FYF125" s="222"/>
      <c r="FYG125" s="222"/>
      <c r="FYH125" s="222"/>
      <c r="FYI125" s="222"/>
      <c r="FYJ125" s="222"/>
      <c r="FYK125" s="222"/>
      <c r="FYL125" s="222"/>
      <c r="FYM125" s="222"/>
      <c r="FYN125" s="222"/>
      <c r="FYO125" s="222"/>
      <c r="FYP125" s="222"/>
      <c r="FYQ125" s="222"/>
      <c r="FYR125" s="222"/>
      <c r="FYS125" s="222"/>
      <c r="FYT125" s="222"/>
      <c r="FYU125" s="222"/>
      <c r="FYV125" s="222"/>
      <c r="FYW125" s="222"/>
      <c r="FYX125" s="222"/>
      <c r="FYY125" s="222"/>
      <c r="FYZ125" s="222"/>
      <c r="FZA125" s="222"/>
      <c r="FZB125" s="222"/>
      <c r="FZC125" s="222"/>
      <c r="FZD125" s="222"/>
      <c r="FZE125" s="222"/>
      <c r="FZF125" s="222"/>
      <c r="FZG125" s="222"/>
      <c r="FZH125" s="222"/>
      <c r="FZI125" s="222"/>
      <c r="FZJ125" s="222"/>
      <c r="FZK125" s="222"/>
      <c r="FZL125" s="222"/>
      <c r="FZM125" s="222"/>
      <c r="FZN125" s="222"/>
      <c r="FZO125" s="222"/>
      <c r="FZP125" s="222"/>
      <c r="FZQ125" s="222"/>
      <c r="FZR125" s="222"/>
      <c r="FZS125" s="222"/>
      <c r="FZT125" s="222"/>
      <c r="FZU125" s="222"/>
      <c r="FZV125" s="222"/>
      <c r="FZW125" s="222"/>
      <c r="FZX125" s="222"/>
      <c r="FZY125" s="222"/>
      <c r="FZZ125" s="222"/>
      <c r="GAA125" s="222"/>
      <c r="GAB125" s="222"/>
      <c r="GAC125" s="222"/>
      <c r="GAD125" s="222"/>
      <c r="GAE125" s="222"/>
      <c r="GAF125" s="222"/>
      <c r="GAG125" s="222"/>
      <c r="GAH125" s="222"/>
      <c r="GAI125" s="222"/>
      <c r="GAJ125" s="222"/>
      <c r="GAK125" s="222"/>
      <c r="GAL125" s="222"/>
      <c r="GAM125" s="222"/>
      <c r="GAN125" s="222"/>
      <c r="GAO125" s="222"/>
      <c r="GAP125" s="222"/>
      <c r="GAQ125" s="222"/>
      <c r="GAR125" s="222"/>
      <c r="GAS125" s="222"/>
      <c r="GAT125" s="222"/>
      <c r="GAU125" s="222"/>
      <c r="GAV125" s="222"/>
      <c r="GAW125" s="222"/>
      <c r="GAX125" s="222"/>
      <c r="GAY125" s="222"/>
      <c r="GAZ125" s="222"/>
      <c r="GBA125" s="222"/>
      <c r="GBB125" s="222"/>
      <c r="GBC125" s="222"/>
      <c r="GBD125" s="222"/>
      <c r="GBE125" s="222"/>
      <c r="GBF125" s="222"/>
      <c r="GBG125" s="222"/>
      <c r="GBH125" s="222"/>
      <c r="GBI125" s="222"/>
      <c r="GBJ125" s="222"/>
      <c r="GBK125" s="222"/>
      <c r="GBL125" s="222"/>
      <c r="GBM125" s="222"/>
      <c r="GBN125" s="222"/>
      <c r="GBO125" s="222"/>
      <c r="GBP125" s="222"/>
      <c r="GBQ125" s="222"/>
      <c r="GBR125" s="222"/>
      <c r="GBS125" s="222"/>
      <c r="GBT125" s="222"/>
      <c r="GBU125" s="222"/>
      <c r="GBV125" s="222"/>
      <c r="GBW125" s="222"/>
      <c r="GBX125" s="222"/>
      <c r="GBY125" s="222"/>
      <c r="GBZ125" s="222"/>
      <c r="GCA125" s="222"/>
      <c r="GCB125" s="222"/>
      <c r="GCC125" s="222"/>
      <c r="GCD125" s="222"/>
      <c r="GCE125" s="222"/>
      <c r="GCF125" s="222"/>
      <c r="GCG125" s="222"/>
      <c r="GCH125" s="222"/>
      <c r="GCI125" s="222"/>
      <c r="GCJ125" s="222"/>
      <c r="GCK125" s="222"/>
      <c r="GCL125" s="222"/>
      <c r="GCM125" s="222"/>
      <c r="GCN125" s="222"/>
      <c r="GCO125" s="222"/>
      <c r="GCP125" s="222"/>
      <c r="GCQ125" s="222"/>
      <c r="GCR125" s="222"/>
      <c r="GCS125" s="222"/>
      <c r="GCT125" s="222"/>
      <c r="GCU125" s="222"/>
      <c r="GCV125" s="222"/>
      <c r="GCW125" s="222"/>
      <c r="GCX125" s="222"/>
      <c r="GCY125" s="222"/>
      <c r="GCZ125" s="222"/>
      <c r="GDA125" s="222"/>
      <c r="GDB125" s="222"/>
      <c r="GDC125" s="222"/>
      <c r="GDD125" s="222"/>
      <c r="GDE125" s="222"/>
      <c r="GDF125" s="222"/>
      <c r="GDG125" s="222"/>
      <c r="GDH125" s="222"/>
      <c r="GDI125" s="222"/>
      <c r="GDJ125" s="222"/>
      <c r="GDK125" s="222"/>
      <c r="GDL125" s="222"/>
      <c r="GDM125" s="222"/>
      <c r="GDN125" s="222"/>
      <c r="GDO125" s="222"/>
      <c r="GDP125" s="222"/>
      <c r="GDQ125" s="222"/>
      <c r="GDR125" s="222"/>
      <c r="GDS125" s="222"/>
      <c r="GDT125" s="222"/>
      <c r="GDU125" s="222"/>
      <c r="GDV125" s="222"/>
      <c r="GDW125" s="222"/>
      <c r="GDX125" s="222"/>
      <c r="GDY125" s="222"/>
      <c r="GDZ125" s="222"/>
      <c r="GEA125" s="222"/>
      <c r="GEB125" s="222"/>
      <c r="GEC125" s="222"/>
      <c r="GED125" s="222"/>
      <c r="GEE125" s="222"/>
      <c r="GEF125" s="222"/>
      <c r="GEG125" s="222"/>
      <c r="GEH125" s="222"/>
      <c r="GEI125" s="222"/>
      <c r="GEJ125" s="222"/>
      <c r="GEK125" s="222"/>
      <c r="GEL125" s="222"/>
      <c r="GEM125" s="222"/>
      <c r="GEN125" s="222"/>
      <c r="GEO125" s="222"/>
      <c r="GEP125" s="222"/>
      <c r="GEQ125" s="222"/>
      <c r="GER125" s="222"/>
      <c r="GES125" s="222"/>
      <c r="GET125" s="222"/>
      <c r="GEU125" s="222"/>
      <c r="GEV125" s="222"/>
      <c r="GEW125" s="222"/>
      <c r="GEX125" s="222"/>
      <c r="GEY125" s="222"/>
      <c r="GEZ125" s="222"/>
      <c r="GFA125" s="222"/>
      <c r="GFB125" s="222"/>
      <c r="GFC125" s="222"/>
      <c r="GFD125" s="222"/>
      <c r="GFE125" s="222"/>
      <c r="GFF125" s="222"/>
      <c r="GFG125" s="222"/>
      <c r="GFH125" s="222"/>
      <c r="GFI125" s="222"/>
      <c r="GFJ125" s="222"/>
      <c r="GFK125" s="222"/>
      <c r="GFL125" s="222"/>
      <c r="GFM125" s="222"/>
      <c r="GFN125" s="222"/>
      <c r="GFO125" s="222"/>
      <c r="GFP125" s="222"/>
      <c r="GFQ125" s="222"/>
      <c r="GFR125" s="222"/>
      <c r="GFS125" s="222"/>
      <c r="GFT125" s="222"/>
      <c r="GFU125" s="222"/>
      <c r="GFV125" s="222"/>
      <c r="GFW125" s="222"/>
      <c r="GFX125" s="222"/>
      <c r="GFY125" s="222"/>
      <c r="GFZ125" s="222"/>
      <c r="GGA125" s="222"/>
      <c r="GGB125" s="222"/>
      <c r="GGC125" s="222"/>
      <c r="GGD125" s="222"/>
      <c r="GGE125" s="222"/>
      <c r="GGF125" s="222"/>
      <c r="GGG125" s="222"/>
      <c r="GGH125" s="222"/>
      <c r="GGI125" s="222"/>
      <c r="GGJ125" s="222"/>
      <c r="GGK125" s="222"/>
      <c r="GGL125" s="222"/>
      <c r="GGM125" s="222"/>
      <c r="GGN125" s="222"/>
      <c r="GGO125" s="222"/>
      <c r="GGP125" s="222"/>
      <c r="GGQ125" s="222"/>
      <c r="GGR125" s="222"/>
      <c r="GGS125" s="222"/>
      <c r="GGT125" s="222"/>
      <c r="GGU125" s="222"/>
      <c r="GGV125" s="222"/>
      <c r="GGW125" s="222"/>
      <c r="GGX125" s="222"/>
      <c r="GGY125" s="222"/>
      <c r="GGZ125" s="222"/>
      <c r="GHA125" s="222"/>
      <c r="GHB125" s="222"/>
      <c r="GHC125" s="222"/>
      <c r="GHD125" s="222"/>
      <c r="GHE125" s="222"/>
      <c r="GHF125" s="222"/>
      <c r="GHG125" s="222"/>
      <c r="GHH125" s="222"/>
      <c r="GHI125" s="222"/>
      <c r="GHJ125" s="222"/>
      <c r="GHK125" s="222"/>
      <c r="GHL125" s="222"/>
      <c r="GHM125" s="222"/>
      <c r="GHN125" s="222"/>
      <c r="GHO125" s="222"/>
      <c r="GHP125" s="222"/>
      <c r="GHQ125" s="222"/>
      <c r="GHR125" s="222"/>
      <c r="GHS125" s="222"/>
      <c r="GHT125" s="222"/>
      <c r="GHU125" s="222"/>
      <c r="GHV125" s="222"/>
      <c r="GHW125" s="222"/>
      <c r="GHX125" s="222"/>
      <c r="GHY125" s="222"/>
      <c r="GHZ125" s="222"/>
      <c r="GIA125" s="222"/>
      <c r="GIB125" s="222"/>
      <c r="GIC125" s="222"/>
      <c r="GID125" s="222"/>
      <c r="GIE125" s="222"/>
      <c r="GIF125" s="222"/>
      <c r="GIG125" s="222"/>
      <c r="GIH125" s="222"/>
      <c r="GII125" s="222"/>
      <c r="GIJ125" s="222"/>
      <c r="GIK125" s="222"/>
      <c r="GIL125" s="222"/>
      <c r="GIM125" s="222"/>
      <c r="GIN125" s="222"/>
      <c r="GIO125" s="222"/>
      <c r="GIP125" s="222"/>
      <c r="GIQ125" s="222"/>
      <c r="GIR125" s="222"/>
      <c r="GIS125" s="222"/>
      <c r="GIT125" s="222"/>
      <c r="GIU125" s="222"/>
      <c r="GIV125" s="222"/>
      <c r="GIW125" s="222"/>
      <c r="GIX125" s="222"/>
      <c r="GIY125" s="222"/>
      <c r="GIZ125" s="222"/>
      <c r="GJA125" s="222"/>
      <c r="GJB125" s="222"/>
      <c r="GJC125" s="222"/>
      <c r="GJD125" s="222"/>
      <c r="GJE125" s="222"/>
      <c r="GJF125" s="222"/>
      <c r="GJG125" s="222"/>
      <c r="GJH125" s="222"/>
      <c r="GJI125" s="222"/>
      <c r="GJJ125" s="222"/>
      <c r="GJK125" s="222"/>
      <c r="GJL125" s="222"/>
      <c r="GJM125" s="222"/>
      <c r="GJN125" s="222"/>
      <c r="GJO125" s="222"/>
      <c r="GJP125" s="222"/>
      <c r="GJQ125" s="222"/>
      <c r="GJR125" s="222"/>
      <c r="GJS125" s="222"/>
      <c r="GJT125" s="222"/>
      <c r="GJU125" s="222"/>
      <c r="GJV125" s="222"/>
      <c r="GJW125" s="222"/>
      <c r="GJX125" s="222"/>
      <c r="GJY125" s="222"/>
      <c r="GJZ125" s="222"/>
      <c r="GKA125" s="222"/>
      <c r="GKB125" s="222"/>
      <c r="GKC125" s="222"/>
      <c r="GKD125" s="222"/>
      <c r="GKE125" s="222"/>
      <c r="GKF125" s="222"/>
      <c r="GKG125" s="222"/>
      <c r="GKH125" s="222"/>
      <c r="GKI125" s="222"/>
      <c r="GKJ125" s="222"/>
      <c r="GKK125" s="222"/>
      <c r="GKL125" s="222"/>
      <c r="GKM125" s="222"/>
      <c r="GKN125" s="222"/>
      <c r="GKO125" s="222"/>
      <c r="GKP125" s="222"/>
      <c r="GKQ125" s="222"/>
      <c r="GKR125" s="222"/>
      <c r="GKS125" s="222"/>
      <c r="GKT125" s="222"/>
      <c r="GKU125" s="222"/>
      <c r="GKV125" s="222"/>
      <c r="GKW125" s="222"/>
      <c r="GKX125" s="222"/>
      <c r="GKY125" s="222"/>
      <c r="GKZ125" s="222"/>
      <c r="GLA125" s="222"/>
      <c r="GLB125" s="222"/>
      <c r="GLC125" s="222"/>
      <c r="GLD125" s="222"/>
      <c r="GLE125" s="222"/>
      <c r="GLF125" s="222"/>
      <c r="GLG125" s="222"/>
      <c r="GLH125" s="222"/>
      <c r="GLI125" s="222"/>
      <c r="GLJ125" s="222"/>
      <c r="GLK125" s="222"/>
      <c r="GLL125" s="222"/>
      <c r="GLM125" s="222"/>
      <c r="GLN125" s="222"/>
      <c r="GLO125" s="222"/>
      <c r="GLP125" s="222"/>
      <c r="GLQ125" s="222"/>
      <c r="GLR125" s="222"/>
      <c r="GLS125" s="222"/>
      <c r="GLT125" s="222"/>
      <c r="GLU125" s="222"/>
      <c r="GLV125" s="222"/>
      <c r="GLW125" s="222"/>
      <c r="GLX125" s="222"/>
      <c r="GLY125" s="222"/>
      <c r="GLZ125" s="222"/>
      <c r="GMA125" s="222"/>
      <c r="GMB125" s="222"/>
      <c r="GMC125" s="222"/>
      <c r="GMD125" s="222"/>
      <c r="GME125" s="222"/>
      <c r="GMF125" s="222"/>
      <c r="GMG125" s="222"/>
      <c r="GMH125" s="222"/>
      <c r="GMI125" s="222"/>
      <c r="GMJ125" s="222"/>
      <c r="GMK125" s="222"/>
      <c r="GML125" s="222"/>
      <c r="GMM125" s="222"/>
      <c r="GMN125" s="222"/>
      <c r="GMO125" s="222"/>
      <c r="GMP125" s="222"/>
      <c r="GMQ125" s="222"/>
      <c r="GMR125" s="222"/>
      <c r="GMS125" s="222"/>
      <c r="GMT125" s="222"/>
      <c r="GMU125" s="222"/>
      <c r="GMV125" s="222"/>
      <c r="GMW125" s="222"/>
      <c r="GMX125" s="222"/>
      <c r="GMY125" s="222"/>
      <c r="GMZ125" s="222"/>
      <c r="GNA125" s="222"/>
      <c r="GNB125" s="222"/>
      <c r="GNC125" s="222"/>
      <c r="GND125" s="222"/>
      <c r="GNE125" s="222"/>
      <c r="GNF125" s="222"/>
      <c r="GNG125" s="222"/>
      <c r="GNH125" s="222"/>
      <c r="GNI125" s="222"/>
      <c r="GNJ125" s="222"/>
      <c r="GNK125" s="222"/>
      <c r="GNL125" s="222"/>
      <c r="GNM125" s="222"/>
      <c r="GNN125" s="222"/>
      <c r="GNO125" s="222"/>
      <c r="GNP125" s="222"/>
      <c r="GNQ125" s="222"/>
      <c r="GNR125" s="222"/>
      <c r="GNS125" s="222"/>
      <c r="GNT125" s="222"/>
      <c r="GNU125" s="222"/>
      <c r="GNV125" s="222"/>
      <c r="GNW125" s="222"/>
      <c r="GNX125" s="222"/>
      <c r="GNY125" s="222"/>
      <c r="GNZ125" s="222"/>
      <c r="GOA125" s="222"/>
      <c r="GOB125" s="222"/>
      <c r="GOC125" s="222"/>
      <c r="GOD125" s="222"/>
      <c r="GOE125" s="222"/>
      <c r="GOF125" s="222"/>
      <c r="GOG125" s="222"/>
      <c r="GOH125" s="222"/>
      <c r="GOI125" s="222"/>
      <c r="GOJ125" s="222"/>
      <c r="GOK125" s="222"/>
      <c r="GOL125" s="222"/>
      <c r="GOM125" s="222"/>
      <c r="GON125" s="222"/>
      <c r="GOO125" s="222"/>
      <c r="GOP125" s="222"/>
      <c r="GOQ125" s="222"/>
      <c r="GOR125" s="222"/>
      <c r="GOS125" s="222"/>
      <c r="GOT125" s="222"/>
      <c r="GOU125" s="222"/>
      <c r="GOV125" s="222"/>
      <c r="GOW125" s="222"/>
      <c r="GOX125" s="222"/>
      <c r="GOY125" s="222"/>
      <c r="GOZ125" s="222"/>
      <c r="GPA125" s="222"/>
      <c r="GPB125" s="222"/>
      <c r="GPC125" s="222"/>
      <c r="GPD125" s="222"/>
      <c r="GPE125" s="222"/>
      <c r="GPF125" s="222"/>
      <c r="GPG125" s="222"/>
      <c r="GPH125" s="222"/>
      <c r="GPI125" s="222"/>
      <c r="GPJ125" s="222"/>
      <c r="GPK125" s="222"/>
      <c r="GPL125" s="222"/>
      <c r="GPM125" s="222"/>
      <c r="GPN125" s="222"/>
      <c r="GPO125" s="222"/>
      <c r="GPP125" s="222"/>
      <c r="GPQ125" s="222"/>
      <c r="GPR125" s="222"/>
      <c r="GPS125" s="222"/>
      <c r="GPT125" s="222"/>
      <c r="GPU125" s="222"/>
      <c r="GPV125" s="222"/>
      <c r="GPW125" s="222"/>
      <c r="GPX125" s="222"/>
      <c r="GPY125" s="222"/>
      <c r="GPZ125" s="222"/>
      <c r="GQA125" s="222"/>
      <c r="GQB125" s="222"/>
      <c r="GQC125" s="222"/>
      <c r="GQD125" s="222"/>
      <c r="GQE125" s="222"/>
      <c r="GQF125" s="222"/>
      <c r="GQG125" s="222"/>
      <c r="GQH125" s="222"/>
      <c r="GQI125" s="222"/>
      <c r="GQJ125" s="222"/>
      <c r="GQK125" s="222"/>
      <c r="GQL125" s="222"/>
      <c r="GQM125" s="222"/>
      <c r="GQN125" s="222"/>
      <c r="GQO125" s="222"/>
      <c r="GQP125" s="222"/>
      <c r="GQQ125" s="222"/>
      <c r="GQR125" s="222"/>
      <c r="GQS125" s="222"/>
      <c r="GQT125" s="222"/>
      <c r="GQU125" s="222"/>
      <c r="GQV125" s="222"/>
      <c r="GQW125" s="222"/>
      <c r="GQX125" s="222"/>
      <c r="GQY125" s="222"/>
      <c r="GQZ125" s="222"/>
      <c r="GRA125" s="222"/>
      <c r="GRB125" s="222"/>
      <c r="GRC125" s="222"/>
      <c r="GRD125" s="222"/>
      <c r="GRE125" s="222"/>
      <c r="GRF125" s="222"/>
      <c r="GRG125" s="222"/>
      <c r="GRH125" s="222"/>
      <c r="GRI125" s="222"/>
      <c r="GRJ125" s="222"/>
      <c r="GRK125" s="222"/>
      <c r="GRL125" s="222"/>
      <c r="GRM125" s="222"/>
      <c r="GRN125" s="222"/>
      <c r="GRO125" s="222"/>
      <c r="GRP125" s="222"/>
      <c r="GRQ125" s="222"/>
      <c r="GRR125" s="222"/>
      <c r="GRS125" s="222"/>
      <c r="GRT125" s="222"/>
      <c r="GRU125" s="222"/>
      <c r="GRV125" s="222"/>
      <c r="GRW125" s="222"/>
      <c r="GRX125" s="222"/>
      <c r="GRY125" s="222"/>
      <c r="GRZ125" s="222"/>
      <c r="GSA125" s="222"/>
      <c r="GSB125" s="222"/>
      <c r="GSC125" s="222"/>
      <c r="GSD125" s="222"/>
      <c r="GSE125" s="222"/>
      <c r="GSF125" s="222"/>
      <c r="GSG125" s="222"/>
      <c r="GSH125" s="222"/>
      <c r="GSI125" s="222"/>
      <c r="GSJ125" s="222"/>
      <c r="GSK125" s="222"/>
      <c r="GSL125" s="222"/>
      <c r="GSM125" s="222"/>
      <c r="GSN125" s="222"/>
      <c r="GSO125" s="222"/>
      <c r="GSP125" s="222"/>
      <c r="GSQ125" s="222"/>
      <c r="GSR125" s="222"/>
      <c r="GSS125" s="222"/>
      <c r="GST125" s="222"/>
      <c r="GSU125" s="222"/>
      <c r="GSV125" s="222"/>
      <c r="GSW125" s="222"/>
      <c r="GSX125" s="222"/>
      <c r="GSY125" s="222"/>
      <c r="GSZ125" s="222"/>
      <c r="GTA125" s="222"/>
      <c r="GTB125" s="222"/>
      <c r="GTC125" s="222"/>
      <c r="GTD125" s="222"/>
      <c r="GTE125" s="222"/>
      <c r="GTF125" s="222"/>
      <c r="GTG125" s="222"/>
      <c r="GTH125" s="222"/>
      <c r="GTI125" s="222"/>
      <c r="GTJ125" s="222"/>
      <c r="GTK125" s="222"/>
      <c r="GTL125" s="222"/>
      <c r="GTM125" s="222"/>
      <c r="GTN125" s="222"/>
      <c r="GTO125" s="222"/>
      <c r="GTP125" s="222"/>
      <c r="GTQ125" s="222"/>
      <c r="GTR125" s="222"/>
      <c r="GTS125" s="222"/>
      <c r="GTT125" s="222"/>
      <c r="GTU125" s="222"/>
      <c r="GTV125" s="222"/>
      <c r="GTW125" s="222"/>
      <c r="GTX125" s="222"/>
      <c r="GTY125" s="222"/>
      <c r="GTZ125" s="222"/>
      <c r="GUA125" s="222"/>
      <c r="GUB125" s="222"/>
      <c r="GUC125" s="222"/>
      <c r="GUD125" s="222"/>
      <c r="GUE125" s="222"/>
      <c r="GUF125" s="222"/>
      <c r="GUG125" s="222"/>
      <c r="GUH125" s="222"/>
      <c r="GUI125" s="222"/>
      <c r="GUJ125" s="222"/>
      <c r="GUK125" s="222"/>
      <c r="GUL125" s="222"/>
      <c r="GUM125" s="222"/>
      <c r="GUN125" s="222"/>
      <c r="GUO125" s="222"/>
      <c r="GUP125" s="222"/>
      <c r="GUQ125" s="222"/>
      <c r="GUR125" s="222"/>
      <c r="GUS125" s="222"/>
      <c r="GUT125" s="222"/>
      <c r="GUU125" s="222"/>
      <c r="GUV125" s="222"/>
      <c r="GUW125" s="222"/>
      <c r="GUX125" s="222"/>
      <c r="GUY125" s="222"/>
      <c r="GUZ125" s="222"/>
      <c r="GVA125" s="222"/>
      <c r="GVB125" s="222"/>
      <c r="GVC125" s="222"/>
      <c r="GVD125" s="222"/>
      <c r="GVE125" s="222"/>
      <c r="GVF125" s="222"/>
      <c r="GVG125" s="222"/>
      <c r="GVH125" s="222"/>
      <c r="GVI125" s="222"/>
      <c r="GVJ125" s="222"/>
      <c r="GVK125" s="222"/>
      <c r="GVL125" s="222"/>
      <c r="GVM125" s="222"/>
      <c r="GVN125" s="222"/>
      <c r="GVO125" s="222"/>
      <c r="GVP125" s="222"/>
      <c r="GVQ125" s="222"/>
      <c r="GVR125" s="222"/>
      <c r="GVS125" s="222"/>
      <c r="GVT125" s="222"/>
      <c r="GVU125" s="222"/>
      <c r="GVV125" s="222"/>
      <c r="GVW125" s="222"/>
      <c r="GVX125" s="222"/>
      <c r="GVY125" s="222"/>
      <c r="GVZ125" s="222"/>
      <c r="GWA125" s="222"/>
      <c r="GWB125" s="222"/>
      <c r="GWC125" s="222"/>
      <c r="GWD125" s="222"/>
      <c r="GWE125" s="222"/>
      <c r="GWF125" s="222"/>
      <c r="GWG125" s="222"/>
      <c r="GWH125" s="222"/>
      <c r="GWI125" s="222"/>
      <c r="GWJ125" s="222"/>
      <c r="GWK125" s="222"/>
      <c r="GWL125" s="222"/>
      <c r="GWM125" s="222"/>
      <c r="GWN125" s="222"/>
      <c r="GWO125" s="222"/>
      <c r="GWP125" s="222"/>
      <c r="GWQ125" s="222"/>
      <c r="GWR125" s="222"/>
      <c r="GWS125" s="222"/>
      <c r="GWT125" s="222"/>
      <c r="GWU125" s="222"/>
      <c r="GWV125" s="222"/>
      <c r="GWW125" s="222"/>
      <c r="GWX125" s="222"/>
      <c r="GWY125" s="222"/>
      <c r="GWZ125" s="222"/>
      <c r="GXA125" s="222"/>
      <c r="GXB125" s="222"/>
      <c r="GXC125" s="222"/>
      <c r="GXD125" s="222"/>
      <c r="GXE125" s="222"/>
      <c r="GXF125" s="222"/>
      <c r="GXG125" s="222"/>
      <c r="GXH125" s="222"/>
      <c r="GXI125" s="222"/>
      <c r="GXJ125" s="222"/>
      <c r="GXK125" s="222"/>
      <c r="GXL125" s="222"/>
      <c r="GXM125" s="222"/>
      <c r="GXN125" s="222"/>
      <c r="GXO125" s="222"/>
      <c r="GXP125" s="222"/>
      <c r="GXQ125" s="222"/>
      <c r="GXR125" s="222"/>
      <c r="GXS125" s="222"/>
      <c r="GXT125" s="222"/>
      <c r="GXU125" s="222"/>
      <c r="GXV125" s="222"/>
      <c r="GXW125" s="222"/>
      <c r="GXX125" s="222"/>
      <c r="GXY125" s="222"/>
      <c r="GXZ125" s="222"/>
      <c r="GYA125" s="222"/>
      <c r="GYB125" s="222"/>
      <c r="GYC125" s="222"/>
      <c r="GYD125" s="222"/>
      <c r="GYE125" s="222"/>
      <c r="GYF125" s="222"/>
      <c r="GYG125" s="222"/>
      <c r="GYH125" s="222"/>
      <c r="GYI125" s="222"/>
      <c r="GYJ125" s="222"/>
      <c r="GYK125" s="222"/>
      <c r="GYL125" s="222"/>
      <c r="GYM125" s="222"/>
      <c r="GYN125" s="222"/>
      <c r="GYO125" s="222"/>
      <c r="GYP125" s="222"/>
      <c r="GYQ125" s="222"/>
      <c r="GYR125" s="222"/>
      <c r="GYS125" s="222"/>
      <c r="GYT125" s="222"/>
      <c r="GYU125" s="222"/>
      <c r="GYV125" s="222"/>
      <c r="GYW125" s="222"/>
      <c r="GYX125" s="222"/>
      <c r="GYY125" s="222"/>
      <c r="GYZ125" s="222"/>
      <c r="GZA125" s="222"/>
      <c r="GZB125" s="222"/>
      <c r="GZC125" s="222"/>
      <c r="GZD125" s="222"/>
      <c r="GZE125" s="222"/>
      <c r="GZF125" s="222"/>
      <c r="GZG125" s="222"/>
      <c r="GZH125" s="222"/>
      <c r="GZI125" s="222"/>
      <c r="GZJ125" s="222"/>
      <c r="GZK125" s="222"/>
      <c r="GZL125" s="222"/>
      <c r="GZM125" s="222"/>
      <c r="GZN125" s="222"/>
      <c r="GZO125" s="222"/>
      <c r="GZP125" s="222"/>
      <c r="GZQ125" s="222"/>
      <c r="GZR125" s="222"/>
      <c r="GZS125" s="222"/>
      <c r="GZT125" s="222"/>
      <c r="GZU125" s="222"/>
      <c r="GZV125" s="222"/>
      <c r="GZW125" s="222"/>
      <c r="GZX125" s="222"/>
      <c r="GZY125" s="222"/>
      <c r="GZZ125" s="222"/>
      <c r="HAA125" s="222"/>
      <c r="HAB125" s="222"/>
      <c r="HAC125" s="222"/>
      <c r="HAD125" s="222"/>
      <c r="HAE125" s="222"/>
      <c r="HAF125" s="222"/>
      <c r="HAG125" s="222"/>
      <c r="HAH125" s="222"/>
      <c r="HAI125" s="222"/>
      <c r="HAJ125" s="222"/>
      <c r="HAK125" s="222"/>
      <c r="HAL125" s="222"/>
      <c r="HAM125" s="222"/>
      <c r="HAN125" s="222"/>
      <c r="HAO125" s="222"/>
      <c r="HAP125" s="222"/>
      <c r="HAQ125" s="222"/>
      <c r="HAR125" s="222"/>
      <c r="HAS125" s="222"/>
      <c r="HAT125" s="222"/>
      <c r="HAU125" s="222"/>
      <c r="HAV125" s="222"/>
      <c r="HAW125" s="222"/>
      <c r="HAX125" s="222"/>
      <c r="HAY125" s="222"/>
      <c r="HAZ125" s="222"/>
      <c r="HBA125" s="222"/>
      <c r="HBB125" s="222"/>
      <c r="HBC125" s="222"/>
      <c r="HBD125" s="222"/>
      <c r="HBE125" s="222"/>
      <c r="HBF125" s="222"/>
      <c r="HBG125" s="222"/>
      <c r="HBH125" s="222"/>
      <c r="HBI125" s="222"/>
      <c r="HBJ125" s="222"/>
      <c r="HBK125" s="222"/>
      <c r="HBL125" s="222"/>
      <c r="HBM125" s="222"/>
      <c r="HBN125" s="222"/>
      <c r="HBO125" s="222"/>
      <c r="HBP125" s="222"/>
      <c r="HBQ125" s="222"/>
      <c r="HBR125" s="222"/>
      <c r="HBS125" s="222"/>
      <c r="HBT125" s="222"/>
      <c r="HBU125" s="222"/>
      <c r="HBV125" s="222"/>
      <c r="HBW125" s="222"/>
      <c r="HBX125" s="222"/>
      <c r="HBY125" s="222"/>
      <c r="HBZ125" s="222"/>
      <c r="HCA125" s="222"/>
      <c r="HCB125" s="222"/>
      <c r="HCC125" s="222"/>
      <c r="HCD125" s="222"/>
      <c r="HCE125" s="222"/>
      <c r="HCF125" s="222"/>
      <c r="HCG125" s="222"/>
      <c r="HCH125" s="222"/>
      <c r="HCI125" s="222"/>
      <c r="HCJ125" s="222"/>
      <c r="HCK125" s="222"/>
      <c r="HCL125" s="222"/>
      <c r="HCM125" s="222"/>
      <c r="HCN125" s="222"/>
      <c r="HCO125" s="222"/>
      <c r="HCP125" s="222"/>
      <c r="HCQ125" s="222"/>
      <c r="HCR125" s="222"/>
      <c r="HCS125" s="222"/>
      <c r="HCT125" s="222"/>
      <c r="HCU125" s="222"/>
      <c r="HCV125" s="222"/>
      <c r="HCW125" s="222"/>
      <c r="HCX125" s="222"/>
      <c r="HCY125" s="222"/>
      <c r="HCZ125" s="222"/>
      <c r="HDA125" s="222"/>
      <c r="HDB125" s="222"/>
      <c r="HDC125" s="222"/>
      <c r="HDD125" s="222"/>
      <c r="HDE125" s="222"/>
      <c r="HDF125" s="222"/>
      <c r="HDG125" s="222"/>
      <c r="HDH125" s="222"/>
      <c r="HDI125" s="222"/>
      <c r="HDJ125" s="222"/>
      <c r="HDK125" s="222"/>
      <c r="HDL125" s="222"/>
      <c r="HDM125" s="222"/>
      <c r="HDN125" s="222"/>
      <c r="HDO125" s="222"/>
      <c r="HDP125" s="222"/>
      <c r="HDQ125" s="222"/>
      <c r="HDR125" s="222"/>
      <c r="HDS125" s="222"/>
      <c r="HDT125" s="222"/>
      <c r="HDU125" s="222"/>
      <c r="HDV125" s="222"/>
      <c r="HDW125" s="222"/>
      <c r="HDX125" s="222"/>
      <c r="HDY125" s="222"/>
      <c r="HDZ125" s="222"/>
      <c r="HEA125" s="222"/>
      <c r="HEB125" s="222"/>
      <c r="HEC125" s="222"/>
      <c r="HED125" s="222"/>
      <c r="HEE125" s="222"/>
      <c r="HEF125" s="222"/>
      <c r="HEG125" s="222"/>
      <c r="HEH125" s="222"/>
      <c r="HEI125" s="222"/>
      <c r="HEJ125" s="222"/>
      <c r="HEK125" s="222"/>
      <c r="HEL125" s="222"/>
      <c r="HEM125" s="222"/>
      <c r="HEN125" s="222"/>
      <c r="HEO125" s="222"/>
      <c r="HEP125" s="222"/>
      <c r="HEQ125" s="222"/>
      <c r="HER125" s="222"/>
      <c r="HES125" s="222"/>
      <c r="HET125" s="222"/>
      <c r="HEU125" s="222"/>
      <c r="HEV125" s="222"/>
      <c r="HEW125" s="222"/>
      <c r="HEX125" s="222"/>
      <c r="HEY125" s="222"/>
      <c r="HEZ125" s="222"/>
      <c r="HFA125" s="222"/>
      <c r="HFB125" s="222"/>
      <c r="HFC125" s="222"/>
      <c r="HFD125" s="222"/>
      <c r="HFE125" s="222"/>
      <c r="HFF125" s="222"/>
      <c r="HFG125" s="222"/>
      <c r="HFH125" s="222"/>
      <c r="HFI125" s="222"/>
      <c r="HFJ125" s="222"/>
      <c r="HFK125" s="222"/>
      <c r="HFL125" s="222"/>
      <c r="HFM125" s="222"/>
      <c r="HFN125" s="222"/>
      <c r="HFO125" s="222"/>
      <c r="HFP125" s="222"/>
      <c r="HFQ125" s="222"/>
      <c r="HFR125" s="222"/>
      <c r="HFS125" s="222"/>
      <c r="HFT125" s="222"/>
      <c r="HFU125" s="222"/>
      <c r="HFV125" s="222"/>
      <c r="HFW125" s="222"/>
      <c r="HFX125" s="222"/>
      <c r="HFY125" s="222"/>
      <c r="HFZ125" s="222"/>
      <c r="HGA125" s="222"/>
      <c r="HGB125" s="222"/>
      <c r="HGC125" s="222"/>
      <c r="HGD125" s="222"/>
      <c r="HGE125" s="222"/>
      <c r="HGF125" s="222"/>
      <c r="HGG125" s="222"/>
      <c r="HGH125" s="222"/>
      <c r="HGI125" s="222"/>
      <c r="HGJ125" s="222"/>
      <c r="HGK125" s="222"/>
      <c r="HGL125" s="222"/>
      <c r="HGM125" s="222"/>
      <c r="HGN125" s="222"/>
      <c r="HGO125" s="222"/>
      <c r="HGP125" s="222"/>
      <c r="HGQ125" s="222"/>
      <c r="HGR125" s="222"/>
      <c r="HGS125" s="222"/>
      <c r="HGT125" s="222"/>
      <c r="HGU125" s="222"/>
      <c r="HGV125" s="222"/>
      <c r="HGW125" s="222"/>
      <c r="HGX125" s="222"/>
      <c r="HGY125" s="222"/>
      <c r="HGZ125" s="222"/>
      <c r="HHA125" s="222"/>
      <c r="HHB125" s="222"/>
      <c r="HHC125" s="222"/>
      <c r="HHD125" s="222"/>
      <c r="HHE125" s="222"/>
      <c r="HHF125" s="222"/>
      <c r="HHG125" s="222"/>
      <c r="HHH125" s="222"/>
      <c r="HHI125" s="222"/>
      <c r="HHJ125" s="222"/>
      <c r="HHK125" s="222"/>
      <c r="HHL125" s="222"/>
      <c r="HHM125" s="222"/>
      <c r="HHN125" s="222"/>
      <c r="HHO125" s="222"/>
      <c r="HHP125" s="222"/>
      <c r="HHQ125" s="222"/>
      <c r="HHR125" s="222"/>
      <c r="HHS125" s="222"/>
      <c r="HHT125" s="222"/>
      <c r="HHU125" s="222"/>
      <c r="HHV125" s="222"/>
      <c r="HHW125" s="222"/>
      <c r="HHX125" s="222"/>
      <c r="HHY125" s="222"/>
      <c r="HHZ125" s="222"/>
      <c r="HIA125" s="222"/>
      <c r="HIB125" s="222"/>
      <c r="HIC125" s="222"/>
      <c r="HID125" s="222"/>
      <c r="HIE125" s="222"/>
      <c r="HIF125" s="222"/>
      <c r="HIG125" s="222"/>
      <c r="HIH125" s="222"/>
      <c r="HII125" s="222"/>
      <c r="HIJ125" s="222"/>
      <c r="HIK125" s="222"/>
      <c r="HIL125" s="222"/>
      <c r="HIM125" s="222"/>
      <c r="HIN125" s="222"/>
      <c r="HIO125" s="222"/>
      <c r="HIP125" s="222"/>
      <c r="HIQ125" s="222"/>
      <c r="HIR125" s="222"/>
      <c r="HIS125" s="222"/>
      <c r="HIT125" s="222"/>
      <c r="HIU125" s="222"/>
      <c r="HIV125" s="222"/>
      <c r="HIW125" s="222"/>
      <c r="HIX125" s="222"/>
      <c r="HIY125" s="222"/>
      <c r="HIZ125" s="222"/>
      <c r="HJA125" s="222"/>
      <c r="HJB125" s="222"/>
      <c r="HJC125" s="222"/>
      <c r="HJD125" s="222"/>
      <c r="HJE125" s="222"/>
      <c r="HJF125" s="222"/>
      <c r="HJG125" s="222"/>
      <c r="HJH125" s="222"/>
      <c r="HJI125" s="222"/>
      <c r="HJJ125" s="222"/>
      <c r="HJK125" s="222"/>
      <c r="HJL125" s="222"/>
      <c r="HJM125" s="222"/>
      <c r="HJN125" s="222"/>
      <c r="HJO125" s="222"/>
      <c r="HJP125" s="222"/>
      <c r="HJQ125" s="222"/>
      <c r="HJR125" s="222"/>
      <c r="HJS125" s="222"/>
      <c r="HJT125" s="222"/>
      <c r="HJU125" s="222"/>
      <c r="HJV125" s="222"/>
      <c r="HJW125" s="222"/>
      <c r="HJX125" s="222"/>
      <c r="HJY125" s="222"/>
      <c r="HJZ125" s="222"/>
      <c r="HKA125" s="222"/>
      <c r="HKB125" s="222"/>
      <c r="HKC125" s="222"/>
      <c r="HKD125" s="222"/>
      <c r="HKE125" s="222"/>
      <c r="HKF125" s="222"/>
      <c r="HKG125" s="222"/>
      <c r="HKH125" s="222"/>
      <c r="HKI125" s="222"/>
      <c r="HKJ125" s="222"/>
      <c r="HKK125" s="222"/>
      <c r="HKL125" s="222"/>
      <c r="HKM125" s="222"/>
      <c r="HKN125" s="222"/>
      <c r="HKO125" s="222"/>
      <c r="HKP125" s="222"/>
      <c r="HKQ125" s="222"/>
      <c r="HKR125" s="222"/>
      <c r="HKS125" s="222"/>
      <c r="HKT125" s="222"/>
      <c r="HKU125" s="222"/>
      <c r="HKV125" s="222"/>
      <c r="HKW125" s="222"/>
      <c r="HKX125" s="222"/>
      <c r="HKY125" s="222"/>
      <c r="HKZ125" s="222"/>
      <c r="HLA125" s="222"/>
      <c r="HLB125" s="222"/>
      <c r="HLC125" s="222"/>
      <c r="HLD125" s="222"/>
      <c r="HLE125" s="222"/>
      <c r="HLF125" s="222"/>
      <c r="HLG125" s="222"/>
      <c r="HLH125" s="222"/>
      <c r="HLI125" s="222"/>
      <c r="HLJ125" s="222"/>
      <c r="HLK125" s="222"/>
      <c r="HLL125" s="222"/>
      <c r="HLM125" s="222"/>
      <c r="HLN125" s="222"/>
      <c r="HLO125" s="222"/>
      <c r="HLP125" s="222"/>
      <c r="HLQ125" s="222"/>
      <c r="HLR125" s="222"/>
      <c r="HLS125" s="222"/>
      <c r="HLT125" s="222"/>
      <c r="HLU125" s="222"/>
      <c r="HLV125" s="222"/>
      <c r="HLW125" s="222"/>
      <c r="HLX125" s="222"/>
      <c r="HLY125" s="222"/>
      <c r="HLZ125" s="222"/>
      <c r="HMA125" s="222"/>
      <c r="HMB125" s="222"/>
      <c r="HMC125" s="222"/>
      <c r="HMD125" s="222"/>
      <c r="HME125" s="222"/>
      <c r="HMF125" s="222"/>
      <c r="HMG125" s="222"/>
      <c r="HMH125" s="222"/>
      <c r="HMI125" s="222"/>
      <c r="HMJ125" s="222"/>
      <c r="HMK125" s="222"/>
      <c r="HML125" s="222"/>
      <c r="HMM125" s="222"/>
      <c r="HMN125" s="222"/>
      <c r="HMO125" s="222"/>
      <c r="HMP125" s="222"/>
      <c r="HMQ125" s="222"/>
      <c r="HMR125" s="222"/>
      <c r="HMS125" s="222"/>
      <c r="HMT125" s="222"/>
      <c r="HMU125" s="222"/>
      <c r="HMV125" s="222"/>
      <c r="HMW125" s="222"/>
      <c r="HMX125" s="222"/>
      <c r="HMY125" s="222"/>
      <c r="HMZ125" s="222"/>
      <c r="HNA125" s="222"/>
      <c r="HNB125" s="222"/>
      <c r="HNC125" s="222"/>
      <c r="HND125" s="222"/>
      <c r="HNE125" s="222"/>
      <c r="HNF125" s="222"/>
      <c r="HNG125" s="222"/>
      <c r="HNH125" s="222"/>
      <c r="HNI125" s="222"/>
      <c r="HNJ125" s="222"/>
      <c r="HNK125" s="222"/>
      <c r="HNL125" s="222"/>
      <c r="HNM125" s="222"/>
      <c r="HNN125" s="222"/>
      <c r="HNO125" s="222"/>
      <c r="HNP125" s="222"/>
      <c r="HNQ125" s="222"/>
      <c r="HNR125" s="222"/>
      <c r="HNS125" s="222"/>
      <c r="HNT125" s="222"/>
      <c r="HNU125" s="222"/>
      <c r="HNV125" s="222"/>
      <c r="HNW125" s="222"/>
      <c r="HNX125" s="222"/>
      <c r="HNY125" s="222"/>
      <c r="HNZ125" s="222"/>
      <c r="HOA125" s="222"/>
      <c r="HOB125" s="222"/>
      <c r="HOC125" s="222"/>
      <c r="HOD125" s="222"/>
      <c r="HOE125" s="222"/>
      <c r="HOF125" s="222"/>
      <c r="HOG125" s="222"/>
      <c r="HOH125" s="222"/>
      <c r="HOI125" s="222"/>
      <c r="HOJ125" s="222"/>
      <c r="HOK125" s="222"/>
      <c r="HOL125" s="222"/>
      <c r="HOM125" s="222"/>
      <c r="HON125" s="222"/>
      <c r="HOO125" s="222"/>
      <c r="HOP125" s="222"/>
      <c r="HOQ125" s="222"/>
      <c r="HOR125" s="222"/>
      <c r="HOS125" s="222"/>
      <c r="HOT125" s="222"/>
      <c r="HOU125" s="222"/>
      <c r="HOV125" s="222"/>
      <c r="HOW125" s="222"/>
      <c r="HOX125" s="222"/>
      <c r="HOY125" s="222"/>
      <c r="HOZ125" s="222"/>
      <c r="HPA125" s="222"/>
      <c r="HPB125" s="222"/>
      <c r="HPC125" s="222"/>
      <c r="HPD125" s="222"/>
      <c r="HPE125" s="222"/>
      <c r="HPF125" s="222"/>
      <c r="HPG125" s="222"/>
      <c r="HPH125" s="222"/>
      <c r="HPI125" s="222"/>
      <c r="HPJ125" s="222"/>
      <c r="HPK125" s="222"/>
      <c r="HPL125" s="222"/>
      <c r="HPM125" s="222"/>
      <c r="HPN125" s="222"/>
      <c r="HPO125" s="222"/>
      <c r="HPP125" s="222"/>
      <c r="HPQ125" s="222"/>
      <c r="HPR125" s="222"/>
      <c r="HPS125" s="222"/>
      <c r="HPT125" s="222"/>
      <c r="HPU125" s="222"/>
      <c r="HPV125" s="222"/>
      <c r="HPW125" s="222"/>
      <c r="HPX125" s="222"/>
      <c r="HPY125" s="222"/>
      <c r="HPZ125" s="222"/>
      <c r="HQA125" s="222"/>
      <c r="HQB125" s="222"/>
      <c r="HQC125" s="222"/>
      <c r="HQD125" s="222"/>
      <c r="HQE125" s="222"/>
      <c r="HQF125" s="222"/>
      <c r="HQG125" s="222"/>
      <c r="HQH125" s="222"/>
      <c r="HQI125" s="222"/>
      <c r="HQJ125" s="222"/>
      <c r="HQK125" s="222"/>
      <c r="HQL125" s="222"/>
      <c r="HQM125" s="222"/>
      <c r="HQN125" s="222"/>
      <c r="HQO125" s="222"/>
      <c r="HQP125" s="222"/>
      <c r="HQQ125" s="222"/>
      <c r="HQR125" s="222"/>
      <c r="HQS125" s="222"/>
      <c r="HQT125" s="222"/>
      <c r="HQU125" s="222"/>
      <c r="HQV125" s="222"/>
      <c r="HQW125" s="222"/>
      <c r="HQX125" s="222"/>
      <c r="HQY125" s="222"/>
      <c r="HQZ125" s="222"/>
      <c r="HRA125" s="222"/>
      <c r="HRB125" s="222"/>
      <c r="HRC125" s="222"/>
      <c r="HRD125" s="222"/>
      <c r="HRE125" s="222"/>
      <c r="HRF125" s="222"/>
      <c r="HRG125" s="222"/>
      <c r="HRH125" s="222"/>
      <c r="HRI125" s="222"/>
      <c r="HRJ125" s="222"/>
      <c r="HRK125" s="222"/>
      <c r="HRL125" s="222"/>
      <c r="HRM125" s="222"/>
      <c r="HRN125" s="222"/>
      <c r="HRO125" s="222"/>
      <c r="HRP125" s="222"/>
      <c r="HRQ125" s="222"/>
      <c r="HRR125" s="222"/>
      <c r="HRS125" s="222"/>
      <c r="HRT125" s="222"/>
      <c r="HRU125" s="222"/>
      <c r="HRV125" s="222"/>
      <c r="HRW125" s="222"/>
      <c r="HRX125" s="222"/>
      <c r="HRY125" s="222"/>
      <c r="HRZ125" s="222"/>
      <c r="HSA125" s="222"/>
      <c r="HSB125" s="222"/>
      <c r="HSC125" s="222"/>
      <c r="HSD125" s="222"/>
      <c r="HSE125" s="222"/>
      <c r="HSF125" s="222"/>
      <c r="HSG125" s="222"/>
      <c r="HSH125" s="222"/>
      <c r="HSI125" s="222"/>
      <c r="HSJ125" s="222"/>
      <c r="HSK125" s="222"/>
      <c r="HSL125" s="222"/>
      <c r="HSM125" s="222"/>
      <c r="HSN125" s="222"/>
      <c r="HSO125" s="222"/>
      <c r="HSP125" s="222"/>
      <c r="HSQ125" s="222"/>
      <c r="HSR125" s="222"/>
      <c r="HSS125" s="222"/>
      <c r="HST125" s="222"/>
      <c r="HSU125" s="222"/>
      <c r="HSV125" s="222"/>
      <c r="HSW125" s="222"/>
      <c r="HSX125" s="222"/>
      <c r="HSY125" s="222"/>
      <c r="HSZ125" s="222"/>
      <c r="HTA125" s="222"/>
      <c r="HTB125" s="222"/>
      <c r="HTC125" s="222"/>
      <c r="HTD125" s="222"/>
      <c r="HTE125" s="222"/>
      <c r="HTF125" s="222"/>
      <c r="HTG125" s="222"/>
      <c r="HTH125" s="222"/>
      <c r="HTI125" s="222"/>
      <c r="HTJ125" s="222"/>
      <c r="HTK125" s="222"/>
      <c r="HTL125" s="222"/>
      <c r="HTM125" s="222"/>
      <c r="HTN125" s="222"/>
      <c r="HTO125" s="222"/>
      <c r="HTP125" s="222"/>
      <c r="HTQ125" s="222"/>
      <c r="HTR125" s="222"/>
      <c r="HTS125" s="222"/>
      <c r="HTT125" s="222"/>
      <c r="HTU125" s="222"/>
      <c r="HTV125" s="222"/>
      <c r="HTW125" s="222"/>
      <c r="HTX125" s="222"/>
      <c r="HTY125" s="222"/>
      <c r="HTZ125" s="222"/>
      <c r="HUA125" s="222"/>
      <c r="HUB125" s="222"/>
      <c r="HUC125" s="222"/>
      <c r="HUD125" s="222"/>
      <c r="HUE125" s="222"/>
      <c r="HUF125" s="222"/>
      <c r="HUG125" s="222"/>
      <c r="HUH125" s="222"/>
      <c r="HUI125" s="222"/>
      <c r="HUJ125" s="222"/>
      <c r="HUK125" s="222"/>
      <c r="HUL125" s="222"/>
      <c r="HUM125" s="222"/>
      <c r="HUN125" s="222"/>
      <c r="HUO125" s="222"/>
      <c r="HUP125" s="222"/>
      <c r="HUQ125" s="222"/>
      <c r="HUR125" s="222"/>
      <c r="HUS125" s="222"/>
      <c r="HUT125" s="222"/>
      <c r="HUU125" s="222"/>
      <c r="HUV125" s="222"/>
      <c r="HUW125" s="222"/>
      <c r="HUX125" s="222"/>
      <c r="HUY125" s="222"/>
      <c r="HUZ125" s="222"/>
      <c r="HVA125" s="222"/>
      <c r="HVB125" s="222"/>
      <c r="HVC125" s="222"/>
      <c r="HVD125" s="222"/>
      <c r="HVE125" s="222"/>
      <c r="HVF125" s="222"/>
      <c r="HVG125" s="222"/>
      <c r="HVH125" s="222"/>
      <c r="HVI125" s="222"/>
      <c r="HVJ125" s="222"/>
      <c r="HVK125" s="222"/>
      <c r="HVL125" s="222"/>
      <c r="HVM125" s="222"/>
      <c r="HVN125" s="222"/>
      <c r="HVO125" s="222"/>
      <c r="HVP125" s="222"/>
      <c r="HVQ125" s="222"/>
      <c r="HVR125" s="222"/>
      <c r="HVS125" s="222"/>
      <c r="HVT125" s="222"/>
      <c r="HVU125" s="222"/>
      <c r="HVV125" s="222"/>
      <c r="HVW125" s="222"/>
      <c r="HVX125" s="222"/>
      <c r="HVY125" s="222"/>
      <c r="HVZ125" s="222"/>
      <c r="HWA125" s="222"/>
      <c r="HWB125" s="222"/>
      <c r="HWC125" s="222"/>
      <c r="HWD125" s="222"/>
      <c r="HWE125" s="222"/>
      <c r="HWF125" s="222"/>
      <c r="HWG125" s="222"/>
      <c r="HWH125" s="222"/>
      <c r="HWI125" s="222"/>
      <c r="HWJ125" s="222"/>
      <c r="HWK125" s="222"/>
      <c r="HWL125" s="222"/>
      <c r="HWM125" s="222"/>
      <c r="HWN125" s="222"/>
      <c r="HWO125" s="222"/>
      <c r="HWP125" s="222"/>
      <c r="HWQ125" s="222"/>
      <c r="HWR125" s="222"/>
      <c r="HWS125" s="222"/>
      <c r="HWT125" s="222"/>
      <c r="HWU125" s="222"/>
      <c r="HWV125" s="222"/>
      <c r="HWW125" s="222"/>
      <c r="HWX125" s="222"/>
      <c r="HWY125" s="222"/>
      <c r="HWZ125" s="222"/>
      <c r="HXA125" s="222"/>
      <c r="HXB125" s="222"/>
      <c r="HXC125" s="222"/>
      <c r="HXD125" s="222"/>
      <c r="HXE125" s="222"/>
      <c r="HXF125" s="222"/>
      <c r="HXG125" s="222"/>
      <c r="HXH125" s="222"/>
      <c r="HXI125" s="222"/>
      <c r="HXJ125" s="222"/>
      <c r="HXK125" s="222"/>
      <c r="HXL125" s="222"/>
      <c r="HXM125" s="222"/>
      <c r="HXN125" s="222"/>
      <c r="HXO125" s="222"/>
      <c r="HXP125" s="222"/>
      <c r="HXQ125" s="222"/>
      <c r="HXR125" s="222"/>
      <c r="HXS125" s="222"/>
      <c r="HXT125" s="222"/>
      <c r="HXU125" s="222"/>
      <c r="HXV125" s="222"/>
      <c r="HXW125" s="222"/>
      <c r="HXX125" s="222"/>
      <c r="HXY125" s="222"/>
      <c r="HXZ125" s="222"/>
      <c r="HYA125" s="222"/>
      <c r="HYB125" s="222"/>
      <c r="HYC125" s="222"/>
      <c r="HYD125" s="222"/>
      <c r="HYE125" s="222"/>
      <c r="HYF125" s="222"/>
      <c r="HYG125" s="222"/>
      <c r="HYH125" s="222"/>
      <c r="HYI125" s="222"/>
      <c r="HYJ125" s="222"/>
      <c r="HYK125" s="222"/>
      <c r="HYL125" s="222"/>
      <c r="HYM125" s="222"/>
      <c r="HYN125" s="222"/>
      <c r="HYO125" s="222"/>
      <c r="HYP125" s="222"/>
      <c r="HYQ125" s="222"/>
      <c r="HYR125" s="222"/>
      <c r="HYS125" s="222"/>
      <c r="HYT125" s="222"/>
      <c r="HYU125" s="222"/>
      <c r="HYV125" s="222"/>
      <c r="HYW125" s="222"/>
      <c r="HYX125" s="222"/>
      <c r="HYY125" s="222"/>
      <c r="HYZ125" s="222"/>
      <c r="HZA125" s="222"/>
      <c r="HZB125" s="222"/>
      <c r="HZC125" s="222"/>
      <c r="HZD125" s="222"/>
      <c r="HZE125" s="222"/>
      <c r="HZF125" s="222"/>
      <c r="HZG125" s="222"/>
      <c r="HZH125" s="222"/>
      <c r="HZI125" s="222"/>
      <c r="HZJ125" s="222"/>
      <c r="HZK125" s="222"/>
      <c r="HZL125" s="222"/>
      <c r="HZM125" s="222"/>
      <c r="HZN125" s="222"/>
      <c r="HZO125" s="222"/>
      <c r="HZP125" s="222"/>
      <c r="HZQ125" s="222"/>
      <c r="HZR125" s="222"/>
      <c r="HZS125" s="222"/>
      <c r="HZT125" s="222"/>
      <c r="HZU125" s="222"/>
      <c r="HZV125" s="222"/>
      <c r="HZW125" s="222"/>
      <c r="HZX125" s="222"/>
      <c r="HZY125" s="222"/>
      <c r="HZZ125" s="222"/>
      <c r="IAA125" s="222"/>
      <c r="IAB125" s="222"/>
      <c r="IAC125" s="222"/>
      <c r="IAD125" s="222"/>
      <c r="IAE125" s="222"/>
      <c r="IAF125" s="222"/>
      <c r="IAG125" s="222"/>
      <c r="IAH125" s="222"/>
      <c r="IAI125" s="222"/>
      <c r="IAJ125" s="222"/>
      <c r="IAK125" s="222"/>
      <c r="IAL125" s="222"/>
      <c r="IAM125" s="222"/>
      <c r="IAN125" s="222"/>
      <c r="IAO125" s="222"/>
      <c r="IAP125" s="222"/>
      <c r="IAQ125" s="222"/>
      <c r="IAR125" s="222"/>
      <c r="IAS125" s="222"/>
      <c r="IAT125" s="222"/>
      <c r="IAU125" s="222"/>
      <c r="IAV125" s="222"/>
      <c r="IAW125" s="222"/>
      <c r="IAX125" s="222"/>
      <c r="IAY125" s="222"/>
      <c r="IAZ125" s="222"/>
      <c r="IBA125" s="222"/>
      <c r="IBB125" s="222"/>
      <c r="IBC125" s="222"/>
      <c r="IBD125" s="222"/>
      <c r="IBE125" s="222"/>
      <c r="IBF125" s="222"/>
      <c r="IBG125" s="222"/>
      <c r="IBH125" s="222"/>
      <c r="IBI125" s="222"/>
      <c r="IBJ125" s="222"/>
      <c r="IBK125" s="222"/>
      <c r="IBL125" s="222"/>
      <c r="IBM125" s="222"/>
      <c r="IBN125" s="222"/>
      <c r="IBO125" s="222"/>
      <c r="IBP125" s="222"/>
      <c r="IBQ125" s="222"/>
      <c r="IBR125" s="222"/>
      <c r="IBS125" s="222"/>
      <c r="IBT125" s="222"/>
      <c r="IBU125" s="222"/>
      <c r="IBV125" s="222"/>
      <c r="IBW125" s="222"/>
      <c r="IBX125" s="222"/>
      <c r="IBY125" s="222"/>
      <c r="IBZ125" s="222"/>
      <c r="ICA125" s="222"/>
      <c r="ICB125" s="222"/>
      <c r="ICC125" s="222"/>
      <c r="ICD125" s="222"/>
      <c r="ICE125" s="222"/>
      <c r="ICF125" s="222"/>
      <c r="ICG125" s="222"/>
      <c r="ICH125" s="222"/>
      <c r="ICI125" s="222"/>
      <c r="ICJ125" s="222"/>
      <c r="ICK125" s="222"/>
      <c r="ICL125" s="222"/>
      <c r="ICM125" s="222"/>
      <c r="ICN125" s="222"/>
      <c r="ICO125" s="222"/>
      <c r="ICP125" s="222"/>
      <c r="ICQ125" s="222"/>
      <c r="ICR125" s="222"/>
      <c r="ICS125" s="222"/>
      <c r="ICT125" s="222"/>
      <c r="ICU125" s="222"/>
      <c r="ICV125" s="222"/>
      <c r="ICW125" s="222"/>
      <c r="ICX125" s="222"/>
      <c r="ICY125" s="222"/>
      <c r="ICZ125" s="222"/>
      <c r="IDA125" s="222"/>
      <c r="IDB125" s="222"/>
      <c r="IDC125" s="222"/>
      <c r="IDD125" s="222"/>
      <c r="IDE125" s="222"/>
      <c r="IDF125" s="222"/>
      <c r="IDG125" s="222"/>
      <c r="IDH125" s="222"/>
      <c r="IDI125" s="222"/>
      <c r="IDJ125" s="222"/>
      <c r="IDK125" s="222"/>
      <c r="IDL125" s="222"/>
      <c r="IDM125" s="222"/>
      <c r="IDN125" s="222"/>
      <c r="IDO125" s="222"/>
      <c r="IDP125" s="222"/>
      <c r="IDQ125" s="222"/>
      <c r="IDR125" s="222"/>
      <c r="IDS125" s="222"/>
      <c r="IDT125" s="222"/>
      <c r="IDU125" s="222"/>
      <c r="IDV125" s="222"/>
      <c r="IDW125" s="222"/>
      <c r="IDX125" s="222"/>
      <c r="IDY125" s="222"/>
      <c r="IDZ125" s="222"/>
      <c r="IEA125" s="222"/>
      <c r="IEB125" s="222"/>
      <c r="IEC125" s="222"/>
      <c r="IED125" s="222"/>
      <c r="IEE125" s="222"/>
      <c r="IEF125" s="222"/>
      <c r="IEG125" s="222"/>
      <c r="IEH125" s="222"/>
      <c r="IEI125" s="222"/>
      <c r="IEJ125" s="222"/>
      <c r="IEK125" s="222"/>
      <c r="IEL125" s="222"/>
      <c r="IEM125" s="222"/>
      <c r="IEN125" s="222"/>
      <c r="IEO125" s="222"/>
      <c r="IEP125" s="222"/>
      <c r="IEQ125" s="222"/>
      <c r="IER125" s="222"/>
      <c r="IES125" s="222"/>
      <c r="IET125" s="222"/>
      <c r="IEU125" s="222"/>
      <c r="IEV125" s="222"/>
      <c r="IEW125" s="222"/>
      <c r="IEX125" s="222"/>
      <c r="IEY125" s="222"/>
      <c r="IEZ125" s="222"/>
      <c r="IFA125" s="222"/>
      <c r="IFB125" s="222"/>
      <c r="IFC125" s="222"/>
      <c r="IFD125" s="222"/>
      <c r="IFE125" s="222"/>
      <c r="IFF125" s="222"/>
      <c r="IFG125" s="222"/>
      <c r="IFH125" s="222"/>
      <c r="IFI125" s="222"/>
      <c r="IFJ125" s="222"/>
      <c r="IFK125" s="222"/>
      <c r="IFL125" s="222"/>
      <c r="IFM125" s="222"/>
      <c r="IFN125" s="222"/>
      <c r="IFO125" s="222"/>
      <c r="IFP125" s="222"/>
      <c r="IFQ125" s="222"/>
      <c r="IFR125" s="222"/>
      <c r="IFS125" s="222"/>
      <c r="IFT125" s="222"/>
      <c r="IFU125" s="222"/>
      <c r="IFV125" s="222"/>
      <c r="IFW125" s="222"/>
      <c r="IFX125" s="222"/>
      <c r="IFY125" s="222"/>
      <c r="IFZ125" s="222"/>
      <c r="IGA125" s="222"/>
      <c r="IGB125" s="222"/>
      <c r="IGC125" s="222"/>
      <c r="IGD125" s="222"/>
      <c r="IGE125" s="222"/>
      <c r="IGF125" s="222"/>
      <c r="IGG125" s="222"/>
      <c r="IGH125" s="222"/>
      <c r="IGI125" s="222"/>
      <c r="IGJ125" s="222"/>
      <c r="IGK125" s="222"/>
      <c r="IGL125" s="222"/>
      <c r="IGM125" s="222"/>
      <c r="IGN125" s="222"/>
      <c r="IGO125" s="222"/>
      <c r="IGP125" s="222"/>
      <c r="IGQ125" s="222"/>
      <c r="IGR125" s="222"/>
      <c r="IGS125" s="222"/>
      <c r="IGT125" s="222"/>
      <c r="IGU125" s="222"/>
      <c r="IGV125" s="222"/>
      <c r="IGW125" s="222"/>
      <c r="IGX125" s="222"/>
      <c r="IGY125" s="222"/>
      <c r="IGZ125" s="222"/>
      <c r="IHA125" s="222"/>
      <c r="IHB125" s="222"/>
      <c r="IHC125" s="222"/>
      <c r="IHD125" s="222"/>
      <c r="IHE125" s="222"/>
      <c r="IHF125" s="222"/>
      <c r="IHG125" s="222"/>
      <c r="IHH125" s="222"/>
      <c r="IHI125" s="222"/>
      <c r="IHJ125" s="222"/>
      <c r="IHK125" s="222"/>
      <c r="IHL125" s="222"/>
      <c r="IHM125" s="222"/>
      <c r="IHN125" s="222"/>
      <c r="IHO125" s="222"/>
      <c r="IHP125" s="222"/>
      <c r="IHQ125" s="222"/>
      <c r="IHR125" s="222"/>
      <c r="IHS125" s="222"/>
      <c r="IHT125" s="222"/>
      <c r="IHU125" s="222"/>
      <c r="IHV125" s="222"/>
      <c r="IHW125" s="222"/>
      <c r="IHX125" s="222"/>
      <c r="IHY125" s="222"/>
      <c r="IHZ125" s="222"/>
      <c r="IIA125" s="222"/>
      <c r="IIB125" s="222"/>
      <c r="IIC125" s="222"/>
      <c r="IID125" s="222"/>
      <c r="IIE125" s="222"/>
      <c r="IIF125" s="222"/>
      <c r="IIG125" s="222"/>
      <c r="IIH125" s="222"/>
      <c r="III125" s="222"/>
      <c r="IIJ125" s="222"/>
      <c r="IIK125" s="222"/>
      <c r="IIL125" s="222"/>
      <c r="IIM125" s="222"/>
      <c r="IIN125" s="222"/>
      <c r="IIO125" s="222"/>
      <c r="IIP125" s="222"/>
      <c r="IIQ125" s="222"/>
      <c r="IIR125" s="222"/>
      <c r="IIS125" s="222"/>
      <c r="IIT125" s="222"/>
      <c r="IIU125" s="222"/>
      <c r="IIV125" s="222"/>
      <c r="IIW125" s="222"/>
      <c r="IIX125" s="222"/>
      <c r="IIY125" s="222"/>
      <c r="IIZ125" s="222"/>
      <c r="IJA125" s="222"/>
      <c r="IJB125" s="222"/>
      <c r="IJC125" s="222"/>
      <c r="IJD125" s="222"/>
      <c r="IJE125" s="222"/>
      <c r="IJF125" s="222"/>
      <c r="IJG125" s="222"/>
      <c r="IJH125" s="222"/>
      <c r="IJI125" s="222"/>
      <c r="IJJ125" s="222"/>
      <c r="IJK125" s="222"/>
      <c r="IJL125" s="222"/>
      <c r="IJM125" s="222"/>
      <c r="IJN125" s="222"/>
      <c r="IJO125" s="222"/>
      <c r="IJP125" s="222"/>
      <c r="IJQ125" s="222"/>
      <c r="IJR125" s="222"/>
      <c r="IJS125" s="222"/>
      <c r="IJT125" s="222"/>
      <c r="IJU125" s="222"/>
      <c r="IJV125" s="222"/>
      <c r="IJW125" s="222"/>
      <c r="IJX125" s="222"/>
      <c r="IJY125" s="222"/>
      <c r="IJZ125" s="222"/>
      <c r="IKA125" s="222"/>
      <c r="IKB125" s="222"/>
      <c r="IKC125" s="222"/>
      <c r="IKD125" s="222"/>
      <c r="IKE125" s="222"/>
      <c r="IKF125" s="222"/>
      <c r="IKG125" s="222"/>
      <c r="IKH125" s="222"/>
      <c r="IKI125" s="222"/>
      <c r="IKJ125" s="222"/>
      <c r="IKK125" s="222"/>
      <c r="IKL125" s="222"/>
      <c r="IKM125" s="222"/>
      <c r="IKN125" s="222"/>
      <c r="IKO125" s="222"/>
      <c r="IKP125" s="222"/>
      <c r="IKQ125" s="222"/>
      <c r="IKR125" s="222"/>
      <c r="IKS125" s="222"/>
      <c r="IKT125" s="222"/>
      <c r="IKU125" s="222"/>
      <c r="IKV125" s="222"/>
      <c r="IKW125" s="222"/>
      <c r="IKX125" s="222"/>
      <c r="IKY125" s="222"/>
      <c r="IKZ125" s="222"/>
      <c r="ILA125" s="222"/>
      <c r="ILB125" s="222"/>
      <c r="ILC125" s="222"/>
      <c r="ILD125" s="222"/>
      <c r="ILE125" s="222"/>
      <c r="ILF125" s="222"/>
      <c r="ILG125" s="222"/>
      <c r="ILH125" s="222"/>
      <c r="ILI125" s="222"/>
      <c r="ILJ125" s="222"/>
      <c r="ILK125" s="222"/>
      <c r="ILL125" s="222"/>
      <c r="ILM125" s="222"/>
      <c r="ILN125" s="222"/>
      <c r="ILO125" s="222"/>
      <c r="ILP125" s="222"/>
      <c r="ILQ125" s="222"/>
      <c r="ILR125" s="222"/>
      <c r="ILS125" s="222"/>
      <c r="ILT125" s="222"/>
      <c r="ILU125" s="222"/>
      <c r="ILV125" s="222"/>
      <c r="ILW125" s="222"/>
      <c r="ILX125" s="222"/>
      <c r="ILY125" s="222"/>
      <c r="ILZ125" s="222"/>
      <c r="IMA125" s="222"/>
      <c r="IMB125" s="222"/>
      <c r="IMC125" s="222"/>
      <c r="IMD125" s="222"/>
      <c r="IME125" s="222"/>
      <c r="IMF125" s="222"/>
      <c r="IMG125" s="222"/>
      <c r="IMH125" s="222"/>
      <c r="IMI125" s="222"/>
      <c r="IMJ125" s="222"/>
      <c r="IMK125" s="222"/>
      <c r="IML125" s="222"/>
      <c r="IMM125" s="222"/>
      <c r="IMN125" s="222"/>
      <c r="IMO125" s="222"/>
      <c r="IMP125" s="222"/>
      <c r="IMQ125" s="222"/>
      <c r="IMR125" s="222"/>
      <c r="IMS125" s="222"/>
      <c r="IMT125" s="222"/>
      <c r="IMU125" s="222"/>
      <c r="IMV125" s="222"/>
      <c r="IMW125" s="222"/>
      <c r="IMX125" s="222"/>
      <c r="IMY125" s="222"/>
      <c r="IMZ125" s="222"/>
      <c r="INA125" s="222"/>
      <c r="INB125" s="222"/>
      <c r="INC125" s="222"/>
      <c r="IND125" s="222"/>
      <c r="INE125" s="222"/>
      <c r="INF125" s="222"/>
      <c r="ING125" s="222"/>
      <c r="INH125" s="222"/>
      <c r="INI125" s="222"/>
      <c r="INJ125" s="222"/>
      <c r="INK125" s="222"/>
      <c r="INL125" s="222"/>
      <c r="INM125" s="222"/>
      <c r="INN125" s="222"/>
      <c r="INO125" s="222"/>
      <c r="INP125" s="222"/>
      <c r="INQ125" s="222"/>
      <c r="INR125" s="222"/>
      <c r="INS125" s="222"/>
      <c r="INT125" s="222"/>
      <c r="INU125" s="222"/>
      <c r="INV125" s="222"/>
      <c r="INW125" s="222"/>
      <c r="INX125" s="222"/>
      <c r="INY125" s="222"/>
      <c r="INZ125" s="222"/>
      <c r="IOA125" s="222"/>
      <c r="IOB125" s="222"/>
      <c r="IOC125" s="222"/>
      <c r="IOD125" s="222"/>
      <c r="IOE125" s="222"/>
      <c r="IOF125" s="222"/>
      <c r="IOG125" s="222"/>
      <c r="IOH125" s="222"/>
      <c r="IOI125" s="222"/>
      <c r="IOJ125" s="222"/>
      <c r="IOK125" s="222"/>
      <c r="IOL125" s="222"/>
      <c r="IOM125" s="222"/>
      <c r="ION125" s="222"/>
      <c r="IOO125" s="222"/>
      <c r="IOP125" s="222"/>
      <c r="IOQ125" s="222"/>
      <c r="IOR125" s="222"/>
      <c r="IOS125" s="222"/>
      <c r="IOT125" s="222"/>
      <c r="IOU125" s="222"/>
      <c r="IOV125" s="222"/>
      <c r="IOW125" s="222"/>
      <c r="IOX125" s="222"/>
      <c r="IOY125" s="222"/>
      <c r="IOZ125" s="222"/>
      <c r="IPA125" s="222"/>
      <c r="IPB125" s="222"/>
      <c r="IPC125" s="222"/>
      <c r="IPD125" s="222"/>
      <c r="IPE125" s="222"/>
      <c r="IPF125" s="222"/>
      <c r="IPG125" s="222"/>
      <c r="IPH125" s="222"/>
      <c r="IPI125" s="222"/>
      <c r="IPJ125" s="222"/>
      <c r="IPK125" s="222"/>
      <c r="IPL125" s="222"/>
      <c r="IPM125" s="222"/>
      <c r="IPN125" s="222"/>
      <c r="IPO125" s="222"/>
      <c r="IPP125" s="222"/>
      <c r="IPQ125" s="222"/>
      <c r="IPR125" s="222"/>
      <c r="IPS125" s="222"/>
      <c r="IPT125" s="222"/>
      <c r="IPU125" s="222"/>
      <c r="IPV125" s="222"/>
      <c r="IPW125" s="222"/>
      <c r="IPX125" s="222"/>
      <c r="IPY125" s="222"/>
      <c r="IPZ125" s="222"/>
      <c r="IQA125" s="222"/>
      <c r="IQB125" s="222"/>
      <c r="IQC125" s="222"/>
      <c r="IQD125" s="222"/>
      <c r="IQE125" s="222"/>
      <c r="IQF125" s="222"/>
      <c r="IQG125" s="222"/>
      <c r="IQH125" s="222"/>
      <c r="IQI125" s="222"/>
      <c r="IQJ125" s="222"/>
      <c r="IQK125" s="222"/>
      <c r="IQL125" s="222"/>
      <c r="IQM125" s="222"/>
      <c r="IQN125" s="222"/>
      <c r="IQO125" s="222"/>
      <c r="IQP125" s="222"/>
      <c r="IQQ125" s="222"/>
      <c r="IQR125" s="222"/>
      <c r="IQS125" s="222"/>
      <c r="IQT125" s="222"/>
      <c r="IQU125" s="222"/>
      <c r="IQV125" s="222"/>
      <c r="IQW125" s="222"/>
      <c r="IQX125" s="222"/>
      <c r="IQY125" s="222"/>
      <c r="IQZ125" s="222"/>
      <c r="IRA125" s="222"/>
      <c r="IRB125" s="222"/>
      <c r="IRC125" s="222"/>
      <c r="IRD125" s="222"/>
      <c r="IRE125" s="222"/>
      <c r="IRF125" s="222"/>
      <c r="IRG125" s="222"/>
      <c r="IRH125" s="222"/>
      <c r="IRI125" s="222"/>
      <c r="IRJ125" s="222"/>
      <c r="IRK125" s="222"/>
      <c r="IRL125" s="222"/>
      <c r="IRM125" s="222"/>
      <c r="IRN125" s="222"/>
      <c r="IRO125" s="222"/>
      <c r="IRP125" s="222"/>
      <c r="IRQ125" s="222"/>
      <c r="IRR125" s="222"/>
      <c r="IRS125" s="222"/>
      <c r="IRT125" s="222"/>
      <c r="IRU125" s="222"/>
      <c r="IRV125" s="222"/>
      <c r="IRW125" s="222"/>
      <c r="IRX125" s="222"/>
      <c r="IRY125" s="222"/>
      <c r="IRZ125" s="222"/>
      <c r="ISA125" s="222"/>
      <c r="ISB125" s="222"/>
      <c r="ISC125" s="222"/>
      <c r="ISD125" s="222"/>
      <c r="ISE125" s="222"/>
      <c r="ISF125" s="222"/>
      <c r="ISG125" s="222"/>
      <c r="ISH125" s="222"/>
      <c r="ISI125" s="222"/>
      <c r="ISJ125" s="222"/>
      <c r="ISK125" s="222"/>
      <c r="ISL125" s="222"/>
      <c r="ISM125" s="222"/>
      <c r="ISN125" s="222"/>
      <c r="ISO125" s="222"/>
      <c r="ISP125" s="222"/>
      <c r="ISQ125" s="222"/>
      <c r="ISR125" s="222"/>
      <c r="ISS125" s="222"/>
      <c r="IST125" s="222"/>
      <c r="ISU125" s="222"/>
      <c r="ISV125" s="222"/>
      <c r="ISW125" s="222"/>
      <c r="ISX125" s="222"/>
      <c r="ISY125" s="222"/>
      <c r="ISZ125" s="222"/>
      <c r="ITA125" s="222"/>
      <c r="ITB125" s="222"/>
      <c r="ITC125" s="222"/>
      <c r="ITD125" s="222"/>
      <c r="ITE125" s="222"/>
      <c r="ITF125" s="222"/>
      <c r="ITG125" s="222"/>
      <c r="ITH125" s="222"/>
      <c r="ITI125" s="222"/>
      <c r="ITJ125" s="222"/>
      <c r="ITK125" s="222"/>
      <c r="ITL125" s="222"/>
      <c r="ITM125" s="222"/>
      <c r="ITN125" s="222"/>
      <c r="ITO125" s="222"/>
      <c r="ITP125" s="222"/>
      <c r="ITQ125" s="222"/>
      <c r="ITR125" s="222"/>
      <c r="ITS125" s="222"/>
      <c r="ITT125" s="222"/>
      <c r="ITU125" s="222"/>
      <c r="ITV125" s="222"/>
      <c r="ITW125" s="222"/>
      <c r="ITX125" s="222"/>
      <c r="ITY125" s="222"/>
      <c r="ITZ125" s="222"/>
      <c r="IUA125" s="222"/>
      <c r="IUB125" s="222"/>
      <c r="IUC125" s="222"/>
      <c r="IUD125" s="222"/>
      <c r="IUE125" s="222"/>
      <c r="IUF125" s="222"/>
      <c r="IUG125" s="222"/>
      <c r="IUH125" s="222"/>
      <c r="IUI125" s="222"/>
      <c r="IUJ125" s="222"/>
      <c r="IUK125" s="222"/>
      <c r="IUL125" s="222"/>
      <c r="IUM125" s="222"/>
      <c r="IUN125" s="222"/>
      <c r="IUO125" s="222"/>
      <c r="IUP125" s="222"/>
      <c r="IUQ125" s="222"/>
      <c r="IUR125" s="222"/>
      <c r="IUS125" s="222"/>
      <c r="IUT125" s="222"/>
      <c r="IUU125" s="222"/>
      <c r="IUV125" s="222"/>
      <c r="IUW125" s="222"/>
      <c r="IUX125" s="222"/>
      <c r="IUY125" s="222"/>
      <c r="IUZ125" s="222"/>
      <c r="IVA125" s="222"/>
      <c r="IVB125" s="222"/>
      <c r="IVC125" s="222"/>
      <c r="IVD125" s="222"/>
      <c r="IVE125" s="222"/>
      <c r="IVF125" s="222"/>
      <c r="IVG125" s="222"/>
      <c r="IVH125" s="222"/>
      <c r="IVI125" s="222"/>
      <c r="IVJ125" s="222"/>
      <c r="IVK125" s="222"/>
      <c r="IVL125" s="222"/>
      <c r="IVM125" s="222"/>
      <c r="IVN125" s="222"/>
      <c r="IVO125" s="222"/>
      <c r="IVP125" s="222"/>
      <c r="IVQ125" s="222"/>
      <c r="IVR125" s="222"/>
      <c r="IVS125" s="222"/>
      <c r="IVT125" s="222"/>
      <c r="IVU125" s="222"/>
      <c r="IVV125" s="222"/>
      <c r="IVW125" s="222"/>
      <c r="IVX125" s="222"/>
      <c r="IVY125" s="222"/>
      <c r="IVZ125" s="222"/>
      <c r="IWA125" s="222"/>
      <c r="IWB125" s="222"/>
      <c r="IWC125" s="222"/>
      <c r="IWD125" s="222"/>
      <c r="IWE125" s="222"/>
      <c r="IWF125" s="222"/>
      <c r="IWG125" s="222"/>
      <c r="IWH125" s="222"/>
      <c r="IWI125" s="222"/>
      <c r="IWJ125" s="222"/>
      <c r="IWK125" s="222"/>
      <c r="IWL125" s="222"/>
      <c r="IWM125" s="222"/>
      <c r="IWN125" s="222"/>
      <c r="IWO125" s="222"/>
      <c r="IWP125" s="222"/>
      <c r="IWQ125" s="222"/>
      <c r="IWR125" s="222"/>
      <c r="IWS125" s="222"/>
      <c r="IWT125" s="222"/>
      <c r="IWU125" s="222"/>
      <c r="IWV125" s="222"/>
      <c r="IWW125" s="222"/>
      <c r="IWX125" s="222"/>
      <c r="IWY125" s="222"/>
      <c r="IWZ125" s="222"/>
      <c r="IXA125" s="222"/>
      <c r="IXB125" s="222"/>
      <c r="IXC125" s="222"/>
      <c r="IXD125" s="222"/>
      <c r="IXE125" s="222"/>
      <c r="IXF125" s="222"/>
      <c r="IXG125" s="222"/>
      <c r="IXH125" s="222"/>
      <c r="IXI125" s="222"/>
      <c r="IXJ125" s="222"/>
      <c r="IXK125" s="222"/>
      <c r="IXL125" s="222"/>
      <c r="IXM125" s="222"/>
      <c r="IXN125" s="222"/>
      <c r="IXO125" s="222"/>
      <c r="IXP125" s="222"/>
      <c r="IXQ125" s="222"/>
      <c r="IXR125" s="222"/>
      <c r="IXS125" s="222"/>
      <c r="IXT125" s="222"/>
      <c r="IXU125" s="222"/>
      <c r="IXV125" s="222"/>
      <c r="IXW125" s="222"/>
      <c r="IXX125" s="222"/>
      <c r="IXY125" s="222"/>
      <c r="IXZ125" s="222"/>
      <c r="IYA125" s="222"/>
      <c r="IYB125" s="222"/>
      <c r="IYC125" s="222"/>
      <c r="IYD125" s="222"/>
      <c r="IYE125" s="222"/>
      <c r="IYF125" s="222"/>
      <c r="IYG125" s="222"/>
      <c r="IYH125" s="222"/>
      <c r="IYI125" s="222"/>
      <c r="IYJ125" s="222"/>
      <c r="IYK125" s="222"/>
      <c r="IYL125" s="222"/>
      <c r="IYM125" s="222"/>
      <c r="IYN125" s="222"/>
      <c r="IYO125" s="222"/>
      <c r="IYP125" s="222"/>
      <c r="IYQ125" s="222"/>
      <c r="IYR125" s="222"/>
      <c r="IYS125" s="222"/>
      <c r="IYT125" s="222"/>
      <c r="IYU125" s="222"/>
      <c r="IYV125" s="222"/>
      <c r="IYW125" s="222"/>
      <c r="IYX125" s="222"/>
      <c r="IYY125" s="222"/>
      <c r="IYZ125" s="222"/>
      <c r="IZA125" s="222"/>
      <c r="IZB125" s="222"/>
      <c r="IZC125" s="222"/>
      <c r="IZD125" s="222"/>
      <c r="IZE125" s="222"/>
      <c r="IZF125" s="222"/>
      <c r="IZG125" s="222"/>
      <c r="IZH125" s="222"/>
      <c r="IZI125" s="222"/>
      <c r="IZJ125" s="222"/>
      <c r="IZK125" s="222"/>
      <c r="IZL125" s="222"/>
      <c r="IZM125" s="222"/>
      <c r="IZN125" s="222"/>
      <c r="IZO125" s="222"/>
      <c r="IZP125" s="222"/>
      <c r="IZQ125" s="222"/>
      <c r="IZR125" s="222"/>
      <c r="IZS125" s="222"/>
      <c r="IZT125" s="222"/>
      <c r="IZU125" s="222"/>
      <c r="IZV125" s="222"/>
      <c r="IZW125" s="222"/>
      <c r="IZX125" s="222"/>
      <c r="IZY125" s="222"/>
      <c r="IZZ125" s="222"/>
      <c r="JAA125" s="222"/>
      <c r="JAB125" s="222"/>
      <c r="JAC125" s="222"/>
      <c r="JAD125" s="222"/>
      <c r="JAE125" s="222"/>
      <c r="JAF125" s="222"/>
      <c r="JAG125" s="222"/>
      <c r="JAH125" s="222"/>
      <c r="JAI125" s="222"/>
      <c r="JAJ125" s="222"/>
      <c r="JAK125" s="222"/>
      <c r="JAL125" s="222"/>
      <c r="JAM125" s="222"/>
      <c r="JAN125" s="222"/>
      <c r="JAO125" s="222"/>
      <c r="JAP125" s="222"/>
      <c r="JAQ125" s="222"/>
      <c r="JAR125" s="222"/>
      <c r="JAS125" s="222"/>
      <c r="JAT125" s="222"/>
      <c r="JAU125" s="222"/>
      <c r="JAV125" s="222"/>
      <c r="JAW125" s="222"/>
      <c r="JAX125" s="222"/>
      <c r="JAY125" s="222"/>
      <c r="JAZ125" s="222"/>
      <c r="JBA125" s="222"/>
      <c r="JBB125" s="222"/>
      <c r="JBC125" s="222"/>
      <c r="JBD125" s="222"/>
      <c r="JBE125" s="222"/>
      <c r="JBF125" s="222"/>
      <c r="JBG125" s="222"/>
      <c r="JBH125" s="222"/>
      <c r="JBI125" s="222"/>
      <c r="JBJ125" s="222"/>
      <c r="JBK125" s="222"/>
      <c r="JBL125" s="222"/>
      <c r="JBM125" s="222"/>
      <c r="JBN125" s="222"/>
      <c r="JBO125" s="222"/>
      <c r="JBP125" s="222"/>
      <c r="JBQ125" s="222"/>
      <c r="JBR125" s="222"/>
      <c r="JBS125" s="222"/>
      <c r="JBT125" s="222"/>
      <c r="JBU125" s="222"/>
      <c r="JBV125" s="222"/>
      <c r="JBW125" s="222"/>
      <c r="JBX125" s="222"/>
      <c r="JBY125" s="222"/>
      <c r="JBZ125" s="222"/>
      <c r="JCA125" s="222"/>
      <c r="JCB125" s="222"/>
      <c r="JCC125" s="222"/>
      <c r="JCD125" s="222"/>
      <c r="JCE125" s="222"/>
      <c r="JCF125" s="222"/>
      <c r="JCG125" s="222"/>
      <c r="JCH125" s="222"/>
      <c r="JCI125" s="222"/>
      <c r="JCJ125" s="222"/>
      <c r="JCK125" s="222"/>
      <c r="JCL125" s="222"/>
      <c r="JCM125" s="222"/>
      <c r="JCN125" s="222"/>
      <c r="JCO125" s="222"/>
      <c r="JCP125" s="222"/>
      <c r="JCQ125" s="222"/>
      <c r="JCR125" s="222"/>
      <c r="JCS125" s="222"/>
      <c r="JCT125" s="222"/>
      <c r="JCU125" s="222"/>
      <c r="JCV125" s="222"/>
      <c r="JCW125" s="222"/>
      <c r="JCX125" s="222"/>
      <c r="JCY125" s="222"/>
      <c r="JCZ125" s="222"/>
      <c r="JDA125" s="222"/>
      <c r="JDB125" s="222"/>
      <c r="JDC125" s="222"/>
      <c r="JDD125" s="222"/>
      <c r="JDE125" s="222"/>
      <c r="JDF125" s="222"/>
      <c r="JDG125" s="222"/>
      <c r="JDH125" s="222"/>
      <c r="JDI125" s="222"/>
      <c r="JDJ125" s="222"/>
      <c r="JDK125" s="222"/>
      <c r="JDL125" s="222"/>
      <c r="JDM125" s="222"/>
      <c r="JDN125" s="222"/>
      <c r="JDO125" s="222"/>
      <c r="JDP125" s="222"/>
      <c r="JDQ125" s="222"/>
      <c r="JDR125" s="222"/>
      <c r="JDS125" s="222"/>
      <c r="JDT125" s="222"/>
      <c r="JDU125" s="222"/>
      <c r="JDV125" s="222"/>
      <c r="JDW125" s="222"/>
      <c r="JDX125" s="222"/>
      <c r="JDY125" s="222"/>
      <c r="JDZ125" s="222"/>
      <c r="JEA125" s="222"/>
      <c r="JEB125" s="222"/>
      <c r="JEC125" s="222"/>
      <c r="JED125" s="222"/>
      <c r="JEE125" s="222"/>
      <c r="JEF125" s="222"/>
      <c r="JEG125" s="222"/>
      <c r="JEH125" s="222"/>
      <c r="JEI125" s="222"/>
      <c r="JEJ125" s="222"/>
      <c r="JEK125" s="222"/>
      <c r="JEL125" s="222"/>
      <c r="JEM125" s="222"/>
      <c r="JEN125" s="222"/>
      <c r="JEO125" s="222"/>
      <c r="JEP125" s="222"/>
      <c r="JEQ125" s="222"/>
      <c r="JER125" s="222"/>
      <c r="JES125" s="222"/>
      <c r="JET125" s="222"/>
      <c r="JEU125" s="222"/>
      <c r="JEV125" s="222"/>
      <c r="JEW125" s="222"/>
      <c r="JEX125" s="222"/>
      <c r="JEY125" s="222"/>
      <c r="JEZ125" s="222"/>
      <c r="JFA125" s="222"/>
      <c r="JFB125" s="222"/>
      <c r="JFC125" s="222"/>
      <c r="JFD125" s="222"/>
      <c r="JFE125" s="222"/>
      <c r="JFF125" s="222"/>
      <c r="JFG125" s="222"/>
      <c r="JFH125" s="222"/>
      <c r="JFI125" s="222"/>
      <c r="JFJ125" s="222"/>
      <c r="JFK125" s="222"/>
      <c r="JFL125" s="222"/>
      <c r="JFM125" s="222"/>
      <c r="JFN125" s="222"/>
      <c r="JFO125" s="222"/>
      <c r="JFP125" s="222"/>
      <c r="JFQ125" s="222"/>
      <c r="JFR125" s="222"/>
      <c r="JFS125" s="222"/>
      <c r="JFT125" s="222"/>
      <c r="JFU125" s="222"/>
      <c r="JFV125" s="222"/>
      <c r="JFW125" s="222"/>
      <c r="JFX125" s="222"/>
      <c r="JFY125" s="222"/>
      <c r="JFZ125" s="222"/>
      <c r="JGA125" s="222"/>
      <c r="JGB125" s="222"/>
      <c r="JGC125" s="222"/>
      <c r="JGD125" s="222"/>
      <c r="JGE125" s="222"/>
      <c r="JGF125" s="222"/>
      <c r="JGG125" s="222"/>
      <c r="JGH125" s="222"/>
      <c r="JGI125" s="222"/>
      <c r="JGJ125" s="222"/>
      <c r="JGK125" s="222"/>
      <c r="JGL125" s="222"/>
      <c r="JGM125" s="222"/>
      <c r="JGN125" s="222"/>
      <c r="JGO125" s="222"/>
      <c r="JGP125" s="222"/>
      <c r="JGQ125" s="222"/>
      <c r="JGR125" s="222"/>
      <c r="JGS125" s="222"/>
      <c r="JGT125" s="222"/>
      <c r="JGU125" s="222"/>
      <c r="JGV125" s="222"/>
      <c r="JGW125" s="222"/>
      <c r="JGX125" s="222"/>
      <c r="JGY125" s="222"/>
      <c r="JGZ125" s="222"/>
      <c r="JHA125" s="222"/>
      <c r="JHB125" s="222"/>
      <c r="JHC125" s="222"/>
      <c r="JHD125" s="222"/>
      <c r="JHE125" s="222"/>
      <c r="JHF125" s="222"/>
      <c r="JHG125" s="222"/>
      <c r="JHH125" s="222"/>
      <c r="JHI125" s="222"/>
      <c r="JHJ125" s="222"/>
      <c r="JHK125" s="222"/>
      <c r="JHL125" s="222"/>
      <c r="JHM125" s="222"/>
      <c r="JHN125" s="222"/>
      <c r="JHO125" s="222"/>
      <c r="JHP125" s="222"/>
      <c r="JHQ125" s="222"/>
      <c r="JHR125" s="222"/>
      <c r="JHS125" s="222"/>
      <c r="JHT125" s="222"/>
      <c r="JHU125" s="222"/>
      <c r="JHV125" s="222"/>
      <c r="JHW125" s="222"/>
      <c r="JHX125" s="222"/>
      <c r="JHY125" s="222"/>
      <c r="JHZ125" s="222"/>
      <c r="JIA125" s="222"/>
      <c r="JIB125" s="222"/>
      <c r="JIC125" s="222"/>
      <c r="JID125" s="222"/>
      <c r="JIE125" s="222"/>
      <c r="JIF125" s="222"/>
      <c r="JIG125" s="222"/>
      <c r="JIH125" s="222"/>
      <c r="JII125" s="222"/>
      <c r="JIJ125" s="222"/>
      <c r="JIK125" s="222"/>
      <c r="JIL125" s="222"/>
      <c r="JIM125" s="222"/>
      <c r="JIN125" s="222"/>
      <c r="JIO125" s="222"/>
      <c r="JIP125" s="222"/>
      <c r="JIQ125" s="222"/>
      <c r="JIR125" s="222"/>
      <c r="JIS125" s="222"/>
      <c r="JIT125" s="222"/>
      <c r="JIU125" s="222"/>
      <c r="JIV125" s="222"/>
      <c r="JIW125" s="222"/>
      <c r="JIX125" s="222"/>
      <c r="JIY125" s="222"/>
      <c r="JIZ125" s="222"/>
      <c r="JJA125" s="222"/>
      <c r="JJB125" s="222"/>
      <c r="JJC125" s="222"/>
      <c r="JJD125" s="222"/>
      <c r="JJE125" s="222"/>
      <c r="JJF125" s="222"/>
      <c r="JJG125" s="222"/>
      <c r="JJH125" s="222"/>
      <c r="JJI125" s="222"/>
      <c r="JJJ125" s="222"/>
      <c r="JJK125" s="222"/>
      <c r="JJL125" s="222"/>
      <c r="JJM125" s="222"/>
      <c r="JJN125" s="222"/>
      <c r="JJO125" s="222"/>
      <c r="JJP125" s="222"/>
      <c r="JJQ125" s="222"/>
      <c r="JJR125" s="222"/>
      <c r="JJS125" s="222"/>
      <c r="JJT125" s="222"/>
      <c r="JJU125" s="222"/>
      <c r="JJV125" s="222"/>
      <c r="JJW125" s="222"/>
      <c r="JJX125" s="222"/>
      <c r="JJY125" s="222"/>
      <c r="JJZ125" s="222"/>
      <c r="JKA125" s="222"/>
      <c r="JKB125" s="222"/>
      <c r="JKC125" s="222"/>
      <c r="JKD125" s="222"/>
      <c r="JKE125" s="222"/>
      <c r="JKF125" s="222"/>
      <c r="JKG125" s="222"/>
      <c r="JKH125" s="222"/>
      <c r="JKI125" s="222"/>
      <c r="JKJ125" s="222"/>
      <c r="JKK125" s="222"/>
      <c r="JKL125" s="222"/>
      <c r="JKM125" s="222"/>
      <c r="JKN125" s="222"/>
      <c r="JKO125" s="222"/>
      <c r="JKP125" s="222"/>
      <c r="JKQ125" s="222"/>
      <c r="JKR125" s="222"/>
      <c r="JKS125" s="222"/>
      <c r="JKT125" s="222"/>
      <c r="JKU125" s="222"/>
      <c r="JKV125" s="222"/>
      <c r="JKW125" s="222"/>
      <c r="JKX125" s="222"/>
      <c r="JKY125" s="222"/>
      <c r="JKZ125" s="222"/>
      <c r="JLA125" s="222"/>
      <c r="JLB125" s="222"/>
      <c r="JLC125" s="222"/>
      <c r="JLD125" s="222"/>
      <c r="JLE125" s="222"/>
      <c r="JLF125" s="222"/>
      <c r="JLG125" s="222"/>
      <c r="JLH125" s="222"/>
      <c r="JLI125" s="222"/>
      <c r="JLJ125" s="222"/>
      <c r="JLK125" s="222"/>
      <c r="JLL125" s="222"/>
      <c r="JLM125" s="222"/>
      <c r="JLN125" s="222"/>
      <c r="JLO125" s="222"/>
      <c r="JLP125" s="222"/>
      <c r="JLQ125" s="222"/>
      <c r="JLR125" s="222"/>
      <c r="JLS125" s="222"/>
      <c r="JLT125" s="222"/>
      <c r="JLU125" s="222"/>
      <c r="JLV125" s="222"/>
      <c r="JLW125" s="222"/>
      <c r="JLX125" s="222"/>
      <c r="JLY125" s="222"/>
      <c r="JLZ125" s="222"/>
      <c r="JMA125" s="222"/>
      <c r="JMB125" s="222"/>
      <c r="JMC125" s="222"/>
      <c r="JMD125" s="222"/>
      <c r="JME125" s="222"/>
      <c r="JMF125" s="222"/>
      <c r="JMG125" s="222"/>
      <c r="JMH125" s="222"/>
      <c r="JMI125" s="222"/>
      <c r="JMJ125" s="222"/>
      <c r="JMK125" s="222"/>
      <c r="JML125" s="222"/>
      <c r="JMM125" s="222"/>
      <c r="JMN125" s="222"/>
      <c r="JMO125" s="222"/>
      <c r="JMP125" s="222"/>
      <c r="JMQ125" s="222"/>
      <c r="JMR125" s="222"/>
      <c r="JMS125" s="222"/>
      <c r="JMT125" s="222"/>
      <c r="JMU125" s="222"/>
      <c r="JMV125" s="222"/>
      <c r="JMW125" s="222"/>
      <c r="JMX125" s="222"/>
      <c r="JMY125" s="222"/>
      <c r="JMZ125" s="222"/>
      <c r="JNA125" s="222"/>
      <c r="JNB125" s="222"/>
      <c r="JNC125" s="222"/>
      <c r="JND125" s="222"/>
      <c r="JNE125" s="222"/>
      <c r="JNF125" s="222"/>
      <c r="JNG125" s="222"/>
      <c r="JNH125" s="222"/>
      <c r="JNI125" s="222"/>
      <c r="JNJ125" s="222"/>
      <c r="JNK125" s="222"/>
      <c r="JNL125" s="222"/>
      <c r="JNM125" s="222"/>
      <c r="JNN125" s="222"/>
      <c r="JNO125" s="222"/>
      <c r="JNP125" s="222"/>
      <c r="JNQ125" s="222"/>
      <c r="JNR125" s="222"/>
      <c r="JNS125" s="222"/>
      <c r="JNT125" s="222"/>
      <c r="JNU125" s="222"/>
      <c r="JNV125" s="222"/>
      <c r="JNW125" s="222"/>
      <c r="JNX125" s="222"/>
      <c r="JNY125" s="222"/>
      <c r="JNZ125" s="222"/>
      <c r="JOA125" s="222"/>
      <c r="JOB125" s="222"/>
      <c r="JOC125" s="222"/>
      <c r="JOD125" s="222"/>
      <c r="JOE125" s="222"/>
      <c r="JOF125" s="222"/>
      <c r="JOG125" s="222"/>
      <c r="JOH125" s="222"/>
      <c r="JOI125" s="222"/>
      <c r="JOJ125" s="222"/>
      <c r="JOK125" s="222"/>
      <c r="JOL125" s="222"/>
      <c r="JOM125" s="222"/>
      <c r="JON125" s="222"/>
      <c r="JOO125" s="222"/>
      <c r="JOP125" s="222"/>
      <c r="JOQ125" s="222"/>
      <c r="JOR125" s="222"/>
      <c r="JOS125" s="222"/>
      <c r="JOT125" s="222"/>
      <c r="JOU125" s="222"/>
      <c r="JOV125" s="222"/>
      <c r="JOW125" s="222"/>
      <c r="JOX125" s="222"/>
      <c r="JOY125" s="222"/>
      <c r="JOZ125" s="222"/>
      <c r="JPA125" s="222"/>
      <c r="JPB125" s="222"/>
      <c r="JPC125" s="222"/>
      <c r="JPD125" s="222"/>
      <c r="JPE125" s="222"/>
      <c r="JPF125" s="222"/>
      <c r="JPG125" s="222"/>
      <c r="JPH125" s="222"/>
      <c r="JPI125" s="222"/>
      <c r="JPJ125" s="222"/>
      <c r="JPK125" s="222"/>
      <c r="JPL125" s="222"/>
      <c r="JPM125" s="222"/>
      <c r="JPN125" s="222"/>
      <c r="JPO125" s="222"/>
      <c r="JPP125" s="222"/>
      <c r="JPQ125" s="222"/>
      <c r="JPR125" s="222"/>
      <c r="JPS125" s="222"/>
      <c r="JPT125" s="222"/>
      <c r="JPU125" s="222"/>
      <c r="JPV125" s="222"/>
      <c r="JPW125" s="222"/>
      <c r="JPX125" s="222"/>
      <c r="JPY125" s="222"/>
      <c r="JPZ125" s="222"/>
      <c r="JQA125" s="222"/>
      <c r="JQB125" s="222"/>
      <c r="JQC125" s="222"/>
      <c r="JQD125" s="222"/>
      <c r="JQE125" s="222"/>
      <c r="JQF125" s="222"/>
      <c r="JQG125" s="222"/>
      <c r="JQH125" s="222"/>
      <c r="JQI125" s="222"/>
      <c r="JQJ125" s="222"/>
      <c r="JQK125" s="222"/>
      <c r="JQL125" s="222"/>
      <c r="JQM125" s="222"/>
      <c r="JQN125" s="222"/>
      <c r="JQO125" s="222"/>
      <c r="JQP125" s="222"/>
      <c r="JQQ125" s="222"/>
      <c r="JQR125" s="222"/>
      <c r="JQS125" s="222"/>
      <c r="JQT125" s="222"/>
      <c r="JQU125" s="222"/>
      <c r="JQV125" s="222"/>
      <c r="JQW125" s="222"/>
      <c r="JQX125" s="222"/>
      <c r="JQY125" s="222"/>
      <c r="JQZ125" s="222"/>
      <c r="JRA125" s="222"/>
      <c r="JRB125" s="222"/>
      <c r="JRC125" s="222"/>
      <c r="JRD125" s="222"/>
      <c r="JRE125" s="222"/>
      <c r="JRF125" s="222"/>
      <c r="JRG125" s="222"/>
      <c r="JRH125" s="222"/>
      <c r="JRI125" s="222"/>
      <c r="JRJ125" s="222"/>
      <c r="JRK125" s="222"/>
      <c r="JRL125" s="222"/>
      <c r="JRM125" s="222"/>
      <c r="JRN125" s="222"/>
      <c r="JRO125" s="222"/>
      <c r="JRP125" s="222"/>
      <c r="JRQ125" s="222"/>
      <c r="JRR125" s="222"/>
      <c r="JRS125" s="222"/>
      <c r="JRT125" s="222"/>
      <c r="JRU125" s="222"/>
      <c r="JRV125" s="222"/>
      <c r="JRW125" s="222"/>
      <c r="JRX125" s="222"/>
      <c r="JRY125" s="222"/>
      <c r="JRZ125" s="222"/>
      <c r="JSA125" s="222"/>
      <c r="JSB125" s="222"/>
      <c r="JSC125" s="222"/>
      <c r="JSD125" s="222"/>
      <c r="JSE125" s="222"/>
      <c r="JSF125" s="222"/>
      <c r="JSG125" s="222"/>
      <c r="JSH125" s="222"/>
      <c r="JSI125" s="222"/>
      <c r="JSJ125" s="222"/>
      <c r="JSK125" s="222"/>
      <c r="JSL125" s="222"/>
      <c r="JSM125" s="222"/>
      <c r="JSN125" s="222"/>
      <c r="JSO125" s="222"/>
      <c r="JSP125" s="222"/>
      <c r="JSQ125" s="222"/>
      <c r="JSR125" s="222"/>
      <c r="JSS125" s="222"/>
      <c r="JST125" s="222"/>
      <c r="JSU125" s="222"/>
      <c r="JSV125" s="222"/>
      <c r="JSW125" s="222"/>
      <c r="JSX125" s="222"/>
      <c r="JSY125" s="222"/>
      <c r="JSZ125" s="222"/>
      <c r="JTA125" s="222"/>
      <c r="JTB125" s="222"/>
      <c r="JTC125" s="222"/>
      <c r="JTD125" s="222"/>
      <c r="JTE125" s="222"/>
      <c r="JTF125" s="222"/>
      <c r="JTG125" s="222"/>
      <c r="JTH125" s="222"/>
      <c r="JTI125" s="222"/>
      <c r="JTJ125" s="222"/>
      <c r="JTK125" s="222"/>
      <c r="JTL125" s="222"/>
      <c r="JTM125" s="222"/>
      <c r="JTN125" s="222"/>
      <c r="JTO125" s="222"/>
      <c r="JTP125" s="222"/>
      <c r="JTQ125" s="222"/>
      <c r="JTR125" s="222"/>
      <c r="JTS125" s="222"/>
      <c r="JTT125" s="222"/>
      <c r="JTU125" s="222"/>
      <c r="JTV125" s="222"/>
      <c r="JTW125" s="222"/>
      <c r="JTX125" s="222"/>
      <c r="JTY125" s="222"/>
      <c r="JTZ125" s="222"/>
      <c r="JUA125" s="222"/>
      <c r="JUB125" s="222"/>
      <c r="JUC125" s="222"/>
      <c r="JUD125" s="222"/>
      <c r="JUE125" s="222"/>
      <c r="JUF125" s="222"/>
      <c r="JUG125" s="222"/>
      <c r="JUH125" s="222"/>
      <c r="JUI125" s="222"/>
      <c r="JUJ125" s="222"/>
      <c r="JUK125" s="222"/>
      <c r="JUL125" s="222"/>
      <c r="JUM125" s="222"/>
      <c r="JUN125" s="222"/>
      <c r="JUO125" s="222"/>
      <c r="JUP125" s="222"/>
      <c r="JUQ125" s="222"/>
      <c r="JUR125" s="222"/>
      <c r="JUS125" s="222"/>
      <c r="JUT125" s="222"/>
      <c r="JUU125" s="222"/>
      <c r="JUV125" s="222"/>
      <c r="JUW125" s="222"/>
      <c r="JUX125" s="222"/>
      <c r="JUY125" s="222"/>
      <c r="JUZ125" s="222"/>
      <c r="JVA125" s="222"/>
      <c r="JVB125" s="222"/>
      <c r="JVC125" s="222"/>
      <c r="JVD125" s="222"/>
      <c r="JVE125" s="222"/>
      <c r="JVF125" s="222"/>
      <c r="JVG125" s="222"/>
      <c r="JVH125" s="222"/>
      <c r="JVI125" s="222"/>
      <c r="JVJ125" s="222"/>
      <c r="JVK125" s="222"/>
      <c r="JVL125" s="222"/>
      <c r="JVM125" s="222"/>
      <c r="JVN125" s="222"/>
      <c r="JVO125" s="222"/>
      <c r="JVP125" s="222"/>
      <c r="JVQ125" s="222"/>
      <c r="JVR125" s="222"/>
      <c r="JVS125" s="222"/>
      <c r="JVT125" s="222"/>
      <c r="JVU125" s="222"/>
      <c r="JVV125" s="222"/>
      <c r="JVW125" s="222"/>
      <c r="JVX125" s="222"/>
      <c r="JVY125" s="222"/>
      <c r="JVZ125" s="222"/>
      <c r="JWA125" s="222"/>
      <c r="JWB125" s="222"/>
      <c r="JWC125" s="222"/>
      <c r="JWD125" s="222"/>
      <c r="JWE125" s="222"/>
      <c r="JWF125" s="222"/>
      <c r="JWG125" s="222"/>
      <c r="JWH125" s="222"/>
      <c r="JWI125" s="222"/>
      <c r="JWJ125" s="222"/>
      <c r="JWK125" s="222"/>
      <c r="JWL125" s="222"/>
      <c r="JWM125" s="222"/>
      <c r="JWN125" s="222"/>
      <c r="JWO125" s="222"/>
      <c r="JWP125" s="222"/>
      <c r="JWQ125" s="222"/>
      <c r="JWR125" s="222"/>
      <c r="JWS125" s="222"/>
      <c r="JWT125" s="222"/>
      <c r="JWU125" s="222"/>
      <c r="JWV125" s="222"/>
      <c r="JWW125" s="222"/>
      <c r="JWX125" s="222"/>
      <c r="JWY125" s="222"/>
      <c r="JWZ125" s="222"/>
      <c r="JXA125" s="222"/>
      <c r="JXB125" s="222"/>
      <c r="JXC125" s="222"/>
      <c r="JXD125" s="222"/>
      <c r="JXE125" s="222"/>
      <c r="JXF125" s="222"/>
      <c r="JXG125" s="222"/>
      <c r="JXH125" s="222"/>
      <c r="JXI125" s="222"/>
      <c r="JXJ125" s="222"/>
      <c r="JXK125" s="222"/>
      <c r="JXL125" s="222"/>
      <c r="JXM125" s="222"/>
      <c r="JXN125" s="222"/>
      <c r="JXO125" s="222"/>
      <c r="JXP125" s="222"/>
      <c r="JXQ125" s="222"/>
      <c r="JXR125" s="222"/>
      <c r="JXS125" s="222"/>
      <c r="JXT125" s="222"/>
      <c r="JXU125" s="222"/>
      <c r="JXV125" s="222"/>
      <c r="JXW125" s="222"/>
      <c r="JXX125" s="222"/>
      <c r="JXY125" s="222"/>
      <c r="JXZ125" s="222"/>
      <c r="JYA125" s="222"/>
      <c r="JYB125" s="222"/>
      <c r="JYC125" s="222"/>
      <c r="JYD125" s="222"/>
      <c r="JYE125" s="222"/>
      <c r="JYF125" s="222"/>
      <c r="JYG125" s="222"/>
      <c r="JYH125" s="222"/>
      <c r="JYI125" s="222"/>
      <c r="JYJ125" s="222"/>
      <c r="JYK125" s="222"/>
      <c r="JYL125" s="222"/>
      <c r="JYM125" s="222"/>
      <c r="JYN125" s="222"/>
      <c r="JYO125" s="222"/>
      <c r="JYP125" s="222"/>
      <c r="JYQ125" s="222"/>
      <c r="JYR125" s="222"/>
      <c r="JYS125" s="222"/>
      <c r="JYT125" s="222"/>
      <c r="JYU125" s="222"/>
      <c r="JYV125" s="222"/>
      <c r="JYW125" s="222"/>
      <c r="JYX125" s="222"/>
      <c r="JYY125" s="222"/>
      <c r="JYZ125" s="222"/>
      <c r="JZA125" s="222"/>
      <c r="JZB125" s="222"/>
      <c r="JZC125" s="222"/>
      <c r="JZD125" s="222"/>
      <c r="JZE125" s="222"/>
      <c r="JZF125" s="222"/>
      <c r="JZG125" s="222"/>
      <c r="JZH125" s="222"/>
      <c r="JZI125" s="222"/>
      <c r="JZJ125" s="222"/>
      <c r="JZK125" s="222"/>
      <c r="JZL125" s="222"/>
      <c r="JZM125" s="222"/>
      <c r="JZN125" s="222"/>
      <c r="JZO125" s="222"/>
      <c r="JZP125" s="222"/>
      <c r="JZQ125" s="222"/>
      <c r="JZR125" s="222"/>
      <c r="JZS125" s="222"/>
      <c r="JZT125" s="222"/>
      <c r="JZU125" s="222"/>
      <c r="JZV125" s="222"/>
      <c r="JZW125" s="222"/>
      <c r="JZX125" s="222"/>
      <c r="JZY125" s="222"/>
      <c r="JZZ125" s="222"/>
      <c r="KAA125" s="222"/>
      <c r="KAB125" s="222"/>
      <c r="KAC125" s="222"/>
      <c r="KAD125" s="222"/>
      <c r="KAE125" s="222"/>
      <c r="KAF125" s="222"/>
      <c r="KAG125" s="222"/>
      <c r="KAH125" s="222"/>
      <c r="KAI125" s="222"/>
      <c r="KAJ125" s="222"/>
      <c r="KAK125" s="222"/>
      <c r="KAL125" s="222"/>
      <c r="KAM125" s="222"/>
      <c r="KAN125" s="222"/>
      <c r="KAO125" s="222"/>
      <c r="KAP125" s="222"/>
      <c r="KAQ125" s="222"/>
      <c r="KAR125" s="222"/>
      <c r="KAS125" s="222"/>
      <c r="KAT125" s="222"/>
      <c r="KAU125" s="222"/>
      <c r="KAV125" s="222"/>
      <c r="KAW125" s="222"/>
      <c r="KAX125" s="222"/>
      <c r="KAY125" s="222"/>
      <c r="KAZ125" s="222"/>
      <c r="KBA125" s="222"/>
      <c r="KBB125" s="222"/>
      <c r="KBC125" s="222"/>
      <c r="KBD125" s="222"/>
      <c r="KBE125" s="222"/>
      <c r="KBF125" s="222"/>
      <c r="KBG125" s="222"/>
      <c r="KBH125" s="222"/>
      <c r="KBI125" s="222"/>
      <c r="KBJ125" s="222"/>
      <c r="KBK125" s="222"/>
      <c r="KBL125" s="222"/>
      <c r="KBM125" s="222"/>
      <c r="KBN125" s="222"/>
      <c r="KBO125" s="222"/>
      <c r="KBP125" s="222"/>
      <c r="KBQ125" s="222"/>
      <c r="KBR125" s="222"/>
      <c r="KBS125" s="222"/>
      <c r="KBT125" s="222"/>
      <c r="KBU125" s="222"/>
      <c r="KBV125" s="222"/>
      <c r="KBW125" s="222"/>
      <c r="KBX125" s="222"/>
      <c r="KBY125" s="222"/>
      <c r="KBZ125" s="222"/>
      <c r="KCA125" s="222"/>
      <c r="KCB125" s="222"/>
      <c r="KCC125" s="222"/>
      <c r="KCD125" s="222"/>
      <c r="KCE125" s="222"/>
      <c r="KCF125" s="222"/>
      <c r="KCG125" s="222"/>
      <c r="KCH125" s="222"/>
      <c r="KCI125" s="222"/>
      <c r="KCJ125" s="222"/>
      <c r="KCK125" s="222"/>
      <c r="KCL125" s="222"/>
      <c r="KCM125" s="222"/>
      <c r="KCN125" s="222"/>
      <c r="KCO125" s="222"/>
      <c r="KCP125" s="222"/>
      <c r="KCQ125" s="222"/>
      <c r="KCR125" s="222"/>
      <c r="KCS125" s="222"/>
      <c r="KCT125" s="222"/>
      <c r="KCU125" s="222"/>
      <c r="KCV125" s="222"/>
      <c r="KCW125" s="222"/>
      <c r="KCX125" s="222"/>
      <c r="KCY125" s="222"/>
      <c r="KCZ125" s="222"/>
      <c r="KDA125" s="222"/>
      <c r="KDB125" s="222"/>
      <c r="KDC125" s="222"/>
      <c r="KDD125" s="222"/>
      <c r="KDE125" s="222"/>
      <c r="KDF125" s="222"/>
      <c r="KDG125" s="222"/>
      <c r="KDH125" s="222"/>
      <c r="KDI125" s="222"/>
      <c r="KDJ125" s="222"/>
      <c r="KDK125" s="222"/>
      <c r="KDL125" s="222"/>
      <c r="KDM125" s="222"/>
      <c r="KDN125" s="222"/>
      <c r="KDO125" s="222"/>
      <c r="KDP125" s="222"/>
      <c r="KDQ125" s="222"/>
      <c r="KDR125" s="222"/>
      <c r="KDS125" s="222"/>
      <c r="KDT125" s="222"/>
      <c r="KDU125" s="222"/>
      <c r="KDV125" s="222"/>
      <c r="KDW125" s="222"/>
      <c r="KDX125" s="222"/>
      <c r="KDY125" s="222"/>
      <c r="KDZ125" s="222"/>
      <c r="KEA125" s="222"/>
      <c r="KEB125" s="222"/>
      <c r="KEC125" s="222"/>
      <c r="KED125" s="222"/>
      <c r="KEE125" s="222"/>
      <c r="KEF125" s="222"/>
      <c r="KEG125" s="222"/>
      <c r="KEH125" s="222"/>
      <c r="KEI125" s="222"/>
      <c r="KEJ125" s="222"/>
      <c r="KEK125" s="222"/>
      <c r="KEL125" s="222"/>
      <c r="KEM125" s="222"/>
      <c r="KEN125" s="222"/>
      <c r="KEO125" s="222"/>
      <c r="KEP125" s="222"/>
      <c r="KEQ125" s="222"/>
      <c r="KER125" s="222"/>
      <c r="KES125" s="222"/>
      <c r="KET125" s="222"/>
      <c r="KEU125" s="222"/>
      <c r="KEV125" s="222"/>
      <c r="KEW125" s="222"/>
      <c r="KEX125" s="222"/>
      <c r="KEY125" s="222"/>
      <c r="KEZ125" s="222"/>
      <c r="KFA125" s="222"/>
      <c r="KFB125" s="222"/>
      <c r="KFC125" s="222"/>
      <c r="KFD125" s="222"/>
      <c r="KFE125" s="222"/>
      <c r="KFF125" s="222"/>
      <c r="KFG125" s="222"/>
      <c r="KFH125" s="222"/>
      <c r="KFI125" s="222"/>
      <c r="KFJ125" s="222"/>
      <c r="KFK125" s="222"/>
      <c r="KFL125" s="222"/>
      <c r="KFM125" s="222"/>
      <c r="KFN125" s="222"/>
      <c r="KFO125" s="222"/>
      <c r="KFP125" s="222"/>
      <c r="KFQ125" s="222"/>
      <c r="KFR125" s="222"/>
      <c r="KFS125" s="222"/>
      <c r="KFT125" s="222"/>
      <c r="KFU125" s="222"/>
      <c r="KFV125" s="222"/>
      <c r="KFW125" s="222"/>
      <c r="KFX125" s="222"/>
      <c r="KFY125" s="222"/>
      <c r="KFZ125" s="222"/>
      <c r="KGA125" s="222"/>
      <c r="KGB125" s="222"/>
      <c r="KGC125" s="222"/>
      <c r="KGD125" s="222"/>
      <c r="KGE125" s="222"/>
      <c r="KGF125" s="222"/>
      <c r="KGG125" s="222"/>
      <c r="KGH125" s="222"/>
      <c r="KGI125" s="222"/>
      <c r="KGJ125" s="222"/>
      <c r="KGK125" s="222"/>
      <c r="KGL125" s="222"/>
      <c r="KGM125" s="222"/>
      <c r="KGN125" s="222"/>
      <c r="KGO125" s="222"/>
      <c r="KGP125" s="222"/>
      <c r="KGQ125" s="222"/>
      <c r="KGR125" s="222"/>
      <c r="KGS125" s="222"/>
      <c r="KGT125" s="222"/>
      <c r="KGU125" s="222"/>
      <c r="KGV125" s="222"/>
      <c r="KGW125" s="222"/>
      <c r="KGX125" s="222"/>
      <c r="KGY125" s="222"/>
      <c r="KGZ125" s="222"/>
      <c r="KHA125" s="222"/>
      <c r="KHB125" s="222"/>
      <c r="KHC125" s="222"/>
      <c r="KHD125" s="222"/>
      <c r="KHE125" s="222"/>
      <c r="KHF125" s="222"/>
      <c r="KHG125" s="222"/>
      <c r="KHH125" s="222"/>
      <c r="KHI125" s="222"/>
      <c r="KHJ125" s="222"/>
      <c r="KHK125" s="222"/>
      <c r="KHL125" s="222"/>
      <c r="KHM125" s="222"/>
      <c r="KHN125" s="222"/>
      <c r="KHO125" s="222"/>
      <c r="KHP125" s="222"/>
      <c r="KHQ125" s="222"/>
      <c r="KHR125" s="222"/>
      <c r="KHS125" s="222"/>
      <c r="KHT125" s="222"/>
      <c r="KHU125" s="222"/>
      <c r="KHV125" s="222"/>
      <c r="KHW125" s="222"/>
      <c r="KHX125" s="222"/>
      <c r="KHY125" s="222"/>
      <c r="KHZ125" s="222"/>
      <c r="KIA125" s="222"/>
      <c r="KIB125" s="222"/>
      <c r="KIC125" s="222"/>
      <c r="KID125" s="222"/>
      <c r="KIE125" s="222"/>
      <c r="KIF125" s="222"/>
      <c r="KIG125" s="222"/>
      <c r="KIH125" s="222"/>
      <c r="KII125" s="222"/>
      <c r="KIJ125" s="222"/>
      <c r="KIK125" s="222"/>
      <c r="KIL125" s="222"/>
      <c r="KIM125" s="222"/>
      <c r="KIN125" s="222"/>
      <c r="KIO125" s="222"/>
      <c r="KIP125" s="222"/>
      <c r="KIQ125" s="222"/>
      <c r="KIR125" s="222"/>
      <c r="KIS125" s="222"/>
      <c r="KIT125" s="222"/>
      <c r="KIU125" s="222"/>
      <c r="KIV125" s="222"/>
      <c r="KIW125" s="222"/>
      <c r="KIX125" s="222"/>
      <c r="KIY125" s="222"/>
      <c r="KIZ125" s="222"/>
      <c r="KJA125" s="222"/>
      <c r="KJB125" s="222"/>
      <c r="KJC125" s="222"/>
      <c r="KJD125" s="222"/>
      <c r="KJE125" s="222"/>
      <c r="KJF125" s="222"/>
      <c r="KJG125" s="222"/>
      <c r="KJH125" s="222"/>
      <c r="KJI125" s="222"/>
      <c r="KJJ125" s="222"/>
      <c r="KJK125" s="222"/>
      <c r="KJL125" s="222"/>
      <c r="KJM125" s="222"/>
      <c r="KJN125" s="222"/>
      <c r="KJO125" s="222"/>
      <c r="KJP125" s="222"/>
      <c r="KJQ125" s="222"/>
      <c r="KJR125" s="222"/>
      <c r="KJS125" s="222"/>
      <c r="KJT125" s="222"/>
      <c r="KJU125" s="222"/>
      <c r="KJV125" s="222"/>
      <c r="KJW125" s="222"/>
      <c r="KJX125" s="222"/>
      <c r="KJY125" s="222"/>
      <c r="KJZ125" s="222"/>
      <c r="KKA125" s="222"/>
      <c r="KKB125" s="222"/>
      <c r="KKC125" s="222"/>
      <c r="KKD125" s="222"/>
      <c r="KKE125" s="222"/>
      <c r="KKF125" s="222"/>
      <c r="KKG125" s="222"/>
      <c r="KKH125" s="222"/>
      <c r="KKI125" s="222"/>
      <c r="KKJ125" s="222"/>
      <c r="KKK125" s="222"/>
      <c r="KKL125" s="222"/>
      <c r="KKM125" s="222"/>
      <c r="KKN125" s="222"/>
      <c r="KKO125" s="222"/>
      <c r="KKP125" s="222"/>
      <c r="KKQ125" s="222"/>
      <c r="KKR125" s="222"/>
      <c r="KKS125" s="222"/>
      <c r="KKT125" s="222"/>
      <c r="KKU125" s="222"/>
      <c r="KKV125" s="222"/>
      <c r="KKW125" s="222"/>
      <c r="KKX125" s="222"/>
      <c r="KKY125" s="222"/>
      <c r="KKZ125" s="222"/>
      <c r="KLA125" s="222"/>
      <c r="KLB125" s="222"/>
      <c r="KLC125" s="222"/>
      <c r="KLD125" s="222"/>
      <c r="KLE125" s="222"/>
      <c r="KLF125" s="222"/>
      <c r="KLG125" s="222"/>
      <c r="KLH125" s="222"/>
      <c r="KLI125" s="222"/>
      <c r="KLJ125" s="222"/>
      <c r="KLK125" s="222"/>
      <c r="KLL125" s="222"/>
      <c r="KLM125" s="222"/>
      <c r="KLN125" s="222"/>
      <c r="KLO125" s="222"/>
      <c r="KLP125" s="222"/>
      <c r="KLQ125" s="222"/>
      <c r="KLR125" s="222"/>
      <c r="KLS125" s="222"/>
      <c r="KLT125" s="222"/>
      <c r="KLU125" s="222"/>
      <c r="KLV125" s="222"/>
      <c r="KLW125" s="222"/>
      <c r="KLX125" s="222"/>
      <c r="KLY125" s="222"/>
      <c r="KLZ125" s="222"/>
      <c r="KMA125" s="222"/>
      <c r="KMB125" s="222"/>
      <c r="KMC125" s="222"/>
      <c r="KMD125" s="222"/>
      <c r="KME125" s="222"/>
      <c r="KMF125" s="222"/>
      <c r="KMG125" s="222"/>
      <c r="KMH125" s="222"/>
      <c r="KMI125" s="222"/>
      <c r="KMJ125" s="222"/>
      <c r="KMK125" s="222"/>
      <c r="KML125" s="222"/>
      <c r="KMM125" s="222"/>
      <c r="KMN125" s="222"/>
      <c r="KMO125" s="222"/>
      <c r="KMP125" s="222"/>
      <c r="KMQ125" s="222"/>
      <c r="KMR125" s="222"/>
      <c r="KMS125" s="222"/>
      <c r="KMT125" s="222"/>
      <c r="KMU125" s="222"/>
      <c r="KMV125" s="222"/>
      <c r="KMW125" s="222"/>
      <c r="KMX125" s="222"/>
      <c r="KMY125" s="222"/>
      <c r="KMZ125" s="222"/>
      <c r="KNA125" s="222"/>
      <c r="KNB125" s="222"/>
      <c r="KNC125" s="222"/>
      <c r="KND125" s="222"/>
      <c r="KNE125" s="222"/>
      <c r="KNF125" s="222"/>
      <c r="KNG125" s="222"/>
      <c r="KNH125" s="222"/>
      <c r="KNI125" s="222"/>
      <c r="KNJ125" s="222"/>
      <c r="KNK125" s="222"/>
      <c r="KNL125" s="222"/>
      <c r="KNM125" s="222"/>
      <c r="KNN125" s="222"/>
      <c r="KNO125" s="222"/>
      <c r="KNP125" s="222"/>
      <c r="KNQ125" s="222"/>
      <c r="KNR125" s="222"/>
      <c r="KNS125" s="222"/>
      <c r="KNT125" s="222"/>
      <c r="KNU125" s="222"/>
      <c r="KNV125" s="222"/>
      <c r="KNW125" s="222"/>
      <c r="KNX125" s="222"/>
      <c r="KNY125" s="222"/>
      <c r="KNZ125" s="222"/>
      <c r="KOA125" s="222"/>
      <c r="KOB125" s="222"/>
      <c r="KOC125" s="222"/>
      <c r="KOD125" s="222"/>
      <c r="KOE125" s="222"/>
      <c r="KOF125" s="222"/>
      <c r="KOG125" s="222"/>
      <c r="KOH125" s="222"/>
      <c r="KOI125" s="222"/>
      <c r="KOJ125" s="222"/>
      <c r="KOK125" s="222"/>
      <c r="KOL125" s="222"/>
      <c r="KOM125" s="222"/>
      <c r="KON125" s="222"/>
      <c r="KOO125" s="222"/>
      <c r="KOP125" s="222"/>
      <c r="KOQ125" s="222"/>
      <c r="KOR125" s="222"/>
      <c r="KOS125" s="222"/>
      <c r="KOT125" s="222"/>
      <c r="KOU125" s="222"/>
      <c r="KOV125" s="222"/>
      <c r="KOW125" s="222"/>
      <c r="KOX125" s="222"/>
      <c r="KOY125" s="222"/>
      <c r="KOZ125" s="222"/>
      <c r="KPA125" s="222"/>
      <c r="KPB125" s="222"/>
      <c r="KPC125" s="222"/>
      <c r="KPD125" s="222"/>
      <c r="KPE125" s="222"/>
      <c r="KPF125" s="222"/>
      <c r="KPG125" s="222"/>
      <c r="KPH125" s="222"/>
      <c r="KPI125" s="222"/>
      <c r="KPJ125" s="222"/>
      <c r="KPK125" s="222"/>
      <c r="KPL125" s="222"/>
      <c r="KPM125" s="222"/>
      <c r="KPN125" s="222"/>
      <c r="KPO125" s="222"/>
      <c r="KPP125" s="222"/>
      <c r="KPQ125" s="222"/>
      <c r="KPR125" s="222"/>
      <c r="KPS125" s="222"/>
      <c r="KPT125" s="222"/>
      <c r="KPU125" s="222"/>
      <c r="KPV125" s="222"/>
      <c r="KPW125" s="222"/>
      <c r="KPX125" s="222"/>
      <c r="KPY125" s="222"/>
      <c r="KPZ125" s="222"/>
      <c r="KQA125" s="222"/>
      <c r="KQB125" s="222"/>
      <c r="KQC125" s="222"/>
      <c r="KQD125" s="222"/>
      <c r="KQE125" s="222"/>
      <c r="KQF125" s="222"/>
      <c r="KQG125" s="222"/>
      <c r="KQH125" s="222"/>
      <c r="KQI125" s="222"/>
      <c r="KQJ125" s="222"/>
      <c r="KQK125" s="222"/>
      <c r="KQL125" s="222"/>
      <c r="KQM125" s="222"/>
      <c r="KQN125" s="222"/>
      <c r="KQO125" s="222"/>
      <c r="KQP125" s="222"/>
      <c r="KQQ125" s="222"/>
      <c r="KQR125" s="222"/>
      <c r="KQS125" s="222"/>
      <c r="KQT125" s="222"/>
      <c r="KQU125" s="222"/>
      <c r="KQV125" s="222"/>
      <c r="KQW125" s="222"/>
      <c r="KQX125" s="222"/>
      <c r="KQY125" s="222"/>
      <c r="KQZ125" s="222"/>
      <c r="KRA125" s="222"/>
      <c r="KRB125" s="222"/>
      <c r="KRC125" s="222"/>
      <c r="KRD125" s="222"/>
      <c r="KRE125" s="222"/>
      <c r="KRF125" s="222"/>
      <c r="KRG125" s="222"/>
      <c r="KRH125" s="222"/>
      <c r="KRI125" s="222"/>
      <c r="KRJ125" s="222"/>
      <c r="KRK125" s="222"/>
      <c r="KRL125" s="222"/>
      <c r="KRM125" s="222"/>
      <c r="KRN125" s="222"/>
      <c r="KRO125" s="222"/>
      <c r="KRP125" s="222"/>
      <c r="KRQ125" s="222"/>
      <c r="KRR125" s="222"/>
      <c r="KRS125" s="222"/>
      <c r="KRT125" s="222"/>
      <c r="KRU125" s="222"/>
      <c r="KRV125" s="222"/>
      <c r="KRW125" s="222"/>
      <c r="KRX125" s="222"/>
      <c r="KRY125" s="222"/>
      <c r="KRZ125" s="222"/>
      <c r="KSA125" s="222"/>
      <c r="KSB125" s="222"/>
      <c r="KSC125" s="222"/>
      <c r="KSD125" s="222"/>
      <c r="KSE125" s="222"/>
      <c r="KSF125" s="222"/>
      <c r="KSG125" s="222"/>
      <c r="KSH125" s="222"/>
      <c r="KSI125" s="222"/>
      <c r="KSJ125" s="222"/>
      <c r="KSK125" s="222"/>
      <c r="KSL125" s="222"/>
      <c r="KSM125" s="222"/>
      <c r="KSN125" s="222"/>
      <c r="KSO125" s="222"/>
      <c r="KSP125" s="222"/>
      <c r="KSQ125" s="222"/>
      <c r="KSR125" s="222"/>
      <c r="KSS125" s="222"/>
      <c r="KST125" s="222"/>
      <c r="KSU125" s="222"/>
      <c r="KSV125" s="222"/>
      <c r="KSW125" s="222"/>
      <c r="KSX125" s="222"/>
      <c r="KSY125" s="222"/>
      <c r="KSZ125" s="222"/>
      <c r="KTA125" s="222"/>
      <c r="KTB125" s="222"/>
      <c r="KTC125" s="222"/>
      <c r="KTD125" s="222"/>
      <c r="KTE125" s="222"/>
      <c r="KTF125" s="222"/>
      <c r="KTG125" s="222"/>
      <c r="KTH125" s="222"/>
      <c r="KTI125" s="222"/>
      <c r="KTJ125" s="222"/>
      <c r="KTK125" s="222"/>
      <c r="KTL125" s="222"/>
      <c r="KTM125" s="222"/>
      <c r="KTN125" s="222"/>
      <c r="KTO125" s="222"/>
      <c r="KTP125" s="222"/>
      <c r="KTQ125" s="222"/>
      <c r="KTR125" s="222"/>
      <c r="KTS125" s="222"/>
      <c r="KTT125" s="222"/>
      <c r="KTU125" s="222"/>
      <c r="KTV125" s="222"/>
      <c r="KTW125" s="222"/>
      <c r="KTX125" s="222"/>
      <c r="KTY125" s="222"/>
      <c r="KTZ125" s="222"/>
      <c r="KUA125" s="222"/>
      <c r="KUB125" s="222"/>
      <c r="KUC125" s="222"/>
      <c r="KUD125" s="222"/>
      <c r="KUE125" s="222"/>
      <c r="KUF125" s="222"/>
      <c r="KUG125" s="222"/>
      <c r="KUH125" s="222"/>
      <c r="KUI125" s="222"/>
      <c r="KUJ125" s="222"/>
      <c r="KUK125" s="222"/>
      <c r="KUL125" s="222"/>
      <c r="KUM125" s="222"/>
      <c r="KUN125" s="222"/>
      <c r="KUO125" s="222"/>
      <c r="KUP125" s="222"/>
      <c r="KUQ125" s="222"/>
      <c r="KUR125" s="222"/>
      <c r="KUS125" s="222"/>
      <c r="KUT125" s="222"/>
      <c r="KUU125" s="222"/>
      <c r="KUV125" s="222"/>
      <c r="KUW125" s="222"/>
      <c r="KUX125" s="222"/>
      <c r="KUY125" s="222"/>
      <c r="KUZ125" s="222"/>
      <c r="KVA125" s="222"/>
      <c r="KVB125" s="222"/>
      <c r="KVC125" s="222"/>
      <c r="KVD125" s="222"/>
      <c r="KVE125" s="222"/>
      <c r="KVF125" s="222"/>
      <c r="KVG125" s="222"/>
      <c r="KVH125" s="222"/>
      <c r="KVI125" s="222"/>
      <c r="KVJ125" s="222"/>
      <c r="KVK125" s="222"/>
      <c r="KVL125" s="222"/>
      <c r="KVM125" s="222"/>
      <c r="KVN125" s="222"/>
      <c r="KVO125" s="222"/>
      <c r="KVP125" s="222"/>
      <c r="KVQ125" s="222"/>
      <c r="KVR125" s="222"/>
      <c r="KVS125" s="222"/>
      <c r="KVT125" s="222"/>
      <c r="KVU125" s="222"/>
      <c r="KVV125" s="222"/>
      <c r="KVW125" s="222"/>
      <c r="KVX125" s="222"/>
      <c r="KVY125" s="222"/>
      <c r="KVZ125" s="222"/>
      <c r="KWA125" s="222"/>
      <c r="KWB125" s="222"/>
      <c r="KWC125" s="222"/>
      <c r="KWD125" s="222"/>
      <c r="KWE125" s="222"/>
      <c r="KWF125" s="222"/>
      <c r="KWG125" s="222"/>
      <c r="KWH125" s="222"/>
      <c r="KWI125" s="222"/>
      <c r="KWJ125" s="222"/>
      <c r="KWK125" s="222"/>
      <c r="KWL125" s="222"/>
      <c r="KWM125" s="222"/>
      <c r="KWN125" s="222"/>
      <c r="KWO125" s="222"/>
      <c r="KWP125" s="222"/>
      <c r="KWQ125" s="222"/>
      <c r="KWR125" s="222"/>
      <c r="KWS125" s="222"/>
      <c r="KWT125" s="222"/>
      <c r="KWU125" s="222"/>
      <c r="KWV125" s="222"/>
      <c r="KWW125" s="222"/>
      <c r="KWX125" s="222"/>
      <c r="KWY125" s="222"/>
      <c r="KWZ125" s="222"/>
      <c r="KXA125" s="222"/>
      <c r="KXB125" s="222"/>
      <c r="KXC125" s="222"/>
      <c r="KXD125" s="222"/>
      <c r="KXE125" s="222"/>
      <c r="KXF125" s="222"/>
      <c r="KXG125" s="222"/>
      <c r="KXH125" s="222"/>
      <c r="KXI125" s="222"/>
      <c r="KXJ125" s="222"/>
      <c r="KXK125" s="222"/>
      <c r="KXL125" s="222"/>
      <c r="KXM125" s="222"/>
      <c r="KXN125" s="222"/>
      <c r="KXO125" s="222"/>
      <c r="KXP125" s="222"/>
      <c r="KXQ125" s="222"/>
      <c r="KXR125" s="222"/>
      <c r="KXS125" s="222"/>
      <c r="KXT125" s="222"/>
      <c r="KXU125" s="222"/>
      <c r="KXV125" s="222"/>
      <c r="KXW125" s="222"/>
      <c r="KXX125" s="222"/>
      <c r="KXY125" s="222"/>
      <c r="KXZ125" s="222"/>
      <c r="KYA125" s="222"/>
      <c r="KYB125" s="222"/>
      <c r="KYC125" s="222"/>
      <c r="KYD125" s="222"/>
      <c r="KYE125" s="222"/>
      <c r="KYF125" s="222"/>
      <c r="KYG125" s="222"/>
      <c r="KYH125" s="222"/>
      <c r="KYI125" s="222"/>
      <c r="KYJ125" s="222"/>
      <c r="KYK125" s="222"/>
      <c r="KYL125" s="222"/>
      <c r="KYM125" s="222"/>
      <c r="KYN125" s="222"/>
      <c r="KYO125" s="222"/>
      <c r="KYP125" s="222"/>
      <c r="KYQ125" s="222"/>
      <c r="KYR125" s="222"/>
      <c r="KYS125" s="222"/>
      <c r="KYT125" s="222"/>
      <c r="KYU125" s="222"/>
      <c r="KYV125" s="222"/>
      <c r="KYW125" s="222"/>
      <c r="KYX125" s="222"/>
      <c r="KYY125" s="222"/>
      <c r="KYZ125" s="222"/>
      <c r="KZA125" s="222"/>
      <c r="KZB125" s="222"/>
      <c r="KZC125" s="222"/>
      <c r="KZD125" s="222"/>
      <c r="KZE125" s="222"/>
      <c r="KZF125" s="222"/>
      <c r="KZG125" s="222"/>
      <c r="KZH125" s="222"/>
      <c r="KZI125" s="222"/>
      <c r="KZJ125" s="222"/>
      <c r="KZK125" s="222"/>
      <c r="KZL125" s="222"/>
      <c r="KZM125" s="222"/>
      <c r="KZN125" s="222"/>
      <c r="KZO125" s="222"/>
      <c r="KZP125" s="222"/>
      <c r="KZQ125" s="222"/>
      <c r="KZR125" s="222"/>
      <c r="KZS125" s="222"/>
      <c r="KZT125" s="222"/>
      <c r="KZU125" s="222"/>
      <c r="KZV125" s="222"/>
      <c r="KZW125" s="222"/>
      <c r="KZX125" s="222"/>
      <c r="KZY125" s="222"/>
      <c r="KZZ125" s="222"/>
      <c r="LAA125" s="222"/>
      <c r="LAB125" s="222"/>
      <c r="LAC125" s="222"/>
      <c r="LAD125" s="222"/>
      <c r="LAE125" s="222"/>
      <c r="LAF125" s="222"/>
      <c r="LAG125" s="222"/>
      <c r="LAH125" s="222"/>
      <c r="LAI125" s="222"/>
      <c r="LAJ125" s="222"/>
      <c r="LAK125" s="222"/>
      <c r="LAL125" s="222"/>
      <c r="LAM125" s="222"/>
      <c r="LAN125" s="222"/>
      <c r="LAO125" s="222"/>
      <c r="LAP125" s="222"/>
      <c r="LAQ125" s="222"/>
      <c r="LAR125" s="222"/>
      <c r="LAS125" s="222"/>
      <c r="LAT125" s="222"/>
      <c r="LAU125" s="222"/>
      <c r="LAV125" s="222"/>
      <c r="LAW125" s="222"/>
      <c r="LAX125" s="222"/>
      <c r="LAY125" s="222"/>
      <c r="LAZ125" s="222"/>
      <c r="LBA125" s="222"/>
      <c r="LBB125" s="222"/>
      <c r="LBC125" s="222"/>
      <c r="LBD125" s="222"/>
      <c r="LBE125" s="222"/>
      <c r="LBF125" s="222"/>
      <c r="LBG125" s="222"/>
      <c r="LBH125" s="222"/>
      <c r="LBI125" s="222"/>
      <c r="LBJ125" s="222"/>
      <c r="LBK125" s="222"/>
      <c r="LBL125" s="222"/>
      <c r="LBM125" s="222"/>
      <c r="LBN125" s="222"/>
      <c r="LBO125" s="222"/>
      <c r="LBP125" s="222"/>
      <c r="LBQ125" s="222"/>
      <c r="LBR125" s="222"/>
      <c r="LBS125" s="222"/>
      <c r="LBT125" s="222"/>
      <c r="LBU125" s="222"/>
      <c r="LBV125" s="222"/>
      <c r="LBW125" s="222"/>
      <c r="LBX125" s="222"/>
      <c r="LBY125" s="222"/>
      <c r="LBZ125" s="222"/>
      <c r="LCA125" s="222"/>
      <c r="LCB125" s="222"/>
      <c r="LCC125" s="222"/>
      <c r="LCD125" s="222"/>
      <c r="LCE125" s="222"/>
      <c r="LCF125" s="222"/>
      <c r="LCG125" s="222"/>
      <c r="LCH125" s="222"/>
      <c r="LCI125" s="222"/>
      <c r="LCJ125" s="222"/>
      <c r="LCK125" s="222"/>
      <c r="LCL125" s="222"/>
      <c r="LCM125" s="222"/>
      <c r="LCN125" s="222"/>
      <c r="LCO125" s="222"/>
      <c r="LCP125" s="222"/>
      <c r="LCQ125" s="222"/>
      <c r="LCR125" s="222"/>
      <c r="LCS125" s="222"/>
      <c r="LCT125" s="222"/>
      <c r="LCU125" s="222"/>
      <c r="LCV125" s="222"/>
      <c r="LCW125" s="222"/>
      <c r="LCX125" s="222"/>
      <c r="LCY125" s="222"/>
      <c r="LCZ125" s="222"/>
      <c r="LDA125" s="222"/>
      <c r="LDB125" s="222"/>
      <c r="LDC125" s="222"/>
      <c r="LDD125" s="222"/>
      <c r="LDE125" s="222"/>
      <c r="LDF125" s="222"/>
      <c r="LDG125" s="222"/>
      <c r="LDH125" s="222"/>
      <c r="LDI125" s="222"/>
      <c r="LDJ125" s="222"/>
      <c r="LDK125" s="222"/>
      <c r="LDL125" s="222"/>
      <c r="LDM125" s="222"/>
      <c r="LDN125" s="222"/>
      <c r="LDO125" s="222"/>
      <c r="LDP125" s="222"/>
      <c r="LDQ125" s="222"/>
      <c r="LDR125" s="222"/>
      <c r="LDS125" s="222"/>
      <c r="LDT125" s="222"/>
      <c r="LDU125" s="222"/>
      <c r="LDV125" s="222"/>
      <c r="LDW125" s="222"/>
      <c r="LDX125" s="222"/>
      <c r="LDY125" s="222"/>
      <c r="LDZ125" s="222"/>
      <c r="LEA125" s="222"/>
      <c r="LEB125" s="222"/>
      <c r="LEC125" s="222"/>
      <c r="LED125" s="222"/>
      <c r="LEE125" s="222"/>
      <c r="LEF125" s="222"/>
      <c r="LEG125" s="222"/>
      <c r="LEH125" s="222"/>
      <c r="LEI125" s="222"/>
      <c r="LEJ125" s="222"/>
      <c r="LEK125" s="222"/>
      <c r="LEL125" s="222"/>
      <c r="LEM125" s="222"/>
      <c r="LEN125" s="222"/>
      <c r="LEO125" s="222"/>
      <c r="LEP125" s="222"/>
      <c r="LEQ125" s="222"/>
      <c r="LER125" s="222"/>
      <c r="LES125" s="222"/>
      <c r="LET125" s="222"/>
      <c r="LEU125" s="222"/>
      <c r="LEV125" s="222"/>
      <c r="LEW125" s="222"/>
      <c r="LEX125" s="222"/>
      <c r="LEY125" s="222"/>
      <c r="LEZ125" s="222"/>
      <c r="LFA125" s="222"/>
      <c r="LFB125" s="222"/>
      <c r="LFC125" s="222"/>
      <c r="LFD125" s="222"/>
      <c r="LFE125" s="222"/>
      <c r="LFF125" s="222"/>
      <c r="LFG125" s="222"/>
      <c r="LFH125" s="222"/>
      <c r="LFI125" s="222"/>
      <c r="LFJ125" s="222"/>
      <c r="LFK125" s="222"/>
      <c r="LFL125" s="222"/>
      <c r="LFM125" s="222"/>
      <c r="LFN125" s="222"/>
      <c r="LFO125" s="222"/>
      <c r="LFP125" s="222"/>
      <c r="LFQ125" s="222"/>
      <c r="LFR125" s="222"/>
      <c r="LFS125" s="222"/>
      <c r="LFT125" s="222"/>
      <c r="LFU125" s="222"/>
      <c r="LFV125" s="222"/>
      <c r="LFW125" s="222"/>
      <c r="LFX125" s="222"/>
      <c r="LFY125" s="222"/>
      <c r="LFZ125" s="222"/>
      <c r="LGA125" s="222"/>
      <c r="LGB125" s="222"/>
      <c r="LGC125" s="222"/>
      <c r="LGD125" s="222"/>
      <c r="LGE125" s="222"/>
      <c r="LGF125" s="222"/>
      <c r="LGG125" s="222"/>
      <c r="LGH125" s="222"/>
      <c r="LGI125" s="222"/>
      <c r="LGJ125" s="222"/>
      <c r="LGK125" s="222"/>
      <c r="LGL125" s="222"/>
      <c r="LGM125" s="222"/>
      <c r="LGN125" s="222"/>
      <c r="LGO125" s="222"/>
      <c r="LGP125" s="222"/>
      <c r="LGQ125" s="222"/>
      <c r="LGR125" s="222"/>
      <c r="LGS125" s="222"/>
      <c r="LGT125" s="222"/>
      <c r="LGU125" s="222"/>
      <c r="LGV125" s="222"/>
      <c r="LGW125" s="222"/>
      <c r="LGX125" s="222"/>
      <c r="LGY125" s="222"/>
      <c r="LGZ125" s="222"/>
      <c r="LHA125" s="222"/>
      <c r="LHB125" s="222"/>
      <c r="LHC125" s="222"/>
      <c r="LHD125" s="222"/>
      <c r="LHE125" s="222"/>
      <c r="LHF125" s="222"/>
      <c r="LHG125" s="222"/>
      <c r="LHH125" s="222"/>
      <c r="LHI125" s="222"/>
      <c r="LHJ125" s="222"/>
      <c r="LHK125" s="222"/>
      <c r="LHL125" s="222"/>
      <c r="LHM125" s="222"/>
      <c r="LHN125" s="222"/>
      <c r="LHO125" s="222"/>
      <c r="LHP125" s="222"/>
      <c r="LHQ125" s="222"/>
      <c r="LHR125" s="222"/>
      <c r="LHS125" s="222"/>
      <c r="LHT125" s="222"/>
      <c r="LHU125" s="222"/>
      <c r="LHV125" s="222"/>
      <c r="LHW125" s="222"/>
      <c r="LHX125" s="222"/>
      <c r="LHY125" s="222"/>
      <c r="LHZ125" s="222"/>
      <c r="LIA125" s="222"/>
      <c r="LIB125" s="222"/>
      <c r="LIC125" s="222"/>
      <c r="LID125" s="222"/>
      <c r="LIE125" s="222"/>
      <c r="LIF125" s="222"/>
      <c r="LIG125" s="222"/>
      <c r="LIH125" s="222"/>
      <c r="LII125" s="222"/>
      <c r="LIJ125" s="222"/>
      <c r="LIK125" s="222"/>
      <c r="LIL125" s="222"/>
      <c r="LIM125" s="222"/>
      <c r="LIN125" s="222"/>
      <c r="LIO125" s="222"/>
      <c r="LIP125" s="222"/>
      <c r="LIQ125" s="222"/>
      <c r="LIR125" s="222"/>
      <c r="LIS125" s="222"/>
      <c r="LIT125" s="222"/>
      <c r="LIU125" s="222"/>
      <c r="LIV125" s="222"/>
      <c r="LIW125" s="222"/>
      <c r="LIX125" s="222"/>
      <c r="LIY125" s="222"/>
      <c r="LIZ125" s="222"/>
      <c r="LJA125" s="222"/>
      <c r="LJB125" s="222"/>
      <c r="LJC125" s="222"/>
      <c r="LJD125" s="222"/>
      <c r="LJE125" s="222"/>
      <c r="LJF125" s="222"/>
      <c r="LJG125" s="222"/>
      <c r="LJH125" s="222"/>
      <c r="LJI125" s="222"/>
      <c r="LJJ125" s="222"/>
      <c r="LJK125" s="222"/>
      <c r="LJL125" s="222"/>
      <c r="LJM125" s="222"/>
      <c r="LJN125" s="222"/>
      <c r="LJO125" s="222"/>
      <c r="LJP125" s="222"/>
      <c r="LJQ125" s="222"/>
      <c r="LJR125" s="222"/>
      <c r="LJS125" s="222"/>
      <c r="LJT125" s="222"/>
      <c r="LJU125" s="222"/>
      <c r="LJV125" s="222"/>
      <c r="LJW125" s="222"/>
      <c r="LJX125" s="222"/>
      <c r="LJY125" s="222"/>
      <c r="LJZ125" s="222"/>
      <c r="LKA125" s="222"/>
      <c r="LKB125" s="222"/>
      <c r="LKC125" s="222"/>
      <c r="LKD125" s="222"/>
      <c r="LKE125" s="222"/>
      <c r="LKF125" s="222"/>
      <c r="LKG125" s="222"/>
      <c r="LKH125" s="222"/>
      <c r="LKI125" s="222"/>
      <c r="LKJ125" s="222"/>
      <c r="LKK125" s="222"/>
      <c r="LKL125" s="222"/>
      <c r="LKM125" s="222"/>
      <c r="LKN125" s="222"/>
      <c r="LKO125" s="222"/>
      <c r="LKP125" s="222"/>
      <c r="LKQ125" s="222"/>
      <c r="LKR125" s="222"/>
      <c r="LKS125" s="222"/>
      <c r="LKT125" s="222"/>
      <c r="LKU125" s="222"/>
      <c r="LKV125" s="222"/>
      <c r="LKW125" s="222"/>
      <c r="LKX125" s="222"/>
      <c r="LKY125" s="222"/>
      <c r="LKZ125" s="222"/>
      <c r="LLA125" s="222"/>
      <c r="LLB125" s="222"/>
      <c r="LLC125" s="222"/>
      <c r="LLD125" s="222"/>
      <c r="LLE125" s="222"/>
      <c r="LLF125" s="222"/>
      <c r="LLG125" s="222"/>
      <c r="LLH125" s="222"/>
      <c r="LLI125" s="222"/>
      <c r="LLJ125" s="222"/>
      <c r="LLK125" s="222"/>
      <c r="LLL125" s="222"/>
      <c r="LLM125" s="222"/>
      <c r="LLN125" s="222"/>
      <c r="LLO125" s="222"/>
      <c r="LLP125" s="222"/>
      <c r="LLQ125" s="222"/>
      <c r="LLR125" s="222"/>
      <c r="LLS125" s="222"/>
      <c r="LLT125" s="222"/>
      <c r="LLU125" s="222"/>
      <c r="LLV125" s="222"/>
      <c r="LLW125" s="222"/>
      <c r="LLX125" s="222"/>
      <c r="LLY125" s="222"/>
      <c r="LLZ125" s="222"/>
      <c r="LMA125" s="222"/>
      <c r="LMB125" s="222"/>
      <c r="LMC125" s="222"/>
      <c r="LMD125" s="222"/>
      <c r="LME125" s="222"/>
      <c r="LMF125" s="222"/>
      <c r="LMG125" s="222"/>
      <c r="LMH125" s="222"/>
      <c r="LMI125" s="222"/>
      <c r="LMJ125" s="222"/>
      <c r="LMK125" s="222"/>
      <c r="LML125" s="222"/>
      <c r="LMM125" s="222"/>
      <c r="LMN125" s="222"/>
      <c r="LMO125" s="222"/>
      <c r="LMP125" s="222"/>
      <c r="LMQ125" s="222"/>
      <c r="LMR125" s="222"/>
      <c r="LMS125" s="222"/>
      <c r="LMT125" s="222"/>
      <c r="LMU125" s="222"/>
      <c r="LMV125" s="222"/>
      <c r="LMW125" s="222"/>
      <c r="LMX125" s="222"/>
      <c r="LMY125" s="222"/>
      <c r="LMZ125" s="222"/>
      <c r="LNA125" s="222"/>
      <c r="LNB125" s="222"/>
      <c r="LNC125" s="222"/>
      <c r="LND125" s="222"/>
      <c r="LNE125" s="222"/>
      <c r="LNF125" s="222"/>
      <c r="LNG125" s="222"/>
      <c r="LNH125" s="222"/>
      <c r="LNI125" s="222"/>
      <c r="LNJ125" s="222"/>
      <c r="LNK125" s="222"/>
      <c r="LNL125" s="222"/>
      <c r="LNM125" s="222"/>
      <c r="LNN125" s="222"/>
      <c r="LNO125" s="222"/>
      <c r="LNP125" s="222"/>
      <c r="LNQ125" s="222"/>
      <c r="LNR125" s="222"/>
      <c r="LNS125" s="222"/>
      <c r="LNT125" s="222"/>
      <c r="LNU125" s="222"/>
      <c r="LNV125" s="222"/>
      <c r="LNW125" s="222"/>
      <c r="LNX125" s="222"/>
      <c r="LNY125" s="222"/>
      <c r="LNZ125" s="222"/>
      <c r="LOA125" s="222"/>
      <c r="LOB125" s="222"/>
      <c r="LOC125" s="222"/>
      <c r="LOD125" s="222"/>
      <c r="LOE125" s="222"/>
      <c r="LOF125" s="222"/>
      <c r="LOG125" s="222"/>
      <c r="LOH125" s="222"/>
      <c r="LOI125" s="222"/>
      <c r="LOJ125" s="222"/>
      <c r="LOK125" s="222"/>
      <c r="LOL125" s="222"/>
      <c r="LOM125" s="222"/>
      <c r="LON125" s="222"/>
      <c r="LOO125" s="222"/>
      <c r="LOP125" s="222"/>
      <c r="LOQ125" s="222"/>
      <c r="LOR125" s="222"/>
      <c r="LOS125" s="222"/>
      <c r="LOT125" s="222"/>
      <c r="LOU125" s="222"/>
      <c r="LOV125" s="222"/>
      <c r="LOW125" s="222"/>
      <c r="LOX125" s="222"/>
      <c r="LOY125" s="222"/>
      <c r="LOZ125" s="222"/>
      <c r="LPA125" s="222"/>
      <c r="LPB125" s="222"/>
      <c r="LPC125" s="222"/>
      <c r="LPD125" s="222"/>
      <c r="LPE125" s="222"/>
      <c r="LPF125" s="222"/>
      <c r="LPG125" s="222"/>
      <c r="LPH125" s="222"/>
      <c r="LPI125" s="222"/>
      <c r="LPJ125" s="222"/>
      <c r="LPK125" s="222"/>
      <c r="LPL125" s="222"/>
      <c r="LPM125" s="222"/>
      <c r="LPN125" s="222"/>
      <c r="LPO125" s="222"/>
      <c r="LPP125" s="222"/>
      <c r="LPQ125" s="222"/>
      <c r="LPR125" s="222"/>
      <c r="LPS125" s="222"/>
      <c r="LPT125" s="222"/>
      <c r="LPU125" s="222"/>
      <c r="LPV125" s="222"/>
      <c r="LPW125" s="222"/>
      <c r="LPX125" s="222"/>
      <c r="LPY125" s="222"/>
      <c r="LPZ125" s="222"/>
      <c r="LQA125" s="222"/>
      <c r="LQB125" s="222"/>
      <c r="LQC125" s="222"/>
      <c r="LQD125" s="222"/>
      <c r="LQE125" s="222"/>
      <c r="LQF125" s="222"/>
      <c r="LQG125" s="222"/>
      <c r="LQH125" s="222"/>
      <c r="LQI125" s="222"/>
      <c r="LQJ125" s="222"/>
      <c r="LQK125" s="222"/>
      <c r="LQL125" s="222"/>
      <c r="LQM125" s="222"/>
      <c r="LQN125" s="222"/>
      <c r="LQO125" s="222"/>
      <c r="LQP125" s="222"/>
      <c r="LQQ125" s="222"/>
      <c r="LQR125" s="222"/>
      <c r="LQS125" s="222"/>
      <c r="LQT125" s="222"/>
      <c r="LQU125" s="222"/>
      <c r="LQV125" s="222"/>
      <c r="LQW125" s="222"/>
      <c r="LQX125" s="222"/>
      <c r="LQY125" s="222"/>
      <c r="LQZ125" s="222"/>
      <c r="LRA125" s="222"/>
      <c r="LRB125" s="222"/>
      <c r="LRC125" s="222"/>
      <c r="LRD125" s="222"/>
      <c r="LRE125" s="222"/>
      <c r="LRF125" s="222"/>
      <c r="LRG125" s="222"/>
      <c r="LRH125" s="222"/>
      <c r="LRI125" s="222"/>
      <c r="LRJ125" s="222"/>
      <c r="LRK125" s="222"/>
      <c r="LRL125" s="222"/>
      <c r="LRM125" s="222"/>
      <c r="LRN125" s="222"/>
      <c r="LRO125" s="222"/>
      <c r="LRP125" s="222"/>
      <c r="LRQ125" s="222"/>
      <c r="LRR125" s="222"/>
      <c r="LRS125" s="222"/>
      <c r="LRT125" s="222"/>
      <c r="LRU125" s="222"/>
      <c r="LRV125" s="222"/>
      <c r="LRW125" s="222"/>
      <c r="LRX125" s="222"/>
      <c r="LRY125" s="222"/>
      <c r="LRZ125" s="222"/>
      <c r="LSA125" s="222"/>
      <c r="LSB125" s="222"/>
      <c r="LSC125" s="222"/>
      <c r="LSD125" s="222"/>
      <c r="LSE125" s="222"/>
      <c r="LSF125" s="222"/>
      <c r="LSG125" s="222"/>
      <c r="LSH125" s="222"/>
      <c r="LSI125" s="222"/>
      <c r="LSJ125" s="222"/>
      <c r="LSK125" s="222"/>
      <c r="LSL125" s="222"/>
      <c r="LSM125" s="222"/>
      <c r="LSN125" s="222"/>
      <c r="LSO125" s="222"/>
      <c r="LSP125" s="222"/>
      <c r="LSQ125" s="222"/>
      <c r="LSR125" s="222"/>
      <c r="LSS125" s="222"/>
      <c r="LST125" s="222"/>
      <c r="LSU125" s="222"/>
      <c r="LSV125" s="222"/>
      <c r="LSW125" s="222"/>
      <c r="LSX125" s="222"/>
      <c r="LSY125" s="222"/>
      <c r="LSZ125" s="222"/>
      <c r="LTA125" s="222"/>
      <c r="LTB125" s="222"/>
      <c r="LTC125" s="222"/>
      <c r="LTD125" s="222"/>
      <c r="LTE125" s="222"/>
      <c r="LTF125" s="222"/>
      <c r="LTG125" s="222"/>
      <c r="LTH125" s="222"/>
      <c r="LTI125" s="222"/>
      <c r="LTJ125" s="222"/>
      <c r="LTK125" s="222"/>
      <c r="LTL125" s="222"/>
      <c r="LTM125" s="222"/>
      <c r="LTN125" s="222"/>
      <c r="LTO125" s="222"/>
      <c r="LTP125" s="222"/>
      <c r="LTQ125" s="222"/>
      <c r="LTR125" s="222"/>
      <c r="LTS125" s="222"/>
      <c r="LTT125" s="222"/>
      <c r="LTU125" s="222"/>
      <c r="LTV125" s="222"/>
      <c r="LTW125" s="222"/>
      <c r="LTX125" s="222"/>
      <c r="LTY125" s="222"/>
      <c r="LTZ125" s="222"/>
      <c r="LUA125" s="222"/>
      <c r="LUB125" s="222"/>
      <c r="LUC125" s="222"/>
      <c r="LUD125" s="222"/>
      <c r="LUE125" s="222"/>
      <c r="LUF125" s="222"/>
      <c r="LUG125" s="222"/>
      <c r="LUH125" s="222"/>
      <c r="LUI125" s="222"/>
      <c r="LUJ125" s="222"/>
      <c r="LUK125" s="222"/>
      <c r="LUL125" s="222"/>
      <c r="LUM125" s="222"/>
      <c r="LUN125" s="222"/>
      <c r="LUO125" s="222"/>
      <c r="LUP125" s="222"/>
      <c r="LUQ125" s="222"/>
      <c r="LUR125" s="222"/>
      <c r="LUS125" s="222"/>
      <c r="LUT125" s="222"/>
      <c r="LUU125" s="222"/>
      <c r="LUV125" s="222"/>
      <c r="LUW125" s="222"/>
      <c r="LUX125" s="222"/>
      <c r="LUY125" s="222"/>
      <c r="LUZ125" s="222"/>
      <c r="LVA125" s="222"/>
      <c r="LVB125" s="222"/>
      <c r="LVC125" s="222"/>
      <c r="LVD125" s="222"/>
      <c r="LVE125" s="222"/>
      <c r="LVF125" s="222"/>
      <c r="LVG125" s="222"/>
      <c r="LVH125" s="222"/>
      <c r="LVI125" s="222"/>
      <c r="LVJ125" s="222"/>
      <c r="LVK125" s="222"/>
      <c r="LVL125" s="222"/>
      <c r="LVM125" s="222"/>
      <c r="LVN125" s="222"/>
      <c r="LVO125" s="222"/>
      <c r="LVP125" s="222"/>
      <c r="LVQ125" s="222"/>
      <c r="LVR125" s="222"/>
      <c r="LVS125" s="222"/>
      <c r="LVT125" s="222"/>
      <c r="LVU125" s="222"/>
      <c r="LVV125" s="222"/>
      <c r="LVW125" s="222"/>
      <c r="LVX125" s="222"/>
      <c r="LVY125" s="222"/>
      <c r="LVZ125" s="222"/>
      <c r="LWA125" s="222"/>
      <c r="LWB125" s="222"/>
      <c r="LWC125" s="222"/>
      <c r="LWD125" s="222"/>
      <c r="LWE125" s="222"/>
      <c r="LWF125" s="222"/>
      <c r="LWG125" s="222"/>
      <c r="LWH125" s="222"/>
      <c r="LWI125" s="222"/>
      <c r="LWJ125" s="222"/>
      <c r="LWK125" s="222"/>
      <c r="LWL125" s="222"/>
      <c r="LWM125" s="222"/>
      <c r="LWN125" s="222"/>
      <c r="LWO125" s="222"/>
      <c r="LWP125" s="222"/>
      <c r="LWQ125" s="222"/>
      <c r="LWR125" s="222"/>
      <c r="LWS125" s="222"/>
      <c r="LWT125" s="222"/>
      <c r="LWU125" s="222"/>
      <c r="LWV125" s="222"/>
      <c r="LWW125" s="222"/>
      <c r="LWX125" s="222"/>
      <c r="LWY125" s="222"/>
      <c r="LWZ125" s="222"/>
      <c r="LXA125" s="222"/>
      <c r="LXB125" s="222"/>
      <c r="LXC125" s="222"/>
      <c r="LXD125" s="222"/>
      <c r="LXE125" s="222"/>
      <c r="LXF125" s="222"/>
      <c r="LXG125" s="222"/>
      <c r="LXH125" s="222"/>
      <c r="LXI125" s="222"/>
      <c r="LXJ125" s="222"/>
      <c r="LXK125" s="222"/>
      <c r="LXL125" s="222"/>
      <c r="LXM125" s="222"/>
      <c r="LXN125" s="222"/>
      <c r="LXO125" s="222"/>
      <c r="LXP125" s="222"/>
      <c r="LXQ125" s="222"/>
      <c r="LXR125" s="222"/>
      <c r="LXS125" s="222"/>
      <c r="LXT125" s="222"/>
      <c r="LXU125" s="222"/>
      <c r="LXV125" s="222"/>
      <c r="LXW125" s="222"/>
      <c r="LXX125" s="222"/>
      <c r="LXY125" s="222"/>
      <c r="LXZ125" s="222"/>
      <c r="LYA125" s="222"/>
      <c r="LYB125" s="222"/>
      <c r="LYC125" s="222"/>
      <c r="LYD125" s="222"/>
      <c r="LYE125" s="222"/>
      <c r="LYF125" s="222"/>
      <c r="LYG125" s="222"/>
      <c r="LYH125" s="222"/>
      <c r="LYI125" s="222"/>
      <c r="LYJ125" s="222"/>
      <c r="LYK125" s="222"/>
      <c r="LYL125" s="222"/>
      <c r="LYM125" s="222"/>
      <c r="LYN125" s="222"/>
      <c r="LYO125" s="222"/>
      <c r="LYP125" s="222"/>
      <c r="LYQ125" s="222"/>
      <c r="LYR125" s="222"/>
      <c r="LYS125" s="222"/>
      <c r="LYT125" s="222"/>
      <c r="LYU125" s="222"/>
      <c r="LYV125" s="222"/>
      <c r="LYW125" s="222"/>
      <c r="LYX125" s="222"/>
      <c r="LYY125" s="222"/>
      <c r="LYZ125" s="222"/>
      <c r="LZA125" s="222"/>
      <c r="LZB125" s="222"/>
      <c r="LZC125" s="222"/>
      <c r="LZD125" s="222"/>
      <c r="LZE125" s="222"/>
      <c r="LZF125" s="222"/>
      <c r="LZG125" s="222"/>
      <c r="LZH125" s="222"/>
      <c r="LZI125" s="222"/>
      <c r="LZJ125" s="222"/>
      <c r="LZK125" s="222"/>
      <c r="LZL125" s="222"/>
      <c r="LZM125" s="222"/>
      <c r="LZN125" s="222"/>
      <c r="LZO125" s="222"/>
      <c r="LZP125" s="222"/>
      <c r="LZQ125" s="222"/>
      <c r="LZR125" s="222"/>
      <c r="LZS125" s="222"/>
      <c r="LZT125" s="222"/>
      <c r="LZU125" s="222"/>
      <c r="LZV125" s="222"/>
      <c r="LZW125" s="222"/>
      <c r="LZX125" s="222"/>
      <c r="LZY125" s="222"/>
      <c r="LZZ125" s="222"/>
      <c r="MAA125" s="222"/>
      <c r="MAB125" s="222"/>
      <c r="MAC125" s="222"/>
      <c r="MAD125" s="222"/>
      <c r="MAE125" s="222"/>
      <c r="MAF125" s="222"/>
      <c r="MAG125" s="222"/>
      <c r="MAH125" s="222"/>
      <c r="MAI125" s="222"/>
      <c r="MAJ125" s="222"/>
      <c r="MAK125" s="222"/>
      <c r="MAL125" s="222"/>
      <c r="MAM125" s="222"/>
      <c r="MAN125" s="222"/>
      <c r="MAO125" s="222"/>
      <c r="MAP125" s="222"/>
      <c r="MAQ125" s="222"/>
      <c r="MAR125" s="222"/>
      <c r="MAS125" s="222"/>
      <c r="MAT125" s="222"/>
      <c r="MAU125" s="222"/>
      <c r="MAV125" s="222"/>
      <c r="MAW125" s="222"/>
      <c r="MAX125" s="222"/>
      <c r="MAY125" s="222"/>
      <c r="MAZ125" s="222"/>
      <c r="MBA125" s="222"/>
      <c r="MBB125" s="222"/>
      <c r="MBC125" s="222"/>
      <c r="MBD125" s="222"/>
      <c r="MBE125" s="222"/>
      <c r="MBF125" s="222"/>
      <c r="MBG125" s="222"/>
      <c r="MBH125" s="222"/>
      <c r="MBI125" s="222"/>
      <c r="MBJ125" s="222"/>
      <c r="MBK125" s="222"/>
      <c r="MBL125" s="222"/>
      <c r="MBM125" s="222"/>
      <c r="MBN125" s="222"/>
      <c r="MBO125" s="222"/>
      <c r="MBP125" s="222"/>
      <c r="MBQ125" s="222"/>
      <c r="MBR125" s="222"/>
      <c r="MBS125" s="222"/>
      <c r="MBT125" s="222"/>
      <c r="MBU125" s="222"/>
      <c r="MBV125" s="222"/>
      <c r="MBW125" s="222"/>
      <c r="MBX125" s="222"/>
      <c r="MBY125" s="222"/>
      <c r="MBZ125" s="222"/>
      <c r="MCA125" s="222"/>
      <c r="MCB125" s="222"/>
      <c r="MCC125" s="222"/>
      <c r="MCD125" s="222"/>
      <c r="MCE125" s="222"/>
      <c r="MCF125" s="222"/>
      <c r="MCG125" s="222"/>
      <c r="MCH125" s="222"/>
      <c r="MCI125" s="222"/>
      <c r="MCJ125" s="222"/>
      <c r="MCK125" s="222"/>
      <c r="MCL125" s="222"/>
      <c r="MCM125" s="222"/>
      <c r="MCN125" s="222"/>
      <c r="MCO125" s="222"/>
      <c r="MCP125" s="222"/>
      <c r="MCQ125" s="222"/>
      <c r="MCR125" s="222"/>
      <c r="MCS125" s="222"/>
      <c r="MCT125" s="222"/>
      <c r="MCU125" s="222"/>
      <c r="MCV125" s="222"/>
      <c r="MCW125" s="222"/>
      <c r="MCX125" s="222"/>
      <c r="MCY125" s="222"/>
      <c r="MCZ125" s="222"/>
      <c r="MDA125" s="222"/>
      <c r="MDB125" s="222"/>
      <c r="MDC125" s="222"/>
      <c r="MDD125" s="222"/>
      <c r="MDE125" s="222"/>
      <c r="MDF125" s="222"/>
      <c r="MDG125" s="222"/>
      <c r="MDH125" s="222"/>
      <c r="MDI125" s="222"/>
      <c r="MDJ125" s="222"/>
      <c r="MDK125" s="222"/>
      <c r="MDL125" s="222"/>
      <c r="MDM125" s="222"/>
      <c r="MDN125" s="222"/>
      <c r="MDO125" s="222"/>
      <c r="MDP125" s="222"/>
      <c r="MDQ125" s="222"/>
      <c r="MDR125" s="222"/>
      <c r="MDS125" s="222"/>
      <c r="MDT125" s="222"/>
      <c r="MDU125" s="222"/>
      <c r="MDV125" s="222"/>
      <c r="MDW125" s="222"/>
      <c r="MDX125" s="222"/>
      <c r="MDY125" s="222"/>
      <c r="MDZ125" s="222"/>
      <c r="MEA125" s="222"/>
      <c r="MEB125" s="222"/>
      <c r="MEC125" s="222"/>
      <c r="MED125" s="222"/>
      <c r="MEE125" s="222"/>
      <c r="MEF125" s="222"/>
      <c r="MEG125" s="222"/>
      <c r="MEH125" s="222"/>
      <c r="MEI125" s="222"/>
      <c r="MEJ125" s="222"/>
      <c r="MEK125" s="222"/>
      <c r="MEL125" s="222"/>
      <c r="MEM125" s="222"/>
      <c r="MEN125" s="222"/>
      <c r="MEO125" s="222"/>
      <c r="MEP125" s="222"/>
      <c r="MEQ125" s="222"/>
      <c r="MER125" s="222"/>
      <c r="MES125" s="222"/>
      <c r="MET125" s="222"/>
      <c r="MEU125" s="222"/>
      <c r="MEV125" s="222"/>
      <c r="MEW125" s="222"/>
      <c r="MEX125" s="222"/>
      <c r="MEY125" s="222"/>
      <c r="MEZ125" s="222"/>
      <c r="MFA125" s="222"/>
      <c r="MFB125" s="222"/>
      <c r="MFC125" s="222"/>
      <c r="MFD125" s="222"/>
      <c r="MFE125" s="222"/>
      <c r="MFF125" s="222"/>
      <c r="MFG125" s="222"/>
      <c r="MFH125" s="222"/>
      <c r="MFI125" s="222"/>
      <c r="MFJ125" s="222"/>
      <c r="MFK125" s="222"/>
      <c r="MFL125" s="222"/>
      <c r="MFM125" s="222"/>
      <c r="MFN125" s="222"/>
      <c r="MFO125" s="222"/>
      <c r="MFP125" s="222"/>
      <c r="MFQ125" s="222"/>
      <c r="MFR125" s="222"/>
      <c r="MFS125" s="222"/>
      <c r="MFT125" s="222"/>
      <c r="MFU125" s="222"/>
      <c r="MFV125" s="222"/>
      <c r="MFW125" s="222"/>
      <c r="MFX125" s="222"/>
      <c r="MFY125" s="222"/>
      <c r="MFZ125" s="222"/>
      <c r="MGA125" s="222"/>
      <c r="MGB125" s="222"/>
      <c r="MGC125" s="222"/>
      <c r="MGD125" s="222"/>
      <c r="MGE125" s="222"/>
      <c r="MGF125" s="222"/>
      <c r="MGG125" s="222"/>
      <c r="MGH125" s="222"/>
      <c r="MGI125" s="222"/>
      <c r="MGJ125" s="222"/>
      <c r="MGK125" s="222"/>
      <c r="MGL125" s="222"/>
      <c r="MGM125" s="222"/>
      <c r="MGN125" s="222"/>
      <c r="MGO125" s="222"/>
      <c r="MGP125" s="222"/>
      <c r="MGQ125" s="222"/>
      <c r="MGR125" s="222"/>
      <c r="MGS125" s="222"/>
      <c r="MGT125" s="222"/>
      <c r="MGU125" s="222"/>
      <c r="MGV125" s="222"/>
      <c r="MGW125" s="222"/>
      <c r="MGX125" s="222"/>
      <c r="MGY125" s="222"/>
      <c r="MGZ125" s="222"/>
      <c r="MHA125" s="222"/>
      <c r="MHB125" s="222"/>
      <c r="MHC125" s="222"/>
      <c r="MHD125" s="222"/>
      <c r="MHE125" s="222"/>
      <c r="MHF125" s="222"/>
      <c r="MHG125" s="222"/>
      <c r="MHH125" s="222"/>
      <c r="MHI125" s="222"/>
      <c r="MHJ125" s="222"/>
      <c r="MHK125" s="222"/>
      <c r="MHL125" s="222"/>
      <c r="MHM125" s="222"/>
      <c r="MHN125" s="222"/>
      <c r="MHO125" s="222"/>
      <c r="MHP125" s="222"/>
      <c r="MHQ125" s="222"/>
      <c r="MHR125" s="222"/>
      <c r="MHS125" s="222"/>
      <c r="MHT125" s="222"/>
      <c r="MHU125" s="222"/>
      <c r="MHV125" s="222"/>
      <c r="MHW125" s="222"/>
      <c r="MHX125" s="222"/>
      <c r="MHY125" s="222"/>
      <c r="MHZ125" s="222"/>
      <c r="MIA125" s="222"/>
      <c r="MIB125" s="222"/>
      <c r="MIC125" s="222"/>
      <c r="MID125" s="222"/>
      <c r="MIE125" s="222"/>
      <c r="MIF125" s="222"/>
      <c r="MIG125" s="222"/>
      <c r="MIH125" s="222"/>
      <c r="MII125" s="222"/>
      <c r="MIJ125" s="222"/>
      <c r="MIK125" s="222"/>
      <c r="MIL125" s="222"/>
      <c r="MIM125" s="222"/>
      <c r="MIN125" s="222"/>
      <c r="MIO125" s="222"/>
      <c r="MIP125" s="222"/>
      <c r="MIQ125" s="222"/>
      <c r="MIR125" s="222"/>
      <c r="MIS125" s="222"/>
      <c r="MIT125" s="222"/>
      <c r="MIU125" s="222"/>
      <c r="MIV125" s="222"/>
      <c r="MIW125" s="222"/>
      <c r="MIX125" s="222"/>
      <c r="MIY125" s="222"/>
      <c r="MIZ125" s="222"/>
      <c r="MJA125" s="222"/>
      <c r="MJB125" s="222"/>
      <c r="MJC125" s="222"/>
      <c r="MJD125" s="222"/>
      <c r="MJE125" s="222"/>
      <c r="MJF125" s="222"/>
      <c r="MJG125" s="222"/>
      <c r="MJH125" s="222"/>
      <c r="MJI125" s="222"/>
      <c r="MJJ125" s="222"/>
      <c r="MJK125" s="222"/>
      <c r="MJL125" s="222"/>
      <c r="MJM125" s="222"/>
      <c r="MJN125" s="222"/>
      <c r="MJO125" s="222"/>
      <c r="MJP125" s="222"/>
      <c r="MJQ125" s="222"/>
      <c r="MJR125" s="222"/>
      <c r="MJS125" s="222"/>
      <c r="MJT125" s="222"/>
      <c r="MJU125" s="222"/>
      <c r="MJV125" s="222"/>
      <c r="MJW125" s="222"/>
      <c r="MJX125" s="222"/>
      <c r="MJY125" s="222"/>
      <c r="MJZ125" s="222"/>
      <c r="MKA125" s="222"/>
      <c r="MKB125" s="222"/>
      <c r="MKC125" s="222"/>
      <c r="MKD125" s="222"/>
      <c r="MKE125" s="222"/>
      <c r="MKF125" s="222"/>
      <c r="MKG125" s="222"/>
      <c r="MKH125" s="222"/>
      <c r="MKI125" s="222"/>
      <c r="MKJ125" s="222"/>
      <c r="MKK125" s="222"/>
      <c r="MKL125" s="222"/>
      <c r="MKM125" s="222"/>
      <c r="MKN125" s="222"/>
      <c r="MKO125" s="222"/>
      <c r="MKP125" s="222"/>
      <c r="MKQ125" s="222"/>
      <c r="MKR125" s="222"/>
      <c r="MKS125" s="222"/>
      <c r="MKT125" s="222"/>
      <c r="MKU125" s="222"/>
      <c r="MKV125" s="222"/>
      <c r="MKW125" s="222"/>
      <c r="MKX125" s="222"/>
      <c r="MKY125" s="222"/>
      <c r="MKZ125" s="222"/>
      <c r="MLA125" s="222"/>
      <c r="MLB125" s="222"/>
      <c r="MLC125" s="222"/>
      <c r="MLD125" s="222"/>
      <c r="MLE125" s="222"/>
      <c r="MLF125" s="222"/>
      <c r="MLG125" s="222"/>
      <c r="MLH125" s="222"/>
      <c r="MLI125" s="222"/>
      <c r="MLJ125" s="222"/>
      <c r="MLK125" s="222"/>
      <c r="MLL125" s="222"/>
      <c r="MLM125" s="222"/>
      <c r="MLN125" s="222"/>
      <c r="MLO125" s="222"/>
      <c r="MLP125" s="222"/>
      <c r="MLQ125" s="222"/>
      <c r="MLR125" s="222"/>
      <c r="MLS125" s="222"/>
      <c r="MLT125" s="222"/>
      <c r="MLU125" s="222"/>
      <c r="MLV125" s="222"/>
      <c r="MLW125" s="222"/>
      <c r="MLX125" s="222"/>
      <c r="MLY125" s="222"/>
      <c r="MLZ125" s="222"/>
      <c r="MMA125" s="222"/>
      <c r="MMB125" s="222"/>
      <c r="MMC125" s="222"/>
      <c r="MMD125" s="222"/>
      <c r="MME125" s="222"/>
      <c r="MMF125" s="222"/>
      <c r="MMG125" s="222"/>
      <c r="MMH125" s="222"/>
      <c r="MMI125" s="222"/>
      <c r="MMJ125" s="222"/>
      <c r="MMK125" s="222"/>
      <c r="MML125" s="222"/>
      <c r="MMM125" s="222"/>
      <c r="MMN125" s="222"/>
      <c r="MMO125" s="222"/>
      <c r="MMP125" s="222"/>
      <c r="MMQ125" s="222"/>
      <c r="MMR125" s="222"/>
      <c r="MMS125" s="222"/>
      <c r="MMT125" s="222"/>
      <c r="MMU125" s="222"/>
      <c r="MMV125" s="222"/>
      <c r="MMW125" s="222"/>
      <c r="MMX125" s="222"/>
      <c r="MMY125" s="222"/>
      <c r="MMZ125" s="222"/>
      <c r="MNA125" s="222"/>
      <c r="MNB125" s="222"/>
      <c r="MNC125" s="222"/>
      <c r="MND125" s="222"/>
      <c r="MNE125" s="222"/>
      <c r="MNF125" s="222"/>
      <c r="MNG125" s="222"/>
      <c r="MNH125" s="222"/>
      <c r="MNI125" s="222"/>
      <c r="MNJ125" s="222"/>
      <c r="MNK125" s="222"/>
      <c r="MNL125" s="222"/>
      <c r="MNM125" s="222"/>
      <c r="MNN125" s="222"/>
      <c r="MNO125" s="222"/>
      <c r="MNP125" s="222"/>
      <c r="MNQ125" s="222"/>
      <c r="MNR125" s="222"/>
      <c r="MNS125" s="222"/>
      <c r="MNT125" s="222"/>
      <c r="MNU125" s="222"/>
      <c r="MNV125" s="222"/>
      <c r="MNW125" s="222"/>
      <c r="MNX125" s="222"/>
      <c r="MNY125" s="222"/>
      <c r="MNZ125" s="222"/>
      <c r="MOA125" s="222"/>
      <c r="MOB125" s="222"/>
      <c r="MOC125" s="222"/>
      <c r="MOD125" s="222"/>
      <c r="MOE125" s="222"/>
      <c r="MOF125" s="222"/>
      <c r="MOG125" s="222"/>
      <c r="MOH125" s="222"/>
      <c r="MOI125" s="222"/>
      <c r="MOJ125" s="222"/>
      <c r="MOK125" s="222"/>
      <c r="MOL125" s="222"/>
      <c r="MOM125" s="222"/>
      <c r="MON125" s="222"/>
      <c r="MOO125" s="222"/>
      <c r="MOP125" s="222"/>
      <c r="MOQ125" s="222"/>
      <c r="MOR125" s="222"/>
      <c r="MOS125" s="222"/>
      <c r="MOT125" s="222"/>
      <c r="MOU125" s="222"/>
      <c r="MOV125" s="222"/>
      <c r="MOW125" s="222"/>
      <c r="MOX125" s="222"/>
      <c r="MOY125" s="222"/>
      <c r="MOZ125" s="222"/>
      <c r="MPA125" s="222"/>
      <c r="MPB125" s="222"/>
      <c r="MPC125" s="222"/>
      <c r="MPD125" s="222"/>
      <c r="MPE125" s="222"/>
      <c r="MPF125" s="222"/>
      <c r="MPG125" s="222"/>
      <c r="MPH125" s="222"/>
      <c r="MPI125" s="222"/>
      <c r="MPJ125" s="222"/>
      <c r="MPK125" s="222"/>
      <c r="MPL125" s="222"/>
      <c r="MPM125" s="222"/>
      <c r="MPN125" s="222"/>
      <c r="MPO125" s="222"/>
      <c r="MPP125" s="222"/>
      <c r="MPQ125" s="222"/>
      <c r="MPR125" s="222"/>
      <c r="MPS125" s="222"/>
      <c r="MPT125" s="222"/>
      <c r="MPU125" s="222"/>
      <c r="MPV125" s="222"/>
      <c r="MPW125" s="222"/>
      <c r="MPX125" s="222"/>
      <c r="MPY125" s="222"/>
      <c r="MPZ125" s="222"/>
      <c r="MQA125" s="222"/>
      <c r="MQB125" s="222"/>
      <c r="MQC125" s="222"/>
      <c r="MQD125" s="222"/>
      <c r="MQE125" s="222"/>
      <c r="MQF125" s="222"/>
      <c r="MQG125" s="222"/>
      <c r="MQH125" s="222"/>
      <c r="MQI125" s="222"/>
      <c r="MQJ125" s="222"/>
      <c r="MQK125" s="222"/>
      <c r="MQL125" s="222"/>
      <c r="MQM125" s="222"/>
      <c r="MQN125" s="222"/>
      <c r="MQO125" s="222"/>
      <c r="MQP125" s="222"/>
      <c r="MQQ125" s="222"/>
      <c r="MQR125" s="222"/>
      <c r="MQS125" s="222"/>
      <c r="MQT125" s="222"/>
      <c r="MQU125" s="222"/>
      <c r="MQV125" s="222"/>
      <c r="MQW125" s="222"/>
      <c r="MQX125" s="222"/>
      <c r="MQY125" s="222"/>
      <c r="MQZ125" s="222"/>
      <c r="MRA125" s="222"/>
      <c r="MRB125" s="222"/>
      <c r="MRC125" s="222"/>
      <c r="MRD125" s="222"/>
      <c r="MRE125" s="222"/>
      <c r="MRF125" s="222"/>
      <c r="MRG125" s="222"/>
      <c r="MRH125" s="222"/>
      <c r="MRI125" s="222"/>
      <c r="MRJ125" s="222"/>
      <c r="MRK125" s="222"/>
      <c r="MRL125" s="222"/>
      <c r="MRM125" s="222"/>
      <c r="MRN125" s="222"/>
      <c r="MRO125" s="222"/>
      <c r="MRP125" s="222"/>
      <c r="MRQ125" s="222"/>
      <c r="MRR125" s="222"/>
      <c r="MRS125" s="222"/>
      <c r="MRT125" s="222"/>
      <c r="MRU125" s="222"/>
      <c r="MRV125" s="222"/>
      <c r="MRW125" s="222"/>
      <c r="MRX125" s="222"/>
      <c r="MRY125" s="222"/>
      <c r="MRZ125" s="222"/>
      <c r="MSA125" s="222"/>
      <c r="MSB125" s="222"/>
      <c r="MSC125" s="222"/>
      <c r="MSD125" s="222"/>
      <c r="MSE125" s="222"/>
      <c r="MSF125" s="222"/>
      <c r="MSG125" s="222"/>
      <c r="MSH125" s="222"/>
      <c r="MSI125" s="222"/>
      <c r="MSJ125" s="222"/>
      <c r="MSK125" s="222"/>
      <c r="MSL125" s="222"/>
      <c r="MSM125" s="222"/>
      <c r="MSN125" s="222"/>
      <c r="MSO125" s="222"/>
      <c r="MSP125" s="222"/>
      <c r="MSQ125" s="222"/>
      <c r="MSR125" s="222"/>
      <c r="MSS125" s="222"/>
      <c r="MST125" s="222"/>
      <c r="MSU125" s="222"/>
      <c r="MSV125" s="222"/>
      <c r="MSW125" s="222"/>
      <c r="MSX125" s="222"/>
      <c r="MSY125" s="222"/>
      <c r="MSZ125" s="222"/>
      <c r="MTA125" s="222"/>
      <c r="MTB125" s="222"/>
      <c r="MTC125" s="222"/>
      <c r="MTD125" s="222"/>
      <c r="MTE125" s="222"/>
      <c r="MTF125" s="222"/>
      <c r="MTG125" s="222"/>
      <c r="MTH125" s="222"/>
      <c r="MTI125" s="222"/>
      <c r="MTJ125" s="222"/>
      <c r="MTK125" s="222"/>
      <c r="MTL125" s="222"/>
      <c r="MTM125" s="222"/>
      <c r="MTN125" s="222"/>
      <c r="MTO125" s="222"/>
      <c r="MTP125" s="222"/>
      <c r="MTQ125" s="222"/>
      <c r="MTR125" s="222"/>
      <c r="MTS125" s="222"/>
      <c r="MTT125" s="222"/>
      <c r="MTU125" s="222"/>
      <c r="MTV125" s="222"/>
      <c r="MTW125" s="222"/>
      <c r="MTX125" s="222"/>
      <c r="MTY125" s="222"/>
      <c r="MTZ125" s="222"/>
      <c r="MUA125" s="222"/>
      <c r="MUB125" s="222"/>
      <c r="MUC125" s="222"/>
      <c r="MUD125" s="222"/>
      <c r="MUE125" s="222"/>
      <c r="MUF125" s="222"/>
      <c r="MUG125" s="222"/>
      <c r="MUH125" s="222"/>
      <c r="MUI125" s="222"/>
      <c r="MUJ125" s="222"/>
      <c r="MUK125" s="222"/>
      <c r="MUL125" s="222"/>
      <c r="MUM125" s="222"/>
      <c r="MUN125" s="222"/>
      <c r="MUO125" s="222"/>
      <c r="MUP125" s="222"/>
      <c r="MUQ125" s="222"/>
      <c r="MUR125" s="222"/>
      <c r="MUS125" s="222"/>
      <c r="MUT125" s="222"/>
      <c r="MUU125" s="222"/>
      <c r="MUV125" s="222"/>
      <c r="MUW125" s="222"/>
      <c r="MUX125" s="222"/>
      <c r="MUY125" s="222"/>
      <c r="MUZ125" s="222"/>
      <c r="MVA125" s="222"/>
      <c r="MVB125" s="222"/>
      <c r="MVC125" s="222"/>
      <c r="MVD125" s="222"/>
      <c r="MVE125" s="222"/>
      <c r="MVF125" s="222"/>
      <c r="MVG125" s="222"/>
      <c r="MVH125" s="222"/>
      <c r="MVI125" s="222"/>
      <c r="MVJ125" s="222"/>
      <c r="MVK125" s="222"/>
      <c r="MVL125" s="222"/>
      <c r="MVM125" s="222"/>
      <c r="MVN125" s="222"/>
      <c r="MVO125" s="222"/>
      <c r="MVP125" s="222"/>
      <c r="MVQ125" s="222"/>
      <c r="MVR125" s="222"/>
      <c r="MVS125" s="222"/>
      <c r="MVT125" s="222"/>
      <c r="MVU125" s="222"/>
      <c r="MVV125" s="222"/>
      <c r="MVW125" s="222"/>
      <c r="MVX125" s="222"/>
      <c r="MVY125" s="222"/>
      <c r="MVZ125" s="222"/>
      <c r="MWA125" s="222"/>
      <c r="MWB125" s="222"/>
      <c r="MWC125" s="222"/>
      <c r="MWD125" s="222"/>
      <c r="MWE125" s="222"/>
      <c r="MWF125" s="222"/>
      <c r="MWG125" s="222"/>
      <c r="MWH125" s="222"/>
      <c r="MWI125" s="222"/>
      <c r="MWJ125" s="222"/>
      <c r="MWK125" s="222"/>
      <c r="MWL125" s="222"/>
      <c r="MWM125" s="222"/>
      <c r="MWN125" s="222"/>
      <c r="MWO125" s="222"/>
      <c r="MWP125" s="222"/>
      <c r="MWQ125" s="222"/>
      <c r="MWR125" s="222"/>
      <c r="MWS125" s="222"/>
      <c r="MWT125" s="222"/>
      <c r="MWU125" s="222"/>
      <c r="MWV125" s="222"/>
      <c r="MWW125" s="222"/>
      <c r="MWX125" s="222"/>
      <c r="MWY125" s="222"/>
      <c r="MWZ125" s="222"/>
      <c r="MXA125" s="222"/>
      <c r="MXB125" s="222"/>
      <c r="MXC125" s="222"/>
      <c r="MXD125" s="222"/>
      <c r="MXE125" s="222"/>
      <c r="MXF125" s="222"/>
      <c r="MXG125" s="222"/>
      <c r="MXH125" s="222"/>
      <c r="MXI125" s="222"/>
      <c r="MXJ125" s="222"/>
      <c r="MXK125" s="222"/>
      <c r="MXL125" s="222"/>
      <c r="MXM125" s="222"/>
      <c r="MXN125" s="222"/>
      <c r="MXO125" s="222"/>
      <c r="MXP125" s="222"/>
      <c r="MXQ125" s="222"/>
      <c r="MXR125" s="222"/>
      <c r="MXS125" s="222"/>
      <c r="MXT125" s="222"/>
      <c r="MXU125" s="222"/>
      <c r="MXV125" s="222"/>
      <c r="MXW125" s="222"/>
      <c r="MXX125" s="222"/>
      <c r="MXY125" s="222"/>
      <c r="MXZ125" s="222"/>
      <c r="MYA125" s="222"/>
      <c r="MYB125" s="222"/>
      <c r="MYC125" s="222"/>
      <c r="MYD125" s="222"/>
      <c r="MYE125" s="222"/>
      <c r="MYF125" s="222"/>
      <c r="MYG125" s="222"/>
      <c r="MYH125" s="222"/>
      <c r="MYI125" s="222"/>
      <c r="MYJ125" s="222"/>
      <c r="MYK125" s="222"/>
      <c r="MYL125" s="222"/>
      <c r="MYM125" s="222"/>
      <c r="MYN125" s="222"/>
      <c r="MYO125" s="222"/>
      <c r="MYP125" s="222"/>
      <c r="MYQ125" s="222"/>
      <c r="MYR125" s="222"/>
      <c r="MYS125" s="222"/>
      <c r="MYT125" s="222"/>
      <c r="MYU125" s="222"/>
      <c r="MYV125" s="222"/>
      <c r="MYW125" s="222"/>
      <c r="MYX125" s="222"/>
      <c r="MYY125" s="222"/>
      <c r="MYZ125" s="222"/>
      <c r="MZA125" s="222"/>
      <c r="MZB125" s="222"/>
      <c r="MZC125" s="222"/>
      <c r="MZD125" s="222"/>
      <c r="MZE125" s="222"/>
      <c r="MZF125" s="222"/>
      <c r="MZG125" s="222"/>
      <c r="MZH125" s="222"/>
      <c r="MZI125" s="222"/>
      <c r="MZJ125" s="222"/>
      <c r="MZK125" s="222"/>
      <c r="MZL125" s="222"/>
      <c r="MZM125" s="222"/>
      <c r="MZN125" s="222"/>
      <c r="MZO125" s="222"/>
      <c r="MZP125" s="222"/>
      <c r="MZQ125" s="222"/>
      <c r="MZR125" s="222"/>
      <c r="MZS125" s="222"/>
      <c r="MZT125" s="222"/>
      <c r="MZU125" s="222"/>
      <c r="MZV125" s="222"/>
      <c r="MZW125" s="222"/>
      <c r="MZX125" s="222"/>
      <c r="MZY125" s="222"/>
      <c r="MZZ125" s="222"/>
      <c r="NAA125" s="222"/>
      <c r="NAB125" s="222"/>
      <c r="NAC125" s="222"/>
      <c r="NAD125" s="222"/>
      <c r="NAE125" s="222"/>
      <c r="NAF125" s="222"/>
      <c r="NAG125" s="222"/>
      <c r="NAH125" s="222"/>
      <c r="NAI125" s="222"/>
      <c r="NAJ125" s="222"/>
      <c r="NAK125" s="222"/>
      <c r="NAL125" s="222"/>
      <c r="NAM125" s="222"/>
      <c r="NAN125" s="222"/>
      <c r="NAO125" s="222"/>
      <c r="NAP125" s="222"/>
      <c r="NAQ125" s="222"/>
      <c r="NAR125" s="222"/>
      <c r="NAS125" s="222"/>
      <c r="NAT125" s="222"/>
      <c r="NAU125" s="222"/>
      <c r="NAV125" s="222"/>
      <c r="NAW125" s="222"/>
      <c r="NAX125" s="222"/>
      <c r="NAY125" s="222"/>
      <c r="NAZ125" s="222"/>
      <c r="NBA125" s="222"/>
      <c r="NBB125" s="222"/>
      <c r="NBC125" s="222"/>
      <c r="NBD125" s="222"/>
      <c r="NBE125" s="222"/>
      <c r="NBF125" s="222"/>
      <c r="NBG125" s="222"/>
      <c r="NBH125" s="222"/>
      <c r="NBI125" s="222"/>
      <c r="NBJ125" s="222"/>
      <c r="NBK125" s="222"/>
      <c r="NBL125" s="222"/>
      <c r="NBM125" s="222"/>
      <c r="NBN125" s="222"/>
      <c r="NBO125" s="222"/>
      <c r="NBP125" s="222"/>
      <c r="NBQ125" s="222"/>
      <c r="NBR125" s="222"/>
      <c r="NBS125" s="222"/>
      <c r="NBT125" s="222"/>
      <c r="NBU125" s="222"/>
      <c r="NBV125" s="222"/>
      <c r="NBW125" s="222"/>
      <c r="NBX125" s="222"/>
      <c r="NBY125" s="222"/>
      <c r="NBZ125" s="222"/>
      <c r="NCA125" s="222"/>
      <c r="NCB125" s="222"/>
      <c r="NCC125" s="222"/>
      <c r="NCD125" s="222"/>
      <c r="NCE125" s="222"/>
      <c r="NCF125" s="222"/>
      <c r="NCG125" s="222"/>
      <c r="NCH125" s="222"/>
      <c r="NCI125" s="222"/>
      <c r="NCJ125" s="222"/>
      <c r="NCK125" s="222"/>
      <c r="NCL125" s="222"/>
      <c r="NCM125" s="222"/>
      <c r="NCN125" s="222"/>
      <c r="NCO125" s="222"/>
      <c r="NCP125" s="222"/>
      <c r="NCQ125" s="222"/>
      <c r="NCR125" s="222"/>
      <c r="NCS125" s="222"/>
      <c r="NCT125" s="222"/>
      <c r="NCU125" s="222"/>
      <c r="NCV125" s="222"/>
      <c r="NCW125" s="222"/>
      <c r="NCX125" s="222"/>
      <c r="NCY125" s="222"/>
      <c r="NCZ125" s="222"/>
      <c r="NDA125" s="222"/>
      <c r="NDB125" s="222"/>
      <c r="NDC125" s="222"/>
      <c r="NDD125" s="222"/>
      <c r="NDE125" s="222"/>
      <c r="NDF125" s="222"/>
      <c r="NDG125" s="222"/>
      <c r="NDH125" s="222"/>
      <c r="NDI125" s="222"/>
      <c r="NDJ125" s="222"/>
      <c r="NDK125" s="222"/>
      <c r="NDL125" s="222"/>
      <c r="NDM125" s="222"/>
      <c r="NDN125" s="222"/>
      <c r="NDO125" s="222"/>
      <c r="NDP125" s="222"/>
      <c r="NDQ125" s="222"/>
      <c r="NDR125" s="222"/>
      <c r="NDS125" s="222"/>
      <c r="NDT125" s="222"/>
      <c r="NDU125" s="222"/>
      <c r="NDV125" s="222"/>
      <c r="NDW125" s="222"/>
      <c r="NDX125" s="222"/>
      <c r="NDY125" s="222"/>
      <c r="NDZ125" s="222"/>
      <c r="NEA125" s="222"/>
      <c r="NEB125" s="222"/>
      <c r="NEC125" s="222"/>
      <c r="NED125" s="222"/>
      <c r="NEE125" s="222"/>
      <c r="NEF125" s="222"/>
      <c r="NEG125" s="222"/>
      <c r="NEH125" s="222"/>
      <c r="NEI125" s="222"/>
      <c r="NEJ125" s="222"/>
      <c r="NEK125" s="222"/>
      <c r="NEL125" s="222"/>
      <c r="NEM125" s="222"/>
      <c r="NEN125" s="222"/>
      <c r="NEO125" s="222"/>
      <c r="NEP125" s="222"/>
      <c r="NEQ125" s="222"/>
      <c r="NER125" s="222"/>
      <c r="NES125" s="222"/>
      <c r="NET125" s="222"/>
      <c r="NEU125" s="222"/>
      <c r="NEV125" s="222"/>
      <c r="NEW125" s="222"/>
      <c r="NEX125" s="222"/>
      <c r="NEY125" s="222"/>
      <c r="NEZ125" s="222"/>
      <c r="NFA125" s="222"/>
      <c r="NFB125" s="222"/>
      <c r="NFC125" s="222"/>
      <c r="NFD125" s="222"/>
      <c r="NFE125" s="222"/>
      <c r="NFF125" s="222"/>
      <c r="NFG125" s="222"/>
      <c r="NFH125" s="222"/>
      <c r="NFI125" s="222"/>
      <c r="NFJ125" s="222"/>
      <c r="NFK125" s="222"/>
      <c r="NFL125" s="222"/>
      <c r="NFM125" s="222"/>
      <c r="NFN125" s="222"/>
      <c r="NFO125" s="222"/>
      <c r="NFP125" s="222"/>
      <c r="NFQ125" s="222"/>
      <c r="NFR125" s="222"/>
      <c r="NFS125" s="222"/>
      <c r="NFT125" s="222"/>
      <c r="NFU125" s="222"/>
      <c r="NFV125" s="222"/>
      <c r="NFW125" s="222"/>
      <c r="NFX125" s="222"/>
      <c r="NFY125" s="222"/>
      <c r="NFZ125" s="222"/>
      <c r="NGA125" s="222"/>
      <c r="NGB125" s="222"/>
      <c r="NGC125" s="222"/>
      <c r="NGD125" s="222"/>
      <c r="NGE125" s="222"/>
      <c r="NGF125" s="222"/>
      <c r="NGG125" s="222"/>
      <c r="NGH125" s="222"/>
      <c r="NGI125" s="222"/>
      <c r="NGJ125" s="222"/>
      <c r="NGK125" s="222"/>
      <c r="NGL125" s="222"/>
      <c r="NGM125" s="222"/>
      <c r="NGN125" s="222"/>
      <c r="NGO125" s="222"/>
      <c r="NGP125" s="222"/>
      <c r="NGQ125" s="222"/>
      <c r="NGR125" s="222"/>
      <c r="NGS125" s="222"/>
      <c r="NGT125" s="222"/>
      <c r="NGU125" s="222"/>
      <c r="NGV125" s="222"/>
      <c r="NGW125" s="222"/>
      <c r="NGX125" s="222"/>
      <c r="NGY125" s="222"/>
      <c r="NGZ125" s="222"/>
      <c r="NHA125" s="222"/>
      <c r="NHB125" s="222"/>
      <c r="NHC125" s="222"/>
      <c r="NHD125" s="222"/>
      <c r="NHE125" s="222"/>
      <c r="NHF125" s="222"/>
      <c r="NHG125" s="222"/>
      <c r="NHH125" s="222"/>
      <c r="NHI125" s="222"/>
      <c r="NHJ125" s="222"/>
      <c r="NHK125" s="222"/>
      <c r="NHL125" s="222"/>
      <c r="NHM125" s="222"/>
      <c r="NHN125" s="222"/>
      <c r="NHO125" s="222"/>
      <c r="NHP125" s="222"/>
      <c r="NHQ125" s="222"/>
      <c r="NHR125" s="222"/>
      <c r="NHS125" s="222"/>
      <c r="NHT125" s="222"/>
      <c r="NHU125" s="222"/>
      <c r="NHV125" s="222"/>
      <c r="NHW125" s="222"/>
      <c r="NHX125" s="222"/>
      <c r="NHY125" s="222"/>
      <c r="NHZ125" s="222"/>
      <c r="NIA125" s="222"/>
      <c r="NIB125" s="222"/>
      <c r="NIC125" s="222"/>
      <c r="NID125" s="222"/>
      <c r="NIE125" s="222"/>
      <c r="NIF125" s="222"/>
      <c r="NIG125" s="222"/>
      <c r="NIH125" s="222"/>
      <c r="NII125" s="222"/>
      <c r="NIJ125" s="222"/>
      <c r="NIK125" s="222"/>
      <c r="NIL125" s="222"/>
      <c r="NIM125" s="222"/>
      <c r="NIN125" s="222"/>
      <c r="NIO125" s="222"/>
      <c r="NIP125" s="222"/>
      <c r="NIQ125" s="222"/>
      <c r="NIR125" s="222"/>
      <c r="NIS125" s="222"/>
      <c r="NIT125" s="222"/>
      <c r="NIU125" s="222"/>
      <c r="NIV125" s="222"/>
      <c r="NIW125" s="222"/>
      <c r="NIX125" s="222"/>
      <c r="NIY125" s="222"/>
      <c r="NIZ125" s="222"/>
      <c r="NJA125" s="222"/>
      <c r="NJB125" s="222"/>
      <c r="NJC125" s="222"/>
      <c r="NJD125" s="222"/>
      <c r="NJE125" s="222"/>
      <c r="NJF125" s="222"/>
      <c r="NJG125" s="222"/>
      <c r="NJH125" s="222"/>
      <c r="NJI125" s="222"/>
      <c r="NJJ125" s="222"/>
      <c r="NJK125" s="222"/>
      <c r="NJL125" s="222"/>
      <c r="NJM125" s="222"/>
      <c r="NJN125" s="222"/>
      <c r="NJO125" s="222"/>
      <c r="NJP125" s="222"/>
      <c r="NJQ125" s="222"/>
      <c r="NJR125" s="222"/>
      <c r="NJS125" s="222"/>
      <c r="NJT125" s="222"/>
      <c r="NJU125" s="222"/>
      <c r="NJV125" s="222"/>
      <c r="NJW125" s="222"/>
      <c r="NJX125" s="222"/>
      <c r="NJY125" s="222"/>
      <c r="NJZ125" s="222"/>
      <c r="NKA125" s="222"/>
      <c r="NKB125" s="222"/>
      <c r="NKC125" s="222"/>
      <c r="NKD125" s="222"/>
      <c r="NKE125" s="222"/>
      <c r="NKF125" s="222"/>
      <c r="NKG125" s="222"/>
      <c r="NKH125" s="222"/>
      <c r="NKI125" s="222"/>
      <c r="NKJ125" s="222"/>
      <c r="NKK125" s="222"/>
      <c r="NKL125" s="222"/>
      <c r="NKM125" s="222"/>
      <c r="NKN125" s="222"/>
      <c r="NKO125" s="222"/>
      <c r="NKP125" s="222"/>
      <c r="NKQ125" s="222"/>
      <c r="NKR125" s="222"/>
      <c r="NKS125" s="222"/>
      <c r="NKT125" s="222"/>
      <c r="NKU125" s="222"/>
      <c r="NKV125" s="222"/>
      <c r="NKW125" s="222"/>
      <c r="NKX125" s="222"/>
      <c r="NKY125" s="222"/>
      <c r="NKZ125" s="222"/>
      <c r="NLA125" s="222"/>
      <c r="NLB125" s="222"/>
      <c r="NLC125" s="222"/>
      <c r="NLD125" s="222"/>
      <c r="NLE125" s="222"/>
      <c r="NLF125" s="222"/>
      <c r="NLG125" s="222"/>
      <c r="NLH125" s="222"/>
      <c r="NLI125" s="222"/>
      <c r="NLJ125" s="222"/>
      <c r="NLK125" s="222"/>
      <c r="NLL125" s="222"/>
      <c r="NLM125" s="222"/>
      <c r="NLN125" s="222"/>
      <c r="NLO125" s="222"/>
      <c r="NLP125" s="222"/>
      <c r="NLQ125" s="222"/>
      <c r="NLR125" s="222"/>
      <c r="NLS125" s="222"/>
      <c r="NLT125" s="222"/>
      <c r="NLU125" s="222"/>
      <c r="NLV125" s="222"/>
      <c r="NLW125" s="222"/>
      <c r="NLX125" s="222"/>
      <c r="NLY125" s="222"/>
      <c r="NLZ125" s="222"/>
      <c r="NMA125" s="222"/>
      <c r="NMB125" s="222"/>
      <c r="NMC125" s="222"/>
      <c r="NMD125" s="222"/>
      <c r="NME125" s="222"/>
      <c r="NMF125" s="222"/>
      <c r="NMG125" s="222"/>
      <c r="NMH125" s="222"/>
      <c r="NMI125" s="222"/>
      <c r="NMJ125" s="222"/>
      <c r="NMK125" s="222"/>
      <c r="NML125" s="222"/>
      <c r="NMM125" s="222"/>
      <c r="NMN125" s="222"/>
      <c r="NMO125" s="222"/>
      <c r="NMP125" s="222"/>
      <c r="NMQ125" s="222"/>
      <c r="NMR125" s="222"/>
      <c r="NMS125" s="222"/>
      <c r="NMT125" s="222"/>
      <c r="NMU125" s="222"/>
      <c r="NMV125" s="222"/>
      <c r="NMW125" s="222"/>
      <c r="NMX125" s="222"/>
      <c r="NMY125" s="222"/>
      <c r="NMZ125" s="222"/>
      <c r="NNA125" s="222"/>
      <c r="NNB125" s="222"/>
      <c r="NNC125" s="222"/>
      <c r="NND125" s="222"/>
      <c r="NNE125" s="222"/>
      <c r="NNF125" s="222"/>
      <c r="NNG125" s="222"/>
      <c r="NNH125" s="222"/>
      <c r="NNI125" s="222"/>
      <c r="NNJ125" s="222"/>
      <c r="NNK125" s="222"/>
      <c r="NNL125" s="222"/>
      <c r="NNM125" s="222"/>
      <c r="NNN125" s="222"/>
      <c r="NNO125" s="222"/>
      <c r="NNP125" s="222"/>
      <c r="NNQ125" s="222"/>
      <c r="NNR125" s="222"/>
      <c r="NNS125" s="222"/>
      <c r="NNT125" s="222"/>
      <c r="NNU125" s="222"/>
      <c r="NNV125" s="222"/>
      <c r="NNW125" s="222"/>
      <c r="NNX125" s="222"/>
      <c r="NNY125" s="222"/>
      <c r="NNZ125" s="222"/>
      <c r="NOA125" s="222"/>
      <c r="NOB125" s="222"/>
      <c r="NOC125" s="222"/>
      <c r="NOD125" s="222"/>
      <c r="NOE125" s="222"/>
      <c r="NOF125" s="222"/>
      <c r="NOG125" s="222"/>
      <c r="NOH125" s="222"/>
      <c r="NOI125" s="222"/>
      <c r="NOJ125" s="222"/>
      <c r="NOK125" s="222"/>
      <c r="NOL125" s="222"/>
      <c r="NOM125" s="222"/>
      <c r="NON125" s="222"/>
      <c r="NOO125" s="222"/>
      <c r="NOP125" s="222"/>
      <c r="NOQ125" s="222"/>
      <c r="NOR125" s="222"/>
      <c r="NOS125" s="222"/>
      <c r="NOT125" s="222"/>
      <c r="NOU125" s="222"/>
      <c r="NOV125" s="222"/>
      <c r="NOW125" s="222"/>
      <c r="NOX125" s="222"/>
      <c r="NOY125" s="222"/>
      <c r="NOZ125" s="222"/>
      <c r="NPA125" s="222"/>
      <c r="NPB125" s="222"/>
      <c r="NPC125" s="222"/>
      <c r="NPD125" s="222"/>
      <c r="NPE125" s="222"/>
      <c r="NPF125" s="222"/>
      <c r="NPG125" s="222"/>
      <c r="NPH125" s="222"/>
      <c r="NPI125" s="222"/>
      <c r="NPJ125" s="222"/>
      <c r="NPK125" s="222"/>
      <c r="NPL125" s="222"/>
      <c r="NPM125" s="222"/>
      <c r="NPN125" s="222"/>
      <c r="NPO125" s="222"/>
      <c r="NPP125" s="222"/>
      <c r="NPQ125" s="222"/>
      <c r="NPR125" s="222"/>
      <c r="NPS125" s="222"/>
      <c r="NPT125" s="222"/>
      <c r="NPU125" s="222"/>
      <c r="NPV125" s="222"/>
      <c r="NPW125" s="222"/>
      <c r="NPX125" s="222"/>
      <c r="NPY125" s="222"/>
      <c r="NPZ125" s="222"/>
      <c r="NQA125" s="222"/>
      <c r="NQB125" s="222"/>
      <c r="NQC125" s="222"/>
      <c r="NQD125" s="222"/>
      <c r="NQE125" s="222"/>
      <c r="NQF125" s="222"/>
      <c r="NQG125" s="222"/>
      <c r="NQH125" s="222"/>
      <c r="NQI125" s="222"/>
      <c r="NQJ125" s="222"/>
      <c r="NQK125" s="222"/>
      <c r="NQL125" s="222"/>
      <c r="NQM125" s="222"/>
      <c r="NQN125" s="222"/>
      <c r="NQO125" s="222"/>
      <c r="NQP125" s="222"/>
      <c r="NQQ125" s="222"/>
      <c r="NQR125" s="222"/>
      <c r="NQS125" s="222"/>
      <c r="NQT125" s="222"/>
      <c r="NQU125" s="222"/>
      <c r="NQV125" s="222"/>
      <c r="NQW125" s="222"/>
      <c r="NQX125" s="222"/>
      <c r="NQY125" s="222"/>
      <c r="NQZ125" s="222"/>
      <c r="NRA125" s="222"/>
      <c r="NRB125" s="222"/>
      <c r="NRC125" s="222"/>
      <c r="NRD125" s="222"/>
      <c r="NRE125" s="222"/>
      <c r="NRF125" s="222"/>
      <c r="NRG125" s="222"/>
      <c r="NRH125" s="222"/>
      <c r="NRI125" s="222"/>
      <c r="NRJ125" s="222"/>
      <c r="NRK125" s="222"/>
      <c r="NRL125" s="222"/>
      <c r="NRM125" s="222"/>
      <c r="NRN125" s="222"/>
      <c r="NRO125" s="222"/>
      <c r="NRP125" s="222"/>
      <c r="NRQ125" s="222"/>
      <c r="NRR125" s="222"/>
      <c r="NRS125" s="222"/>
      <c r="NRT125" s="222"/>
      <c r="NRU125" s="222"/>
      <c r="NRV125" s="222"/>
      <c r="NRW125" s="222"/>
      <c r="NRX125" s="222"/>
      <c r="NRY125" s="222"/>
      <c r="NRZ125" s="222"/>
      <c r="NSA125" s="222"/>
      <c r="NSB125" s="222"/>
      <c r="NSC125" s="222"/>
      <c r="NSD125" s="222"/>
      <c r="NSE125" s="222"/>
      <c r="NSF125" s="222"/>
      <c r="NSG125" s="222"/>
      <c r="NSH125" s="222"/>
      <c r="NSI125" s="222"/>
      <c r="NSJ125" s="222"/>
      <c r="NSK125" s="222"/>
      <c r="NSL125" s="222"/>
      <c r="NSM125" s="222"/>
      <c r="NSN125" s="222"/>
      <c r="NSO125" s="222"/>
      <c r="NSP125" s="222"/>
      <c r="NSQ125" s="222"/>
      <c r="NSR125" s="222"/>
      <c r="NSS125" s="222"/>
      <c r="NST125" s="222"/>
      <c r="NSU125" s="222"/>
      <c r="NSV125" s="222"/>
      <c r="NSW125" s="222"/>
      <c r="NSX125" s="222"/>
      <c r="NSY125" s="222"/>
      <c r="NSZ125" s="222"/>
      <c r="NTA125" s="222"/>
      <c r="NTB125" s="222"/>
      <c r="NTC125" s="222"/>
      <c r="NTD125" s="222"/>
      <c r="NTE125" s="222"/>
      <c r="NTF125" s="222"/>
      <c r="NTG125" s="222"/>
      <c r="NTH125" s="222"/>
      <c r="NTI125" s="222"/>
      <c r="NTJ125" s="222"/>
      <c r="NTK125" s="222"/>
      <c r="NTL125" s="222"/>
      <c r="NTM125" s="222"/>
      <c r="NTN125" s="222"/>
      <c r="NTO125" s="222"/>
      <c r="NTP125" s="222"/>
      <c r="NTQ125" s="222"/>
      <c r="NTR125" s="222"/>
      <c r="NTS125" s="222"/>
      <c r="NTT125" s="222"/>
      <c r="NTU125" s="222"/>
      <c r="NTV125" s="222"/>
      <c r="NTW125" s="222"/>
      <c r="NTX125" s="222"/>
      <c r="NTY125" s="222"/>
      <c r="NTZ125" s="222"/>
      <c r="NUA125" s="222"/>
      <c r="NUB125" s="222"/>
      <c r="NUC125" s="222"/>
      <c r="NUD125" s="222"/>
      <c r="NUE125" s="222"/>
      <c r="NUF125" s="222"/>
      <c r="NUG125" s="222"/>
      <c r="NUH125" s="222"/>
      <c r="NUI125" s="222"/>
      <c r="NUJ125" s="222"/>
      <c r="NUK125" s="222"/>
      <c r="NUL125" s="222"/>
      <c r="NUM125" s="222"/>
      <c r="NUN125" s="222"/>
      <c r="NUO125" s="222"/>
      <c r="NUP125" s="222"/>
      <c r="NUQ125" s="222"/>
      <c r="NUR125" s="222"/>
      <c r="NUS125" s="222"/>
      <c r="NUT125" s="222"/>
      <c r="NUU125" s="222"/>
      <c r="NUV125" s="222"/>
      <c r="NUW125" s="222"/>
      <c r="NUX125" s="222"/>
      <c r="NUY125" s="222"/>
      <c r="NUZ125" s="222"/>
      <c r="NVA125" s="222"/>
      <c r="NVB125" s="222"/>
      <c r="NVC125" s="222"/>
      <c r="NVD125" s="222"/>
      <c r="NVE125" s="222"/>
      <c r="NVF125" s="222"/>
      <c r="NVG125" s="222"/>
      <c r="NVH125" s="222"/>
      <c r="NVI125" s="222"/>
      <c r="NVJ125" s="222"/>
      <c r="NVK125" s="222"/>
      <c r="NVL125" s="222"/>
      <c r="NVM125" s="222"/>
      <c r="NVN125" s="222"/>
      <c r="NVO125" s="222"/>
      <c r="NVP125" s="222"/>
      <c r="NVQ125" s="222"/>
      <c r="NVR125" s="222"/>
      <c r="NVS125" s="222"/>
      <c r="NVT125" s="222"/>
      <c r="NVU125" s="222"/>
      <c r="NVV125" s="222"/>
      <c r="NVW125" s="222"/>
      <c r="NVX125" s="222"/>
      <c r="NVY125" s="222"/>
      <c r="NVZ125" s="222"/>
      <c r="NWA125" s="222"/>
      <c r="NWB125" s="222"/>
      <c r="NWC125" s="222"/>
      <c r="NWD125" s="222"/>
      <c r="NWE125" s="222"/>
      <c r="NWF125" s="222"/>
      <c r="NWG125" s="222"/>
      <c r="NWH125" s="222"/>
      <c r="NWI125" s="222"/>
      <c r="NWJ125" s="222"/>
      <c r="NWK125" s="222"/>
      <c r="NWL125" s="222"/>
      <c r="NWM125" s="222"/>
      <c r="NWN125" s="222"/>
      <c r="NWO125" s="222"/>
      <c r="NWP125" s="222"/>
      <c r="NWQ125" s="222"/>
      <c r="NWR125" s="222"/>
      <c r="NWS125" s="222"/>
      <c r="NWT125" s="222"/>
      <c r="NWU125" s="222"/>
      <c r="NWV125" s="222"/>
      <c r="NWW125" s="222"/>
      <c r="NWX125" s="222"/>
      <c r="NWY125" s="222"/>
      <c r="NWZ125" s="222"/>
      <c r="NXA125" s="222"/>
      <c r="NXB125" s="222"/>
      <c r="NXC125" s="222"/>
      <c r="NXD125" s="222"/>
      <c r="NXE125" s="222"/>
      <c r="NXF125" s="222"/>
      <c r="NXG125" s="222"/>
      <c r="NXH125" s="222"/>
      <c r="NXI125" s="222"/>
      <c r="NXJ125" s="222"/>
      <c r="NXK125" s="222"/>
      <c r="NXL125" s="222"/>
      <c r="NXM125" s="222"/>
      <c r="NXN125" s="222"/>
      <c r="NXO125" s="222"/>
      <c r="NXP125" s="222"/>
      <c r="NXQ125" s="222"/>
      <c r="NXR125" s="222"/>
      <c r="NXS125" s="222"/>
      <c r="NXT125" s="222"/>
      <c r="NXU125" s="222"/>
      <c r="NXV125" s="222"/>
      <c r="NXW125" s="222"/>
      <c r="NXX125" s="222"/>
      <c r="NXY125" s="222"/>
      <c r="NXZ125" s="222"/>
      <c r="NYA125" s="222"/>
      <c r="NYB125" s="222"/>
      <c r="NYC125" s="222"/>
      <c r="NYD125" s="222"/>
      <c r="NYE125" s="222"/>
      <c r="NYF125" s="222"/>
      <c r="NYG125" s="222"/>
      <c r="NYH125" s="222"/>
      <c r="NYI125" s="222"/>
      <c r="NYJ125" s="222"/>
      <c r="NYK125" s="222"/>
      <c r="NYL125" s="222"/>
      <c r="NYM125" s="222"/>
      <c r="NYN125" s="222"/>
      <c r="NYO125" s="222"/>
      <c r="NYP125" s="222"/>
      <c r="NYQ125" s="222"/>
      <c r="NYR125" s="222"/>
      <c r="NYS125" s="222"/>
      <c r="NYT125" s="222"/>
      <c r="NYU125" s="222"/>
      <c r="NYV125" s="222"/>
      <c r="NYW125" s="222"/>
      <c r="NYX125" s="222"/>
      <c r="NYY125" s="222"/>
      <c r="NYZ125" s="222"/>
      <c r="NZA125" s="222"/>
      <c r="NZB125" s="222"/>
      <c r="NZC125" s="222"/>
      <c r="NZD125" s="222"/>
      <c r="NZE125" s="222"/>
      <c r="NZF125" s="222"/>
      <c r="NZG125" s="222"/>
      <c r="NZH125" s="222"/>
      <c r="NZI125" s="222"/>
      <c r="NZJ125" s="222"/>
      <c r="NZK125" s="222"/>
      <c r="NZL125" s="222"/>
      <c r="NZM125" s="222"/>
      <c r="NZN125" s="222"/>
      <c r="NZO125" s="222"/>
      <c r="NZP125" s="222"/>
      <c r="NZQ125" s="222"/>
      <c r="NZR125" s="222"/>
      <c r="NZS125" s="222"/>
      <c r="NZT125" s="222"/>
      <c r="NZU125" s="222"/>
      <c r="NZV125" s="222"/>
      <c r="NZW125" s="222"/>
      <c r="NZX125" s="222"/>
      <c r="NZY125" s="222"/>
      <c r="NZZ125" s="222"/>
      <c r="OAA125" s="222"/>
      <c r="OAB125" s="222"/>
      <c r="OAC125" s="222"/>
      <c r="OAD125" s="222"/>
      <c r="OAE125" s="222"/>
      <c r="OAF125" s="222"/>
      <c r="OAG125" s="222"/>
      <c r="OAH125" s="222"/>
      <c r="OAI125" s="222"/>
      <c r="OAJ125" s="222"/>
      <c r="OAK125" s="222"/>
      <c r="OAL125" s="222"/>
      <c r="OAM125" s="222"/>
      <c r="OAN125" s="222"/>
      <c r="OAO125" s="222"/>
      <c r="OAP125" s="222"/>
      <c r="OAQ125" s="222"/>
      <c r="OAR125" s="222"/>
      <c r="OAS125" s="222"/>
      <c r="OAT125" s="222"/>
      <c r="OAU125" s="222"/>
      <c r="OAV125" s="222"/>
      <c r="OAW125" s="222"/>
      <c r="OAX125" s="222"/>
      <c r="OAY125" s="222"/>
      <c r="OAZ125" s="222"/>
      <c r="OBA125" s="222"/>
      <c r="OBB125" s="222"/>
      <c r="OBC125" s="222"/>
      <c r="OBD125" s="222"/>
      <c r="OBE125" s="222"/>
      <c r="OBF125" s="222"/>
      <c r="OBG125" s="222"/>
      <c r="OBH125" s="222"/>
      <c r="OBI125" s="222"/>
      <c r="OBJ125" s="222"/>
      <c r="OBK125" s="222"/>
      <c r="OBL125" s="222"/>
      <c r="OBM125" s="222"/>
      <c r="OBN125" s="222"/>
      <c r="OBO125" s="222"/>
      <c r="OBP125" s="222"/>
      <c r="OBQ125" s="222"/>
      <c r="OBR125" s="222"/>
      <c r="OBS125" s="222"/>
      <c r="OBT125" s="222"/>
      <c r="OBU125" s="222"/>
      <c r="OBV125" s="222"/>
      <c r="OBW125" s="222"/>
      <c r="OBX125" s="222"/>
      <c r="OBY125" s="222"/>
      <c r="OBZ125" s="222"/>
      <c r="OCA125" s="222"/>
      <c r="OCB125" s="222"/>
      <c r="OCC125" s="222"/>
      <c r="OCD125" s="222"/>
      <c r="OCE125" s="222"/>
      <c r="OCF125" s="222"/>
      <c r="OCG125" s="222"/>
      <c r="OCH125" s="222"/>
      <c r="OCI125" s="222"/>
      <c r="OCJ125" s="222"/>
      <c r="OCK125" s="222"/>
      <c r="OCL125" s="222"/>
      <c r="OCM125" s="222"/>
      <c r="OCN125" s="222"/>
      <c r="OCO125" s="222"/>
      <c r="OCP125" s="222"/>
      <c r="OCQ125" s="222"/>
      <c r="OCR125" s="222"/>
      <c r="OCS125" s="222"/>
      <c r="OCT125" s="222"/>
      <c r="OCU125" s="222"/>
      <c r="OCV125" s="222"/>
      <c r="OCW125" s="222"/>
      <c r="OCX125" s="222"/>
      <c r="OCY125" s="222"/>
      <c r="OCZ125" s="222"/>
      <c r="ODA125" s="222"/>
      <c r="ODB125" s="222"/>
      <c r="ODC125" s="222"/>
      <c r="ODD125" s="222"/>
      <c r="ODE125" s="222"/>
      <c r="ODF125" s="222"/>
      <c r="ODG125" s="222"/>
      <c r="ODH125" s="222"/>
      <c r="ODI125" s="222"/>
      <c r="ODJ125" s="222"/>
      <c r="ODK125" s="222"/>
      <c r="ODL125" s="222"/>
      <c r="ODM125" s="222"/>
      <c r="ODN125" s="222"/>
      <c r="ODO125" s="222"/>
      <c r="ODP125" s="222"/>
      <c r="ODQ125" s="222"/>
      <c r="ODR125" s="222"/>
      <c r="ODS125" s="222"/>
      <c r="ODT125" s="222"/>
      <c r="ODU125" s="222"/>
      <c r="ODV125" s="222"/>
      <c r="ODW125" s="222"/>
      <c r="ODX125" s="222"/>
      <c r="ODY125" s="222"/>
      <c r="ODZ125" s="222"/>
      <c r="OEA125" s="222"/>
      <c r="OEB125" s="222"/>
      <c r="OEC125" s="222"/>
      <c r="OED125" s="222"/>
      <c r="OEE125" s="222"/>
      <c r="OEF125" s="222"/>
      <c r="OEG125" s="222"/>
      <c r="OEH125" s="222"/>
      <c r="OEI125" s="222"/>
      <c r="OEJ125" s="222"/>
      <c r="OEK125" s="222"/>
      <c r="OEL125" s="222"/>
      <c r="OEM125" s="222"/>
      <c r="OEN125" s="222"/>
      <c r="OEO125" s="222"/>
      <c r="OEP125" s="222"/>
      <c r="OEQ125" s="222"/>
      <c r="OER125" s="222"/>
      <c r="OES125" s="222"/>
      <c r="OET125" s="222"/>
      <c r="OEU125" s="222"/>
      <c r="OEV125" s="222"/>
      <c r="OEW125" s="222"/>
      <c r="OEX125" s="222"/>
      <c r="OEY125" s="222"/>
      <c r="OEZ125" s="222"/>
      <c r="OFA125" s="222"/>
      <c r="OFB125" s="222"/>
      <c r="OFC125" s="222"/>
      <c r="OFD125" s="222"/>
      <c r="OFE125" s="222"/>
      <c r="OFF125" s="222"/>
      <c r="OFG125" s="222"/>
      <c r="OFH125" s="222"/>
      <c r="OFI125" s="222"/>
      <c r="OFJ125" s="222"/>
      <c r="OFK125" s="222"/>
      <c r="OFL125" s="222"/>
      <c r="OFM125" s="222"/>
      <c r="OFN125" s="222"/>
      <c r="OFO125" s="222"/>
      <c r="OFP125" s="222"/>
      <c r="OFQ125" s="222"/>
      <c r="OFR125" s="222"/>
      <c r="OFS125" s="222"/>
      <c r="OFT125" s="222"/>
      <c r="OFU125" s="222"/>
      <c r="OFV125" s="222"/>
      <c r="OFW125" s="222"/>
      <c r="OFX125" s="222"/>
      <c r="OFY125" s="222"/>
      <c r="OFZ125" s="222"/>
      <c r="OGA125" s="222"/>
      <c r="OGB125" s="222"/>
      <c r="OGC125" s="222"/>
      <c r="OGD125" s="222"/>
      <c r="OGE125" s="222"/>
      <c r="OGF125" s="222"/>
      <c r="OGG125" s="222"/>
      <c r="OGH125" s="222"/>
      <c r="OGI125" s="222"/>
      <c r="OGJ125" s="222"/>
      <c r="OGK125" s="222"/>
      <c r="OGL125" s="222"/>
      <c r="OGM125" s="222"/>
      <c r="OGN125" s="222"/>
      <c r="OGO125" s="222"/>
      <c r="OGP125" s="222"/>
      <c r="OGQ125" s="222"/>
      <c r="OGR125" s="222"/>
      <c r="OGS125" s="222"/>
      <c r="OGT125" s="222"/>
      <c r="OGU125" s="222"/>
      <c r="OGV125" s="222"/>
      <c r="OGW125" s="222"/>
      <c r="OGX125" s="222"/>
      <c r="OGY125" s="222"/>
      <c r="OGZ125" s="222"/>
      <c r="OHA125" s="222"/>
      <c r="OHB125" s="222"/>
      <c r="OHC125" s="222"/>
      <c r="OHD125" s="222"/>
      <c r="OHE125" s="222"/>
      <c r="OHF125" s="222"/>
      <c r="OHG125" s="222"/>
      <c r="OHH125" s="222"/>
      <c r="OHI125" s="222"/>
      <c r="OHJ125" s="222"/>
      <c r="OHK125" s="222"/>
      <c r="OHL125" s="222"/>
      <c r="OHM125" s="222"/>
      <c r="OHN125" s="222"/>
      <c r="OHO125" s="222"/>
      <c r="OHP125" s="222"/>
      <c r="OHQ125" s="222"/>
      <c r="OHR125" s="222"/>
      <c r="OHS125" s="222"/>
      <c r="OHT125" s="222"/>
      <c r="OHU125" s="222"/>
      <c r="OHV125" s="222"/>
      <c r="OHW125" s="222"/>
      <c r="OHX125" s="222"/>
      <c r="OHY125" s="222"/>
      <c r="OHZ125" s="222"/>
      <c r="OIA125" s="222"/>
      <c r="OIB125" s="222"/>
      <c r="OIC125" s="222"/>
      <c r="OID125" s="222"/>
      <c r="OIE125" s="222"/>
      <c r="OIF125" s="222"/>
      <c r="OIG125" s="222"/>
      <c r="OIH125" s="222"/>
      <c r="OII125" s="222"/>
      <c r="OIJ125" s="222"/>
      <c r="OIK125" s="222"/>
      <c r="OIL125" s="222"/>
      <c r="OIM125" s="222"/>
      <c r="OIN125" s="222"/>
      <c r="OIO125" s="222"/>
      <c r="OIP125" s="222"/>
      <c r="OIQ125" s="222"/>
      <c r="OIR125" s="222"/>
      <c r="OIS125" s="222"/>
      <c r="OIT125" s="222"/>
      <c r="OIU125" s="222"/>
      <c r="OIV125" s="222"/>
      <c r="OIW125" s="222"/>
      <c r="OIX125" s="222"/>
      <c r="OIY125" s="222"/>
      <c r="OIZ125" s="222"/>
      <c r="OJA125" s="222"/>
      <c r="OJB125" s="222"/>
      <c r="OJC125" s="222"/>
      <c r="OJD125" s="222"/>
      <c r="OJE125" s="222"/>
      <c r="OJF125" s="222"/>
      <c r="OJG125" s="222"/>
      <c r="OJH125" s="222"/>
      <c r="OJI125" s="222"/>
      <c r="OJJ125" s="222"/>
      <c r="OJK125" s="222"/>
      <c r="OJL125" s="222"/>
      <c r="OJM125" s="222"/>
      <c r="OJN125" s="222"/>
      <c r="OJO125" s="222"/>
      <c r="OJP125" s="222"/>
      <c r="OJQ125" s="222"/>
      <c r="OJR125" s="222"/>
      <c r="OJS125" s="222"/>
      <c r="OJT125" s="222"/>
      <c r="OJU125" s="222"/>
      <c r="OJV125" s="222"/>
      <c r="OJW125" s="222"/>
      <c r="OJX125" s="222"/>
      <c r="OJY125" s="222"/>
      <c r="OJZ125" s="222"/>
      <c r="OKA125" s="222"/>
      <c r="OKB125" s="222"/>
      <c r="OKC125" s="222"/>
      <c r="OKD125" s="222"/>
      <c r="OKE125" s="222"/>
      <c r="OKF125" s="222"/>
      <c r="OKG125" s="222"/>
      <c r="OKH125" s="222"/>
      <c r="OKI125" s="222"/>
      <c r="OKJ125" s="222"/>
      <c r="OKK125" s="222"/>
      <c r="OKL125" s="222"/>
      <c r="OKM125" s="222"/>
      <c r="OKN125" s="222"/>
      <c r="OKO125" s="222"/>
      <c r="OKP125" s="222"/>
      <c r="OKQ125" s="222"/>
      <c r="OKR125" s="222"/>
      <c r="OKS125" s="222"/>
      <c r="OKT125" s="222"/>
      <c r="OKU125" s="222"/>
      <c r="OKV125" s="222"/>
      <c r="OKW125" s="222"/>
      <c r="OKX125" s="222"/>
      <c r="OKY125" s="222"/>
      <c r="OKZ125" s="222"/>
      <c r="OLA125" s="222"/>
      <c r="OLB125" s="222"/>
      <c r="OLC125" s="222"/>
      <c r="OLD125" s="222"/>
      <c r="OLE125" s="222"/>
      <c r="OLF125" s="222"/>
      <c r="OLG125" s="222"/>
      <c r="OLH125" s="222"/>
      <c r="OLI125" s="222"/>
      <c r="OLJ125" s="222"/>
      <c r="OLK125" s="222"/>
      <c r="OLL125" s="222"/>
      <c r="OLM125" s="222"/>
      <c r="OLN125" s="222"/>
      <c r="OLO125" s="222"/>
      <c r="OLP125" s="222"/>
      <c r="OLQ125" s="222"/>
      <c r="OLR125" s="222"/>
      <c r="OLS125" s="222"/>
      <c r="OLT125" s="222"/>
      <c r="OLU125" s="222"/>
      <c r="OLV125" s="222"/>
      <c r="OLW125" s="222"/>
      <c r="OLX125" s="222"/>
      <c r="OLY125" s="222"/>
      <c r="OLZ125" s="222"/>
      <c r="OMA125" s="222"/>
      <c r="OMB125" s="222"/>
      <c r="OMC125" s="222"/>
      <c r="OMD125" s="222"/>
      <c r="OME125" s="222"/>
      <c r="OMF125" s="222"/>
      <c r="OMG125" s="222"/>
      <c r="OMH125" s="222"/>
      <c r="OMI125" s="222"/>
      <c r="OMJ125" s="222"/>
      <c r="OMK125" s="222"/>
      <c r="OML125" s="222"/>
      <c r="OMM125" s="222"/>
      <c r="OMN125" s="222"/>
      <c r="OMO125" s="222"/>
      <c r="OMP125" s="222"/>
      <c r="OMQ125" s="222"/>
      <c r="OMR125" s="222"/>
      <c r="OMS125" s="222"/>
      <c r="OMT125" s="222"/>
      <c r="OMU125" s="222"/>
      <c r="OMV125" s="222"/>
      <c r="OMW125" s="222"/>
      <c r="OMX125" s="222"/>
      <c r="OMY125" s="222"/>
      <c r="OMZ125" s="222"/>
      <c r="ONA125" s="222"/>
      <c r="ONB125" s="222"/>
      <c r="ONC125" s="222"/>
      <c r="OND125" s="222"/>
      <c r="ONE125" s="222"/>
      <c r="ONF125" s="222"/>
      <c r="ONG125" s="222"/>
      <c r="ONH125" s="222"/>
      <c r="ONI125" s="222"/>
      <c r="ONJ125" s="222"/>
      <c r="ONK125" s="222"/>
      <c r="ONL125" s="222"/>
      <c r="ONM125" s="222"/>
      <c r="ONN125" s="222"/>
      <c r="ONO125" s="222"/>
      <c r="ONP125" s="222"/>
      <c r="ONQ125" s="222"/>
      <c r="ONR125" s="222"/>
      <c r="ONS125" s="222"/>
      <c r="ONT125" s="222"/>
      <c r="ONU125" s="222"/>
      <c r="ONV125" s="222"/>
      <c r="ONW125" s="222"/>
      <c r="ONX125" s="222"/>
      <c r="ONY125" s="222"/>
      <c r="ONZ125" s="222"/>
      <c r="OOA125" s="222"/>
      <c r="OOB125" s="222"/>
      <c r="OOC125" s="222"/>
      <c r="OOD125" s="222"/>
      <c r="OOE125" s="222"/>
      <c r="OOF125" s="222"/>
      <c r="OOG125" s="222"/>
      <c r="OOH125" s="222"/>
      <c r="OOI125" s="222"/>
      <c r="OOJ125" s="222"/>
      <c r="OOK125" s="222"/>
      <c r="OOL125" s="222"/>
      <c r="OOM125" s="222"/>
      <c r="OON125" s="222"/>
      <c r="OOO125" s="222"/>
      <c r="OOP125" s="222"/>
      <c r="OOQ125" s="222"/>
      <c r="OOR125" s="222"/>
      <c r="OOS125" s="222"/>
      <c r="OOT125" s="222"/>
      <c r="OOU125" s="222"/>
      <c r="OOV125" s="222"/>
      <c r="OOW125" s="222"/>
      <c r="OOX125" s="222"/>
      <c r="OOY125" s="222"/>
      <c r="OOZ125" s="222"/>
      <c r="OPA125" s="222"/>
      <c r="OPB125" s="222"/>
      <c r="OPC125" s="222"/>
      <c r="OPD125" s="222"/>
      <c r="OPE125" s="222"/>
      <c r="OPF125" s="222"/>
      <c r="OPG125" s="222"/>
      <c r="OPH125" s="222"/>
      <c r="OPI125" s="222"/>
      <c r="OPJ125" s="222"/>
      <c r="OPK125" s="222"/>
      <c r="OPL125" s="222"/>
      <c r="OPM125" s="222"/>
      <c r="OPN125" s="222"/>
      <c r="OPO125" s="222"/>
      <c r="OPP125" s="222"/>
      <c r="OPQ125" s="222"/>
      <c r="OPR125" s="222"/>
      <c r="OPS125" s="222"/>
      <c r="OPT125" s="222"/>
      <c r="OPU125" s="222"/>
      <c r="OPV125" s="222"/>
      <c r="OPW125" s="222"/>
      <c r="OPX125" s="222"/>
      <c r="OPY125" s="222"/>
      <c r="OPZ125" s="222"/>
      <c r="OQA125" s="222"/>
      <c r="OQB125" s="222"/>
      <c r="OQC125" s="222"/>
      <c r="OQD125" s="222"/>
      <c r="OQE125" s="222"/>
      <c r="OQF125" s="222"/>
      <c r="OQG125" s="222"/>
      <c r="OQH125" s="222"/>
      <c r="OQI125" s="222"/>
      <c r="OQJ125" s="222"/>
      <c r="OQK125" s="222"/>
      <c r="OQL125" s="222"/>
      <c r="OQM125" s="222"/>
      <c r="OQN125" s="222"/>
      <c r="OQO125" s="222"/>
      <c r="OQP125" s="222"/>
      <c r="OQQ125" s="222"/>
      <c r="OQR125" s="222"/>
      <c r="OQS125" s="222"/>
      <c r="OQT125" s="222"/>
      <c r="OQU125" s="222"/>
      <c r="OQV125" s="222"/>
      <c r="OQW125" s="222"/>
      <c r="OQX125" s="222"/>
      <c r="OQY125" s="222"/>
      <c r="OQZ125" s="222"/>
      <c r="ORA125" s="222"/>
      <c r="ORB125" s="222"/>
      <c r="ORC125" s="222"/>
      <c r="ORD125" s="222"/>
      <c r="ORE125" s="222"/>
      <c r="ORF125" s="222"/>
      <c r="ORG125" s="222"/>
      <c r="ORH125" s="222"/>
      <c r="ORI125" s="222"/>
      <c r="ORJ125" s="222"/>
      <c r="ORK125" s="222"/>
      <c r="ORL125" s="222"/>
      <c r="ORM125" s="222"/>
      <c r="ORN125" s="222"/>
      <c r="ORO125" s="222"/>
      <c r="ORP125" s="222"/>
      <c r="ORQ125" s="222"/>
      <c r="ORR125" s="222"/>
      <c r="ORS125" s="222"/>
      <c r="ORT125" s="222"/>
      <c r="ORU125" s="222"/>
      <c r="ORV125" s="222"/>
      <c r="ORW125" s="222"/>
      <c r="ORX125" s="222"/>
      <c r="ORY125" s="222"/>
      <c r="ORZ125" s="222"/>
      <c r="OSA125" s="222"/>
      <c r="OSB125" s="222"/>
      <c r="OSC125" s="222"/>
      <c r="OSD125" s="222"/>
      <c r="OSE125" s="222"/>
      <c r="OSF125" s="222"/>
      <c r="OSG125" s="222"/>
      <c r="OSH125" s="222"/>
      <c r="OSI125" s="222"/>
      <c r="OSJ125" s="222"/>
      <c r="OSK125" s="222"/>
      <c r="OSL125" s="222"/>
      <c r="OSM125" s="222"/>
      <c r="OSN125" s="222"/>
      <c r="OSO125" s="222"/>
      <c r="OSP125" s="222"/>
      <c r="OSQ125" s="222"/>
      <c r="OSR125" s="222"/>
      <c r="OSS125" s="222"/>
      <c r="OST125" s="222"/>
      <c r="OSU125" s="222"/>
      <c r="OSV125" s="222"/>
      <c r="OSW125" s="222"/>
      <c r="OSX125" s="222"/>
      <c r="OSY125" s="222"/>
      <c r="OSZ125" s="222"/>
      <c r="OTA125" s="222"/>
      <c r="OTB125" s="222"/>
      <c r="OTC125" s="222"/>
      <c r="OTD125" s="222"/>
      <c r="OTE125" s="222"/>
      <c r="OTF125" s="222"/>
      <c r="OTG125" s="222"/>
      <c r="OTH125" s="222"/>
      <c r="OTI125" s="222"/>
      <c r="OTJ125" s="222"/>
      <c r="OTK125" s="222"/>
      <c r="OTL125" s="222"/>
      <c r="OTM125" s="222"/>
      <c r="OTN125" s="222"/>
      <c r="OTO125" s="222"/>
      <c r="OTP125" s="222"/>
      <c r="OTQ125" s="222"/>
      <c r="OTR125" s="222"/>
      <c r="OTS125" s="222"/>
      <c r="OTT125" s="222"/>
      <c r="OTU125" s="222"/>
      <c r="OTV125" s="222"/>
      <c r="OTW125" s="222"/>
      <c r="OTX125" s="222"/>
      <c r="OTY125" s="222"/>
      <c r="OTZ125" s="222"/>
      <c r="OUA125" s="222"/>
      <c r="OUB125" s="222"/>
      <c r="OUC125" s="222"/>
      <c r="OUD125" s="222"/>
      <c r="OUE125" s="222"/>
      <c r="OUF125" s="222"/>
      <c r="OUG125" s="222"/>
      <c r="OUH125" s="222"/>
      <c r="OUI125" s="222"/>
      <c r="OUJ125" s="222"/>
      <c r="OUK125" s="222"/>
      <c r="OUL125" s="222"/>
      <c r="OUM125" s="222"/>
      <c r="OUN125" s="222"/>
      <c r="OUO125" s="222"/>
      <c r="OUP125" s="222"/>
      <c r="OUQ125" s="222"/>
      <c r="OUR125" s="222"/>
      <c r="OUS125" s="222"/>
      <c r="OUT125" s="222"/>
      <c r="OUU125" s="222"/>
      <c r="OUV125" s="222"/>
      <c r="OUW125" s="222"/>
      <c r="OUX125" s="222"/>
      <c r="OUY125" s="222"/>
      <c r="OUZ125" s="222"/>
      <c r="OVA125" s="222"/>
      <c r="OVB125" s="222"/>
      <c r="OVC125" s="222"/>
      <c r="OVD125" s="222"/>
      <c r="OVE125" s="222"/>
      <c r="OVF125" s="222"/>
      <c r="OVG125" s="222"/>
      <c r="OVH125" s="222"/>
      <c r="OVI125" s="222"/>
      <c r="OVJ125" s="222"/>
      <c r="OVK125" s="222"/>
      <c r="OVL125" s="222"/>
      <c r="OVM125" s="222"/>
      <c r="OVN125" s="222"/>
      <c r="OVO125" s="222"/>
      <c r="OVP125" s="222"/>
      <c r="OVQ125" s="222"/>
      <c r="OVR125" s="222"/>
      <c r="OVS125" s="222"/>
      <c r="OVT125" s="222"/>
      <c r="OVU125" s="222"/>
      <c r="OVV125" s="222"/>
      <c r="OVW125" s="222"/>
      <c r="OVX125" s="222"/>
      <c r="OVY125" s="222"/>
      <c r="OVZ125" s="222"/>
      <c r="OWA125" s="222"/>
      <c r="OWB125" s="222"/>
      <c r="OWC125" s="222"/>
      <c r="OWD125" s="222"/>
      <c r="OWE125" s="222"/>
      <c r="OWF125" s="222"/>
      <c r="OWG125" s="222"/>
      <c r="OWH125" s="222"/>
      <c r="OWI125" s="222"/>
      <c r="OWJ125" s="222"/>
      <c r="OWK125" s="222"/>
      <c r="OWL125" s="222"/>
      <c r="OWM125" s="222"/>
      <c r="OWN125" s="222"/>
      <c r="OWO125" s="222"/>
      <c r="OWP125" s="222"/>
      <c r="OWQ125" s="222"/>
      <c r="OWR125" s="222"/>
      <c r="OWS125" s="222"/>
      <c r="OWT125" s="222"/>
      <c r="OWU125" s="222"/>
      <c r="OWV125" s="222"/>
      <c r="OWW125" s="222"/>
      <c r="OWX125" s="222"/>
      <c r="OWY125" s="222"/>
      <c r="OWZ125" s="222"/>
      <c r="OXA125" s="222"/>
      <c r="OXB125" s="222"/>
      <c r="OXC125" s="222"/>
      <c r="OXD125" s="222"/>
      <c r="OXE125" s="222"/>
      <c r="OXF125" s="222"/>
      <c r="OXG125" s="222"/>
      <c r="OXH125" s="222"/>
      <c r="OXI125" s="222"/>
      <c r="OXJ125" s="222"/>
      <c r="OXK125" s="222"/>
      <c r="OXL125" s="222"/>
      <c r="OXM125" s="222"/>
      <c r="OXN125" s="222"/>
      <c r="OXO125" s="222"/>
      <c r="OXP125" s="222"/>
      <c r="OXQ125" s="222"/>
      <c r="OXR125" s="222"/>
      <c r="OXS125" s="222"/>
      <c r="OXT125" s="222"/>
      <c r="OXU125" s="222"/>
      <c r="OXV125" s="222"/>
      <c r="OXW125" s="222"/>
      <c r="OXX125" s="222"/>
      <c r="OXY125" s="222"/>
      <c r="OXZ125" s="222"/>
      <c r="OYA125" s="222"/>
      <c r="OYB125" s="222"/>
      <c r="OYC125" s="222"/>
      <c r="OYD125" s="222"/>
      <c r="OYE125" s="222"/>
      <c r="OYF125" s="222"/>
      <c r="OYG125" s="222"/>
      <c r="OYH125" s="222"/>
      <c r="OYI125" s="222"/>
      <c r="OYJ125" s="222"/>
      <c r="OYK125" s="222"/>
      <c r="OYL125" s="222"/>
      <c r="OYM125" s="222"/>
      <c r="OYN125" s="222"/>
      <c r="OYO125" s="222"/>
      <c r="OYP125" s="222"/>
      <c r="OYQ125" s="222"/>
      <c r="OYR125" s="222"/>
      <c r="OYS125" s="222"/>
      <c r="OYT125" s="222"/>
      <c r="OYU125" s="222"/>
      <c r="OYV125" s="222"/>
      <c r="OYW125" s="222"/>
      <c r="OYX125" s="222"/>
      <c r="OYY125" s="222"/>
      <c r="OYZ125" s="222"/>
      <c r="OZA125" s="222"/>
      <c r="OZB125" s="222"/>
      <c r="OZC125" s="222"/>
      <c r="OZD125" s="222"/>
      <c r="OZE125" s="222"/>
      <c r="OZF125" s="222"/>
      <c r="OZG125" s="222"/>
      <c r="OZH125" s="222"/>
      <c r="OZI125" s="222"/>
      <c r="OZJ125" s="222"/>
      <c r="OZK125" s="222"/>
      <c r="OZL125" s="222"/>
      <c r="OZM125" s="222"/>
      <c r="OZN125" s="222"/>
      <c r="OZO125" s="222"/>
      <c r="OZP125" s="222"/>
      <c r="OZQ125" s="222"/>
      <c r="OZR125" s="222"/>
      <c r="OZS125" s="222"/>
      <c r="OZT125" s="222"/>
      <c r="OZU125" s="222"/>
      <c r="OZV125" s="222"/>
      <c r="OZW125" s="222"/>
      <c r="OZX125" s="222"/>
      <c r="OZY125" s="222"/>
      <c r="OZZ125" s="222"/>
      <c r="PAA125" s="222"/>
      <c r="PAB125" s="222"/>
      <c r="PAC125" s="222"/>
      <c r="PAD125" s="222"/>
      <c r="PAE125" s="222"/>
      <c r="PAF125" s="222"/>
      <c r="PAG125" s="222"/>
      <c r="PAH125" s="222"/>
      <c r="PAI125" s="222"/>
      <c r="PAJ125" s="222"/>
      <c r="PAK125" s="222"/>
      <c r="PAL125" s="222"/>
      <c r="PAM125" s="222"/>
      <c r="PAN125" s="222"/>
      <c r="PAO125" s="222"/>
      <c r="PAP125" s="222"/>
      <c r="PAQ125" s="222"/>
      <c r="PAR125" s="222"/>
      <c r="PAS125" s="222"/>
      <c r="PAT125" s="222"/>
      <c r="PAU125" s="222"/>
      <c r="PAV125" s="222"/>
      <c r="PAW125" s="222"/>
      <c r="PAX125" s="222"/>
      <c r="PAY125" s="222"/>
      <c r="PAZ125" s="222"/>
      <c r="PBA125" s="222"/>
      <c r="PBB125" s="222"/>
      <c r="PBC125" s="222"/>
      <c r="PBD125" s="222"/>
      <c r="PBE125" s="222"/>
      <c r="PBF125" s="222"/>
      <c r="PBG125" s="222"/>
      <c r="PBH125" s="222"/>
      <c r="PBI125" s="222"/>
      <c r="PBJ125" s="222"/>
      <c r="PBK125" s="222"/>
      <c r="PBL125" s="222"/>
      <c r="PBM125" s="222"/>
      <c r="PBN125" s="222"/>
      <c r="PBO125" s="222"/>
      <c r="PBP125" s="222"/>
      <c r="PBQ125" s="222"/>
      <c r="PBR125" s="222"/>
      <c r="PBS125" s="222"/>
      <c r="PBT125" s="222"/>
      <c r="PBU125" s="222"/>
      <c r="PBV125" s="222"/>
      <c r="PBW125" s="222"/>
      <c r="PBX125" s="222"/>
      <c r="PBY125" s="222"/>
      <c r="PBZ125" s="222"/>
      <c r="PCA125" s="222"/>
      <c r="PCB125" s="222"/>
      <c r="PCC125" s="222"/>
      <c r="PCD125" s="222"/>
      <c r="PCE125" s="222"/>
      <c r="PCF125" s="222"/>
      <c r="PCG125" s="222"/>
      <c r="PCH125" s="222"/>
      <c r="PCI125" s="222"/>
      <c r="PCJ125" s="222"/>
      <c r="PCK125" s="222"/>
      <c r="PCL125" s="222"/>
      <c r="PCM125" s="222"/>
      <c r="PCN125" s="222"/>
      <c r="PCO125" s="222"/>
      <c r="PCP125" s="222"/>
      <c r="PCQ125" s="222"/>
      <c r="PCR125" s="222"/>
      <c r="PCS125" s="222"/>
      <c r="PCT125" s="222"/>
      <c r="PCU125" s="222"/>
      <c r="PCV125" s="222"/>
      <c r="PCW125" s="222"/>
      <c r="PCX125" s="222"/>
      <c r="PCY125" s="222"/>
      <c r="PCZ125" s="222"/>
      <c r="PDA125" s="222"/>
      <c r="PDB125" s="222"/>
      <c r="PDC125" s="222"/>
      <c r="PDD125" s="222"/>
      <c r="PDE125" s="222"/>
      <c r="PDF125" s="222"/>
      <c r="PDG125" s="222"/>
      <c r="PDH125" s="222"/>
      <c r="PDI125" s="222"/>
      <c r="PDJ125" s="222"/>
      <c r="PDK125" s="222"/>
      <c r="PDL125" s="222"/>
      <c r="PDM125" s="222"/>
      <c r="PDN125" s="222"/>
      <c r="PDO125" s="222"/>
      <c r="PDP125" s="222"/>
      <c r="PDQ125" s="222"/>
      <c r="PDR125" s="222"/>
      <c r="PDS125" s="222"/>
      <c r="PDT125" s="222"/>
      <c r="PDU125" s="222"/>
      <c r="PDV125" s="222"/>
      <c r="PDW125" s="222"/>
      <c r="PDX125" s="222"/>
      <c r="PDY125" s="222"/>
      <c r="PDZ125" s="222"/>
      <c r="PEA125" s="222"/>
      <c r="PEB125" s="222"/>
      <c r="PEC125" s="222"/>
      <c r="PED125" s="222"/>
      <c r="PEE125" s="222"/>
      <c r="PEF125" s="222"/>
      <c r="PEG125" s="222"/>
      <c r="PEH125" s="222"/>
      <c r="PEI125" s="222"/>
      <c r="PEJ125" s="222"/>
      <c r="PEK125" s="222"/>
      <c r="PEL125" s="222"/>
      <c r="PEM125" s="222"/>
      <c r="PEN125" s="222"/>
      <c r="PEO125" s="222"/>
      <c r="PEP125" s="222"/>
      <c r="PEQ125" s="222"/>
      <c r="PER125" s="222"/>
      <c r="PES125" s="222"/>
      <c r="PET125" s="222"/>
      <c r="PEU125" s="222"/>
      <c r="PEV125" s="222"/>
      <c r="PEW125" s="222"/>
      <c r="PEX125" s="222"/>
      <c r="PEY125" s="222"/>
      <c r="PEZ125" s="222"/>
      <c r="PFA125" s="222"/>
      <c r="PFB125" s="222"/>
      <c r="PFC125" s="222"/>
      <c r="PFD125" s="222"/>
      <c r="PFE125" s="222"/>
      <c r="PFF125" s="222"/>
      <c r="PFG125" s="222"/>
      <c r="PFH125" s="222"/>
      <c r="PFI125" s="222"/>
      <c r="PFJ125" s="222"/>
      <c r="PFK125" s="222"/>
      <c r="PFL125" s="222"/>
      <c r="PFM125" s="222"/>
      <c r="PFN125" s="222"/>
      <c r="PFO125" s="222"/>
      <c r="PFP125" s="222"/>
      <c r="PFQ125" s="222"/>
      <c r="PFR125" s="222"/>
      <c r="PFS125" s="222"/>
      <c r="PFT125" s="222"/>
      <c r="PFU125" s="222"/>
      <c r="PFV125" s="222"/>
      <c r="PFW125" s="222"/>
      <c r="PFX125" s="222"/>
      <c r="PFY125" s="222"/>
      <c r="PFZ125" s="222"/>
      <c r="PGA125" s="222"/>
      <c r="PGB125" s="222"/>
      <c r="PGC125" s="222"/>
      <c r="PGD125" s="222"/>
      <c r="PGE125" s="222"/>
      <c r="PGF125" s="222"/>
      <c r="PGG125" s="222"/>
      <c r="PGH125" s="222"/>
      <c r="PGI125" s="222"/>
      <c r="PGJ125" s="222"/>
      <c r="PGK125" s="222"/>
      <c r="PGL125" s="222"/>
      <c r="PGM125" s="222"/>
      <c r="PGN125" s="222"/>
      <c r="PGO125" s="222"/>
      <c r="PGP125" s="222"/>
      <c r="PGQ125" s="222"/>
      <c r="PGR125" s="222"/>
      <c r="PGS125" s="222"/>
      <c r="PGT125" s="222"/>
      <c r="PGU125" s="222"/>
      <c r="PGV125" s="222"/>
      <c r="PGW125" s="222"/>
      <c r="PGX125" s="222"/>
      <c r="PGY125" s="222"/>
      <c r="PGZ125" s="222"/>
      <c r="PHA125" s="222"/>
      <c r="PHB125" s="222"/>
      <c r="PHC125" s="222"/>
      <c r="PHD125" s="222"/>
      <c r="PHE125" s="222"/>
      <c r="PHF125" s="222"/>
      <c r="PHG125" s="222"/>
      <c r="PHH125" s="222"/>
      <c r="PHI125" s="222"/>
      <c r="PHJ125" s="222"/>
      <c r="PHK125" s="222"/>
      <c r="PHL125" s="222"/>
      <c r="PHM125" s="222"/>
      <c r="PHN125" s="222"/>
      <c r="PHO125" s="222"/>
      <c r="PHP125" s="222"/>
      <c r="PHQ125" s="222"/>
      <c r="PHR125" s="222"/>
      <c r="PHS125" s="222"/>
      <c r="PHT125" s="222"/>
      <c r="PHU125" s="222"/>
      <c r="PHV125" s="222"/>
      <c r="PHW125" s="222"/>
      <c r="PHX125" s="222"/>
      <c r="PHY125" s="222"/>
      <c r="PHZ125" s="222"/>
      <c r="PIA125" s="222"/>
      <c r="PIB125" s="222"/>
      <c r="PIC125" s="222"/>
      <c r="PID125" s="222"/>
      <c r="PIE125" s="222"/>
      <c r="PIF125" s="222"/>
      <c r="PIG125" s="222"/>
      <c r="PIH125" s="222"/>
      <c r="PII125" s="222"/>
      <c r="PIJ125" s="222"/>
      <c r="PIK125" s="222"/>
      <c r="PIL125" s="222"/>
      <c r="PIM125" s="222"/>
      <c r="PIN125" s="222"/>
      <c r="PIO125" s="222"/>
      <c r="PIP125" s="222"/>
      <c r="PIQ125" s="222"/>
      <c r="PIR125" s="222"/>
      <c r="PIS125" s="222"/>
      <c r="PIT125" s="222"/>
      <c r="PIU125" s="222"/>
      <c r="PIV125" s="222"/>
      <c r="PIW125" s="222"/>
      <c r="PIX125" s="222"/>
      <c r="PIY125" s="222"/>
      <c r="PIZ125" s="222"/>
      <c r="PJA125" s="222"/>
      <c r="PJB125" s="222"/>
      <c r="PJC125" s="222"/>
      <c r="PJD125" s="222"/>
      <c r="PJE125" s="222"/>
      <c r="PJF125" s="222"/>
      <c r="PJG125" s="222"/>
      <c r="PJH125" s="222"/>
      <c r="PJI125" s="222"/>
      <c r="PJJ125" s="222"/>
      <c r="PJK125" s="222"/>
      <c r="PJL125" s="222"/>
      <c r="PJM125" s="222"/>
      <c r="PJN125" s="222"/>
      <c r="PJO125" s="222"/>
      <c r="PJP125" s="222"/>
      <c r="PJQ125" s="222"/>
      <c r="PJR125" s="222"/>
      <c r="PJS125" s="222"/>
      <c r="PJT125" s="222"/>
      <c r="PJU125" s="222"/>
      <c r="PJV125" s="222"/>
      <c r="PJW125" s="222"/>
      <c r="PJX125" s="222"/>
      <c r="PJY125" s="222"/>
      <c r="PJZ125" s="222"/>
      <c r="PKA125" s="222"/>
      <c r="PKB125" s="222"/>
      <c r="PKC125" s="222"/>
      <c r="PKD125" s="222"/>
      <c r="PKE125" s="222"/>
      <c r="PKF125" s="222"/>
      <c r="PKG125" s="222"/>
      <c r="PKH125" s="222"/>
      <c r="PKI125" s="222"/>
      <c r="PKJ125" s="222"/>
      <c r="PKK125" s="222"/>
      <c r="PKL125" s="222"/>
      <c r="PKM125" s="222"/>
      <c r="PKN125" s="222"/>
      <c r="PKO125" s="222"/>
      <c r="PKP125" s="222"/>
      <c r="PKQ125" s="222"/>
      <c r="PKR125" s="222"/>
      <c r="PKS125" s="222"/>
      <c r="PKT125" s="222"/>
      <c r="PKU125" s="222"/>
      <c r="PKV125" s="222"/>
      <c r="PKW125" s="222"/>
      <c r="PKX125" s="222"/>
      <c r="PKY125" s="222"/>
      <c r="PKZ125" s="222"/>
      <c r="PLA125" s="222"/>
      <c r="PLB125" s="222"/>
      <c r="PLC125" s="222"/>
      <c r="PLD125" s="222"/>
      <c r="PLE125" s="222"/>
      <c r="PLF125" s="222"/>
      <c r="PLG125" s="222"/>
      <c r="PLH125" s="222"/>
      <c r="PLI125" s="222"/>
      <c r="PLJ125" s="222"/>
      <c r="PLK125" s="222"/>
      <c r="PLL125" s="222"/>
      <c r="PLM125" s="222"/>
      <c r="PLN125" s="222"/>
      <c r="PLO125" s="222"/>
      <c r="PLP125" s="222"/>
      <c r="PLQ125" s="222"/>
      <c r="PLR125" s="222"/>
      <c r="PLS125" s="222"/>
      <c r="PLT125" s="222"/>
      <c r="PLU125" s="222"/>
      <c r="PLV125" s="222"/>
      <c r="PLW125" s="222"/>
      <c r="PLX125" s="222"/>
      <c r="PLY125" s="222"/>
      <c r="PLZ125" s="222"/>
      <c r="PMA125" s="222"/>
      <c r="PMB125" s="222"/>
      <c r="PMC125" s="222"/>
      <c r="PMD125" s="222"/>
      <c r="PME125" s="222"/>
      <c r="PMF125" s="222"/>
      <c r="PMG125" s="222"/>
      <c r="PMH125" s="222"/>
      <c r="PMI125" s="222"/>
      <c r="PMJ125" s="222"/>
      <c r="PMK125" s="222"/>
      <c r="PML125" s="222"/>
      <c r="PMM125" s="222"/>
      <c r="PMN125" s="222"/>
      <c r="PMO125" s="222"/>
      <c r="PMP125" s="222"/>
      <c r="PMQ125" s="222"/>
      <c r="PMR125" s="222"/>
      <c r="PMS125" s="222"/>
      <c r="PMT125" s="222"/>
      <c r="PMU125" s="222"/>
      <c r="PMV125" s="222"/>
      <c r="PMW125" s="222"/>
      <c r="PMX125" s="222"/>
      <c r="PMY125" s="222"/>
      <c r="PMZ125" s="222"/>
      <c r="PNA125" s="222"/>
      <c r="PNB125" s="222"/>
      <c r="PNC125" s="222"/>
      <c r="PND125" s="222"/>
      <c r="PNE125" s="222"/>
      <c r="PNF125" s="222"/>
      <c r="PNG125" s="222"/>
      <c r="PNH125" s="222"/>
      <c r="PNI125" s="222"/>
      <c r="PNJ125" s="222"/>
      <c r="PNK125" s="222"/>
      <c r="PNL125" s="222"/>
      <c r="PNM125" s="222"/>
      <c r="PNN125" s="222"/>
      <c r="PNO125" s="222"/>
      <c r="PNP125" s="222"/>
      <c r="PNQ125" s="222"/>
      <c r="PNR125" s="222"/>
      <c r="PNS125" s="222"/>
      <c r="PNT125" s="222"/>
      <c r="PNU125" s="222"/>
      <c r="PNV125" s="222"/>
      <c r="PNW125" s="222"/>
      <c r="PNX125" s="222"/>
      <c r="PNY125" s="222"/>
      <c r="PNZ125" s="222"/>
      <c r="POA125" s="222"/>
      <c r="POB125" s="222"/>
      <c r="POC125" s="222"/>
      <c r="POD125" s="222"/>
      <c r="POE125" s="222"/>
      <c r="POF125" s="222"/>
      <c r="POG125" s="222"/>
      <c r="POH125" s="222"/>
      <c r="POI125" s="222"/>
      <c r="POJ125" s="222"/>
      <c r="POK125" s="222"/>
      <c r="POL125" s="222"/>
      <c r="POM125" s="222"/>
      <c r="PON125" s="222"/>
      <c r="POO125" s="222"/>
      <c r="POP125" s="222"/>
      <c r="POQ125" s="222"/>
      <c r="POR125" s="222"/>
      <c r="POS125" s="222"/>
      <c r="POT125" s="222"/>
      <c r="POU125" s="222"/>
      <c r="POV125" s="222"/>
      <c r="POW125" s="222"/>
      <c r="POX125" s="222"/>
      <c r="POY125" s="222"/>
      <c r="POZ125" s="222"/>
      <c r="PPA125" s="222"/>
      <c r="PPB125" s="222"/>
      <c r="PPC125" s="222"/>
      <c r="PPD125" s="222"/>
      <c r="PPE125" s="222"/>
      <c r="PPF125" s="222"/>
      <c r="PPG125" s="222"/>
      <c r="PPH125" s="222"/>
      <c r="PPI125" s="222"/>
      <c r="PPJ125" s="222"/>
      <c r="PPK125" s="222"/>
      <c r="PPL125" s="222"/>
      <c r="PPM125" s="222"/>
      <c r="PPN125" s="222"/>
      <c r="PPO125" s="222"/>
      <c r="PPP125" s="222"/>
      <c r="PPQ125" s="222"/>
      <c r="PPR125" s="222"/>
      <c r="PPS125" s="222"/>
      <c r="PPT125" s="222"/>
      <c r="PPU125" s="222"/>
      <c r="PPV125" s="222"/>
      <c r="PPW125" s="222"/>
      <c r="PPX125" s="222"/>
      <c r="PPY125" s="222"/>
      <c r="PPZ125" s="222"/>
      <c r="PQA125" s="222"/>
      <c r="PQB125" s="222"/>
      <c r="PQC125" s="222"/>
      <c r="PQD125" s="222"/>
      <c r="PQE125" s="222"/>
      <c r="PQF125" s="222"/>
      <c r="PQG125" s="222"/>
      <c r="PQH125" s="222"/>
      <c r="PQI125" s="222"/>
      <c r="PQJ125" s="222"/>
      <c r="PQK125" s="222"/>
      <c r="PQL125" s="222"/>
      <c r="PQM125" s="222"/>
      <c r="PQN125" s="222"/>
      <c r="PQO125" s="222"/>
      <c r="PQP125" s="222"/>
      <c r="PQQ125" s="222"/>
      <c r="PQR125" s="222"/>
      <c r="PQS125" s="222"/>
      <c r="PQT125" s="222"/>
      <c r="PQU125" s="222"/>
      <c r="PQV125" s="222"/>
      <c r="PQW125" s="222"/>
      <c r="PQX125" s="222"/>
      <c r="PQY125" s="222"/>
      <c r="PQZ125" s="222"/>
      <c r="PRA125" s="222"/>
      <c r="PRB125" s="222"/>
      <c r="PRC125" s="222"/>
      <c r="PRD125" s="222"/>
      <c r="PRE125" s="222"/>
      <c r="PRF125" s="222"/>
      <c r="PRG125" s="222"/>
      <c r="PRH125" s="222"/>
      <c r="PRI125" s="222"/>
      <c r="PRJ125" s="222"/>
      <c r="PRK125" s="222"/>
      <c r="PRL125" s="222"/>
      <c r="PRM125" s="222"/>
      <c r="PRN125" s="222"/>
      <c r="PRO125" s="222"/>
      <c r="PRP125" s="222"/>
      <c r="PRQ125" s="222"/>
      <c r="PRR125" s="222"/>
      <c r="PRS125" s="222"/>
      <c r="PRT125" s="222"/>
      <c r="PRU125" s="222"/>
      <c r="PRV125" s="222"/>
      <c r="PRW125" s="222"/>
      <c r="PRX125" s="222"/>
      <c r="PRY125" s="222"/>
      <c r="PRZ125" s="222"/>
      <c r="PSA125" s="222"/>
      <c r="PSB125" s="222"/>
      <c r="PSC125" s="222"/>
      <c r="PSD125" s="222"/>
      <c r="PSE125" s="222"/>
      <c r="PSF125" s="222"/>
      <c r="PSG125" s="222"/>
      <c r="PSH125" s="222"/>
      <c r="PSI125" s="222"/>
      <c r="PSJ125" s="222"/>
      <c r="PSK125" s="222"/>
      <c r="PSL125" s="222"/>
      <c r="PSM125" s="222"/>
      <c r="PSN125" s="222"/>
      <c r="PSO125" s="222"/>
      <c r="PSP125" s="222"/>
      <c r="PSQ125" s="222"/>
      <c r="PSR125" s="222"/>
      <c r="PSS125" s="222"/>
      <c r="PST125" s="222"/>
      <c r="PSU125" s="222"/>
      <c r="PSV125" s="222"/>
      <c r="PSW125" s="222"/>
      <c r="PSX125" s="222"/>
      <c r="PSY125" s="222"/>
      <c r="PSZ125" s="222"/>
      <c r="PTA125" s="222"/>
      <c r="PTB125" s="222"/>
      <c r="PTC125" s="222"/>
      <c r="PTD125" s="222"/>
      <c r="PTE125" s="222"/>
      <c r="PTF125" s="222"/>
      <c r="PTG125" s="222"/>
      <c r="PTH125" s="222"/>
      <c r="PTI125" s="222"/>
      <c r="PTJ125" s="222"/>
      <c r="PTK125" s="222"/>
      <c r="PTL125" s="222"/>
      <c r="PTM125" s="222"/>
      <c r="PTN125" s="222"/>
      <c r="PTO125" s="222"/>
      <c r="PTP125" s="222"/>
      <c r="PTQ125" s="222"/>
      <c r="PTR125" s="222"/>
      <c r="PTS125" s="222"/>
      <c r="PTT125" s="222"/>
      <c r="PTU125" s="222"/>
      <c r="PTV125" s="222"/>
      <c r="PTW125" s="222"/>
      <c r="PTX125" s="222"/>
      <c r="PTY125" s="222"/>
      <c r="PTZ125" s="222"/>
      <c r="PUA125" s="222"/>
      <c r="PUB125" s="222"/>
      <c r="PUC125" s="222"/>
      <c r="PUD125" s="222"/>
      <c r="PUE125" s="222"/>
      <c r="PUF125" s="222"/>
      <c r="PUG125" s="222"/>
      <c r="PUH125" s="222"/>
      <c r="PUI125" s="222"/>
      <c r="PUJ125" s="222"/>
      <c r="PUK125" s="222"/>
      <c r="PUL125" s="222"/>
      <c r="PUM125" s="222"/>
      <c r="PUN125" s="222"/>
      <c r="PUO125" s="222"/>
      <c r="PUP125" s="222"/>
      <c r="PUQ125" s="222"/>
      <c r="PUR125" s="222"/>
      <c r="PUS125" s="222"/>
      <c r="PUT125" s="222"/>
      <c r="PUU125" s="222"/>
      <c r="PUV125" s="222"/>
      <c r="PUW125" s="222"/>
      <c r="PUX125" s="222"/>
      <c r="PUY125" s="222"/>
      <c r="PUZ125" s="222"/>
      <c r="PVA125" s="222"/>
      <c r="PVB125" s="222"/>
      <c r="PVC125" s="222"/>
      <c r="PVD125" s="222"/>
      <c r="PVE125" s="222"/>
      <c r="PVF125" s="222"/>
      <c r="PVG125" s="222"/>
      <c r="PVH125" s="222"/>
      <c r="PVI125" s="222"/>
      <c r="PVJ125" s="222"/>
      <c r="PVK125" s="222"/>
      <c r="PVL125" s="222"/>
      <c r="PVM125" s="222"/>
      <c r="PVN125" s="222"/>
      <c r="PVO125" s="222"/>
      <c r="PVP125" s="222"/>
      <c r="PVQ125" s="222"/>
      <c r="PVR125" s="222"/>
      <c r="PVS125" s="222"/>
      <c r="PVT125" s="222"/>
      <c r="PVU125" s="222"/>
      <c r="PVV125" s="222"/>
      <c r="PVW125" s="222"/>
      <c r="PVX125" s="222"/>
      <c r="PVY125" s="222"/>
      <c r="PVZ125" s="222"/>
      <c r="PWA125" s="222"/>
      <c r="PWB125" s="222"/>
      <c r="PWC125" s="222"/>
      <c r="PWD125" s="222"/>
      <c r="PWE125" s="222"/>
      <c r="PWF125" s="222"/>
      <c r="PWG125" s="222"/>
      <c r="PWH125" s="222"/>
      <c r="PWI125" s="222"/>
      <c r="PWJ125" s="222"/>
      <c r="PWK125" s="222"/>
      <c r="PWL125" s="222"/>
      <c r="PWM125" s="222"/>
      <c r="PWN125" s="222"/>
      <c r="PWO125" s="222"/>
      <c r="PWP125" s="222"/>
      <c r="PWQ125" s="222"/>
      <c r="PWR125" s="222"/>
      <c r="PWS125" s="222"/>
      <c r="PWT125" s="222"/>
      <c r="PWU125" s="222"/>
      <c r="PWV125" s="222"/>
      <c r="PWW125" s="222"/>
      <c r="PWX125" s="222"/>
      <c r="PWY125" s="222"/>
      <c r="PWZ125" s="222"/>
      <c r="PXA125" s="222"/>
      <c r="PXB125" s="222"/>
      <c r="PXC125" s="222"/>
      <c r="PXD125" s="222"/>
      <c r="PXE125" s="222"/>
      <c r="PXF125" s="222"/>
      <c r="PXG125" s="222"/>
      <c r="PXH125" s="222"/>
      <c r="PXI125" s="222"/>
      <c r="PXJ125" s="222"/>
      <c r="PXK125" s="222"/>
      <c r="PXL125" s="222"/>
      <c r="PXM125" s="222"/>
      <c r="PXN125" s="222"/>
      <c r="PXO125" s="222"/>
      <c r="PXP125" s="222"/>
      <c r="PXQ125" s="222"/>
      <c r="PXR125" s="222"/>
      <c r="PXS125" s="222"/>
      <c r="PXT125" s="222"/>
      <c r="PXU125" s="222"/>
      <c r="PXV125" s="222"/>
      <c r="PXW125" s="222"/>
      <c r="PXX125" s="222"/>
      <c r="PXY125" s="222"/>
      <c r="PXZ125" s="222"/>
      <c r="PYA125" s="222"/>
      <c r="PYB125" s="222"/>
      <c r="PYC125" s="222"/>
      <c r="PYD125" s="222"/>
      <c r="PYE125" s="222"/>
      <c r="PYF125" s="222"/>
      <c r="PYG125" s="222"/>
      <c r="PYH125" s="222"/>
      <c r="PYI125" s="222"/>
      <c r="PYJ125" s="222"/>
      <c r="PYK125" s="222"/>
      <c r="PYL125" s="222"/>
      <c r="PYM125" s="222"/>
      <c r="PYN125" s="222"/>
      <c r="PYO125" s="222"/>
      <c r="PYP125" s="222"/>
      <c r="PYQ125" s="222"/>
      <c r="PYR125" s="222"/>
      <c r="PYS125" s="222"/>
      <c r="PYT125" s="222"/>
      <c r="PYU125" s="222"/>
      <c r="PYV125" s="222"/>
      <c r="PYW125" s="222"/>
      <c r="PYX125" s="222"/>
      <c r="PYY125" s="222"/>
      <c r="PYZ125" s="222"/>
      <c r="PZA125" s="222"/>
      <c r="PZB125" s="222"/>
      <c r="PZC125" s="222"/>
      <c r="PZD125" s="222"/>
      <c r="PZE125" s="222"/>
      <c r="PZF125" s="222"/>
      <c r="PZG125" s="222"/>
      <c r="PZH125" s="222"/>
      <c r="PZI125" s="222"/>
      <c r="PZJ125" s="222"/>
      <c r="PZK125" s="222"/>
      <c r="PZL125" s="222"/>
      <c r="PZM125" s="222"/>
      <c r="PZN125" s="222"/>
      <c r="PZO125" s="222"/>
      <c r="PZP125" s="222"/>
      <c r="PZQ125" s="222"/>
      <c r="PZR125" s="222"/>
      <c r="PZS125" s="222"/>
      <c r="PZT125" s="222"/>
      <c r="PZU125" s="222"/>
      <c r="PZV125" s="222"/>
      <c r="PZW125" s="222"/>
      <c r="PZX125" s="222"/>
      <c r="PZY125" s="222"/>
      <c r="PZZ125" s="222"/>
      <c r="QAA125" s="222"/>
      <c r="QAB125" s="222"/>
      <c r="QAC125" s="222"/>
      <c r="QAD125" s="222"/>
      <c r="QAE125" s="222"/>
      <c r="QAF125" s="222"/>
      <c r="QAG125" s="222"/>
      <c r="QAH125" s="222"/>
      <c r="QAI125" s="222"/>
      <c r="QAJ125" s="222"/>
      <c r="QAK125" s="222"/>
      <c r="QAL125" s="222"/>
      <c r="QAM125" s="222"/>
      <c r="QAN125" s="222"/>
      <c r="QAO125" s="222"/>
      <c r="QAP125" s="222"/>
      <c r="QAQ125" s="222"/>
      <c r="QAR125" s="222"/>
      <c r="QAS125" s="222"/>
      <c r="QAT125" s="222"/>
      <c r="QAU125" s="222"/>
      <c r="QAV125" s="222"/>
      <c r="QAW125" s="222"/>
      <c r="QAX125" s="222"/>
      <c r="QAY125" s="222"/>
      <c r="QAZ125" s="222"/>
      <c r="QBA125" s="222"/>
      <c r="QBB125" s="222"/>
      <c r="QBC125" s="222"/>
      <c r="QBD125" s="222"/>
      <c r="QBE125" s="222"/>
      <c r="QBF125" s="222"/>
      <c r="QBG125" s="222"/>
      <c r="QBH125" s="222"/>
      <c r="QBI125" s="222"/>
      <c r="QBJ125" s="222"/>
      <c r="QBK125" s="222"/>
      <c r="QBL125" s="222"/>
      <c r="QBM125" s="222"/>
      <c r="QBN125" s="222"/>
      <c r="QBO125" s="222"/>
      <c r="QBP125" s="222"/>
      <c r="QBQ125" s="222"/>
      <c r="QBR125" s="222"/>
      <c r="QBS125" s="222"/>
      <c r="QBT125" s="222"/>
      <c r="QBU125" s="222"/>
      <c r="QBV125" s="222"/>
      <c r="QBW125" s="222"/>
      <c r="QBX125" s="222"/>
      <c r="QBY125" s="222"/>
      <c r="QBZ125" s="222"/>
      <c r="QCA125" s="222"/>
      <c r="QCB125" s="222"/>
      <c r="QCC125" s="222"/>
      <c r="QCD125" s="222"/>
      <c r="QCE125" s="222"/>
      <c r="QCF125" s="222"/>
      <c r="QCG125" s="222"/>
      <c r="QCH125" s="222"/>
      <c r="QCI125" s="222"/>
      <c r="QCJ125" s="222"/>
      <c r="QCK125" s="222"/>
      <c r="QCL125" s="222"/>
      <c r="QCM125" s="222"/>
      <c r="QCN125" s="222"/>
      <c r="QCO125" s="222"/>
      <c r="QCP125" s="222"/>
      <c r="QCQ125" s="222"/>
      <c r="QCR125" s="222"/>
      <c r="QCS125" s="222"/>
      <c r="QCT125" s="222"/>
      <c r="QCU125" s="222"/>
      <c r="QCV125" s="222"/>
      <c r="QCW125" s="222"/>
      <c r="QCX125" s="222"/>
      <c r="QCY125" s="222"/>
      <c r="QCZ125" s="222"/>
      <c r="QDA125" s="222"/>
      <c r="QDB125" s="222"/>
      <c r="QDC125" s="222"/>
      <c r="QDD125" s="222"/>
      <c r="QDE125" s="222"/>
      <c r="QDF125" s="222"/>
      <c r="QDG125" s="222"/>
      <c r="QDH125" s="222"/>
      <c r="QDI125" s="222"/>
      <c r="QDJ125" s="222"/>
      <c r="QDK125" s="222"/>
      <c r="QDL125" s="222"/>
      <c r="QDM125" s="222"/>
      <c r="QDN125" s="222"/>
      <c r="QDO125" s="222"/>
      <c r="QDP125" s="222"/>
      <c r="QDQ125" s="222"/>
      <c r="QDR125" s="222"/>
      <c r="QDS125" s="222"/>
      <c r="QDT125" s="222"/>
      <c r="QDU125" s="222"/>
      <c r="QDV125" s="222"/>
      <c r="QDW125" s="222"/>
      <c r="QDX125" s="222"/>
      <c r="QDY125" s="222"/>
      <c r="QDZ125" s="222"/>
      <c r="QEA125" s="222"/>
      <c r="QEB125" s="222"/>
      <c r="QEC125" s="222"/>
      <c r="QED125" s="222"/>
      <c r="QEE125" s="222"/>
      <c r="QEF125" s="222"/>
      <c r="QEG125" s="222"/>
      <c r="QEH125" s="222"/>
      <c r="QEI125" s="222"/>
      <c r="QEJ125" s="222"/>
      <c r="QEK125" s="222"/>
      <c r="QEL125" s="222"/>
      <c r="QEM125" s="222"/>
      <c r="QEN125" s="222"/>
      <c r="QEO125" s="222"/>
      <c r="QEP125" s="222"/>
      <c r="QEQ125" s="222"/>
      <c r="QER125" s="222"/>
      <c r="QES125" s="222"/>
      <c r="QET125" s="222"/>
      <c r="QEU125" s="222"/>
      <c r="QEV125" s="222"/>
      <c r="QEW125" s="222"/>
      <c r="QEX125" s="222"/>
      <c r="QEY125" s="222"/>
      <c r="QEZ125" s="222"/>
      <c r="QFA125" s="222"/>
      <c r="QFB125" s="222"/>
      <c r="QFC125" s="222"/>
      <c r="QFD125" s="222"/>
      <c r="QFE125" s="222"/>
      <c r="QFF125" s="222"/>
      <c r="QFG125" s="222"/>
      <c r="QFH125" s="222"/>
      <c r="QFI125" s="222"/>
      <c r="QFJ125" s="222"/>
      <c r="QFK125" s="222"/>
      <c r="QFL125" s="222"/>
      <c r="QFM125" s="222"/>
      <c r="QFN125" s="222"/>
      <c r="QFO125" s="222"/>
      <c r="QFP125" s="222"/>
      <c r="QFQ125" s="222"/>
      <c r="QFR125" s="222"/>
      <c r="QFS125" s="222"/>
      <c r="QFT125" s="222"/>
      <c r="QFU125" s="222"/>
      <c r="QFV125" s="222"/>
      <c r="QFW125" s="222"/>
      <c r="QFX125" s="222"/>
      <c r="QFY125" s="222"/>
      <c r="QFZ125" s="222"/>
      <c r="QGA125" s="222"/>
      <c r="QGB125" s="222"/>
      <c r="QGC125" s="222"/>
      <c r="QGD125" s="222"/>
      <c r="QGE125" s="222"/>
      <c r="QGF125" s="222"/>
      <c r="QGG125" s="222"/>
      <c r="QGH125" s="222"/>
      <c r="QGI125" s="222"/>
      <c r="QGJ125" s="222"/>
      <c r="QGK125" s="222"/>
      <c r="QGL125" s="222"/>
      <c r="QGM125" s="222"/>
      <c r="QGN125" s="222"/>
      <c r="QGO125" s="222"/>
      <c r="QGP125" s="222"/>
      <c r="QGQ125" s="222"/>
      <c r="QGR125" s="222"/>
      <c r="QGS125" s="222"/>
      <c r="QGT125" s="222"/>
      <c r="QGU125" s="222"/>
      <c r="QGV125" s="222"/>
      <c r="QGW125" s="222"/>
      <c r="QGX125" s="222"/>
      <c r="QGY125" s="222"/>
      <c r="QGZ125" s="222"/>
      <c r="QHA125" s="222"/>
      <c r="QHB125" s="222"/>
      <c r="QHC125" s="222"/>
      <c r="QHD125" s="222"/>
      <c r="QHE125" s="222"/>
      <c r="QHF125" s="222"/>
      <c r="QHG125" s="222"/>
      <c r="QHH125" s="222"/>
      <c r="QHI125" s="222"/>
      <c r="QHJ125" s="222"/>
      <c r="QHK125" s="222"/>
      <c r="QHL125" s="222"/>
      <c r="QHM125" s="222"/>
      <c r="QHN125" s="222"/>
      <c r="QHO125" s="222"/>
      <c r="QHP125" s="222"/>
      <c r="QHQ125" s="222"/>
      <c r="QHR125" s="222"/>
      <c r="QHS125" s="222"/>
      <c r="QHT125" s="222"/>
      <c r="QHU125" s="222"/>
      <c r="QHV125" s="222"/>
      <c r="QHW125" s="222"/>
      <c r="QHX125" s="222"/>
      <c r="QHY125" s="222"/>
      <c r="QHZ125" s="222"/>
      <c r="QIA125" s="222"/>
      <c r="QIB125" s="222"/>
      <c r="QIC125" s="222"/>
      <c r="QID125" s="222"/>
      <c r="QIE125" s="222"/>
      <c r="QIF125" s="222"/>
      <c r="QIG125" s="222"/>
      <c r="QIH125" s="222"/>
      <c r="QII125" s="222"/>
      <c r="QIJ125" s="222"/>
      <c r="QIK125" s="222"/>
      <c r="QIL125" s="222"/>
      <c r="QIM125" s="222"/>
      <c r="QIN125" s="222"/>
      <c r="QIO125" s="222"/>
      <c r="QIP125" s="222"/>
      <c r="QIQ125" s="222"/>
      <c r="QIR125" s="222"/>
      <c r="QIS125" s="222"/>
      <c r="QIT125" s="222"/>
      <c r="QIU125" s="222"/>
      <c r="QIV125" s="222"/>
      <c r="QIW125" s="222"/>
      <c r="QIX125" s="222"/>
      <c r="QIY125" s="222"/>
      <c r="QIZ125" s="222"/>
      <c r="QJA125" s="222"/>
      <c r="QJB125" s="222"/>
      <c r="QJC125" s="222"/>
      <c r="QJD125" s="222"/>
      <c r="QJE125" s="222"/>
      <c r="QJF125" s="222"/>
      <c r="QJG125" s="222"/>
      <c r="QJH125" s="222"/>
      <c r="QJI125" s="222"/>
      <c r="QJJ125" s="222"/>
      <c r="QJK125" s="222"/>
      <c r="QJL125" s="222"/>
      <c r="QJM125" s="222"/>
      <c r="QJN125" s="222"/>
      <c r="QJO125" s="222"/>
      <c r="QJP125" s="222"/>
      <c r="QJQ125" s="222"/>
      <c r="QJR125" s="222"/>
      <c r="QJS125" s="222"/>
      <c r="QJT125" s="222"/>
      <c r="QJU125" s="222"/>
      <c r="QJV125" s="222"/>
      <c r="QJW125" s="222"/>
      <c r="QJX125" s="222"/>
      <c r="QJY125" s="222"/>
      <c r="QJZ125" s="222"/>
      <c r="QKA125" s="222"/>
      <c r="QKB125" s="222"/>
      <c r="QKC125" s="222"/>
      <c r="QKD125" s="222"/>
      <c r="QKE125" s="222"/>
      <c r="QKF125" s="222"/>
      <c r="QKG125" s="222"/>
      <c r="QKH125" s="222"/>
      <c r="QKI125" s="222"/>
      <c r="QKJ125" s="222"/>
      <c r="QKK125" s="222"/>
      <c r="QKL125" s="222"/>
      <c r="QKM125" s="222"/>
      <c r="QKN125" s="222"/>
      <c r="QKO125" s="222"/>
      <c r="QKP125" s="222"/>
      <c r="QKQ125" s="222"/>
      <c r="QKR125" s="222"/>
      <c r="QKS125" s="222"/>
      <c r="QKT125" s="222"/>
      <c r="QKU125" s="222"/>
      <c r="QKV125" s="222"/>
      <c r="QKW125" s="222"/>
      <c r="QKX125" s="222"/>
      <c r="QKY125" s="222"/>
      <c r="QKZ125" s="222"/>
      <c r="QLA125" s="222"/>
      <c r="QLB125" s="222"/>
      <c r="QLC125" s="222"/>
      <c r="QLD125" s="222"/>
      <c r="QLE125" s="222"/>
      <c r="QLF125" s="222"/>
      <c r="QLG125" s="222"/>
      <c r="QLH125" s="222"/>
      <c r="QLI125" s="222"/>
      <c r="QLJ125" s="222"/>
      <c r="QLK125" s="222"/>
      <c r="QLL125" s="222"/>
      <c r="QLM125" s="222"/>
      <c r="QLN125" s="222"/>
      <c r="QLO125" s="222"/>
      <c r="QLP125" s="222"/>
      <c r="QLQ125" s="222"/>
      <c r="QLR125" s="222"/>
      <c r="QLS125" s="222"/>
      <c r="QLT125" s="222"/>
      <c r="QLU125" s="222"/>
      <c r="QLV125" s="222"/>
      <c r="QLW125" s="222"/>
      <c r="QLX125" s="222"/>
      <c r="QLY125" s="222"/>
      <c r="QLZ125" s="222"/>
      <c r="QMA125" s="222"/>
      <c r="QMB125" s="222"/>
      <c r="QMC125" s="222"/>
      <c r="QMD125" s="222"/>
      <c r="QME125" s="222"/>
      <c r="QMF125" s="222"/>
      <c r="QMG125" s="222"/>
      <c r="QMH125" s="222"/>
      <c r="QMI125" s="222"/>
      <c r="QMJ125" s="222"/>
      <c r="QMK125" s="222"/>
      <c r="QML125" s="222"/>
      <c r="QMM125" s="222"/>
      <c r="QMN125" s="222"/>
      <c r="QMO125" s="222"/>
      <c r="QMP125" s="222"/>
      <c r="QMQ125" s="222"/>
      <c r="QMR125" s="222"/>
      <c r="QMS125" s="222"/>
      <c r="QMT125" s="222"/>
      <c r="QMU125" s="222"/>
      <c r="QMV125" s="222"/>
      <c r="QMW125" s="222"/>
      <c r="QMX125" s="222"/>
      <c r="QMY125" s="222"/>
      <c r="QMZ125" s="222"/>
      <c r="QNA125" s="222"/>
      <c r="QNB125" s="222"/>
      <c r="QNC125" s="222"/>
      <c r="QND125" s="222"/>
      <c r="QNE125" s="222"/>
      <c r="QNF125" s="222"/>
      <c r="QNG125" s="222"/>
      <c r="QNH125" s="222"/>
      <c r="QNI125" s="222"/>
      <c r="QNJ125" s="222"/>
      <c r="QNK125" s="222"/>
      <c r="QNL125" s="222"/>
      <c r="QNM125" s="222"/>
      <c r="QNN125" s="222"/>
      <c r="QNO125" s="222"/>
      <c r="QNP125" s="222"/>
      <c r="QNQ125" s="222"/>
      <c r="QNR125" s="222"/>
      <c r="QNS125" s="222"/>
      <c r="QNT125" s="222"/>
      <c r="QNU125" s="222"/>
      <c r="QNV125" s="222"/>
      <c r="QNW125" s="222"/>
      <c r="QNX125" s="222"/>
      <c r="QNY125" s="222"/>
      <c r="QNZ125" s="222"/>
      <c r="QOA125" s="222"/>
      <c r="QOB125" s="222"/>
      <c r="QOC125" s="222"/>
      <c r="QOD125" s="222"/>
      <c r="QOE125" s="222"/>
      <c r="QOF125" s="222"/>
      <c r="QOG125" s="222"/>
      <c r="QOH125" s="222"/>
      <c r="QOI125" s="222"/>
      <c r="QOJ125" s="222"/>
      <c r="QOK125" s="222"/>
      <c r="QOL125" s="222"/>
      <c r="QOM125" s="222"/>
      <c r="QON125" s="222"/>
      <c r="QOO125" s="222"/>
      <c r="QOP125" s="222"/>
      <c r="QOQ125" s="222"/>
      <c r="QOR125" s="222"/>
      <c r="QOS125" s="222"/>
      <c r="QOT125" s="222"/>
      <c r="QOU125" s="222"/>
      <c r="QOV125" s="222"/>
      <c r="QOW125" s="222"/>
      <c r="QOX125" s="222"/>
      <c r="QOY125" s="222"/>
      <c r="QOZ125" s="222"/>
      <c r="QPA125" s="222"/>
      <c r="QPB125" s="222"/>
      <c r="QPC125" s="222"/>
      <c r="QPD125" s="222"/>
      <c r="QPE125" s="222"/>
      <c r="QPF125" s="222"/>
      <c r="QPG125" s="222"/>
      <c r="QPH125" s="222"/>
      <c r="QPI125" s="222"/>
      <c r="QPJ125" s="222"/>
      <c r="QPK125" s="222"/>
      <c r="QPL125" s="222"/>
      <c r="QPM125" s="222"/>
      <c r="QPN125" s="222"/>
      <c r="QPO125" s="222"/>
      <c r="QPP125" s="222"/>
      <c r="QPQ125" s="222"/>
      <c r="QPR125" s="222"/>
      <c r="QPS125" s="222"/>
      <c r="QPT125" s="222"/>
      <c r="QPU125" s="222"/>
      <c r="QPV125" s="222"/>
      <c r="QPW125" s="222"/>
      <c r="QPX125" s="222"/>
      <c r="QPY125" s="222"/>
      <c r="QPZ125" s="222"/>
      <c r="QQA125" s="222"/>
      <c r="QQB125" s="222"/>
      <c r="QQC125" s="222"/>
      <c r="QQD125" s="222"/>
      <c r="QQE125" s="222"/>
      <c r="QQF125" s="222"/>
      <c r="QQG125" s="222"/>
      <c r="QQH125" s="222"/>
      <c r="QQI125" s="222"/>
      <c r="QQJ125" s="222"/>
      <c r="QQK125" s="222"/>
      <c r="QQL125" s="222"/>
      <c r="QQM125" s="222"/>
      <c r="QQN125" s="222"/>
      <c r="QQO125" s="222"/>
      <c r="QQP125" s="222"/>
      <c r="QQQ125" s="222"/>
      <c r="QQR125" s="222"/>
      <c r="QQS125" s="222"/>
      <c r="QQT125" s="222"/>
      <c r="QQU125" s="222"/>
      <c r="QQV125" s="222"/>
      <c r="QQW125" s="222"/>
      <c r="QQX125" s="222"/>
      <c r="QQY125" s="222"/>
      <c r="QQZ125" s="222"/>
      <c r="QRA125" s="222"/>
      <c r="QRB125" s="222"/>
      <c r="QRC125" s="222"/>
      <c r="QRD125" s="222"/>
      <c r="QRE125" s="222"/>
      <c r="QRF125" s="222"/>
      <c r="QRG125" s="222"/>
      <c r="QRH125" s="222"/>
      <c r="QRI125" s="222"/>
      <c r="QRJ125" s="222"/>
      <c r="QRK125" s="222"/>
      <c r="QRL125" s="222"/>
      <c r="QRM125" s="222"/>
      <c r="QRN125" s="222"/>
      <c r="QRO125" s="222"/>
      <c r="QRP125" s="222"/>
      <c r="QRQ125" s="222"/>
      <c r="QRR125" s="222"/>
      <c r="QRS125" s="222"/>
      <c r="QRT125" s="222"/>
      <c r="QRU125" s="222"/>
      <c r="QRV125" s="222"/>
      <c r="QRW125" s="222"/>
      <c r="QRX125" s="222"/>
      <c r="QRY125" s="222"/>
      <c r="QRZ125" s="222"/>
      <c r="QSA125" s="222"/>
      <c r="QSB125" s="222"/>
      <c r="QSC125" s="222"/>
      <c r="QSD125" s="222"/>
      <c r="QSE125" s="222"/>
      <c r="QSF125" s="222"/>
      <c r="QSG125" s="222"/>
      <c r="QSH125" s="222"/>
      <c r="QSI125" s="222"/>
      <c r="QSJ125" s="222"/>
      <c r="QSK125" s="222"/>
      <c r="QSL125" s="222"/>
      <c r="QSM125" s="222"/>
      <c r="QSN125" s="222"/>
      <c r="QSO125" s="222"/>
      <c r="QSP125" s="222"/>
      <c r="QSQ125" s="222"/>
      <c r="QSR125" s="222"/>
      <c r="QSS125" s="222"/>
      <c r="QST125" s="222"/>
      <c r="QSU125" s="222"/>
      <c r="QSV125" s="222"/>
      <c r="QSW125" s="222"/>
      <c r="QSX125" s="222"/>
      <c r="QSY125" s="222"/>
      <c r="QSZ125" s="222"/>
      <c r="QTA125" s="222"/>
      <c r="QTB125" s="222"/>
      <c r="QTC125" s="222"/>
      <c r="QTD125" s="222"/>
      <c r="QTE125" s="222"/>
      <c r="QTF125" s="222"/>
      <c r="QTG125" s="222"/>
      <c r="QTH125" s="222"/>
      <c r="QTI125" s="222"/>
      <c r="QTJ125" s="222"/>
      <c r="QTK125" s="222"/>
      <c r="QTL125" s="222"/>
      <c r="QTM125" s="222"/>
      <c r="QTN125" s="222"/>
      <c r="QTO125" s="222"/>
      <c r="QTP125" s="222"/>
      <c r="QTQ125" s="222"/>
      <c r="QTR125" s="222"/>
      <c r="QTS125" s="222"/>
      <c r="QTT125" s="222"/>
      <c r="QTU125" s="222"/>
      <c r="QTV125" s="222"/>
      <c r="QTW125" s="222"/>
      <c r="QTX125" s="222"/>
      <c r="QTY125" s="222"/>
      <c r="QTZ125" s="222"/>
      <c r="QUA125" s="222"/>
      <c r="QUB125" s="222"/>
      <c r="QUC125" s="222"/>
      <c r="QUD125" s="222"/>
      <c r="QUE125" s="222"/>
      <c r="QUF125" s="222"/>
      <c r="QUG125" s="222"/>
      <c r="QUH125" s="222"/>
      <c r="QUI125" s="222"/>
      <c r="QUJ125" s="222"/>
      <c r="QUK125" s="222"/>
      <c r="QUL125" s="222"/>
      <c r="QUM125" s="222"/>
      <c r="QUN125" s="222"/>
      <c r="QUO125" s="222"/>
      <c r="QUP125" s="222"/>
      <c r="QUQ125" s="222"/>
      <c r="QUR125" s="222"/>
      <c r="QUS125" s="222"/>
      <c r="QUT125" s="222"/>
      <c r="QUU125" s="222"/>
      <c r="QUV125" s="222"/>
      <c r="QUW125" s="222"/>
      <c r="QUX125" s="222"/>
      <c r="QUY125" s="222"/>
      <c r="QUZ125" s="222"/>
      <c r="QVA125" s="222"/>
      <c r="QVB125" s="222"/>
      <c r="QVC125" s="222"/>
      <c r="QVD125" s="222"/>
      <c r="QVE125" s="222"/>
      <c r="QVF125" s="222"/>
      <c r="QVG125" s="222"/>
      <c r="QVH125" s="222"/>
      <c r="QVI125" s="222"/>
      <c r="QVJ125" s="222"/>
      <c r="QVK125" s="222"/>
      <c r="QVL125" s="222"/>
      <c r="QVM125" s="222"/>
      <c r="QVN125" s="222"/>
      <c r="QVO125" s="222"/>
      <c r="QVP125" s="222"/>
      <c r="QVQ125" s="222"/>
      <c r="QVR125" s="222"/>
      <c r="QVS125" s="222"/>
      <c r="QVT125" s="222"/>
      <c r="QVU125" s="222"/>
      <c r="QVV125" s="222"/>
      <c r="QVW125" s="222"/>
      <c r="QVX125" s="222"/>
      <c r="QVY125" s="222"/>
      <c r="QVZ125" s="222"/>
      <c r="QWA125" s="222"/>
      <c r="QWB125" s="222"/>
      <c r="QWC125" s="222"/>
      <c r="QWD125" s="222"/>
      <c r="QWE125" s="222"/>
      <c r="QWF125" s="222"/>
      <c r="QWG125" s="222"/>
      <c r="QWH125" s="222"/>
      <c r="QWI125" s="222"/>
      <c r="QWJ125" s="222"/>
      <c r="QWK125" s="222"/>
      <c r="QWL125" s="222"/>
      <c r="QWM125" s="222"/>
      <c r="QWN125" s="222"/>
      <c r="QWO125" s="222"/>
      <c r="QWP125" s="222"/>
      <c r="QWQ125" s="222"/>
      <c r="QWR125" s="222"/>
      <c r="QWS125" s="222"/>
      <c r="QWT125" s="222"/>
      <c r="QWU125" s="222"/>
      <c r="QWV125" s="222"/>
      <c r="QWW125" s="222"/>
      <c r="QWX125" s="222"/>
      <c r="QWY125" s="222"/>
      <c r="QWZ125" s="222"/>
      <c r="QXA125" s="222"/>
      <c r="QXB125" s="222"/>
      <c r="QXC125" s="222"/>
      <c r="QXD125" s="222"/>
      <c r="QXE125" s="222"/>
      <c r="QXF125" s="222"/>
      <c r="QXG125" s="222"/>
      <c r="QXH125" s="222"/>
      <c r="QXI125" s="222"/>
      <c r="QXJ125" s="222"/>
      <c r="QXK125" s="222"/>
      <c r="QXL125" s="222"/>
      <c r="QXM125" s="222"/>
      <c r="QXN125" s="222"/>
      <c r="QXO125" s="222"/>
      <c r="QXP125" s="222"/>
      <c r="QXQ125" s="222"/>
      <c r="QXR125" s="222"/>
      <c r="QXS125" s="222"/>
      <c r="QXT125" s="222"/>
      <c r="QXU125" s="222"/>
      <c r="QXV125" s="222"/>
      <c r="QXW125" s="222"/>
      <c r="QXX125" s="222"/>
      <c r="QXY125" s="222"/>
      <c r="QXZ125" s="222"/>
      <c r="QYA125" s="222"/>
      <c r="QYB125" s="222"/>
      <c r="QYC125" s="222"/>
      <c r="QYD125" s="222"/>
      <c r="QYE125" s="222"/>
      <c r="QYF125" s="222"/>
      <c r="QYG125" s="222"/>
      <c r="QYH125" s="222"/>
      <c r="QYI125" s="222"/>
      <c r="QYJ125" s="222"/>
      <c r="QYK125" s="222"/>
      <c r="QYL125" s="222"/>
      <c r="QYM125" s="222"/>
      <c r="QYN125" s="222"/>
      <c r="QYO125" s="222"/>
      <c r="QYP125" s="222"/>
      <c r="QYQ125" s="222"/>
      <c r="QYR125" s="222"/>
      <c r="QYS125" s="222"/>
      <c r="QYT125" s="222"/>
      <c r="QYU125" s="222"/>
      <c r="QYV125" s="222"/>
      <c r="QYW125" s="222"/>
      <c r="QYX125" s="222"/>
      <c r="QYY125" s="222"/>
      <c r="QYZ125" s="222"/>
      <c r="QZA125" s="222"/>
      <c r="QZB125" s="222"/>
      <c r="QZC125" s="222"/>
      <c r="QZD125" s="222"/>
      <c r="QZE125" s="222"/>
      <c r="QZF125" s="222"/>
      <c r="QZG125" s="222"/>
      <c r="QZH125" s="222"/>
      <c r="QZI125" s="222"/>
      <c r="QZJ125" s="222"/>
      <c r="QZK125" s="222"/>
      <c r="QZL125" s="222"/>
      <c r="QZM125" s="222"/>
      <c r="QZN125" s="222"/>
      <c r="QZO125" s="222"/>
      <c r="QZP125" s="222"/>
      <c r="QZQ125" s="222"/>
      <c r="QZR125" s="222"/>
      <c r="QZS125" s="222"/>
      <c r="QZT125" s="222"/>
      <c r="QZU125" s="222"/>
      <c r="QZV125" s="222"/>
      <c r="QZW125" s="222"/>
      <c r="QZX125" s="222"/>
      <c r="QZY125" s="222"/>
      <c r="QZZ125" s="222"/>
      <c r="RAA125" s="222"/>
      <c r="RAB125" s="222"/>
      <c r="RAC125" s="222"/>
      <c r="RAD125" s="222"/>
      <c r="RAE125" s="222"/>
      <c r="RAF125" s="222"/>
      <c r="RAG125" s="222"/>
      <c r="RAH125" s="222"/>
      <c r="RAI125" s="222"/>
      <c r="RAJ125" s="222"/>
      <c r="RAK125" s="222"/>
      <c r="RAL125" s="222"/>
      <c r="RAM125" s="222"/>
      <c r="RAN125" s="222"/>
      <c r="RAO125" s="222"/>
      <c r="RAP125" s="222"/>
      <c r="RAQ125" s="222"/>
      <c r="RAR125" s="222"/>
      <c r="RAS125" s="222"/>
      <c r="RAT125" s="222"/>
      <c r="RAU125" s="222"/>
      <c r="RAV125" s="222"/>
      <c r="RAW125" s="222"/>
      <c r="RAX125" s="222"/>
      <c r="RAY125" s="222"/>
      <c r="RAZ125" s="222"/>
      <c r="RBA125" s="222"/>
      <c r="RBB125" s="222"/>
      <c r="RBC125" s="222"/>
      <c r="RBD125" s="222"/>
      <c r="RBE125" s="222"/>
      <c r="RBF125" s="222"/>
      <c r="RBG125" s="222"/>
      <c r="RBH125" s="222"/>
      <c r="RBI125" s="222"/>
      <c r="RBJ125" s="222"/>
      <c r="RBK125" s="222"/>
      <c r="RBL125" s="222"/>
      <c r="RBM125" s="222"/>
      <c r="RBN125" s="222"/>
      <c r="RBO125" s="222"/>
      <c r="RBP125" s="222"/>
      <c r="RBQ125" s="222"/>
      <c r="RBR125" s="222"/>
      <c r="RBS125" s="222"/>
      <c r="RBT125" s="222"/>
      <c r="RBU125" s="222"/>
      <c r="RBV125" s="222"/>
      <c r="RBW125" s="222"/>
      <c r="RBX125" s="222"/>
      <c r="RBY125" s="222"/>
      <c r="RBZ125" s="222"/>
      <c r="RCA125" s="222"/>
      <c r="RCB125" s="222"/>
      <c r="RCC125" s="222"/>
      <c r="RCD125" s="222"/>
      <c r="RCE125" s="222"/>
      <c r="RCF125" s="222"/>
      <c r="RCG125" s="222"/>
      <c r="RCH125" s="222"/>
      <c r="RCI125" s="222"/>
      <c r="RCJ125" s="222"/>
      <c r="RCK125" s="222"/>
      <c r="RCL125" s="222"/>
      <c r="RCM125" s="222"/>
      <c r="RCN125" s="222"/>
      <c r="RCO125" s="222"/>
      <c r="RCP125" s="222"/>
      <c r="RCQ125" s="222"/>
      <c r="RCR125" s="222"/>
      <c r="RCS125" s="222"/>
      <c r="RCT125" s="222"/>
      <c r="RCU125" s="222"/>
      <c r="RCV125" s="222"/>
      <c r="RCW125" s="222"/>
      <c r="RCX125" s="222"/>
      <c r="RCY125" s="222"/>
      <c r="RCZ125" s="222"/>
      <c r="RDA125" s="222"/>
      <c r="RDB125" s="222"/>
      <c r="RDC125" s="222"/>
      <c r="RDD125" s="222"/>
      <c r="RDE125" s="222"/>
      <c r="RDF125" s="222"/>
      <c r="RDG125" s="222"/>
      <c r="RDH125" s="222"/>
      <c r="RDI125" s="222"/>
      <c r="RDJ125" s="222"/>
      <c r="RDK125" s="222"/>
      <c r="RDL125" s="222"/>
      <c r="RDM125" s="222"/>
      <c r="RDN125" s="222"/>
      <c r="RDO125" s="222"/>
      <c r="RDP125" s="222"/>
      <c r="RDQ125" s="222"/>
      <c r="RDR125" s="222"/>
      <c r="RDS125" s="222"/>
      <c r="RDT125" s="222"/>
      <c r="RDU125" s="222"/>
      <c r="RDV125" s="222"/>
      <c r="RDW125" s="222"/>
      <c r="RDX125" s="222"/>
      <c r="RDY125" s="222"/>
      <c r="RDZ125" s="222"/>
      <c r="REA125" s="222"/>
      <c r="REB125" s="222"/>
      <c r="REC125" s="222"/>
      <c r="RED125" s="222"/>
      <c r="REE125" s="222"/>
      <c r="REF125" s="222"/>
      <c r="REG125" s="222"/>
      <c r="REH125" s="222"/>
      <c r="REI125" s="222"/>
      <c r="REJ125" s="222"/>
      <c r="REK125" s="222"/>
      <c r="REL125" s="222"/>
      <c r="REM125" s="222"/>
      <c r="REN125" s="222"/>
      <c r="REO125" s="222"/>
      <c r="REP125" s="222"/>
      <c r="REQ125" s="222"/>
      <c r="RER125" s="222"/>
      <c r="RES125" s="222"/>
      <c r="RET125" s="222"/>
      <c r="REU125" s="222"/>
      <c r="REV125" s="222"/>
      <c r="REW125" s="222"/>
      <c r="REX125" s="222"/>
      <c r="REY125" s="222"/>
      <c r="REZ125" s="222"/>
      <c r="RFA125" s="222"/>
      <c r="RFB125" s="222"/>
      <c r="RFC125" s="222"/>
      <c r="RFD125" s="222"/>
      <c r="RFE125" s="222"/>
      <c r="RFF125" s="222"/>
      <c r="RFG125" s="222"/>
      <c r="RFH125" s="222"/>
      <c r="RFI125" s="222"/>
      <c r="RFJ125" s="222"/>
      <c r="RFK125" s="222"/>
      <c r="RFL125" s="222"/>
      <c r="RFM125" s="222"/>
      <c r="RFN125" s="222"/>
      <c r="RFO125" s="222"/>
      <c r="RFP125" s="222"/>
      <c r="RFQ125" s="222"/>
      <c r="RFR125" s="222"/>
      <c r="RFS125" s="222"/>
      <c r="RFT125" s="222"/>
      <c r="RFU125" s="222"/>
      <c r="RFV125" s="222"/>
      <c r="RFW125" s="222"/>
      <c r="RFX125" s="222"/>
      <c r="RFY125" s="222"/>
      <c r="RFZ125" s="222"/>
      <c r="RGA125" s="222"/>
      <c r="RGB125" s="222"/>
      <c r="RGC125" s="222"/>
      <c r="RGD125" s="222"/>
      <c r="RGE125" s="222"/>
      <c r="RGF125" s="222"/>
      <c r="RGG125" s="222"/>
      <c r="RGH125" s="222"/>
      <c r="RGI125" s="222"/>
      <c r="RGJ125" s="222"/>
      <c r="RGK125" s="222"/>
      <c r="RGL125" s="222"/>
      <c r="RGM125" s="222"/>
      <c r="RGN125" s="222"/>
      <c r="RGO125" s="222"/>
      <c r="RGP125" s="222"/>
      <c r="RGQ125" s="222"/>
      <c r="RGR125" s="222"/>
      <c r="RGS125" s="222"/>
      <c r="RGT125" s="222"/>
      <c r="RGU125" s="222"/>
      <c r="RGV125" s="222"/>
      <c r="RGW125" s="222"/>
      <c r="RGX125" s="222"/>
      <c r="RGY125" s="222"/>
      <c r="RGZ125" s="222"/>
      <c r="RHA125" s="222"/>
      <c r="RHB125" s="222"/>
      <c r="RHC125" s="222"/>
      <c r="RHD125" s="222"/>
      <c r="RHE125" s="222"/>
      <c r="RHF125" s="222"/>
      <c r="RHG125" s="222"/>
      <c r="RHH125" s="222"/>
      <c r="RHI125" s="222"/>
      <c r="RHJ125" s="222"/>
      <c r="RHK125" s="222"/>
      <c r="RHL125" s="222"/>
      <c r="RHM125" s="222"/>
      <c r="RHN125" s="222"/>
      <c r="RHO125" s="222"/>
      <c r="RHP125" s="222"/>
      <c r="RHQ125" s="222"/>
      <c r="RHR125" s="222"/>
      <c r="RHS125" s="222"/>
      <c r="RHT125" s="222"/>
      <c r="RHU125" s="222"/>
      <c r="RHV125" s="222"/>
      <c r="RHW125" s="222"/>
      <c r="RHX125" s="222"/>
      <c r="RHY125" s="222"/>
      <c r="RHZ125" s="222"/>
      <c r="RIA125" s="222"/>
      <c r="RIB125" s="222"/>
      <c r="RIC125" s="222"/>
      <c r="RID125" s="222"/>
      <c r="RIE125" s="222"/>
      <c r="RIF125" s="222"/>
      <c r="RIG125" s="222"/>
      <c r="RIH125" s="222"/>
      <c r="RII125" s="222"/>
      <c r="RIJ125" s="222"/>
      <c r="RIK125" s="222"/>
      <c r="RIL125" s="222"/>
      <c r="RIM125" s="222"/>
      <c r="RIN125" s="222"/>
      <c r="RIO125" s="222"/>
      <c r="RIP125" s="222"/>
      <c r="RIQ125" s="222"/>
      <c r="RIR125" s="222"/>
      <c r="RIS125" s="222"/>
      <c r="RIT125" s="222"/>
      <c r="RIU125" s="222"/>
      <c r="RIV125" s="222"/>
      <c r="RIW125" s="222"/>
      <c r="RIX125" s="222"/>
      <c r="RIY125" s="222"/>
      <c r="RIZ125" s="222"/>
      <c r="RJA125" s="222"/>
      <c r="RJB125" s="222"/>
      <c r="RJC125" s="222"/>
      <c r="RJD125" s="222"/>
      <c r="RJE125" s="222"/>
      <c r="RJF125" s="222"/>
      <c r="RJG125" s="222"/>
      <c r="RJH125" s="222"/>
      <c r="RJI125" s="222"/>
      <c r="RJJ125" s="222"/>
      <c r="RJK125" s="222"/>
      <c r="RJL125" s="222"/>
      <c r="RJM125" s="222"/>
      <c r="RJN125" s="222"/>
      <c r="RJO125" s="222"/>
      <c r="RJP125" s="222"/>
      <c r="RJQ125" s="222"/>
      <c r="RJR125" s="222"/>
      <c r="RJS125" s="222"/>
      <c r="RJT125" s="222"/>
      <c r="RJU125" s="222"/>
      <c r="RJV125" s="222"/>
      <c r="RJW125" s="222"/>
      <c r="RJX125" s="222"/>
      <c r="RJY125" s="222"/>
      <c r="RJZ125" s="222"/>
      <c r="RKA125" s="222"/>
      <c r="RKB125" s="222"/>
      <c r="RKC125" s="222"/>
      <c r="RKD125" s="222"/>
      <c r="RKE125" s="222"/>
      <c r="RKF125" s="222"/>
      <c r="RKG125" s="222"/>
      <c r="RKH125" s="222"/>
      <c r="RKI125" s="222"/>
      <c r="RKJ125" s="222"/>
      <c r="RKK125" s="222"/>
      <c r="RKL125" s="222"/>
      <c r="RKM125" s="222"/>
      <c r="RKN125" s="222"/>
      <c r="RKO125" s="222"/>
      <c r="RKP125" s="222"/>
      <c r="RKQ125" s="222"/>
      <c r="RKR125" s="222"/>
      <c r="RKS125" s="222"/>
      <c r="RKT125" s="222"/>
      <c r="RKU125" s="222"/>
      <c r="RKV125" s="222"/>
      <c r="RKW125" s="222"/>
      <c r="RKX125" s="222"/>
      <c r="RKY125" s="222"/>
      <c r="RKZ125" s="222"/>
      <c r="RLA125" s="222"/>
      <c r="RLB125" s="222"/>
      <c r="RLC125" s="222"/>
      <c r="RLD125" s="222"/>
      <c r="RLE125" s="222"/>
      <c r="RLF125" s="222"/>
      <c r="RLG125" s="222"/>
      <c r="RLH125" s="222"/>
      <c r="RLI125" s="222"/>
      <c r="RLJ125" s="222"/>
      <c r="RLK125" s="222"/>
      <c r="RLL125" s="222"/>
      <c r="RLM125" s="222"/>
      <c r="RLN125" s="222"/>
      <c r="RLO125" s="222"/>
      <c r="RLP125" s="222"/>
      <c r="RLQ125" s="222"/>
      <c r="RLR125" s="222"/>
      <c r="RLS125" s="222"/>
      <c r="RLT125" s="222"/>
      <c r="RLU125" s="222"/>
      <c r="RLV125" s="222"/>
      <c r="RLW125" s="222"/>
      <c r="RLX125" s="222"/>
      <c r="RLY125" s="222"/>
      <c r="RLZ125" s="222"/>
      <c r="RMA125" s="222"/>
      <c r="RMB125" s="222"/>
      <c r="RMC125" s="222"/>
      <c r="RMD125" s="222"/>
      <c r="RME125" s="222"/>
      <c r="RMF125" s="222"/>
      <c r="RMG125" s="222"/>
      <c r="RMH125" s="222"/>
      <c r="RMI125" s="222"/>
      <c r="RMJ125" s="222"/>
      <c r="RMK125" s="222"/>
      <c r="RML125" s="222"/>
      <c r="RMM125" s="222"/>
      <c r="RMN125" s="222"/>
      <c r="RMO125" s="222"/>
      <c r="RMP125" s="222"/>
      <c r="RMQ125" s="222"/>
      <c r="RMR125" s="222"/>
      <c r="RMS125" s="222"/>
      <c r="RMT125" s="222"/>
      <c r="RMU125" s="222"/>
      <c r="RMV125" s="222"/>
      <c r="RMW125" s="222"/>
      <c r="RMX125" s="222"/>
      <c r="RMY125" s="222"/>
      <c r="RMZ125" s="222"/>
      <c r="RNA125" s="222"/>
      <c r="RNB125" s="222"/>
      <c r="RNC125" s="222"/>
      <c r="RND125" s="222"/>
      <c r="RNE125" s="222"/>
      <c r="RNF125" s="222"/>
      <c r="RNG125" s="222"/>
      <c r="RNH125" s="222"/>
      <c r="RNI125" s="222"/>
      <c r="RNJ125" s="222"/>
      <c r="RNK125" s="222"/>
      <c r="RNL125" s="222"/>
      <c r="RNM125" s="222"/>
      <c r="RNN125" s="222"/>
      <c r="RNO125" s="222"/>
      <c r="RNP125" s="222"/>
      <c r="RNQ125" s="222"/>
      <c r="RNR125" s="222"/>
      <c r="RNS125" s="222"/>
      <c r="RNT125" s="222"/>
      <c r="RNU125" s="222"/>
      <c r="RNV125" s="222"/>
      <c r="RNW125" s="222"/>
      <c r="RNX125" s="222"/>
      <c r="RNY125" s="222"/>
      <c r="RNZ125" s="222"/>
      <c r="ROA125" s="222"/>
      <c r="ROB125" s="222"/>
      <c r="ROC125" s="222"/>
      <c r="ROD125" s="222"/>
      <c r="ROE125" s="222"/>
      <c r="ROF125" s="222"/>
      <c r="ROG125" s="222"/>
      <c r="ROH125" s="222"/>
      <c r="ROI125" s="222"/>
      <c r="ROJ125" s="222"/>
      <c r="ROK125" s="222"/>
      <c r="ROL125" s="222"/>
      <c r="ROM125" s="222"/>
      <c r="RON125" s="222"/>
      <c r="ROO125" s="222"/>
      <c r="ROP125" s="222"/>
      <c r="ROQ125" s="222"/>
      <c r="ROR125" s="222"/>
      <c r="ROS125" s="222"/>
      <c r="ROT125" s="222"/>
      <c r="ROU125" s="222"/>
      <c r="ROV125" s="222"/>
      <c r="ROW125" s="222"/>
      <c r="ROX125" s="222"/>
      <c r="ROY125" s="222"/>
      <c r="ROZ125" s="222"/>
      <c r="RPA125" s="222"/>
      <c r="RPB125" s="222"/>
      <c r="RPC125" s="222"/>
      <c r="RPD125" s="222"/>
      <c r="RPE125" s="222"/>
      <c r="RPF125" s="222"/>
      <c r="RPG125" s="222"/>
      <c r="RPH125" s="222"/>
      <c r="RPI125" s="222"/>
      <c r="RPJ125" s="222"/>
      <c r="RPK125" s="222"/>
      <c r="RPL125" s="222"/>
      <c r="RPM125" s="222"/>
      <c r="RPN125" s="222"/>
      <c r="RPO125" s="222"/>
      <c r="RPP125" s="222"/>
      <c r="RPQ125" s="222"/>
      <c r="RPR125" s="222"/>
      <c r="RPS125" s="222"/>
      <c r="RPT125" s="222"/>
      <c r="RPU125" s="222"/>
      <c r="RPV125" s="222"/>
      <c r="RPW125" s="222"/>
      <c r="RPX125" s="222"/>
      <c r="RPY125" s="222"/>
      <c r="RPZ125" s="222"/>
      <c r="RQA125" s="222"/>
      <c r="RQB125" s="222"/>
      <c r="RQC125" s="222"/>
      <c r="RQD125" s="222"/>
      <c r="RQE125" s="222"/>
      <c r="RQF125" s="222"/>
      <c r="RQG125" s="222"/>
      <c r="RQH125" s="222"/>
      <c r="RQI125" s="222"/>
      <c r="RQJ125" s="222"/>
      <c r="RQK125" s="222"/>
      <c r="RQL125" s="222"/>
      <c r="RQM125" s="222"/>
      <c r="RQN125" s="222"/>
      <c r="RQO125" s="222"/>
      <c r="RQP125" s="222"/>
      <c r="RQQ125" s="222"/>
      <c r="RQR125" s="222"/>
      <c r="RQS125" s="222"/>
      <c r="RQT125" s="222"/>
      <c r="RQU125" s="222"/>
      <c r="RQV125" s="222"/>
      <c r="RQW125" s="222"/>
      <c r="RQX125" s="222"/>
      <c r="RQY125" s="222"/>
      <c r="RQZ125" s="222"/>
      <c r="RRA125" s="222"/>
      <c r="RRB125" s="222"/>
      <c r="RRC125" s="222"/>
      <c r="RRD125" s="222"/>
      <c r="RRE125" s="222"/>
      <c r="RRF125" s="222"/>
      <c r="RRG125" s="222"/>
      <c r="RRH125" s="222"/>
      <c r="RRI125" s="222"/>
      <c r="RRJ125" s="222"/>
      <c r="RRK125" s="222"/>
      <c r="RRL125" s="222"/>
      <c r="RRM125" s="222"/>
      <c r="RRN125" s="222"/>
      <c r="RRO125" s="222"/>
      <c r="RRP125" s="222"/>
      <c r="RRQ125" s="222"/>
      <c r="RRR125" s="222"/>
      <c r="RRS125" s="222"/>
      <c r="RRT125" s="222"/>
      <c r="RRU125" s="222"/>
      <c r="RRV125" s="222"/>
      <c r="RRW125" s="222"/>
      <c r="RRX125" s="222"/>
      <c r="RRY125" s="222"/>
      <c r="RRZ125" s="222"/>
      <c r="RSA125" s="222"/>
      <c r="RSB125" s="222"/>
      <c r="RSC125" s="222"/>
      <c r="RSD125" s="222"/>
      <c r="RSE125" s="222"/>
      <c r="RSF125" s="222"/>
      <c r="RSG125" s="222"/>
      <c r="RSH125" s="222"/>
      <c r="RSI125" s="222"/>
      <c r="RSJ125" s="222"/>
      <c r="RSK125" s="222"/>
      <c r="RSL125" s="222"/>
      <c r="RSM125" s="222"/>
      <c r="RSN125" s="222"/>
      <c r="RSO125" s="222"/>
      <c r="RSP125" s="222"/>
      <c r="RSQ125" s="222"/>
      <c r="RSR125" s="222"/>
      <c r="RSS125" s="222"/>
      <c r="RST125" s="222"/>
      <c r="RSU125" s="222"/>
      <c r="RSV125" s="222"/>
      <c r="RSW125" s="222"/>
      <c r="RSX125" s="222"/>
      <c r="RSY125" s="222"/>
      <c r="RSZ125" s="222"/>
      <c r="RTA125" s="222"/>
      <c r="RTB125" s="222"/>
      <c r="RTC125" s="222"/>
      <c r="RTD125" s="222"/>
      <c r="RTE125" s="222"/>
      <c r="RTF125" s="222"/>
      <c r="RTG125" s="222"/>
      <c r="RTH125" s="222"/>
      <c r="RTI125" s="222"/>
      <c r="RTJ125" s="222"/>
      <c r="RTK125" s="222"/>
      <c r="RTL125" s="222"/>
      <c r="RTM125" s="222"/>
      <c r="RTN125" s="222"/>
      <c r="RTO125" s="222"/>
      <c r="RTP125" s="222"/>
      <c r="RTQ125" s="222"/>
      <c r="RTR125" s="222"/>
      <c r="RTS125" s="222"/>
      <c r="RTT125" s="222"/>
      <c r="RTU125" s="222"/>
      <c r="RTV125" s="222"/>
      <c r="RTW125" s="222"/>
      <c r="RTX125" s="222"/>
      <c r="RTY125" s="222"/>
      <c r="RTZ125" s="222"/>
      <c r="RUA125" s="222"/>
      <c r="RUB125" s="222"/>
      <c r="RUC125" s="222"/>
      <c r="RUD125" s="222"/>
      <c r="RUE125" s="222"/>
      <c r="RUF125" s="222"/>
      <c r="RUG125" s="222"/>
      <c r="RUH125" s="222"/>
      <c r="RUI125" s="222"/>
      <c r="RUJ125" s="222"/>
      <c r="RUK125" s="222"/>
      <c r="RUL125" s="222"/>
      <c r="RUM125" s="222"/>
      <c r="RUN125" s="222"/>
      <c r="RUO125" s="222"/>
      <c r="RUP125" s="222"/>
      <c r="RUQ125" s="222"/>
      <c r="RUR125" s="222"/>
      <c r="RUS125" s="222"/>
      <c r="RUT125" s="222"/>
      <c r="RUU125" s="222"/>
      <c r="RUV125" s="222"/>
      <c r="RUW125" s="222"/>
      <c r="RUX125" s="222"/>
      <c r="RUY125" s="222"/>
      <c r="RUZ125" s="222"/>
      <c r="RVA125" s="222"/>
      <c r="RVB125" s="222"/>
      <c r="RVC125" s="222"/>
      <c r="RVD125" s="222"/>
      <c r="RVE125" s="222"/>
      <c r="RVF125" s="222"/>
      <c r="RVG125" s="222"/>
      <c r="RVH125" s="222"/>
      <c r="RVI125" s="222"/>
      <c r="RVJ125" s="222"/>
      <c r="RVK125" s="222"/>
      <c r="RVL125" s="222"/>
      <c r="RVM125" s="222"/>
      <c r="RVN125" s="222"/>
      <c r="RVO125" s="222"/>
      <c r="RVP125" s="222"/>
      <c r="RVQ125" s="222"/>
      <c r="RVR125" s="222"/>
      <c r="RVS125" s="222"/>
      <c r="RVT125" s="222"/>
      <c r="RVU125" s="222"/>
      <c r="RVV125" s="222"/>
      <c r="RVW125" s="222"/>
      <c r="RVX125" s="222"/>
      <c r="RVY125" s="222"/>
      <c r="RVZ125" s="222"/>
      <c r="RWA125" s="222"/>
      <c r="RWB125" s="222"/>
      <c r="RWC125" s="222"/>
      <c r="RWD125" s="222"/>
      <c r="RWE125" s="222"/>
      <c r="RWF125" s="222"/>
      <c r="RWG125" s="222"/>
      <c r="RWH125" s="222"/>
      <c r="RWI125" s="222"/>
      <c r="RWJ125" s="222"/>
      <c r="RWK125" s="222"/>
      <c r="RWL125" s="222"/>
      <c r="RWM125" s="222"/>
      <c r="RWN125" s="222"/>
      <c r="RWO125" s="222"/>
      <c r="RWP125" s="222"/>
      <c r="RWQ125" s="222"/>
      <c r="RWR125" s="222"/>
      <c r="RWS125" s="222"/>
      <c r="RWT125" s="222"/>
      <c r="RWU125" s="222"/>
      <c r="RWV125" s="222"/>
      <c r="RWW125" s="222"/>
      <c r="RWX125" s="222"/>
      <c r="RWY125" s="222"/>
      <c r="RWZ125" s="222"/>
      <c r="RXA125" s="222"/>
      <c r="RXB125" s="222"/>
      <c r="RXC125" s="222"/>
      <c r="RXD125" s="222"/>
      <c r="RXE125" s="222"/>
      <c r="RXF125" s="222"/>
      <c r="RXG125" s="222"/>
      <c r="RXH125" s="222"/>
      <c r="RXI125" s="222"/>
      <c r="RXJ125" s="222"/>
      <c r="RXK125" s="222"/>
      <c r="RXL125" s="222"/>
      <c r="RXM125" s="222"/>
      <c r="RXN125" s="222"/>
      <c r="RXO125" s="222"/>
      <c r="RXP125" s="222"/>
      <c r="RXQ125" s="222"/>
      <c r="RXR125" s="222"/>
      <c r="RXS125" s="222"/>
      <c r="RXT125" s="222"/>
      <c r="RXU125" s="222"/>
      <c r="RXV125" s="222"/>
      <c r="RXW125" s="222"/>
      <c r="RXX125" s="222"/>
      <c r="RXY125" s="222"/>
      <c r="RXZ125" s="222"/>
      <c r="RYA125" s="222"/>
      <c r="RYB125" s="222"/>
      <c r="RYC125" s="222"/>
      <c r="RYD125" s="222"/>
      <c r="RYE125" s="222"/>
      <c r="RYF125" s="222"/>
      <c r="RYG125" s="222"/>
      <c r="RYH125" s="222"/>
      <c r="RYI125" s="222"/>
      <c r="RYJ125" s="222"/>
      <c r="RYK125" s="222"/>
      <c r="RYL125" s="222"/>
      <c r="RYM125" s="222"/>
      <c r="RYN125" s="222"/>
      <c r="RYO125" s="222"/>
      <c r="RYP125" s="222"/>
      <c r="RYQ125" s="222"/>
      <c r="RYR125" s="222"/>
      <c r="RYS125" s="222"/>
      <c r="RYT125" s="222"/>
      <c r="RYU125" s="222"/>
      <c r="RYV125" s="222"/>
      <c r="RYW125" s="222"/>
      <c r="RYX125" s="222"/>
      <c r="RYY125" s="222"/>
      <c r="RYZ125" s="222"/>
      <c r="RZA125" s="222"/>
      <c r="RZB125" s="222"/>
      <c r="RZC125" s="222"/>
      <c r="RZD125" s="222"/>
      <c r="RZE125" s="222"/>
      <c r="RZF125" s="222"/>
      <c r="RZG125" s="222"/>
      <c r="RZH125" s="222"/>
      <c r="RZI125" s="222"/>
      <c r="RZJ125" s="222"/>
      <c r="RZK125" s="222"/>
      <c r="RZL125" s="222"/>
      <c r="RZM125" s="222"/>
      <c r="RZN125" s="222"/>
      <c r="RZO125" s="222"/>
      <c r="RZP125" s="222"/>
      <c r="RZQ125" s="222"/>
      <c r="RZR125" s="222"/>
      <c r="RZS125" s="222"/>
      <c r="RZT125" s="222"/>
      <c r="RZU125" s="222"/>
      <c r="RZV125" s="222"/>
      <c r="RZW125" s="222"/>
      <c r="RZX125" s="222"/>
      <c r="RZY125" s="222"/>
      <c r="RZZ125" s="222"/>
      <c r="SAA125" s="222"/>
      <c r="SAB125" s="222"/>
      <c r="SAC125" s="222"/>
      <c r="SAD125" s="222"/>
      <c r="SAE125" s="222"/>
      <c r="SAF125" s="222"/>
      <c r="SAG125" s="222"/>
      <c r="SAH125" s="222"/>
      <c r="SAI125" s="222"/>
      <c r="SAJ125" s="222"/>
      <c r="SAK125" s="222"/>
      <c r="SAL125" s="222"/>
      <c r="SAM125" s="222"/>
      <c r="SAN125" s="222"/>
      <c r="SAO125" s="222"/>
      <c r="SAP125" s="222"/>
      <c r="SAQ125" s="222"/>
      <c r="SAR125" s="222"/>
      <c r="SAS125" s="222"/>
      <c r="SAT125" s="222"/>
      <c r="SAU125" s="222"/>
      <c r="SAV125" s="222"/>
      <c r="SAW125" s="222"/>
      <c r="SAX125" s="222"/>
      <c r="SAY125" s="222"/>
      <c r="SAZ125" s="222"/>
      <c r="SBA125" s="222"/>
      <c r="SBB125" s="222"/>
      <c r="SBC125" s="222"/>
      <c r="SBD125" s="222"/>
      <c r="SBE125" s="222"/>
      <c r="SBF125" s="222"/>
      <c r="SBG125" s="222"/>
      <c r="SBH125" s="222"/>
      <c r="SBI125" s="222"/>
      <c r="SBJ125" s="222"/>
      <c r="SBK125" s="222"/>
      <c r="SBL125" s="222"/>
      <c r="SBM125" s="222"/>
      <c r="SBN125" s="222"/>
      <c r="SBO125" s="222"/>
      <c r="SBP125" s="222"/>
      <c r="SBQ125" s="222"/>
      <c r="SBR125" s="222"/>
      <c r="SBS125" s="222"/>
      <c r="SBT125" s="222"/>
      <c r="SBU125" s="222"/>
      <c r="SBV125" s="222"/>
      <c r="SBW125" s="222"/>
      <c r="SBX125" s="222"/>
      <c r="SBY125" s="222"/>
      <c r="SBZ125" s="222"/>
      <c r="SCA125" s="222"/>
      <c r="SCB125" s="222"/>
      <c r="SCC125" s="222"/>
      <c r="SCD125" s="222"/>
      <c r="SCE125" s="222"/>
      <c r="SCF125" s="222"/>
      <c r="SCG125" s="222"/>
      <c r="SCH125" s="222"/>
      <c r="SCI125" s="222"/>
      <c r="SCJ125" s="222"/>
      <c r="SCK125" s="222"/>
      <c r="SCL125" s="222"/>
      <c r="SCM125" s="222"/>
      <c r="SCN125" s="222"/>
      <c r="SCO125" s="222"/>
      <c r="SCP125" s="222"/>
      <c r="SCQ125" s="222"/>
      <c r="SCR125" s="222"/>
      <c r="SCS125" s="222"/>
      <c r="SCT125" s="222"/>
      <c r="SCU125" s="222"/>
      <c r="SCV125" s="222"/>
      <c r="SCW125" s="222"/>
      <c r="SCX125" s="222"/>
      <c r="SCY125" s="222"/>
      <c r="SCZ125" s="222"/>
      <c r="SDA125" s="222"/>
      <c r="SDB125" s="222"/>
      <c r="SDC125" s="222"/>
      <c r="SDD125" s="222"/>
      <c r="SDE125" s="222"/>
      <c r="SDF125" s="222"/>
      <c r="SDG125" s="222"/>
      <c r="SDH125" s="222"/>
      <c r="SDI125" s="222"/>
      <c r="SDJ125" s="222"/>
      <c r="SDK125" s="222"/>
      <c r="SDL125" s="222"/>
      <c r="SDM125" s="222"/>
      <c r="SDN125" s="222"/>
      <c r="SDO125" s="222"/>
      <c r="SDP125" s="222"/>
      <c r="SDQ125" s="222"/>
      <c r="SDR125" s="222"/>
      <c r="SDS125" s="222"/>
      <c r="SDT125" s="222"/>
      <c r="SDU125" s="222"/>
      <c r="SDV125" s="222"/>
      <c r="SDW125" s="222"/>
      <c r="SDX125" s="222"/>
      <c r="SDY125" s="222"/>
      <c r="SDZ125" s="222"/>
      <c r="SEA125" s="222"/>
      <c r="SEB125" s="222"/>
      <c r="SEC125" s="222"/>
      <c r="SED125" s="222"/>
      <c r="SEE125" s="222"/>
      <c r="SEF125" s="222"/>
      <c r="SEG125" s="222"/>
      <c r="SEH125" s="222"/>
      <c r="SEI125" s="222"/>
      <c r="SEJ125" s="222"/>
      <c r="SEK125" s="222"/>
      <c r="SEL125" s="222"/>
      <c r="SEM125" s="222"/>
      <c r="SEN125" s="222"/>
      <c r="SEO125" s="222"/>
      <c r="SEP125" s="222"/>
      <c r="SEQ125" s="222"/>
      <c r="SER125" s="222"/>
      <c r="SES125" s="222"/>
      <c r="SET125" s="222"/>
      <c r="SEU125" s="222"/>
      <c r="SEV125" s="222"/>
      <c r="SEW125" s="222"/>
      <c r="SEX125" s="222"/>
      <c r="SEY125" s="222"/>
      <c r="SEZ125" s="222"/>
      <c r="SFA125" s="222"/>
      <c r="SFB125" s="222"/>
      <c r="SFC125" s="222"/>
      <c r="SFD125" s="222"/>
      <c r="SFE125" s="222"/>
      <c r="SFF125" s="222"/>
      <c r="SFG125" s="222"/>
      <c r="SFH125" s="222"/>
      <c r="SFI125" s="222"/>
      <c r="SFJ125" s="222"/>
      <c r="SFK125" s="222"/>
      <c r="SFL125" s="222"/>
      <c r="SFM125" s="222"/>
      <c r="SFN125" s="222"/>
      <c r="SFO125" s="222"/>
      <c r="SFP125" s="222"/>
      <c r="SFQ125" s="222"/>
      <c r="SFR125" s="222"/>
      <c r="SFS125" s="222"/>
      <c r="SFT125" s="222"/>
      <c r="SFU125" s="222"/>
      <c r="SFV125" s="222"/>
      <c r="SFW125" s="222"/>
      <c r="SFX125" s="222"/>
      <c r="SFY125" s="222"/>
      <c r="SFZ125" s="222"/>
      <c r="SGA125" s="222"/>
      <c r="SGB125" s="222"/>
      <c r="SGC125" s="222"/>
      <c r="SGD125" s="222"/>
      <c r="SGE125" s="222"/>
      <c r="SGF125" s="222"/>
      <c r="SGG125" s="222"/>
      <c r="SGH125" s="222"/>
      <c r="SGI125" s="222"/>
      <c r="SGJ125" s="222"/>
      <c r="SGK125" s="222"/>
      <c r="SGL125" s="222"/>
      <c r="SGM125" s="222"/>
      <c r="SGN125" s="222"/>
      <c r="SGO125" s="222"/>
      <c r="SGP125" s="222"/>
      <c r="SGQ125" s="222"/>
      <c r="SGR125" s="222"/>
      <c r="SGS125" s="222"/>
      <c r="SGT125" s="222"/>
      <c r="SGU125" s="222"/>
      <c r="SGV125" s="222"/>
      <c r="SGW125" s="222"/>
      <c r="SGX125" s="222"/>
      <c r="SGY125" s="222"/>
      <c r="SGZ125" s="222"/>
      <c r="SHA125" s="222"/>
      <c r="SHB125" s="222"/>
      <c r="SHC125" s="222"/>
      <c r="SHD125" s="222"/>
      <c r="SHE125" s="222"/>
      <c r="SHF125" s="222"/>
      <c r="SHG125" s="222"/>
      <c r="SHH125" s="222"/>
      <c r="SHI125" s="222"/>
      <c r="SHJ125" s="222"/>
      <c r="SHK125" s="222"/>
      <c r="SHL125" s="222"/>
      <c r="SHM125" s="222"/>
      <c r="SHN125" s="222"/>
      <c r="SHO125" s="222"/>
      <c r="SHP125" s="222"/>
      <c r="SHQ125" s="222"/>
      <c r="SHR125" s="222"/>
      <c r="SHS125" s="222"/>
      <c r="SHT125" s="222"/>
      <c r="SHU125" s="222"/>
      <c r="SHV125" s="222"/>
      <c r="SHW125" s="222"/>
      <c r="SHX125" s="222"/>
      <c r="SHY125" s="222"/>
      <c r="SHZ125" s="222"/>
      <c r="SIA125" s="222"/>
      <c r="SIB125" s="222"/>
      <c r="SIC125" s="222"/>
      <c r="SID125" s="222"/>
      <c r="SIE125" s="222"/>
      <c r="SIF125" s="222"/>
      <c r="SIG125" s="222"/>
      <c r="SIH125" s="222"/>
      <c r="SII125" s="222"/>
      <c r="SIJ125" s="222"/>
      <c r="SIK125" s="222"/>
      <c r="SIL125" s="222"/>
      <c r="SIM125" s="222"/>
      <c r="SIN125" s="222"/>
      <c r="SIO125" s="222"/>
      <c r="SIP125" s="222"/>
      <c r="SIQ125" s="222"/>
      <c r="SIR125" s="222"/>
      <c r="SIS125" s="222"/>
      <c r="SIT125" s="222"/>
      <c r="SIU125" s="222"/>
      <c r="SIV125" s="222"/>
      <c r="SIW125" s="222"/>
      <c r="SIX125" s="222"/>
      <c r="SIY125" s="222"/>
      <c r="SIZ125" s="222"/>
      <c r="SJA125" s="222"/>
      <c r="SJB125" s="222"/>
      <c r="SJC125" s="222"/>
      <c r="SJD125" s="222"/>
      <c r="SJE125" s="222"/>
      <c r="SJF125" s="222"/>
      <c r="SJG125" s="222"/>
      <c r="SJH125" s="222"/>
      <c r="SJI125" s="222"/>
      <c r="SJJ125" s="222"/>
      <c r="SJK125" s="222"/>
      <c r="SJL125" s="222"/>
      <c r="SJM125" s="222"/>
      <c r="SJN125" s="222"/>
      <c r="SJO125" s="222"/>
      <c r="SJP125" s="222"/>
      <c r="SJQ125" s="222"/>
      <c r="SJR125" s="222"/>
      <c r="SJS125" s="222"/>
      <c r="SJT125" s="222"/>
      <c r="SJU125" s="222"/>
      <c r="SJV125" s="222"/>
      <c r="SJW125" s="222"/>
      <c r="SJX125" s="222"/>
      <c r="SJY125" s="222"/>
      <c r="SJZ125" s="222"/>
      <c r="SKA125" s="222"/>
      <c r="SKB125" s="222"/>
      <c r="SKC125" s="222"/>
      <c r="SKD125" s="222"/>
      <c r="SKE125" s="222"/>
      <c r="SKF125" s="222"/>
      <c r="SKG125" s="222"/>
      <c r="SKH125" s="222"/>
      <c r="SKI125" s="222"/>
      <c r="SKJ125" s="222"/>
      <c r="SKK125" s="222"/>
      <c r="SKL125" s="222"/>
      <c r="SKM125" s="222"/>
      <c r="SKN125" s="222"/>
      <c r="SKO125" s="222"/>
      <c r="SKP125" s="222"/>
      <c r="SKQ125" s="222"/>
      <c r="SKR125" s="222"/>
      <c r="SKS125" s="222"/>
      <c r="SKT125" s="222"/>
      <c r="SKU125" s="222"/>
      <c r="SKV125" s="222"/>
      <c r="SKW125" s="222"/>
      <c r="SKX125" s="222"/>
      <c r="SKY125" s="222"/>
      <c r="SKZ125" s="222"/>
      <c r="SLA125" s="222"/>
      <c r="SLB125" s="222"/>
      <c r="SLC125" s="222"/>
      <c r="SLD125" s="222"/>
      <c r="SLE125" s="222"/>
      <c r="SLF125" s="222"/>
      <c r="SLG125" s="222"/>
      <c r="SLH125" s="222"/>
      <c r="SLI125" s="222"/>
      <c r="SLJ125" s="222"/>
      <c r="SLK125" s="222"/>
      <c r="SLL125" s="222"/>
      <c r="SLM125" s="222"/>
      <c r="SLN125" s="222"/>
      <c r="SLO125" s="222"/>
      <c r="SLP125" s="222"/>
      <c r="SLQ125" s="222"/>
      <c r="SLR125" s="222"/>
      <c r="SLS125" s="222"/>
      <c r="SLT125" s="222"/>
      <c r="SLU125" s="222"/>
      <c r="SLV125" s="222"/>
      <c r="SLW125" s="222"/>
      <c r="SLX125" s="222"/>
      <c r="SLY125" s="222"/>
      <c r="SLZ125" s="222"/>
      <c r="SMA125" s="222"/>
      <c r="SMB125" s="222"/>
      <c r="SMC125" s="222"/>
      <c r="SMD125" s="222"/>
      <c r="SME125" s="222"/>
      <c r="SMF125" s="222"/>
      <c r="SMG125" s="222"/>
      <c r="SMH125" s="222"/>
      <c r="SMI125" s="222"/>
      <c r="SMJ125" s="222"/>
      <c r="SMK125" s="222"/>
      <c r="SML125" s="222"/>
      <c r="SMM125" s="222"/>
      <c r="SMN125" s="222"/>
      <c r="SMO125" s="222"/>
      <c r="SMP125" s="222"/>
      <c r="SMQ125" s="222"/>
      <c r="SMR125" s="222"/>
      <c r="SMS125" s="222"/>
      <c r="SMT125" s="222"/>
      <c r="SMU125" s="222"/>
      <c r="SMV125" s="222"/>
      <c r="SMW125" s="222"/>
      <c r="SMX125" s="222"/>
      <c r="SMY125" s="222"/>
      <c r="SMZ125" s="222"/>
      <c r="SNA125" s="222"/>
      <c r="SNB125" s="222"/>
      <c r="SNC125" s="222"/>
      <c r="SND125" s="222"/>
      <c r="SNE125" s="222"/>
      <c r="SNF125" s="222"/>
      <c r="SNG125" s="222"/>
      <c r="SNH125" s="222"/>
      <c r="SNI125" s="222"/>
      <c r="SNJ125" s="222"/>
      <c r="SNK125" s="222"/>
      <c r="SNL125" s="222"/>
      <c r="SNM125" s="222"/>
      <c r="SNN125" s="222"/>
      <c r="SNO125" s="222"/>
      <c r="SNP125" s="222"/>
      <c r="SNQ125" s="222"/>
      <c r="SNR125" s="222"/>
      <c r="SNS125" s="222"/>
      <c r="SNT125" s="222"/>
      <c r="SNU125" s="222"/>
      <c r="SNV125" s="222"/>
      <c r="SNW125" s="222"/>
      <c r="SNX125" s="222"/>
      <c r="SNY125" s="222"/>
      <c r="SNZ125" s="222"/>
      <c r="SOA125" s="222"/>
      <c r="SOB125" s="222"/>
      <c r="SOC125" s="222"/>
      <c r="SOD125" s="222"/>
      <c r="SOE125" s="222"/>
      <c r="SOF125" s="222"/>
      <c r="SOG125" s="222"/>
      <c r="SOH125" s="222"/>
      <c r="SOI125" s="222"/>
      <c r="SOJ125" s="222"/>
      <c r="SOK125" s="222"/>
      <c r="SOL125" s="222"/>
      <c r="SOM125" s="222"/>
      <c r="SON125" s="222"/>
      <c r="SOO125" s="222"/>
      <c r="SOP125" s="222"/>
      <c r="SOQ125" s="222"/>
      <c r="SOR125" s="222"/>
      <c r="SOS125" s="222"/>
      <c r="SOT125" s="222"/>
      <c r="SOU125" s="222"/>
      <c r="SOV125" s="222"/>
      <c r="SOW125" s="222"/>
      <c r="SOX125" s="222"/>
      <c r="SOY125" s="222"/>
      <c r="SOZ125" s="222"/>
      <c r="SPA125" s="222"/>
      <c r="SPB125" s="222"/>
      <c r="SPC125" s="222"/>
      <c r="SPD125" s="222"/>
      <c r="SPE125" s="222"/>
      <c r="SPF125" s="222"/>
      <c r="SPG125" s="222"/>
      <c r="SPH125" s="222"/>
      <c r="SPI125" s="222"/>
      <c r="SPJ125" s="222"/>
      <c r="SPK125" s="222"/>
      <c r="SPL125" s="222"/>
      <c r="SPM125" s="222"/>
      <c r="SPN125" s="222"/>
      <c r="SPO125" s="222"/>
      <c r="SPP125" s="222"/>
      <c r="SPQ125" s="222"/>
      <c r="SPR125" s="222"/>
      <c r="SPS125" s="222"/>
      <c r="SPT125" s="222"/>
      <c r="SPU125" s="222"/>
      <c r="SPV125" s="222"/>
      <c r="SPW125" s="222"/>
      <c r="SPX125" s="222"/>
      <c r="SPY125" s="222"/>
      <c r="SPZ125" s="222"/>
      <c r="SQA125" s="222"/>
      <c r="SQB125" s="222"/>
      <c r="SQC125" s="222"/>
      <c r="SQD125" s="222"/>
      <c r="SQE125" s="222"/>
      <c r="SQF125" s="222"/>
      <c r="SQG125" s="222"/>
      <c r="SQH125" s="222"/>
      <c r="SQI125" s="222"/>
      <c r="SQJ125" s="222"/>
      <c r="SQK125" s="222"/>
      <c r="SQL125" s="222"/>
      <c r="SQM125" s="222"/>
      <c r="SQN125" s="222"/>
      <c r="SQO125" s="222"/>
      <c r="SQP125" s="222"/>
      <c r="SQQ125" s="222"/>
      <c r="SQR125" s="222"/>
      <c r="SQS125" s="222"/>
      <c r="SQT125" s="222"/>
      <c r="SQU125" s="222"/>
      <c r="SQV125" s="222"/>
      <c r="SQW125" s="222"/>
      <c r="SQX125" s="222"/>
      <c r="SQY125" s="222"/>
      <c r="SQZ125" s="222"/>
      <c r="SRA125" s="222"/>
      <c r="SRB125" s="222"/>
      <c r="SRC125" s="222"/>
      <c r="SRD125" s="222"/>
      <c r="SRE125" s="222"/>
      <c r="SRF125" s="222"/>
      <c r="SRG125" s="222"/>
      <c r="SRH125" s="222"/>
      <c r="SRI125" s="222"/>
      <c r="SRJ125" s="222"/>
      <c r="SRK125" s="222"/>
      <c r="SRL125" s="222"/>
      <c r="SRM125" s="222"/>
      <c r="SRN125" s="222"/>
      <c r="SRO125" s="222"/>
      <c r="SRP125" s="222"/>
      <c r="SRQ125" s="222"/>
      <c r="SRR125" s="222"/>
      <c r="SRS125" s="222"/>
      <c r="SRT125" s="222"/>
      <c r="SRU125" s="222"/>
      <c r="SRV125" s="222"/>
      <c r="SRW125" s="222"/>
      <c r="SRX125" s="222"/>
      <c r="SRY125" s="222"/>
      <c r="SRZ125" s="222"/>
      <c r="SSA125" s="222"/>
      <c r="SSB125" s="222"/>
      <c r="SSC125" s="222"/>
      <c r="SSD125" s="222"/>
      <c r="SSE125" s="222"/>
      <c r="SSF125" s="222"/>
      <c r="SSG125" s="222"/>
      <c r="SSH125" s="222"/>
      <c r="SSI125" s="222"/>
      <c r="SSJ125" s="222"/>
      <c r="SSK125" s="222"/>
      <c r="SSL125" s="222"/>
      <c r="SSM125" s="222"/>
      <c r="SSN125" s="222"/>
      <c r="SSO125" s="222"/>
      <c r="SSP125" s="222"/>
      <c r="SSQ125" s="222"/>
      <c r="SSR125" s="222"/>
      <c r="SSS125" s="222"/>
      <c r="SST125" s="222"/>
      <c r="SSU125" s="222"/>
      <c r="SSV125" s="222"/>
      <c r="SSW125" s="222"/>
      <c r="SSX125" s="222"/>
      <c r="SSY125" s="222"/>
      <c r="SSZ125" s="222"/>
      <c r="STA125" s="222"/>
      <c r="STB125" s="222"/>
      <c r="STC125" s="222"/>
      <c r="STD125" s="222"/>
      <c r="STE125" s="222"/>
      <c r="STF125" s="222"/>
      <c r="STG125" s="222"/>
      <c r="STH125" s="222"/>
      <c r="STI125" s="222"/>
      <c r="STJ125" s="222"/>
      <c r="STK125" s="222"/>
      <c r="STL125" s="222"/>
      <c r="STM125" s="222"/>
      <c r="STN125" s="222"/>
      <c r="STO125" s="222"/>
      <c r="STP125" s="222"/>
      <c r="STQ125" s="222"/>
      <c r="STR125" s="222"/>
      <c r="STS125" s="222"/>
      <c r="STT125" s="222"/>
      <c r="STU125" s="222"/>
      <c r="STV125" s="222"/>
      <c r="STW125" s="222"/>
      <c r="STX125" s="222"/>
      <c r="STY125" s="222"/>
      <c r="STZ125" s="222"/>
      <c r="SUA125" s="222"/>
      <c r="SUB125" s="222"/>
      <c r="SUC125" s="222"/>
      <c r="SUD125" s="222"/>
      <c r="SUE125" s="222"/>
      <c r="SUF125" s="222"/>
      <c r="SUG125" s="222"/>
      <c r="SUH125" s="222"/>
      <c r="SUI125" s="222"/>
      <c r="SUJ125" s="222"/>
      <c r="SUK125" s="222"/>
      <c r="SUL125" s="222"/>
      <c r="SUM125" s="222"/>
      <c r="SUN125" s="222"/>
      <c r="SUO125" s="222"/>
      <c r="SUP125" s="222"/>
      <c r="SUQ125" s="222"/>
      <c r="SUR125" s="222"/>
      <c r="SUS125" s="222"/>
      <c r="SUT125" s="222"/>
      <c r="SUU125" s="222"/>
      <c r="SUV125" s="222"/>
      <c r="SUW125" s="222"/>
      <c r="SUX125" s="222"/>
      <c r="SUY125" s="222"/>
      <c r="SUZ125" s="222"/>
      <c r="SVA125" s="222"/>
      <c r="SVB125" s="222"/>
      <c r="SVC125" s="222"/>
      <c r="SVD125" s="222"/>
      <c r="SVE125" s="222"/>
      <c r="SVF125" s="222"/>
      <c r="SVG125" s="222"/>
      <c r="SVH125" s="222"/>
      <c r="SVI125" s="222"/>
      <c r="SVJ125" s="222"/>
      <c r="SVK125" s="222"/>
      <c r="SVL125" s="222"/>
      <c r="SVM125" s="222"/>
      <c r="SVN125" s="222"/>
      <c r="SVO125" s="222"/>
      <c r="SVP125" s="222"/>
      <c r="SVQ125" s="222"/>
      <c r="SVR125" s="222"/>
      <c r="SVS125" s="222"/>
      <c r="SVT125" s="222"/>
      <c r="SVU125" s="222"/>
      <c r="SVV125" s="222"/>
      <c r="SVW125" s="222"/>
      <c r="SVX125" s="222"/>
      <c r="SVY125" s="222"/>
      <c r="SVZ125" s="222"/>
      <c r="SWA125" s="222"/>
      <c r="SWB125" s="222"/>
      <c r="SWC125" s="222"/>
      <c r="SWD125" s="222"/>
      <c r="SWE125" s="222"/>
      <c r="SWF125" s="222"/>
      <c r="SWG125" s="222"/>
      <c r="SWH125" s="222"/>
      <c r="SWI125" s="222"/>
      <c r="SWJ125" s="222"/>
      <c r="SWK125" s="222"/>
      <c r="SWL125" s="222"/>
      <c r="SWM125" s="222"/>
      <c r="SWN125" s="222"/>
      <c r="SWO125" s="222"/>
      <c r="SWP125" s="222"/>
      <c r="SWQ125" s="222"/>
      <c r="SWR125" s="222"/>
      <c r="SWS125" s="222"/>
      <c r="SWT125" s="222"/>
      <c r="SWU125" s="222"/>
      <c r="SWV125" s="222"/>
      <c r="SWW125" s="222"/>
      <c r="SWX125" s="222"/>
      <c r="SWY125" s="222"/>
      <c r="SWZ125" s="222"/>
      <c r="SXA125" s="222"/>
      <c r="SXB125" s="222"/>
      <c r="SXC125" s="222"/>
      <c r="SXD125" s="222"/>
      <c r="SXE125" s="222"/>
      <c r="SXF125" s="222"/>
      <c r="SXG125" s="222"/>
      <c r="SXH125" s="222"/>
      <c r="SXI125" s="222"/>
      <c r="SXJ125" s="222"/>
      <c r="SXK125" s="222"/>
      <c r="SXL125" s="222"/>
      <c r="SXM125" s="222"/>
      <c r="SXN125" s="222"/>
      <c r="SXO125" s="222"/>
      <c r="SXP125" s="222"/>
      <c r="SXQ125" s="222"/>
      <c r="SXR125" s="222"/>
      <c r="SXS125" s="222"/>
      <c r="SXT125" s="222"/>
      <c r="SXU125" s="222"/>
      <c r="SXV125" s="222"/>
      <c r="SXW125" s="222"/>
      <c r="SXX125" s="222"/>
      <c r="SXY125" s="222"/>
      <c r="SXZ125" s="222"/>
      <c r="SYA125" s="222"/>
      <c r="SYB125" s="222"/>
      <c r="SYC125" s="222"/>
      <c r="SYD125" s="222"/>
      <c r="SYE125" s="222"/>
      <c r="SYF125" s="222"/>
      <c r="SYG125" s="222"/>
      <c r="SYH125" s="222"/>
      <c r="SYI125" s="222"/>
      <c r="SYJ125" s="222"/>
      <c r="SYK125" s="222"/>
      <c r="SYL125" s="222"/>
      <c r="SYM125" s="222"/>
      <c r="SYN125" s="222"/>
      <c r="SYO125" s="222"/>
      <c r="SYP125" s="222"/>
      <c r="SYQ125" s="222"/>
      <c r="SYR125" s="222"/>
      <c r="SYS125" s="222"/>
      <c r="SYT125" s="222"/>
      <c r="SYU125" s="222"/>
      <c r="SYV125" s="222"/>
      <c r="SYW125" s="222"/>
      <c r="SYX125" s="222"/>
      <c r="SYY125" s="222"/>
      <c r="SYZ125" s="222"/>
      <c r="SZA125" s="222"/>
      <c r="SZB125" s="222"/>
      <c r="SZC125" s="222"/>
      <c r="SZD125" s="222"/>
      <c r="SZE125" s="222"/>
      <c r="SZF125" s="222"/>
      <c r="SZG125" s="222"/>
      <c r="SZH125" s="222"/>
      <c r="SZI125" s="222"/>
      <c r="SZJ125" s="222"/>
      <c r="SZK125" s="222"/>
      <c r="SZL125" s="222"/>
      <c r="SZM125" s="222"/>
      <c r="SZN125" s="222"/>
      <c r="SZO125" s="222"/>
      <c r="SZP125" s="222"/>
      <c r="SZQ125" s="222"/>
      <c r="SZR125" s="222"/>
      <c r="SZS125" s="222"/>
      <c r="SZT125" s="222"/>
      <c r="SZU125" s="222"/>
      <c r="SZV125" s="222"/>
      <c r="SZW125" s="222"/>
      <c r="SZX125" s="222"/>
      <c r="SZY125" s="222"/>
      <c r="SZZ125" s="222"/>
      <c r="TAA125" s="222"/>
      <c r="TAB125" s="222"/>
      <c r="TAC125" s="222"/>
      <c r="TAD125" s="222"/>
      <c r="TAE125" s="222"/>
      <c r="TAF125" s="222"/>
      <c r="TAG125" s="222"/>
      <c r="TAH125" s="222"/>
      <c r="TAI125" s="222"/>
      <c r="TAJ125" s="222"/>
      <c r="TAK125" s="222"/>
      <c r="TAL125" s="222"/>
      <c r="TAM125" s="222"/>
      <c r="TAN125" s="222"/>
      <c r="TAO125" s="222"/>
      <c r="TAP125" s="222"/>
      <c r="TAQ125" s="222"/>
      <c r="TAR125" s="222"/>
      <c r="TAS125" s="222"/>
      <c r="TAT125" s="222"/>
      <c r="TAU125" s="222"/>
      <c r="TAV125" s="222"/>
      <c r="TAW125" s="222"/>
      <c r="TAX125" s="222"/>
      <c r="TAY125" s="222"/>
      <c r="TAZ125" s="222"/>
      <c r="TBA125" s="222"/>
      <c r="TBB125" s="222"/>
      <c r="TBC125" s="222"/>
      <c r="TBD125" s="222"/>
      <c r="TBE125" s="222"/>
      <c r="TBF125" s="222"/>
      <c r="TBG125" s="222"/>
      <c r="TBH125" s="222"/>
      <c r="TBI125" s="222"/>
      <c r="TBJ125" s="222"/>
      <c r="TBK125" s="222"/>
      <c r="TBL125" s="222"/>
      <c r="TBM125" s="222"/>
      <c r="TBN125" s="222"/>
      <c r="TBO125" s="222"/>
      <c r="TBP125" s="222"/>
      <c r="TBQ125" s="222"/>
      <c r="TBR125" s="222"/>
      <c r="TBS125" s="222"/>
      <c r="TBT125" s="222"/>
      <c r="TBU125" s="222"/>
      <c r="TBV125" s="222"/>
      <c r="TBW125" s="222"/>
      <c r="TBX125" s="222"/>
      <c r="TBY125" s="222"/>
      <c r="TBZ125" s="222"/>
      <c r="TCA125" s="222"/>
      <c r="TCB125" s="222"/>
      <c r="TCC125" s="222"/>
      <c r="TCD125" s="222"/>
      <c r="TCE125" s="222"/>
      <c r="TCF125" s="222"/>
      <c r="TCG125" s="222"/>
      <c r="TCH125" s="222"/>
      <c r="TCI125" s="222"/>
      <c r="TCJ125" s="222"/>
      <c r="TCK125" s="222"/>
      <c r="TCL125" s="222"/>
      <c r="TCM125" s="222"/>
      <c r="TCN125" s="222"/>
      <c r="TCO125" s="222"/>
      <c r="TCP125" s="222"/>
      <c r="TCQ125" s="222"/>
      <c r="TCR125" s="222"/>
      <c r="TCS125" s="222"/>
      <c r="TCT125" s="222"/>
      <c r="TCU125" s="222"/>
      <c r="TCV125" s="222"/>
      <c r="TCW125" s="222"/>
      <c r="TCX125" s="222"/>
      <c r="TCY125" s="222"/>
      <c r="TCZ125" s="222"/>
      <c r="TDA125" s="222"/>
      <c r="TDB125" s="222"/>
      <c r="TDC125" s="222"/>
      <c r="TDD125" s="222"/>
      <c r="TDE125" s="222"/>
      <c r="TDF125" s="222"/>
      <c r="TDG125" s="222"/>
      <c r="TDH125" s="222"/>
      <c r="TDI125" s="222"/>
      <c r="TDJ125" s="222"/>
      <c r="TDK125" s="222"/>
      <c r="TDL125" s="222"/>
      <c r="TDM125" s="222"/>
      <c r="TDN125" s="222"/>
      <c r="TDO125" s="222"/>
      <c r="TDP125" s="222"/>
      <c r="TDQ125" s="222"/>
      <c r="TDR125" s="222"/>
      <c r="TDS125" s="222"/>
      <c r="TDT125" s="222"/>
      <c r="TDU125" s="222"/>
      <c r="TDV125" s="222"/>
      <c r="TDW125" s="222"/>
      <c r="TDX125" s="222"/>
      <c r="TDY125" s="222"/>
      <c r="TDZ125" s="222"/>
      <c r="TEA125" s="222"/>
      <c r="TEB125" s="222"/>
      <c r="TEC125" s="222"/>
      <c r="TED125" s="222"/>
      <c r="TEE125" s="222"/>
      <c r="TEF125" s="222"/>
      <c r="TEG125" s="222"/>
      <c r="TEH125" s="222"/>
      <c r="TEI125" s="222"/>
      <c r="TEJ125" s="222"/>
      <c r="TEK125" s="222"/>
      <c r="TEL125" s="222"/>
      <c r="TEM125" s="222"/>
      <c r="TEN125" s="222"/>
      <c r="TEO125" s="222"/>
      <c r="TEP125" s="222"/>
      <c r="TEQ125" s="222"/>
      <c r="TER125" s="222"/>
      <c r="TES125" s="222"/>
      <c r="TET125" s="222"/>
      <c r="TEU125" s="222"/>
      <c r="TEV125" s="222"/>
      <c r="TEW125" s="222"/>
      <c r="TEX125" s="222"/>
      <c r="TEY125" s="222"/>
      <c r="TEZ125" s="222"/>
      <c r="TFA125" s="222"/>
      <c r="TFB125" s="222"/>
      <c r="TFC125" s="222"/>
      <c r="TFD125" s="222"/>
      <c r="TFE125" s="222"/>
      <c r="TFF125" s="222"/>
      <c r="TFG125" s="222"/>
      <c r="TFH125" s="222"/>
      <c r="TFI125" s="222"/>
      <c r="TFJ125" s="222"/>
      <c r="TFK125" s="222"/>
      <c r="TFL125" s="222"/>
      <c r="TFM125" s="222"/>
      <c r="TFN125" s="222"/>
      <c r="TFO125" s="222"/>
      <c r="TFP125" s="222"/>
      <c r="TFQ125" s="222"/>
      <c r="TFR125" s="222"/>
      <c r="TFS125" s="222"/>
      <c r="TFT125" s="222"/>
      <c r="TFU125" s="222"/>
      <c r="TFV125" s="222"/>
      <c r="TFW125" s="222"/>
      <c r="TFX125" s="222"/>
      <c r="TFY125" s="222"/>
      <c r="TFZ125" s="222"/>
      <c r="TGA125" s="222"/>
      <c r="TGB125" s="222"/>
      <c r="TGC125" s="222"/>
      <c r="TGD125" s="222"/>
      <c r="TGE125" s="222"/>
      <c r="TGF125" s="222"/>
      <c r="TGG125" s="222"/>
      <c r="TGH125" s="222"/>
      <c r="TGI125" s="222"/>
      <c r="TGJ125" s="222"/>
      <c r="TGK125" s="222"/>
      <c r="TGL125" s="222"/>
      <c r="TGM125" s="222"/>
      <c r="TGN125" s="222"/>
      <c r="TGO125" s="222"/>
      <c r="TGP125" s="222"/>
      <c r="TGQ125" s="222"/>
      <c r="TGR125" s="222"/>
      <c r="TGS125" s="222"/>
      <c r="TGT125" s="222"/>
      <c r="TGU125" s="222"/>
      <c r="TGV125" s="222"/>
      <c r="TGW125" s="222"/>
      <c r="TGX125" s="222"/>
      <c r="TGY125" s="222"/>
      <c r="TGZ125" s="222"/>
      <c r="THA125" s="222"/>
      <c r="THB125" s="222"/>
      <c r="THC125" s="222"/>
      <c r="THD125" s="222"/>
      <c r="THE125" s="222"/>
      <c r="THF125" s="222"/>
      <c r="THG125" s="222"/>
      <c r="THH125" s="222"/>
      <c r="THI125" s="222"/>
      <c r="THJ125" s="222"/>
      <c r="THK125" s="222"/>
      <c r="THL125" s="222"/>
      <c r="THM125" s="222"/>
      <c r="THN125" s="222"/>
      <c r="THO125" s="222"/>
      <c r="THP125" s="222"/>
      <c r="THQ125" s="222"/>
      <c r="THR125" s="222"/>
      <c r="THS125" s="222"/>
      <c r="THT125" s="222"/>
      <c r="THU125" s="222"/>
      <c r="THV125" s="222"/>
      <c r="THW125" s="222"/>
      <c r="THX125" s="222"/>
      <c r="THY125" s="222"/>
      <c r="THZ125" s="222"/>
      <c r="TIA125" s="222"/>
      <c r="TIB125" s="222"/>
      <c r="TIC125" s="222"/>
      <c r="TID125" s="222"/>
      <c r="TIE125" s="222"/>
      <c r="TIF125" s="222"/>
      <c r="TIG125" s="222"/>
      <c r="TIH125" s="222"/>
      <c r="TII125" s="222"/>
      <c r="TIJ125" s="222"/>
      <c r="TIK125" s="222"/>
      <c r="TIL125" s="222"/>
      <c r="TIM125" s="222"/>
      <c r="TIN125" s="222"/>
      <c r="TIO125" s="222"/>
      <c r="TIP125" s="222"/>
      <c r="TIQ125" s="222"/>
      <c r="TIR125" s="222"/>
      <c r="TIS125" s="222"/>
      <c r="TIT125" s="222"/>
      <c r="TIU125" s="222"/>
      <c r="TIV125" s="222"/>
      <c r="TIW125" s="222"/>
      <c r="TIX125" s="222"/>
      <c r="TIY125" s="222"/>
      <c r="TIZ125" s="222"/>
      <c r="TJA125" s="222"/>
      <c r="TJB125" s="222"/>
      <c r="TJC125" s="222"/>
      <c r="TJD125" s="222"/>
      <c r="TJE125" s="222"/>
      <c r="TJF125" s="222"/>
      <c r="TJG125" s="222"/>
      <c r="TJH125" s="222"/>
      <c r="TJI125" s="222"/>
      <c r="TJJ125" s="222"/>
      <c r="TJK125" s="222"/>
      <c r="TJL125" s="222"/>
      <c r="TJM125" s="222"/>
      <c r="TJN125" s="222"/>
      <c r="TJO125" s="222"/>
      <c r="TJP125" s="222"/>
      <c r="TJQ125" s="222"/>
      <c r="TJR125" s="222"/>
      <c r="TJS125" s="222"/>
      <c r="TJT125" s="222"/>
      <c r="TJU125" s="222"/>
      <c r="TJV125" s="222"/>
      <c r="TJW125" s="222"/>
      <c r="TJX125" s="222"/>
      <c r="TJY125" s="222"/>
      <c r="TJZ125" s="222"/>
      <c r="TKA125" s="222"/>
      <c r="TKB125" s="222"/>
      <c r="TKC125" s="222"/>
      <c r="TKD125" s="222"/>
      <c r="TKE125" s="222"/>
      <c r="TKF125" s="222"/>
      <c r="TKG125" s="222"/>
      <c r="TKH125" s="222"/>
      <c r="TKI125" s="222"/>
      <c r="TKJ125" s="222"/>
      <c r="TKK125" s="222"/>
      <c r="TKL125" s="222"/>
      <c r="TKM125" s="222"/>
      <c r="TKN125" s="222"/>
      <c r="TKO125" s="222"/>
      <c r="TKP125" s="222"/>
      <c r="TKQ125" s="222"/>
      <c r="TKR125" s="222"/>
      <c r="TKS125" s="222"/>
      <c r="TKT125" s="222"/>
      <c r="TKU125" s="222"/>
      <c r="TKV125" s="222"/>
      <c r="TKW125" s="222"/>
      <c r="TKX125" s="222"/>
      <c r="TKY125" s="222"/>
      <c r="TKZ125" s="222"/>
      <c r="TLA125" s="222"/>
      <c r="TLB125" s="222"/>
      <c r="TLC125" s="222"/>
      <c r="TLD125" s="222"/>
      <c r="TLE125" s="222"/>
      <c r="TLF125" s="222"/>
      <c r="TLG125" s="222"/>
      <c r="TLH125" s="222"/>
      <c r="TLI125" s="222"/>
      <c r="TLJ125" s="222"/>
      <c r="TLK125" s="222"/>
      <c r="TLL125" s="222"/>
      <c r="TLM125" s="222"/>
      <c r="TLN125" s="222"/>
      <c r="TLO125" s="222"/>
      <c r="TLP125" s="222"/>
      <c r="TLQ125" s="222"/>
      <c r="TLR125" s="222"/>
      <c r="TLS125" s="222"/>
      <c r="TLT125" s="222"/>
      <c r="TLU125" s="222"/>
      <c r="TLV125" s="222"/>
      <c r="TLW125" s="222"/>
      <c r="TLX125" s="222"/>
      <c r="TLY125" s="222"/>
      <c r="TLZ125" s="222"/>
      <c r="TMA125" s="222"/>
      <c r="TMB125" s="222"/>
      <c r="TMC125" s="222"/>
      <c r="TMD125" s="222"/>
      <c r="TME125" s="222"/>
      <c r="TMF125" s="222"/>
      <c r="TMG125" s="222"/>
      <c r="TMH125" s="222"/>
      <c r="TMI125" s="222"/>
      <c r="TMJ125" s="222"/>
      <c r="TMK125" s="222"/>
      <c r="TML125" s="222"/>
      <c r="TMM125" s="222"/>
      <c r="TMN125" s="222"/>
      <c r="TMO125" s="222"/>
      <c r="TMP125" s="222"/>
      <c r="TMQ125" s="222"/>
      <c r="TMR125" s="222"/>
      <c r="TMS125" s="222"/>
      <c r="TMT125" s="222"/>
      <c r="TMU125" s="222"/>
      <c r="TMV125" s="222"/>
      <c r="TMW125" s="222"/>
      <c r="TMX125" s="222"/>
      <c r="TMY125" s="222"/>
      <c r="TMZ125" s="222"/>
      <c r="TNA125" s="222"/>
      <c r="TNB125" s="222"/>
      <c r="TNC125" s="222"/>
      <c r="TND125" s="222"/>
      <c r="TNE125" s="222"/>
      <c r="TNF125" s="222"/>
      <c r="TNG125" s="222"/>
      <c r="TNH125" s="222"/>
      <c r="TNI125" s="222"/>
      <c r="TNJ125" s="222"/>
      <c r="TNK125" s="222"/>
      <c r="TNL125" s="222"/>
      <c r="TNM125" s="222"/>
      <c r="TNN125" s="222"/>
      <c r="TNO125" s="222"/>
      <c r="TNP125" s="222"/>
      <c r="TNQ125" s="222"/>
      <c r="TNR125" s="222"/>
      <c r="TNS125" s="222"/>
      <c r="TNT125" s="222"/>
      <c r="TNU125" s="222"/>
      <c r="TNV125" s="222"/>
      <c r="TNW125" s="222"/>
      <c r="TNX125" s="222"/>
      <c r="TNY125" s="222"/>
      <c r="TNZ125" s="222"/>
      <c r="TOA125" s="222"/>
      <c r="TOB125" s="222"/>
      <c r="TOC125" s="222"/>
      <c r="TOD125" s="222"/>
      <c r="TOE125" s="222"/>
      <c r="TOF125" s="222"/>
      <c r="TOG125" s="222"/>
      <c r="TOH125" s="222"/>
      <c r="TOI125" s="222"/>
      <c r="TOJ125" s="222"/>
      <c r="TOK125" s="222"/>
      <c r="TOL125" s="222"/>
      <c r="TOM125" s="222"/>
      <c r="TON125" s="222"/>
      <c r="TOO125" s="222"/>
      <c r="TOP125" s="222"/>
      <c r="TOQ125" s="222"/>
      <c r="TOR125" s="222"/>
      <c r="TOS125" s="222"/>
      <c r="TOT125" s="222"/>
      <c r="TOU125" s="222"/>
      <c r="TOV125" s="222"/>
      <c r="TOW125" s="222"/>
      <c r="TOX125" s="222"/>
      <c r="TOY125" s="222"/>
      <c r="TOZ125" s="222"/>
      <c r="TPA125" s="222"/>
      <c r="TPB125" s="222"/>
      <c r="TPC125" s="222"/>
      <c r="TPD125" s="222"/>
      <c r="TPE125" s="222"/>
      <c r="TPF125" s="222"/>
      <c r="TPG125" s="222"/>
      <c r="TPH125" s="222"/>
      <c r="TPI125" s="222"/>
      <c r="TPJ125" s="222"/>
      <c r="TPK125" s="222"/>
      <c r="TPL125" s="222"/>
      <c r="TPM125" s="222"/>
      <c r="TPN125" s="222"/>
      <c r="TPO125" s="222"/>
      <c r="TPP125" s="222"/>
      <c r="TPQ125" s="222"/>
      <c r="TPR125" s="222"/>
      <c r="TPS125" s="222"/>
      <c r="TPT125" s="222"/>
      <c r="TPU125" s="222"/>
      <c r="TPV125" s="222"/>
      <c r="TPW125" s="222"/>
      <c r="TPX125" s="222"/>
      <c r="TPY125" s="222"/>
      <c r="TPZ125" s="222"/>
      <c r="TQA125" s="222"/>
      <c r="TQB125" s="222"/>
      <c r="TQC125" s="222"/>
      <c r="TQD125" s="222"/>
      <c r="TQE125" s="222"/>
      <c r="TQF125" s="222"/>
      <c r="TQG125" s="222"/>
      <c r="TQH125" s="222"/>
      <c r="TQI125" s="222"/>
      <c r="TQJ125" s="222"/>
      <c r="TQK125" s="222"/>
      <c r="TQL125" s="222"/>
      <c r="TQM125" s="222"/>
      <c r="TQN125" s="222"/>
      <c r="TQO125" s="222"/>
      <c r="TQP125" s="222"/>
      <c r="TQQ125" s="222"/>
      <c r="TQR125" s="222"/>
      <c r="TQS125" s="222"/>
      <c r="TQT125" s="222"/>
      <c r="TQU125" s="222"/>
      <c r="TQV125" s="222"/>
      <c r="TQW125" s="222"/>
      <c r="TQX125" s="222"/>
      <c r="TQY125" s="222"/>
      <c r="TQZ125" s="222"/>
      <c r="TRA125" s="222"/>
      <c r="TRB125" s="222"/>
      <c r="TRC125" s="222"/>
      <c r="TRD125" s="222"/>
      <c r="TRE125" s="222"/>
      <c r="TRF125" s="222"/>
      <c r="TRG125" s="222"/>
      <c r="TRH125" s="222"/>
      <c r="TRI125" s="222"/>
      <c r="TRJ125" s="222"/>
      <c r="TRK125" s="222"/>
      <c r="TRL125" s="222"/>
      <c r="TRM125" s="222"/>
      <c r="TRN125" s="222"/>
      <c r="TRO125" s="222"/>
      <c r="TRP125" s="222"/>
      <c r="TRQ125" s="222"/>
      <c r="TRR125" s="222"/>
      <c r="TRS125" s="222"/>
      <c r="TRT125" s="222"/>
      <c r="TRU125" s="222"/>
      <c r="TRV125" s="222"/>
      <c r="TRW125" s="222"/>
      <c r="TRX125" s="222"/>
      <c r="TRY125" s="222"/>
      <c r="TRZ125" s="222"/>
      <c r="TSA125" s="222"/>
      <c r="TSB125" s="222"/>
      <c r="TSC125" s="222"/>
      <c r="TSD125" s="222"/>
      <c r="TSE125" s="222"/>
      <c r="TSF125" s="222"/>
      <c r="TSG125" s="222"/>
      <c r="TSH125" s="222"/>
      <c r="TSI125" s="222"/>
      <c r="TSJ125" s="222"/>
      <c r="TSK125" s="222"/>
      <c r="TSL125" s="222"/>
      <c r="TSM125" s="222"/>
      <c r="TSN125" s="222"/>
      <c r="TSO125" s="222"/>
      <c r="TSP125" s="222"/>
      <c r="TSQ125" s="222"/>
      <c r="TSR125" s="222"/>
      <c r="TSS125" s="222"/>
      <c r="TST125" s="222"/>
      <c r="TSU125" s="222"/>
      <c r="TSV125" s="222"/>
      <c r="TSW125" s="222"/>
      <c r="TSX125" s="222"/>
      <c r="TSY125" s="222"/>
      <c r="TSZ125" s="222"/>
      <c r="TTA125" s="222"/>
      <c r="TTB125" s="222"/>
      <c r="TTC125" s="222"/>
      <c r="TTD125" s="222"/>
      <c r="TTE125" s="222"/>
      <c r="TTF125" s="222"/>
      <c r="TTG125" s="222"/>
      <c r="TTH125" s="222"/>
      <c r="TTI125" s="222"/>
      <c r="TTJ125" s="222"/>
      <c r="TTK125" s="222"/>
      <c r="TTL125" s="222"/>
      <c r="TTM125" s="222"/>
      <c r="TTN125" s="222"/>
      <c r="TTO125" s="222"/>
      <c r="TTP125" s="222"/>
      <c r="TTQ125" s="222"/>
      <c r="TTR125" s="222"/>
      <c r="TTS125" s="222"/>
      <c r="TTT125" s="222"/>
      <c r="TTU125" s="222"/>
      <c r="TTV125" s="222"/>
      <c r="TTW125" s="222"/>
      <c r="TTX125" s="222"/>
      <c r="TTY125" s="222"/>
      <c r="TTZ125" s="222"/>
      <c r="TUA125" s="222"/>
      <c r="TUB125" s="222"/>
      <c r="TUC125" s="222"/>
      <c r="TUD125" s="222"/>
      <c r="TUE125" s="222"/>
      <c r="TUF125" s="222"/>
      <c r="TUG125" s="222"/>
      <c r="TUH125" s="222"/>
      <c r="TUI125" s="222"/>
      <c r="TUJ125" s="222"/>
      <c r="TUK125" s="222"/>
      <c r="TUL125" s="222"/>
      <c r="TUM125" s="222"/>
      <c r="TUN125" s="222"/>
      <c r="TUO125" s="222"/>
      <c r="TUP125" s="222"/>
      <c r="TUQ125" s="222"/>
      <c r="TUR125" s="222"/>
      <c r="TUS125" s="222"/>
      <c r="TUT125" s="222"/>
      <c r="TUU125" s="222"/>
      <c r="TUV125" s="222"/>
      <c r="TUW125" s="222"/>
      <c r="TUX125" s="222"/>
      <c r="TUY125" s="222"/>
      <c r="TUZ125" s="222"/>
      <c r="TVA125" s="222"/>
      <c r="TVB125" s="222"/>
      <c r="TVC125" s="222"/>
      <c r="TVD125" s="222"/>
      <c r="TVE125" s="222"/>
      <c r="TVF125" s="222"/>
      <c r="TVG125" s="222"/>
      <c r="TVH125" s="222"/>
      <c r="TVI125" s="222"/>
      <c r="TVJ125" s="222"/>
      <c r="TVK125" s="222"/>
      <c r="TVL125" s="222"/>
      <c r="TVM125" s="222"/>
      <c r="TVN125" s="222"/>
      <c r="TVO125" s="222"/>
      <c r="TVP125" s="222"/>
      <c r="TVQ125" s="222"/>
      <c r="TVR125" s="222"/>
      <c r="TVS125" s="222"/>
      <c r="TVT125" s="222"/>
      <c r="TVU125" s="222"/>
      <c r="TVV125" s="222"/>
      <c r="TVW125" s="222"/>
      <c r="TVX125" s="222"/>
      <c r="TVY125" s="222"/>
      <c r="TVZ125" s="222"/>
      <c r="TWA125" s="222"/>
      <c r="TWB125" s="222"/>
      <c r="TWC125" s="222"/>
      <c r="TWD125" s="222"/>
      <c r="TWE125" s="222"/>
      <c r="TWF125" s="222"/>
      <c r="TWG125" s="222"/>
      <c r="TWH125" s="222"/>
      <c r="TWI125" s="222"/>
      <c r="TWJ125" s="222"/>
      <c r="TWK125" s="222"/>
      <c r="TWL125" s="222"/>
      <c r="TWM125" s="222"/>
      <c r="TWN125" s="222"/>
      <c r="TWO125" s="222"/>
      <c r="TWP125" s="222"/>
      <c r="TWQ125" s="222"/>
      <c r="TWR125" s="222"/>
      <c r="TWS125" s="222"/>
      <c r="TWT125" s="222"/>
      <c r="TWU125" s="222"/>
      <c r="TWV125" s="222"/>
      <c r="TWW125" s="222"/>
      <c r="TWX125" s="222"/>
      <c r="TWY125" s="222"/>
      <c r="TWZ125" s="222"/>
      <c r="TXA125" s="222"/>
      <c r="TXB125" s="222"/>
      <c r="TXC125" s="222"/>
      <c r="TXD125" s="222"/>
      <c r="TXE125" s="222"/>
      <c r="TXF125" s="222"/>
      <c r="TXG125" s="222"/>
      <c r="TXH125" s="222"/>
      <c r="TXI125" s="222"/>
      <c r="TXJ125" s="222"/>
      <c r="TXK125" s="222"/>
      <c r="TXL125" s="222"/>
      <c r="TXM125" s="222"/>
      <c r="TXN125" s="222"/>
      <c r="TXO125" s="222"/>
      <c r="TXP125" s="222"/>
      <c r="TXQ125" s="222"/>
      <c r="TXR125" s="222"/>
      <c r="TXS125" s="222"/>
      <c r="TXT125" s="222"/>
      <c r="TXU125" s="222"/>
      <c r="TXV125" s="222"/>
      <c r="TXW125" s="222"/>
      <c r="TXX125" s="222"/>
      <c r="TXY125" s="222"/>
      <c r="TXZ125" s="222"/>
      <c r="TYA125" s="222"/>
      <c r="TYB125" s="222"/>
      <c r="TYC125" s="222"/>
      <c r="TYD125" s="222"/>
      <c r="TYE125" s="222"/>
      <c r="TYF125" s="222"/>
      <c r="TYG125" s="222"/>
      <c r="TYH125" s="222"/>
      <c r="TYI125" s="222"/>
      <c r="TYJ125" s="222"/>
      <c r="TYK125" s="222"/>
      <c r="TYL125" s="222"/>
      <c r="TYM125" s="222"/>
      <c r="TYN125" s="222"/>
      <c r="TYO125" s="222"/>
      <c r="TYP125" s="222"/>
      <c r="TYQ125" s="222"/>
      <c r="TYR125" s="222"/>
      <c r="TYS125" s="222"/>
      <c r="TYT125" s="222"/>
      <c r="TYU125" s="222"/>
      <c r="TYV125" s="222"/>
      <c r="TYW125" s="222"/>
      <c r="TYX125" s="222"/>
      <c r="TYY125" s="222"/>
      <c r="TYZ125" s="222"/>
      <c r="TZA125" s="222"/>
      <c r="TZB125" s="222"/>
      <c r="TZC125" s="222"/>
      <c r="TZD125" s="222"/>
      <c r="TZE125" s="222"/>
      <c r="TZF125" s="222"/>
      <c r="TZG125" s="222"/>
      <c r="TZH125" s="222"/>
      <c r="TZI125" s="222"/>
      <c r="TZJ125" s="222"/>
      <c r="TZK125" s="222"/>
      <c r="TZL125" s="222"/>
      <c r="TZM125" s="222"/>
      <c r="TZN125" s="222"/>
      <c r="TZO125" s="222"/>
      <c r="TZP125" s="222"/>
      <c r="TZQ125" s="222"/>
      <c r="TZR125" s="222"/>
      <c r="TZS125" s="222"/>
      <c r="TZT125" s="222"/>
      <c r="TZU125" s="222"/>
      <c r="TZV125" s="222"/>
      <c r="TZW125" s="222"/>
      <c r="TZX125" s="222"/>
      <c r="TZY125" s="222"/>
      <c r="TZZ125" s="222"/>
      <c r="UAA125" s="222"/>
      <c r="UAB125" s="222"/>
      <c r="UAC125" s="222"/>
      <c r="UAD125" s="222"/>
      <c r="UAE125" s="222"/>
      <c r="UAF125" s="222"/>
      <c r="UAG125" s="222"/>
      <c r="UAH125" s="222"/>
      <c r="UAI125" s="222"/>
      <c r="UAJ125" s="222"/>
      <c r="UAK125" s="222"/>
      <c r="UAL125" s="222"/>
      <c r="UAM125" s="222"/>
      <c r="UAN125" s="222"/>
      <c r="UAO125" s="222"/>
      <c r="UAP125" s="222"/>
      <c r="UAQ125" s="222"/>
      <c r="UAR125" s="222"/>
      <c r="UAS125" s="222"/>
      <c r="UAT125" s="222"/>
      <c r="UAU125" s="222"/>
      <c r="UAV125" s="222"/>
      <c r="UAW125" s="222"/>
      <c r="UAX125" s="222"/>
      <c r="UAY125" s="222"/>
      <c r="UAZ125" s="222"/>
      <c r="UBA125" s="222"/>
      <c r="UBB125" s="222"/>
      <c r="UBC125" s="222"/>
      <c r="UBD125" s="222"/>
      <c r="UBE125" s="222"/>
      <c r="UBF125" s="222"/>
      <c r="UBG125" s="222"/>
      <c r="UBH125" s="222"/>
      <c r="UBI125" s="222"/>
      <c r="UBJ125" s="222"/>
      <c r="UBK125" s="222"/>
      <c r="UBL125" s="222"/>
      <c r="UBM125" s="222"/>
      <c r="UBN125" s="222"/>
      <c r="UBO125" s="222"/>
      <c r="UBP125" s="222"/>
      <c r="UBQ125" s="222"/>
      <c r="UBR125" s="222"/>
      <c r="UBS125" s="222"/>
      <c r="UBT125" s="222"/>
      <c r="UBU125" s="222"/>
      <c r="UBV125" s="222"/>
      <c r="UBW125" s="222"/>
      <c r="UBX125" s="222"/>
      <c r="UBY125" s="222"/>
      <c r="UBZ125" s="222"/>
      <c r="UCA125" s="222"/>
      <c r="UCB125" s="222"/>
      <c r="UCC125" s="222"/>
      <c r="UCD125" s="222"/>
      <c r="UCE125" s="222"/>
      <c r="UCF125" s="222"/>
      <c r="UCG125" s="222"/>
      <c r="UCH125" s="222"/>
      <c r="UCI125" s="222"/>
      <c r="UCJ125" s="222"/>
      <c r="UCK125" s="222"/>
      <c r="UCL125" s="222"/>
      <c r="UCM125" s="222"/>
      <c r="UCN125" s="222"/>
      <c r="UCO125" s="222"/>
      <c r="UCP125" s="222"/>
      <c r="UCQ125" s="222"/>
      <c r="UCR125" s="222"/>
      <c r="UCS125" s="222"/>
      <c r="UCT125" s="222"/>
      <c r="UCU125" s="222"/>
      <c r="UCV125" s="222"/>
      <c r="UCW125" s="222"/>
      <c r="UCX125" s="222"/>
      <c r="UCY125" s="222"/>
      <c r="UCZ125" s="222"/>
      <c r="UDA125" s="222"/>
      <c r="UDB125" s="222"/>
      <c r="UDC125" s="222"/>
      <c r="UDD125" s="222"/>
      <c r="UDE125" s="222"/>
      <c r="UDF125" s="222"/>
      <c r="UDG125" s="222"/>
      <c r="UDH125" s="222"/>
      <c r="UDI125" s="222"/>
      <c r="UDJ125" s="222"/>
      <c r="UDK125" s="222"/>
      <c r="UDL125" s="222"/>
      <c r="UDM125" s="222"/>
      <c r="UDN125" s="222"/>
      <c r="UDO125" s="222"/>
      <c r="UDP125" s="222"/>
      <c r="UDQ125" s="222"/>
      <c r="UDR125" s="222"/>
      <c r="UDS125" s="222"/>
      <c r="UDT125" s="222"/>
      <c r="UDU125" s="222"/>
      <c r="UDV125" s="222"/>
      <c r="UDW125" s="222"/>
      <c r="UDX125" s="222"/>
      <c r="UDY125" s="222"/>
      <c r="UDZ125" s="222"/>
      <c r="UEA125" s="222"/>
      <c r="UEB125" s="222"/>
      <c r="UEC125" s="222"/>
      <c r="UED125" s="222"/>
      <c r="UEE125" s="222"/>
      <c r="UEF125" s="222"/>
      <c r="UEG125" s="222"/>
      <c r="UEH125" s="222"/>
      <c r="UEI125" s="222"/>
      <c r="UEJ125" s="222"/>
      <c r="UEK125" s="222"/>
      <c r="UEL125" s="222"/>
      <c r="UEM125" s="222"/>
      <c r="UEN125" s="222"/>
      <c r="UEO125" s="222"/>
      <c r="UEP125" s="222"/>
      <c r="UEQ125" s="222"/>
      <c r="UER125" s="222"/>
      <c r="UES125" s="222"/>
      <c r="UET125" s="222"/>
      <c r="UEU125" s="222"/>
      <c r="UEV125" s="222"/>
      <c r="UEW125" s="222"/>
      <c r="UEX125" s="222"/>
      <c r="UEY125" s="222"/>
      <c r="UEZ125" s="222"/>
      <c r="UFA125" s="222"/>
      <c r="UFB125" s="222"/>
      <c r="UFC125" s="222"/>
      <c r="UFD125" s="222"/>
      <c r="UFE125" s="222"/>
      <c r="UFF125" s="222"/>
      <c r="UFG125" s="222"/>
      <c r="UFH125" s="222"/>
      <c r="UFI125" s="222"/>
      <c r="UFJ125" s="222"/>
      <c r="UFK125" s="222"/>
      <c r="UFL125" s="222"/>
      <c r="UFM125" s="222"/>
      <c r="UFN125" s="222"/>
      <c r="UFO125" s="222"/>
      <c r="UFP125" s="222"/>
      <c r="UFQ125" s="222"/>
      <c r="UFR125" s="222"/>
      <c r="UFS125" s="222"/>
      <c r="UFT125" s="222"/>
      <c r="UFU125" s="222"/>
      <c r="UFV125" s="222"/>
      <c r="UFW125" s="222"/>
      <c r="UFX125" s="222"/>
      <c r="UFY125" s="222"/>
      <c r="UFZ125" s="222"/>
      <c r="UGA125" s="222"/>
      <c r="UGB125" s="222"/>
      <c r="UGC125" s="222"/>
      <c r="UGD125" s="222"/>
      <c r="UGE125" s="222"/>
      <c r="UGF125" s="222"/>
      <c r="UGG125" s="222"/>
      <c r="UGH125" s="222"/>
      <c r="UGI125" s="222"/>
      <c r="UGJ125" s="222"/>
      <c r="UGK125" s="222"/>
      <c r="UGL125" s="222"/>
      <c r="UGM125" s="222"/>
      <c r="UGN125" s="222"/>
      <c r="UGO125" s="222"/>
      <c r="UGP125" s="222"/>
      <c r="UGQ125" s="222"/>
      <c r="UGR125" s="222"/>
      <c r="UGS125" s="222"/>
      <c r="UGT125" s="222"/>
      <c r="UGU125" s="222"/>
      <c r="UGV125" s="222"/>
      <c r="UGW125" s="222"/>
      <c r="UGX125" s="222"/>
      <c r="UGY125" s="222"/>
      <c r="UGZ125" s="222"/>
      <c r="UHA125" s="222"/>
      <c r="UHB125" s="222"/>
      <c r="UHC125" s="222"/>
      <c r="UHD125" s="222"/>
      <c r="UHE125" s="222"/>
      <c r="UHF125" s="222"/>
      <c r="UHG125" s="222"/>
      <c r="UHH125" s="222"/>
      <c r="UHI125" s="222"/>
      <c r="UHJ125" s="222"/>
      <c r="UHK125" s="222"/>
      <c r="UHL125" s="222"/>
      <c r="UHM125" s="222"/>
      <c r="UHN125" s="222"/>
      <c r="UHO125" s="222"/>
      <c r="UHP125" s="222"/>
      <c r="UHQ125" s="222"/>
      <c r="UHR125" s="222"/>
      <c r="UHS125" s="222"/>
      <c r="UHT125" s="222"/>
      <c r="UHU125" s="222"/>
      <c r="UHV125" s="222"/>
      <c r="UHW125" s="222"/>
      <c r="UHX125" s="222"/>
      <c r="UHY125" s="222"/>
      <c r="UHZ125" s="222"/>
      <c r="UIA125" s="222"/>
      <c r="UIB125" s="222"/>
      <c r="UIC125" s="222"/>
      <c r="UID125" s="222"/>
      <c r="UIE125" s="222"/>
      <c r="UIF125" s="222"/>
      <c r="UIG125" s="222"/>
      <c r="UIH125" s="222"/>
      <c r="UII125" s="222"/>
      <c r="UIJ125" s="222"/>
      <c r="UIK125" s="222"/>
      <c r="UIL125" s="222"/>
      <c r="UIM125" s="222"/>
      <c r="UIN125" s="222"/>
      <c r="UIO125" s="222"/>
      <c r="UIP125" s="222"/>
      <c r="UIQ125" s="222"/>
      <c r="UIR125" s="222"/>
      <c r="UIS125" s="222"/>
      <c r="UIT125" s="222"/>
      <c r="UIU125" s="222"/>
      <c r="UIV125" s="222"/>
      <c r="UIW125" s="222"/>
      <c r="UIX125" s="222"/>
      <c r="UIY125" s="222"/>
      <c r="UIZ125" s="222"/>
      <c r="UJA125" s="222"/>
      <c r="UJB125" s="222"/>
      <c r="UJC125" s="222"/>
      <c r="UJD125" s="222"/>
      <c r="UJE125" s="222"/>
      <c r="UJF125" s="222"/>
      <c r="UJG125" s="222"/>
      <c r="UJH125" s="222"/>
      <c r="UJI125" s="222"/>
      <c r="UJJ125" s="222"/>
      <c r="UJK125" s="222"/>
      <c r="UJL125" s="222"/>
      <c r="UJM125" s="222"/>
      <c r="UJN125" s="222"/>
      <c r="UJO125" s="222"/>
      <c r="UJP125" s="222"/>
      <c r="UJQ125" s="222"/>
      <c r="UJR125" s="222"/>
      <c r="UJS125" s="222"/>
      <c r="UJT125" s="222"/>
      <c r="UJU125" s="222"/>
      <c r="UJV125" s="222"/>
      <c r="UJW125" s="222"/>
      <c r="UJX125" s="222"/>
      <c r="UJY125" s="222"/>
      <c r="UJZ125" s="222"/>
      <c r="UKA125" s="222"/>
      <c r="UKB125" s="222"/>
      <c r="UKC125" s="222"/>
      <c r="UKD125" s="222"/>
      <c r="UKE125" s="222"/>
      <c r="UKF125" s="222"/>
      <c r="UKG125" s="222"/>
      <c r="UKH125" s="222"/>
      <c r="UKI125" s="222"/>
      <c r="UKJ125" s="222"/>
      <c r="UKK125" s="222"/>
      <c r="UKL125" s="222"/>
      <c r="UKM125" s="222"/>
      <c r="UKN125" s="222"/>
      <c r="UKO125" s="222"/>
      <c r="UKP125" s="222"/>
      <c r="UKQ125" s="222"/>
      <c r="UKR125" s="222"/>
      <c r="UKS125" s="222"/>
      <c r="UKT125" s="222"/>
      <c r="UKU125" s="222"/>
      <c r="UKV125" s="222"/>
      <c r="UKW125" s="222"/>
      <c r="UKX125" s="222"/>
      <c r="UKY125" s="222"/>
      <c r="UKZ125" s="222"/>
      <c r="ULA125" s="222"/>
      <c r="ULB125" s="222"/>
      <c r="ULC125" s="222"/>
      <c r="ULD125" s="222"/>
      <c r="ULE125" s="222"/>
      <c r="ULF125" s="222"/>
      <c r="ULG125" s="222"/>
      <c r="ULH125" s="222"/>
      <c r="ULI125" s="222"/>
      <c r="ULJ125" s="222"/>
      <c r="ULK125" s="222"/>
      <c r="ULL125" s="222"/>
      <c r="ULM125" s="222"/>
      <c r="ULN125" s="222"/>
      <c r="ULO125" s="222"/>
      <c r="ULP125" s="222"/>
      <c r="ULQ125" s="222"/>
      <c r="ULR125" s="222"/>
      <c r="ULS125" s="222"/>
      <c r="ULT125" s="222"/>
      <c r="ULU125" s="222"/>
      <c r="ULV125" s="222"/>
      <c r="ULW125" s="222"/>
      <c r="ULX125" s="222"/>
      <c r="ULY125" s="222"/>
      <c r="ULZ125" s="222"/>
      <c r="UMA125" s="222"/>
      <c r="UMB125" s="222"/>
      <c r="UMC125" s="222"/>
      <c r="UMD125" s="222"/>
      <c r="UME125" s="222"/>
      <c r="UMF125" s="222"/>
      <c r="UMG125" s="222"/>
      <c r="UMH125" s="222"/>
      <c r="UMI125" s="222"/>
      <c r="UMJ125" s="222"/>
      <c r="UMK125" s="222"/>
      <c r="UML125" s="222"/>
      <c r="UMM125" s="222"/>
      <c r="UMN125" s="222"/>
      <c r="UMO125" s="222"/>
      <c r="UMP125" s="222"/>
      <c r="UMQ125" s="222"/>
      <c r="UMR125" s="222"/>
      <c r="UMS125" s="222"/>
      <c r="UMT125" s="222"/>
      <c r="UMU125" s="222"/>
      <c r="UMV125" s="222"/>
      <c r="UMW125" s="222"/>
      <c r="UMX125" s="222"/>
      <c r="UMY125" s="222"/>
      <c r="UMZ125" s="222"/>
      <c r="UNA125" s="222"/>
      <c r="UNB125" s="222"/>
      <c r="UNC125" s="222"/>
      <c r="UND125" s="222"/>
      <c r="UNE125" s="222"/>
      <c r="UNF125" s="222"/>
      <c r="UNG125" s="222"/>
      <c r="UNH125" s="222"/>
      <c r="UNI125" s="222"/>
      <c r="UNJ125" s="222"/>
      <c r="UNK125" s="222"/>
      <c r="UNL125" s="222"/>
      <c r="UNM125" s="222"/>
      <c r="UNN125" s="222"/>
      <c r="UNO125" s="222"/>
      <c r="UNP125" s="222"/>
      <c r="UNQ125" s="222"/>
      <c r="UNR125" s="222"/>
      <c r="UNS125" s="222"/>
      <c r="UNT125" s="222"/>
      <c r="UNU125" s="222"/>
      <c r="UNV125" s="222"/>
      <c r="UNW125" s="222"/>
      <c r="UNX125" s="222"/>
      <c r="UNY125" s="222"/>
      <c r="UNZ125" s="222"/>
      <c r="UOA125" s="222"/>
      <c r="UOB125" s="222"/>
      <c r="UOC125" s="222"/>
      <c r="UOD125" s="222"/>
      <c r="UOE125" s="222"/>
      <c r="UOF125" s="222"/>
      <c r="UOG125" s="222"/>
      <c r="UOH125" s="222"/>
      <c r="UOI125" s="222"/>
      <c r="UOJ125" s="222"/>
      <c r="UOK125" s="222"/>
      <c r="UOL125" s="222"/>
      <c r="UOM125" s="222"/>
      <c r="UON125" s="222"/>
      <c r="UOO125" s="222"/>
      <c r="UOP125" s="222"/>
      <c r="UOQ125" s="222"/>
      <c r="UOR125" s="222"/>
      <c r="UOS125" s="222"/>
      <c r="UOT125" s="222"/>
      <c r="UOU125" s="222"/>
      <c r="UOV125" s="222"/>
      <c r="UOW125" s="222"/>
      <c r="UOX125" s="222"/>
      <c r="UOY125" s="222"/>
      <c r="UOZ125" s="222"/>
      <c r="UPA125" s="222"/>
      <c r="UPB125" s="222"/>
      <c r="UPC125" s="222"/>
      <c r="UPD125" s="222"/>
      <c r="UPE125" s="222"/>
      <c r="UPF125" s="222"/>
      <c r="UPG125" s="222"/>
      <c r="UPH125" s="222"/>
      <c r="UPI125" s="222"/>
      <c r="UPJ125" s="222"/>
      <c r="UPK125" s="222"/>
      <c r="UPL125" s="222"/>
      <c r="UPM125" s="222"/>
      <c r="UPN125" s="222"/>
      <c r="UPO125" s="222"/>
      <c r="UPP125" s="222"/>
      <c r="UPQ125" s="222"/>
      <c r="UPR125" s="222"/>
      <c r="UPS125" s="222"/>
      <c r="UPT125" s="222"/>
      <c r="UPU125" s="222"/>
      <c r="UPV125" s="222"/>
      <c r="UPW125" s="222"/>
      <c r="UPX125" s="222"/>
      <c r="UPY125" s="222"/>
      <c r="UPZ125" s="222"/>
      <c r="UQA125" s="222"/>
      <c r="UQB125" s="222"/>
      <c r="UQC125" s="222"/>
      <c r="UQD125" s="222"/>
      <c r="UQE125" s="222"/>
      <c r="UQF125" s="222"/>
      <c r="UQG125" s="222"/>
      <c r="UQH125" s="222"/>
      <c r="UQI125" s="222"/>
      <c r="UQJ125" s="222"/>
      <c r="UQK125" s="222"/>
      <c r="UQL125" s="222"/>
      <c r="UQM125" s="222"/>
      <c r="UQN125" s="222"/>
      <c r="UQO125" s="222"/>
      <c r="UQP125" s="222"/>
      <c r="UQQ125" s="222"/>
      <c r="UQR125" s="222"/>
      <c r="UQS125" s="222"/>
      <c r="UQT125" s="222"/>
      <c r="UQU125" s="222"/>
      <c r="UQV125" s="222"/>
      <c r="UQW125" s="222"/>
      <c r="UQX125" s="222"/>
      <c r="UQY125" s="222"/>
      <c r="UQZ125" s="222"/>
      <c r="URA125" s="222"/>
      <c r="URB125" s="222"/>
      <c r="URC125" s="222"/>
      <c r="URD125" s="222"/>
      <c r="URE125" s="222"/>
      <c r="URF125" s="222"/>
      <c r="URG125" s="222"/>
      <c r="URH125" s="222"/>
      <c r="URI125" s="222"/>
      <c r="URJ125" s="222"/>
      <c r="URK125" s="222"/>
      <c r="URL125" s="222"/>
      <c r="URM125" s="222"/>
      <c r="URN125" s="222"/>
      <c r="URO125" s="222"/>
      <c r="URP125" s="222"/>
      <c r="URQ125" s="222"/>
      <c r="URR125" s="222"/>
      <c r="URS125" s="222"/>
      <c r="URT125" s="222"/>
      <c r="URU125" s="222"/>
      <c r="URV125" s="222"/>
      <c r="URW125" s="222"/>
      <c r="URX125" s="222"/>
      <c r="URY125" s="222"/>
      <c r="URZ125" s="222"/>
      <c r="USA125" s="222"/>
      <c r="USB125" s="222"/>
      <c r="USC125" s="222"/>
      <c r="USD125" s="222"/>
      <c r="USE125" s="222"/>
      <c r="USF125" s="222"/>
      <c r="USG125" s="222"/>
      <c r="USH125" s="222"/>
      <c r="USI125" s="222"/>
      <c r="USJ125" s="222"/>
      <c r="USK125" s="222"/>
      <c r="USL125" s="222"/>
      <c r="USM125" s="222"/>
      <c r="USN125" s="222"/>
      <c r="USO125" s="222"/>
      <c r="USP125" s="222"/>
      <c r="USQ125" s="222"/>
      <c r="USR125" s="222"/>
      <c r="USS125" s="222"/>
      <c r="UST125" s="222"/>
      <c r="USU125" s="222"/>
      <c r="USV125" s="222"/>
      <c r="USW125" s="222"/>
      <c r="USX125" s="222"/>
      <c r="USY125" s="222"/>
      <c r="USZ125" s="222"/>
      <c r="UTA125" s="222"/>
      <c r="UTB125" s="222"/>
      <c r="UTC125" s="222"/>
      <c r="UTD125" s="222"/>
      <c r="UTE125" s="222"/>
      <c r="UTF125" s="222"/>
      <c r="UTG125" s="222"/>
      <c r="UTH125" s="222"/>
      <c r="UTI125" s="222"/>
      <c r="UTJ125" s="222"/>
      <c r="UTK125" s="222"/>
      <c r="UTL125" s="222"/>
      <c r="UTM125" s="222"/>
      <c r="UTN125" s="222"/>
      <c r="UTO125" s="222"/>
      <c r="UTP125" s="222"/>
      <c r="UTQ125" s="222"/>
      <c r="UTR125" s="222"/>
      <c r="UTS125" s="222"/>
      <c r="UTT125" s="222"/>
      <c r="UTU125" s="222"/>
      <c r="UTV125" s="222"/>
      <c r="UTW125" s="222"/>
      <c r="UTX125" s="222"/>
      <c r="UTY125" s="222"/>
      <c r="UTZ125" s="222"/>
      <c r="UUA125" s="222"/>
      <c r="UUB125" s="222"/>
      <c r="UUC125" s="222"/>
      <c r="UUD125" s="222"/>
      <c r="UUE125" s="222"/>
      <c r="UUF125" s="222"/>
      <c r="UUG125" s="222"/>
      <c r="UUH125" s="222"/>
      <c r="UUI125" s="222"/>
      <c r="UUJ125" s="222"/>
      <c r="UUK125" s="222"/>
      <c r="UUL125" s="222"/>
      <c r="UUM125" s="222"/>
      <c r="UUN125" s="222"/>
      <c r="UUO125" s="222"/>
      <c r="UUP125" s="222"/>
      <c r="UUQ125" s="222"/>
      <c r="UUR125" s="222"/>
      <c r="UUS125" s="222"/>
      <c r="UUT125" s="222"/>
      <c r="UUU125" s="222"/>
      <c r="UUV125" s="222"/>
      <c r="UUW125" s="222"/>
      <c r="UUX125" s="222"/>
      <c r="UUY125" s="222"/>
      <c r="UUZ125" s="222"/>
      <c r="UVA125" s="222"/>
      <c r="UVB125" s="222"/>
      <c r="UVC125" s="222"/>
      <c r="UVD125" s="222"/>
      <c r="UVE125" s="222"/>
      <c r="UVF125" s="222"/>
      <c r="UVG125" s="222"/>
      <c r="UVH125" s="222"/>
      <c r="UVI125" s="222"/>
      <c r="UVJ125" s="222"/>
      <c r="UVK125" s="222"/>
      <c r="UVL125" s="222"/>
      <c r="UVM125" s="222"/>
      <c r="UVN125" s="222"/>
      <c r="UVO125" s="222"/>
      <c r="UVP125" s="222"/>
      <c r="UVQ125" s="222"/>
      <c r="UVR125" s="222"/>
      <c r="UVS125" s="222"/>
      <c r="UVT125" s="222"/>
      <c r="UVU125" s="222"/>
      <c r="UVV125" s="222"/>
      <c r="UVW125" s="222"/>
      <c r="UVX125" s="222"/>
      <c r="UVY125" s="222"/>
      <c r="UVZ125" s="222"/>
      <c r="UWA125" s="222"/>
      <c r="UWB125" s="222"/>
      <c r="UWC125" s="222"/>
      <c r="UWD125" s="222"/>
      <c r="UWE125" s="222"/>
      <c r="UWF125" s="222"/>
      <c r="UWG125" s="222"/>
      <c r="UWH125" s="222"/>
      <c r="UWI125" s="222"/>
      <c r="UWJ125" s="222"/>
      <c r="UWK125" s="222"/>
      <c r="UWL125" s="222"/>
      <c r="UWM125" s="222"/>
      <c r="UWN125" s="222"/>
      <c r="UWO125" s="222"/>
      <c r="UWP125" s="222"/>
      <c r="UWQ125" s="222"/>
      <c r="UWR125" s="222"/>
      <c r="UWS125" s="222"/>
      <c r="UWT125" s="222"/>
      <c r="UWU125" s="222"/>
      <c r="UWV125" s="222"/>
      <c r="UWW125" s="222"/>
      <c r="UWX125" s="222"/>
      <c r="UWY125" s="222"/>
      <c r="UWZ125" s="222"/>
      <c r="UXA125" s="222"/>
      <c r="UXB125" s="222"/>
      <c r="UXC125" s="222"/>
      <c r="UXD125" s="222"/>
      <c r="UXE125" s="222"/>
      <c r="UXF125" s="222"/>
      <c r="UXG125" s="222"/>
      <c r="UXH125" s="222"/>
      <c r="UXI125" s="222"/>
      <c r="UXJ125" s="222"/>
      <c r="UXK125" s="222"/>
      <c r="UXL125" s="222"/>
      <c r="UXM125" s="222"/>
      <c r="UXN125" s="222"/>
      <c r="UXO125" s="222"/>
      <c r="UXP125" s="222"/>
      <c r="UXQ125" s="222"/>
      <c r="UXR125" s="222"/>
      <c r="UXS125" s="222"/>
      <c r="UXT125" s="222"/>
      <c r="UXU125" s="222"/>
      <c r="UXV125" s="222"/>
      <c r="UXW125" s="222"/>
      <c r="UXX125" s="222"/>
      <c r="UXY125" s="222"/>
      <c r="UXZ125" s="222"/>
      <c r="UYA125" s="222"/>
      <c r="UYB125" s="222"/>
      <c r="UYC125" s="222"/>
      <c r="UYD125" s="222"/>
      <c r="UYE125" s="222"/>
      <c r="UYF125" s="222"/>
      <c r="UYG125" s="222"/>
      <c r="UYH125" s="222"/>
      <c r="UYI125" s="222"/>
      <c r="UYJ125" s="222"/>
      <c r="UYK125" s="222"/>
      <c r="UYL125" s="222"/>
      <c r="UYM125" s="222"/>
      <c r="UYN125" s="222"/>
      <c r="UYO125" s="222"/>
      <c r="UYP125" s="222"/>
      <c r="UYQ125" s="222"/>
      <c r="UYR125" s="222"/>
      <c r="UYS125" s="222"/>
      <c r="UYT125" s="222"/>
      <c r="UYU125" s="222"/>
      <c r="UYV125" s="222"/>
      <c r="UYW125" s="222"/>
      <c r="UYX125" s="222"/>
      <c r="UYY125" s="222"/>
      <c r="UYZ125" s="222"/>
      <c r="UZA125" s="222"/>
      <c r="UZB125" s="222"/>
      <c r="UZC125" s="222"/>
      <c r="UZD125" s="222"/>
      <c r="UZE125" s="222"/>
      <c r="UZF125" s="222"/>
      <c r="UZG125" s="222"/>
      <c r="UZH125" s="222"/>
      <c r="UZI125" s="222"/>
      <c r="UZJ125" s="222"/>
      <c r="UZK125" s="222"/>
      <c r="UZL125" s="222"/>
      <c r="UZM125" s="222"/>
      <c r="UZN125" s="222"/>
      <c r="UZO125" s="222"/>
      <c r="UZP125" s="222"/>
      <c r="UZQ125" s="222"/>
      <c r="UZR125" s="222"/>
      <c r="UZS125" s="222"/>
      <c r="UZT125" s="222"/>
      <c r="UZU125" s="222"/>
      <c r="UZV125" s="222"/>
      <c r="UZW125" s="222"/>
      <c r="UZX125" s="222"/>
      <c r="UZY125" s="222"/>
      <c r="UZZ125" s="222"/>
      <c r="VAA125" s="222"/>
      <c r="VAB125" s="222"/>
      <c r="VAC125" s="222"/>
      <c r="VAD125" s="222"/>
      <c r="VAE125" s="222"/>
      <c r="VAF125" s="222"/>
      <c r="VAG125" s="222"/>
      <c r="VAH125" s="222"/>
      <c r="VAI125" s="222"/>
      <c r="VAJ125" s="222"/>
      <c r="VAK125" s="222"/>
      <c r="VAL125" s="222"/>
      <c r="VAM125" s="222"/>
      <c r="VAN125" s="222"/>
      <c r="VAO125" s="222"/>
      <c r="VAP125" s="222"/>
      <c r="VAQ125" s="222"/>
      <c r="VAR125" s="222"/>
      <c r="VAS125" s="222"/>
      <c r="VAT125" s="222"/>
      <c r="VAU125" s="222"/>
      <c r="VAV125" s="222"/>
      <c r="VAW125" s="222"/>
      <c r="VAX125" s="222"/>
      <c r="VAY125" s="222"/>
      <c r="VAZ125" s="222"/>
      <c r="VBA125" s="222"/>
      <c r="VBB125" s="222"/>
      <c r="VBC125" s="222"/>
      <c r="VBD125" s="222"/>
      <c r="VBE125" s="222"/>
      <c r="VBF125" s="222"/>
      <c r="VBG125" s="222"/>
      <c r="VBH125" s="222"/>
      <c r="VBI125" s="222"/>
      <c r="VBJ125" s="222"/>
      <c r="VBK125" s="222"/>
      <c r="VBL125" s="222"/>
      <c r="VBM125" s="222"/>
      <c r="VBN125" s="222"/>
      <c r="VBO125" s="222"/>
      <c r="VBP125" s="222"/>
      <c r="VBQ125" s="222"/>
      <c r="VBR125" s="222"/>
      <c r="VBS125" s="222"/>
      <c r="VBT125" s="222"/>
      <c r="VBU125" s="222"/>
      <c r="VBV125" s="222"/>
      <c r="VBW125" s="222"/>
      <c r="VBX125" s="222"/>
      <c r="VBY125" s="222"/>
      <c r="VBZ125" s="222"/>
      <c r="VCA125" s="222"/>
      <c r="VCB125" s="222"/>
      <c r="VCC125" s="222"/>
      <c r="VCD125" s="222"/>
      <c r="VCE125" s="222"/>
      <c r="VCF125" s="222"/>
      <c r="VCG125" s="222"/>
      <c r="VCH125" s="222"/>
      <c r="VCI125" s="222"/>
      <c r="VCJ125" s="222"/>
      <c r="VCK125" s="222"/>
      <c r="VCL125" s="222"/>
      <c r="VCM125" s="222"/>
      <c r="VCN125" s="222"/>
      <c r="VCO125" s="222"/>
      <c r="VCP125" s="222"/>
      <c r="VCQ125" s="222"/>
      <c r="VCR125" s="222"/>
      <c r="VCS125" s="222"/>
      <c r="VCT125" s="222"/>
      <c r="VCU125" s="222"/>
      <c r="VCV125" s="222"/>
      <c r="VCW125" s="222"/>
      <c r="VCX125" s="222"/>
      <c r="VCY125" s="222"/>
      <c r="VCZ125" s="222"/>
      <c r="VDA125" s="222"/>
      <c r="VDB125" s="222"/>
      <c r="VDC125" s="222"/>
      <c r="VDD125" s="222"/>
      <c r="VDE125" s="222"/>
      <c r="VDF125" s="222"/>
      <c r="VDG125" s="222"/>
      <c r="VDH125" s="222"/>
      <c r="VDI125" s="222"/>
      <c r="VDJ125" s="222"/>
      <c r="VDK125" s="222"/>
      <c r="VDL125" s="222"/>
      <c r="VDM125" s="222"/>
      <c r="VDN125" s="222"/>
      <c r="VDO125" s="222"/>
      <c r="VDP125" s="222"/>
      <c r="VDQ125" s="222"/>
      <c r="VDR125" s="222"/>
      <c r="VDS125" s="222"/>
      <c r="VDT125" s="222"/>
      <c r="VDU125" s="222"/>
      <c r="VDV125" s="222"/>
      <c r="VDW125" s="222"/>
      <c r="VDX125" s="222"/>
      <c r="VDY125" s="222"/>
      <c r="VDZ125" s="222"/>
      <c r="VEA125" s="222"/>
      <c r="VEB125" s="222"/>
      <c r="VEC125" s="222"/>
      <c r="VED125" s="222"/>
      <c r="VEE125" s="222"/>
      <c r="VEF125" s="222"/>
      <c r="VEG125" s="222"/>
      <c r="VEH125" s="222"/>
      <c r="VEI125" s="222"/>
      <c r="VEJ125" s="222"/>
      <c r="VEK125" s="222"/>
      <c r="VEL125" s="222"/>
      <c r="VEM125" s="222"/>
      <c r="VEN125" s="222"/>
      <c r="VEO125" s="222"/>
      <c r="VEP125" s="222"/>
      <c r="VEQ125" s="222"/>
      <c r="VER125" s="222"/>
      <c r="VES125" s="222"/>
      <c r="VET125" s="222"/>
      <c r="VEU125" s="222"/>
      <c r="VEV125" s="222"/>
      <c r="VEW125" s="222"/>
      <c r="VEX125" s="222"/>
      <c r="VEY125" s="222"/>
      <c r="VEZ125" s="222"/>
      <c r="VFA125" s="222"/>
      <c r="VFB125" s="222"/>
      <c r="VFC125" s="222"/>
      <c r="VFD125" s="222"/>
      <c r="VFE125" s="222"/>
      <c r="VFF125" s="222"/>
      <c r="VFG125" s="222"/>
      <c r="VFH125" s="222"/>
      <c r="VFI125" s="222"/>
      <c r="VFJ125" s="222"/>
      <c r="VFK125" s="222"/>
      <c r="VFL125" s="222"/>
      <c r="VFM125" s="222"/>
      <c r="VFN125" s="222"/>
      <c r="VFO125" s="222"/>
      <c r="VFP125" s="222"/>
      <c r="VFQ125" s="222"/>
      <c r="VFR125" s="222"/>
      <c r="VFS125" s="222"/>
      <c r="VFT125" s="222"/>
      <c r="VFU125" s="222"/>
      <c r="VFV125" s="222"/>
      <c r="VFW125" s="222"/>
      <c r="VFX125" s="222"/>
      <c r="VFY125" s="222"/>
      <c r="VFZ125" s="222"/>
      <c r="VGA125" s="222"/>
      <c r="VGB125" s="222"/>
      <c r="VGC125" s="222"/>
      <c r="VGD125" s="222"/>
      <c r="VGE125" s="222"/>
      <c r="VGF125" s="222"/>
      <c r="VGG125" s="222"/>
      <c r="VGH125" s="222"/>
      <c r="VGI125" s="222"/>
      <c r="VGJ125" s="222"/>
      <c r="VGK125" s="222"/>
      <c r="VGL125" s="222"/>
      <c r="VGM125" s="222"/>
      <c r="VGN125" s="222"/>
      <c r="VGO125" s="222"/>
      <c r="VGP125" s="222"/>
      <c r="VGQ125" s="222"/>
      <c r="VGR125" s="222"/>
      <c r="VGS125" s="222"/>
      <c r="VGT125" s="222"/>
      <c r="VGU125" s="222"/>
      <c r="VGV125" s="222"/>
      <c r="VGW125" s="222"/>
      <c r="VGX125" s="222"/>
      <c r="VGY125" s="222"/>
      <c r="VGZ125" s="222"/>
      <c r="VHA125" s="222"/>
      <c r="VHB125" s="222"/>
      <c r="VHC125" s="222"/>
      <c r="VHD125" s="222"/>
      <c r="VHE125" s="222"/>
      <c r="VHF125" s="222"/>
      <c r="VHG125" s="222"/>
      <c r="VHH125" s="222"/>
      <c r="VHI125" s="222"/>
      <c r="VHJ125" s="222"/>
      <c r="VHK125" s="222"/>
      <c r="VHL125" s="222"/>
      <c r="VHM125" s="222"/>
      <c r="VHN125" s="222"/>
      <c r="VHO125" s="222"/>
      <c r="VHP125" s="222"/>
      <c r="VHQ125" s="222"/>
      <c r="VHR125" s="222"/>
      <c r="VHS125" s="222"/>
      <c r="VHT125" s="222"/>
      <c r="VHU125" s="222"/>
      <c r="VHV125" s="222"/>
      <c r="VHW125" s="222"/>
      <c r="VHX125" s="222"/>
      <c r="VHY125" s="222"/>
      <c r="VHZ125" s="222"/>
      <c r="VIA125" s="222"/>
      <c r="VIB125" s="222"/>
      <c r="VIC125" s="222"/>
      <c r="VID125" s="222"/>
      <c r="VIE125" s="222"/>
      <c r="VIF125" s="222"/>
      <c r="VIG125" s="222"/>
      <c r="VIH125" s="222"/>
      <c r="VII125" s="222"/>
      <c r="VIJ125" s="222"/>
      <c r="VIK125" s="222"/>
      <c r="VIL125" s="222"/>
      <c r="VIM125" s="222"/>
      <c r="VIN125" s="222"/>
      <c r="VIO125" s="222"/>
      <c r="VIP125" s="222"/>
      <c r="VIQ125" s="222"/>
      <c r="VIR125" s="222"/>
      <c r="VIS125" s="222"/>
      <c r="VIT125" s="222"/>
      <c r="VIU125" s="222"/>
      <c r="VIV125" s="222"/>
      <c r="VIW125" s="222"/>
      <c r="VIX125" s="222"/>
      <c r="VIY125" s="222"/>
      <c r="VIZ125" s="222"/>
      <c r="VJA125" s="222"/>
      <c r="VJB125" s="222"/>
      <c r="VJC125" s="222"/>
      <c r="VJD125" s="222"/>
      <c r="VJE125" s="222"/>
      <c r="VJF125" s="222"/>
      <c r="VJG125" s="222"/>
      <c r="VJH125" s="222"/>
      <c r="VJI125" s="222"/>
      <c r="VJJ125" s="222"/>
      <c r="VJK125" s="222"/>
      <c r="VJL125" s="222"/>
      <c r="VJM125" s="222"/>
      <c r="VJN125" s="222"/>
      <c r="VJO125" s="222"/>
      <c r="VJP125" s="222"/>
      <c r="VJQ125" s="222"/>
      <c r="VJR125" s="222"/>
      <c r="VJS125" s="222"/>
      <c r="VJT125" s="222"/>
      <c r="VJU125" s="222"/>
      <c r="VJV125" s="222"/>
      <c r="VJW125" s="222"/>
      <c r="VJX125" s="222"/>
      <c r="VJY125" s="222"/>
      <c r="VJZ125" s="222"/>
      <c r="VKA125" s="222"/>
      <c r="VKB125" s="222"/>
      <c r="VKC125" s="222"/>
      <c r="VKD125" s="222"/>
      <c r="VKE125" s="222"/>
      <c r="VKF125" s="222"/>
      <c r="VKG125" s="222"/>
      <c r="VKH125" s="222"/>
      <c r="VKI125" s="222"/>
      <c r="VKJ125" s="222"/>
      <c r="VKK125" s="222"/>
      <c r="VKL125" s="222"/>
      <c r="VKM125" s="222"/>
      <c r="VKN125" s="222"/>
      <c r="VKO125" s="222"/>
      <c r="VKP125" s="222"/>
      <c r="VKQ125" s="222"/>
      <c r="VKR125" s="222"/>
      <c r="VKS125" s="222"/>
      <c r="VKT125" s="222"/>
      <c r="VKU125" s="222"/>
      <c r="VKV125" s="222"/>
      <c r="VKW125" s="222"/>
      <c r="VKX125" s="222"/>
      <c r="VKY125" s="222"/>
      <c r="VKZ125" s="222"/>
      <c r="VLA125" s="222"/>
      <c r="VLB125" s="222"/>
      <c r="VLC125" s="222"/>
      <c r="VLD125" s="222"/>
      <c r="VLE125" s="222"/>
      <c r="VLF125" s="222"/>
      <c r="VLG125" s="222"/>
      <c r="VLH125" s="222"/>
      <c r="VLI125" s="222"/>
      <c r="VLJ125" s="222"/>
      <c r="VLK125" s="222"/>
      <c r="VLL125" s="222"/>
      <c r="VLM125" s="222"/>
      <c r="VLN125" s="222"/>
      <c r="VLO125" s="222"/>
      <c r="VLP125" s="222"/>
      <c r="VLQ125" s="222"/>
      <c r="VLR125" s="222"/>
      <c r="VLS125" s="222"/>
      <c r="VLT125" s="222"/>
      <c r="VLU125" s="222"/>
      <c r="VLV125" s="222"/>
      <c r="VLW125" s="222"/>
      <c r="VLX125" s="222"/>
      <c r="VLY125" s="222"/>
      <c r="VLZ125" s="222"/>
      <c r="VMA125" s="222"/>
      <c r="VMB125" s="222"/>
      <c r="VMC125" s="222"/>
      <c r="VMD125" s="222"/>
      <c r="VME125" s="222"/>
      <c r="VMF125" s="222"/>
      <c r="VMG125" s="222"/>
      <c r="VMH125" s="222"/>
      <c r="VMI125" s="222"/>
      <c r="VMJ125" s="222"/>
      <c r="VMK125" s="222"/>
      <c r="VML125" s="222"/>
      <c r="VMM125" s="222"/>
      <c r="VMN125" s="222"/>
      <c r="VMO125" s="222"/>
      <c r="VMP125" s="222"/>
      <c r="VMQ125" s="222"/>
      <c r="VMR125" s="222"/>
      <c r="VMS125" s="222"/>
      <c r="VMT125" s="222"/>
      <c r="VMU125" s="222"/>
      <c r="VMV125" s="222"/>
      <c r="VMW125" s="222"/>
      <c r="VMX125" s="222"/>
      <c r="VMY125" s="222"/>
      <c r="VMZ125" s="222"/>
      <c r="VNA125" s="222"/>
      <c r="VNB125" s="222"/>
      <c r="VNC125" s="222"/>
      <c r="VND125" s="222"/>
      <c r="VNE125" s="222"/>
      <c r="VNF125" s="222"/>
      <c r="VNG125" s="222"/>
      <c r="VNH125" s="222"/>
      <c r="VNI125" s="222"/>
      <c r="VNJ125" s="222"/>
      <c r="VNK125" s="222"/>
      <c r="VNL125" s="222"/>
      <c r="VNM125" s="222"/>
      <c r="VNN125" s="222"/>
      <c r="VNO125" s="222"/>
      <c r="VNP125" s="222"/>
      <c r="VNQ125" s="222"/>
      <c r="VNR125" s="222"/>
      <c r="VNS125" s="222"/>
      <c r="VNT125" s="222"/>
      <c r="VNU125" s="222"/>
      <c r="VNV125" s="222"/>
      <c r="VNW125" s="222"/>
      <c r="VNX125" s="222"/>
      <c r="VNY125" s="222"/>
      <c r="VNZ125" s="222"/>
      <c r="VOA125" s="222"/>
      <c r="VOB125" s="222"/>
      <c r="VOC125" s="222"/>
      <c r="VOD125" s="222"/>
      <c r="VOE125" s="222"/>
      <c r="VOF125" s="222"/>
      <c r="VOG125" s="222"/>
      <c r="VOH125" s="222"/>
      <c r="VOI125" s="222"/>
      <c r="VOJ125" s="222"/>
      <c r="VOK125" s="222"/>
      <c r="VOL125" s="222"/>
      <c r="VOM125" s="222"/>
      <c r="VON125" s="222"/>
      <c r="VOO125" s="222"/>
      <c r="VOP125" s="222"/>
      <c r="VOQ125" s="222"/>
      <c r="VOR125" s="222"/>
      <c r="VOS125" s="222"/>
      <c r="VOT125" s="222"/>
      <c r="VOU125" s="222"/>
      <c r="VOV125" s="222"/>
      <c r="VOW125" s="222"/>
      <c r="VOX125" s="222"/>
      <c r="VOY125" s="222"/>
      <c r="VOZ125" s="222"/>
      <c r="VPA125" s="222"/>
      <c r="VPB125" s="222"/>
      <c r="VPC125" s="222"/>
      <c r="VPD125" s="222"/>
      <c r="VPE125" s="222"/>
      <c r="VPF125" s="222"/>
      <c r="VPG125" s="222"/>
      <c r="VPH125" s="222"/>
      <c r="VPI125" s="222"/>
      <c r="VPJ125" s="222"/>
      <c r="VPK125" s="222"/>
      <c r="VPL125" s="222"/>
      <c r="VPM125" s="222"/>
      <c r="VPN125" s="222"/>
      <c r="VPO125" s="222"/>
      <c r="VPP125" s="222"/>
      <c r="VPQ125" s="222"/>
      <c r="VPR125" s="222"/>
      <c r="VPS125" s="222"/>
      <c r="VPT125" s="222"/>
      <c r="VPU125" s="222"/>
      <c r="VPV125" s="222"/>
      <c r="VPW125" s="222"/>
      <c r="VPX125" s="222"/>
      <c r="VPY125" s="222"/>
      <c r="VPZ125" s="222"/>
      <c r="VQA125" s="222"/>
      <c r="VQB125" s="222"/>
      <c r="VQC125" s="222"/>
      <c r="VQD125" s="222"/>
      <c r="VQE125" s="222"/>
      <c r="VQF125" s="222"/>
      <c r="VQG125" s="222"/>
      <c r="VQH125" s="222"/>
      <c r="VQI125" s="222"/>
      <c r="VQJ125" s="222"/>
      <c r="VQK125" s="222"/>
      <c r="VQL125" s="222"/>
      <c r="VQM125" s="222"/>
      <c r="VQN125" s="222"/>
      <c r="VQO125" s="222"/>
      <c r="VQP125" s="222"/>
      <c r="VQQ125" s="222"/>
      <c r="VQR125" s="222"/>
      <c r="VQS125" s="222"/>
      <c r="VQT125" s="222"/>
      <c r="VQU125" s="222"/>
      <c r="VQV125" s="222"/>
      <c r="VQW125" s="222"/>
      <c r="VQX125" s="222"/>
      <c r="VQY125" s="222"/>
      <c r="VQZ125" s="222"/>
      <c r="VRA125" s="222"/>
      <c r="VRB125" s="222"/>
      <c r="VRC125" s="222"/>
      <c r="VRD125" s="222"/>
      <c r="VRE125" s="222"/>
      <c r="VRF125" s="222"/>
      <c r="VRG125" s="222"/>
      <c r="VRH125" s="222"/>
      <c r="VRI125" s="222"/>
      <c r="VRJ125" s="222"/>
      <c r="VRK125" s="222"/>
      <c r="VRL125" s="222"/>
      <c r="VRM125" s="222"/>
      <c r="VRN125" s="222"/>
      <c r="VRO125" s="222"/>
      <c r="VRP125" s="222"/>
      <c r="VRQ125" s="222"/>
      <c r="VRR125" s="222"/>
      <c r="VRS125" s="222"/>
      <c r="VRT125" s="222"/>
      <c r="VRU125" s="222"/>
      <c r="VRV125" s="222"/>
      <c r="VRW125" s="222"/>
      <c r="VRX125" s="222"/>
      <c r="VRY125" s="222"/>
      <c r="VRZ125" s="222"/>
      <c r="VSA125" s="222"/>
      <c r="VSB125" s="222"/>
      <c r="VSC125" s="222"/>
      <c r="VSD125" s="222"/>
      <c r="VSE125" s="222"/>
      <c r="VSF125" s="222"/>
      <c r="VSG125" s="222"/>
      <c r="VSH125" s="222"/>
      <c r="VSI125" s="222"/>
      <c r="VSJ125" s="222"/>
      <c r="VSK125" s="222"/>
      <c r="VSL125" s="222"/>
      <c r="VSM125" s="222"/>
      <c r="VSN125" s="222"/>
      <c r="VSO125" s="222"/>
      <c r="VSP125" s="222"/>
      <c r="VSQ125" s="222"/>
      <c r="VSR125" s="222"/>
      <c r="VSS125" s="222"/>
      <c r="VST125" s="222"/>
      <c r="VSU125" s="222"/>
      <c r="VSV125" s="222"/>
      <c r="VSW125" s="222"/>
      <c r="VSX125" s="222"/>
      <c r="VSY125" s="222"/>
      <c r="VSZ125" s="222"/>
      <c r="VTA125" s="222"/>
      <c r="VTB125" s="222"/>
      <c r="VTC125" s="222"/>
      <c r="VTD125" s="222"/>
      <c r="VTE125" s="222"/>
      <c r="VTF125" s="222"/>
      <c r="VTG125" s="222"/>
      <c r="VTH125" s="222"/>
      <c r="VTI125" s="222"/>
      <c r="VTJ125" s="222"/>
      <c r="VTK125" s="222"/>
      <c r="VTL125" s="222"/>
      <c r="VTM125" s="222"/>
      <c r="VTN125" s="222"/>
      <c r="VTO125" s="222"/>
      <c r="VTP125" s="222"/>
      <c r="VTQ125" s="222"/>
      <c r="VTR125" s="222"/>
      <c r="VTS125" s="222"/>
      <c r="VTT125" s="222"/>
      <c r="VTU125" s="222"/>
      <c r="VTV125" s="222"/>
      <c r="VTW125" s="222"/>
      <c r="VTX125" s="222"/>
      <c r="VTY125" s="222"/>
      <c r="VTZ125" s="222"/>
      <c r="VUA125" s="222"/>
      <c r="VUB125" s="222"/>
      <c r="VUC125" s="222"/>
      <c r="VUD125" s="222"/>
      <c r="VUE125" s="222"/>
      <c r="VUF125" s="222"/>
      <c r="VUG125" s="222"/>
      <c r="VUH125" s="222"/>
      <c r="VUI125" s="222"/>
      <c r="VUJ125" s="222"/>
      <c r="VUK125" s="222"/>
      <c r="VUL125" s="222"/>
      <c r="VUM125" s="222"/>
      <c r="VUN125" s="222"/>
      <c r="VUO125" s="222"/>
      <c r="VUP125" s="222"/>
      <c r="VUQ125" s="222"/>
      <c r="VUR125" s="222"/>
      <c r="VUS125" s="222"/>
      <c r="VUT125" s="222"/>
      <c r="VUU125" s="222"/>
      <c r="VUV125" s="222"/>
      <c r="VUW125" s="222"/>
      <c r="VUX125" s="222"/>
      <c r="VUY125" s="222"/>
      <c r="VUZ125" s="222"/>
      <c r="VVA125" s="222"/>
      <c r="VVB125" s="222"/>
      <c r="VVC125" s="222"/>
      <c r="VVD125" s="222"/>
      <c r="VVE125" s="222"/>
      <c r="VVF125" s="222"/>
      <c r="VVG125" s="222"/>
      <c r="VVH125" s="222"/>
      <c r="VVI125" s="222"/>
      <c r="VVJ125" s="222"/>
      <c r="VVK125" s="222"/>
      <c r="VVL125" s="222"/>
      <c r="VVM125" s="222"/>
      <c r="VVN125" s="222"/>
      <c r="VVO125" s="222"/>
      <c r="VVP125" s="222"/>
      <c r="VVQ125" s="222"/>
      <c r="VVR125" s="222"/>
      <c r="VVS125" s="222"/>
      <c r="VVT125" s="222"/>
      <c r="VVU125" s="222"/>
      <c r="VVV125" s="222"/>
      <c r="VVW125" s="222"/>
      <c r="VVX125" s="222"/>
      <c r="VVY125" s="222"/>
      <c r="VVZ125" s="222"/>
      <c r="VWA125" s="222"/>
      <c r="VWB125" s="222"/>
      <c r="VWC125" s="222"/>
      <c r="VWD125" s="222"/>
      <c r="VWE125" s="222"/>
      <c r="VWF125" s="222"/>
      <c r="VWG125" s="222"/>
      <c r="VWH125" s="222"/>
      <c r="VWI125" s="222"/>
      <c r="VWJ125" s="222"/>
      <c r="VWK125" s="222"/>
      <c r="VWL125" s="222"/>
      <c r="VWM125" s="222"/>
      <c r="VWN125" s="222"/>
      <c r="VWO125" s="222"/>
      <c r="VWP125" s="222"/>
      <c r="VWQ125" s="222"/>
      <c r="VWR125" s="222"/>
      <c r="VWS125" s="222"/>
      <c r="VWT125" s="222"/>
      <c r="VWU125" s="222"/>
      <c r="VWV125" s="222"/>
      <c r="VWW125" s="222"/>
      <c r="VWX125" s="222"/>
      <c r="VWY125" s="222"/>
      <c r="VWZ125" s="222"/>
      <c r="VXA125" s="222"/>
      <c r="VXB125" s="222"/>
      <c r="VXC125" s="222"/>
      <c r="VXD125" s="222"/>
      <c r="VXE125" s="222"/>
      <c r="VXF125" s="222"/>
      <c r="VXG125" s="222"/>
      <c r="VXH125" s="222"/>
      <c r="VXI125" s="222"/>
      <c r="VXJ125" s="222"/>
      <c r="VXK125" s="222"/>
      <c r="VXL125" s="222"/>
      <c r="VXM125" s="222"/>
      <c r="VXN125" s="222"/>
      <c r="VXO125" s="222"/>
      <c r="VXP125" s="222"/>
      <c r="VXQ125" s="222"/>
      <c r="VXR125" s="222"/>
      <c r="VXS125" s="222"/>
      <c r="VXT125" s="222"/>
      <c r="VXU125" s="222"/>
      <c r="VXV125" s="222"/>
      <c r="VXW125" s="222"/>
      <c r="VXX125" s="222"/>
      <c r="VXY125" s="222"/>
      <c r="VXZ125" s="222"/>
      <c r="VYA125" s="222"/>
      <c r="VYB125" s="222"/>
      <c r="VYC125" s="222"/>
      <c r="VYD125" s="222"/>
      <c r="VYE125" s="222"/>
      <c r="VYF125" s="222"/>
      <c r="VYG125" s="222"/>
      <c r="VYH125" s="222"/>
      <c r="VYI125" s="222"/>
      <c r="VYJ125" s="222"/>
      <c r="VYK125" s="222"/>
      <c r="VYL125" s="222"/>
      <c r="VYM125" s="222"/>
      <c r="VYN125" s="222"/>
      <c r="VYO125" s="222"/>
      <c r="VYP125" s="222"/>
      <c r="VYQ125" s="222"/>
      <c r="VYR125" s="222"/>
      <c r="VYS125" s="222"/>
      <c r="VYT125" s="222"/>
      <c r="VYU125" s="222"/>
      <c r="VYV125" s="222"/>
      <c r="VYW125" s="222"/>
      <c r="VYX125" s="222"/>
      <c r="VYY125" s="222"/>
      <c r="VYZ125" s="222"/>
      <c r="VZA125" s="222"/>
      <c r="VZB125" s="222"/>
      <c r="VZC125" s="222"/>
      <c r="VZD125" s="222"/>
      <c r="VZE125" s="222"/>
      <c r="VZF125" s="222"/>
      <c r="VZG125" s="222"/>
      <c r="VZH125" s="222"/>
      <c r="VZI125" s="222"/>
      <c r="VZJ125" s="222"/>
      <c r="VZK125" s="222"/>
      <c r="VZL125" s="222"/>
      <c r="VZM125" s="222"/>
      <c r="VZN125" s="222"/>
      <c r="VZO125" s="222"/>
      <c r="VZP125" s="222"/>
      <c r="VZQ125" s="222"/>
      <c r="VZR125" s="222"/>
      <c r="VZS125" s="222"/>
      <c r="VZT125" s="222"/>
      <c r="VZU125" s="222"/>
      <c r="VZV125" s="222"/>
      <c r="VZW125" s="222"/>
      <c r="VZX125" s="222"/>
      <c r="VZY125" s="222"/>
      <c r="VZZ125" s="222"/>
      <c r="WAA125" s="222"/>
      <c r="WAB125" s="222"/>
      <c r="WAC125" s="222"/>
      <c r="WAD125" s="222"/>
      <c r="WAE125" s="222"/>
      <c r="WAF125" s="222"/>
      <c r="WAG125" s="222"/>
      <c r="WAH125" s="222"/>
      <c r="WAI125" s="222"/>
      <c r="WAJ125" s="222"/>
      <c r="WAK125" s="222"/>
      <c r="WAL125" s="222"/>
      <c r="WAM125" s="222"/>
      <c r="WAN125" s="222"/>
      <c r="WAO125" s="222"/>
      <c r="WAP125" s="222"/>
      <c r="WAQ125" s="222"/>
      <c r="WAR125" s="222"/>
      <c r="WAS125" s="222"/>
      <c r="WAT125" s="222"/>
      <c r="WAU125" s="222"/>
      <c r="WAV125" s="222"/>
      <c r="WAW125" s="222"/>
      <c r="WAX125" s="222"/>
      <c r="WAY125" s="222"/>
      <c r="WAZ125" s="222"/>
      <c r="WBA125" s="222"/>
      <c r="WBB125" s="222"/>
      <c r="WBC125" s="222"/>
      <c r="WBD125" s="222"/>
      <c r="WBE125" s="222"/>
      <c r="WBF125" s="222"/>
      <c r="WBG125" s="222"/>
      <c r="WBH125" s="222"/>
      <c r="WBI125" s="222"/>
      <c r="WBJ125" s="222"/>
      <c r="WBK125" s="222"/>
      <c r="WBL125" s="222"/>
      <c r="WBM125" s="222"/>
      <c r="WBN125" s="222"/>
      <c r="WBO125" s="222"/>
      <c r="WBP125" s="222"/>
      <c r="WBQ125" s="222"/>
      <c r="WBR125" s="222"/>
      <c r="WBS125" s="222"/>
      <c r="WBT125" s="222"/>
      <c r="WBU125" s="222"/>
      <c r="WBV125" s="222"/>
      <c r="WBW125" s="222"/>
      <c r="WBX125" s="222"/>
      <c r="WBY125" s="222"/>
      <c r="WBZ125" s="222"/>
      <c r="WCA125" s="222"/>
      <c r="WCB125" s="222"/>
      <c r="WCC125" s="222"/>
      <c r="WCD125" s="222"/>
      <c r="WCE125" s="222"/>
      <c r="WCF125" s="222"/>
      <c r="WCG125" s="222"/>
      <c r="WCH125" s="222"/>
      <c r="WCI125" s="222"/>
      <c r="WCJ125" s="222"/>
      <c r="WCK125" s="222"/>
      <c r="WCL125" s="222"/>
      <c r="WCM125" s="222"/>
      <c r="WCN125" s="222"/>
      <c r="WCO125" s="222"/>
      <c r="WCP125" s="222"/>
      <c r="WCQ125" s="222"/>
      <c r="WCR125" s="222"/>
      <c r="WCS125" s="222"/>
      <c r="WCT125" s="222"/>
      <c r="WCU125" s="222"/>
      <c r="WCV125" s="222"/>
      <c r="WCW125" s="222"/>
      <c r="WCX125" s="222"/>
      <c r="WCY125" s="222"/>
      <c r="WCZ125" s="222"/>
      <c r="WDA125" s="222"/>
      <c r="WDB125" s="222"/>
      <c r="WDC125" s="222"/>
      <c r="WDD125" s="222"/>
      <c r="WDE125" s="222"/>
      <c r="WDF125" s="222"/>
      <c r="WDG125" s="222"/>
      <c r="WDH125" s="222"/>
      <c r="WDI125" s="222"/>
      <c r="WDJ125" s="222"/>
      <c r="WDK125" s="222"/>
      <c r="WDL125" s="222"/>
      <c r="WDM125" s="222"/>
      <c r="WDN125" s="222"/>
      <c r="WDO125" s="222"/>
      <c r="WDP125" s="222"/>
      <c r="WDQ125" s="222"/>
      <c r="WDR125" s="222"/>
      <c r="WDS125" s="222"/>
      <c r="WDT125" s="222"/>
      <c r="WDU125" s="222"/>
      <c r="WDV125" s="222"/>
      <c r="WDW125" s="222"/>
      <c r="WDX125" s="222"/>
      <c r="WDY125" s="222"/>
      <c r="WDZ125" s="222"/>
      <c r="WEA125" s="222"/>
      <c r="WEB125" s="222"/>
      <c r="WEC125" s="222"/>
      <c r="WED125" s="222"/>
      <c r="WEE125" s="222"/>
      <c r="WEF125" s="222"/>
      <c r="WEG125" s="222"/>
      <c r="WEH125" s="222"/>
      <c r="WEI125" s="222"/>
      <c r="WEJ125" s="222"/>
      <c r="WEK125" s="222"/>
      <c r="WEL125" s="222"/>
      <c r="WEM125" s="222"/>
      <c r="WEN125" s="222"/>
      <c r="WEO125" s="222"/>
      <c r="WEP125" s="222"/>
      <c r="WEQ125" s="222"/>
      <c r="WER125" s="222"/>
      <c r="WES125" s="222"/>
      <c r="WET125" s="222"/>
      <c r="WEU125" s="222"/>
      <c r="WEV125" s="222"/>
      <c r="WEW125" s="222"/>
      <c r="WEX125" s="222"/>
      <c r="WEY125" s="222"/>
      <c r="WEZ125" s="222"/>
      <c r="WFA125" s="222"/>
      <c r="WFB125" s="222"/>
      <c r="WFC125" s="222"/>
      <c r="WFD125" s="222"/>
      <c r="WFE125" s="222"/>
      <c r="WFF125" s="222"/>
      <c r="WFG125" s="222"/>
      <c r="WFH125" s="222"/>
      <c r="WFI125" s="222"/>
      <c r="WFJ125" s="222"/>
      <c r="WFK125" s="222"/>
      <c r="WFL125" s="222"/>
      <c r="WFM125" s="222"/>
      <c r="WFN125" s="222"/>
      <c r="WFO125" s="222"/>
      <c r="WFP125" s="222"/>
      <c r="WFQ125" s="222"/>
      <c r="WFR125" s="222"/>
      <c r="WFS125" s="222"/>
      <c r="WFT125" s="222"/>
      <c r="WFU125" s="222"/>
      <c r="WFV125" s="222"/>
      <c r="WFW125" s="222"/>
      <c r="WFX125" s="222"/>
      <c r="WFY125" s="222"/>
      <c r="WFZ125" s="222"/>
      <c r="WGA125" s="222"/>
      <c r="WGB125" s="222"/>
      <c r="WGC125" s="222"/>
      <c r="WGD125" s="222"/>
      <c r="WGE125" s="222"/>
      <c r="WGF125" s="222"/>
      <c r="WGG125" s="222"/>
      <c r="WGH125" s="222"/>
      <c r="WGI125" s="222"/>
      <c r="WGJ125" s="222"/>
      <c r="WGK125" s="222"/>
      <c r="WGL125" s="222"/>
      <c r="WGM125" s="222"/>
      <c r="WGN125" s="222"/>
      <c r="WGO125" s="222"/>
      <c r="WGP125" s="222"/>
      <c r="WGQ125" s="222"/>
      <c r="WGR125" s="222"/>
      <c r="WGS125" s="222"/>
      <c r="WGT125" s="222"/>
      <c r="WGU125" s="222"/>
      <c r="WGV125" s="222"/>
      <c r="WGW125" s="222"/>
      <c r="WGX125" s="222"/>
      <c r="WGY125" s="222"/>
      <c r="WGZ125" s="222"/>
      <c r="WHA125" s="222"/>
      <c r="WHB125" s="222"/>
      <c r="WHC125" s="222"/>
      <c r="WHD125" s="222"/>
      <c r="WHE125" s="222"/>
      <c r="WHF125" s="222"/>
      <c r="WHG125" s="222"/>
      <c r="WHH125" s="222"/>
      <c r="WHI125" s="222"/>
      <c r="WHJ125" s="222"/>
      <c r="WHK125" s="222"/>
      <c r="WHL125" s="222"/>
      <c r="WHM125" s="222"/>
      <c r="WHN125" s="222"/>
      <c r="WHO125" s="222"/>
      <c r="WHP125" s="222"/>
      <c r="WHQ125" s="222"/>
      <c r="WHR125" s="222"/>
      <c r="WHS125" s="222"/>
      <c r="WHT125" s="222"/>
      <c r="WHU125" s="222"/>
      <c r="WHV125" s="222"/>
      <c r="WHW125" s="222"/>
      <c r="WHX125" s="222"/>
      <c r="WHY125" s="222"/>
      <c r="WHZ125" s="222"/>
      <c r="WIA125" s="222"/>
      <c r="WIB125" s="222"/>
      <c r="WIC125" s="222"/>
      <c r="WID125" s="222"/>
      <c r="WIE125" s="222"/>
      <c r="WIF125" s="222"/>
      <c r="WIG125" s="222"/>
      <c r="WIH125" s="222"/>
      <c r="WII125" s="222"/>
      <c r="WIJ125" s="222"/>
      <c r="WIK125" s="222"/>
      <c r="WIL125" s="222"/>
      <c r="WIM125" s="222"/>
      <c r="WIN125" s="222"/>
      <c r="WIO125" s="222"/>
      <c r="WIP125" s="222"/>
      <c r="WIQ125" s="222"/>
      <c r="WIR125" s="222"/>
      <c r="WIS125" s="222"/>
      <c r="WIT125" s="222"/>
      <c r="WIU125" s="222"/>
      <c r="WIV125" s="222"/>
      <c r="WIW125" s="222"/>
      <c r="WIX125" s="222"/>
      <c r="WIY125" s="222"/>
      <c r="WIZ125" s="222"/>
      <c r="WJA125" s="222"/>
      <c r="WJB125" s="222"/>
      <c r="WJC125" s="222"/>
      <c r="WJD125" s="222"/>
      <c r="WJE125" s="222"/>
      <c r="WJF125" s="222"/>
      <c r="WJG125" s="222"/>
      <c r="WJH125" s="222"/>
      <c r="WJI125" s="222"/>
      <c r="WJJ125" s="222"/>
      <c r="WJK125" s="222"/>
      <c r="WJL125" s="222"/>
      <c r="WJM125" s="222"/>
      <c r="WJN125" s="222"/>
      <c r="WJO125" s="222"/>
      <c r="WJP125" s="222"/>
      <c r="WJQ125" s="222"/>
      <c r="WJR125" s="222"/>
      <c r="WJS125" s="222"/>
      <c r="WJT125" s="222"/>
      <c r="WJU125" s="222"/>
      <c r="WJV125" s="222"/>
      <c r="WJW125" s="222"/>
      <c r="WJX125" s="222"/>
      <c r="WJY125" s="222"/>
      <c r="WJZ125" s="222"/>
      <c r="WKA125" s="222"/>
      <c r="WKB125" s="222"/>
      <c r="WKC125" s="222"/>
      <c r="WKD125" s="222"/>
      <c r="WKE125" s="222"/>
      <c r="WKF125" s="222"/>
      <c r="WKG125" s="222"/>
      <c r="WKH125" s="222"/>
      <c r="WKI125" s="222"/>
      <c r="WKJ125" s="222"/>
      <c r="WKK125" s="222"/>
      <c r="WKL125" s="222"/>
      <c r="WKM125" s="222"/>
      <c r="WKN125" s="222"/>
      <c r="WKO125" s="222"/>
      <c r="WKP125" s="222"/>
      <c r="WKQ125" s="222"/>
      <c r="WKR125" s="222"/>
      <c r="WKS125" s="222"/>
      <c r="WKT125" s="222"/>
      <c r="WKU125" s="222"/>
      <c r="WKV125" s="222"/>
      <c r="WKW125" s="222"/>
      <c r="WKX125" s="222"/>
      <c r="WKY125" s="222"/>
      <c r="WKZ125" s="222"/>
      <c r="WLA125" s="222"/>
      <c r="WLB125" s="222"/>
      <c r="WLC125" s="222"/>
      <c r="WLD125" s="222"/>
      <c r="WLE125" s="222"/>
      <c r="WLF125" s="222"/>
      <c r="WLG125" s="222"/>
      <c r="WLH125" s="222"/>
      <c r="WLI125" s="222"/>
      <c r="WLJ125" s="222"/>
      <c r="WLK125" s="222"/>
      <c r="WLL125" s="222"/>
      <c r="WLM125" s="222"/>
      <c r="WLN125" s="222"/>
      <c r="WLO125" s="222"/>
      <c r="WLP125" s="222"/>
      <c r="WLQ125" s="222"/>
      <c r="WLR125" s="222"/>
      <c r="WLS125" s="222"/>
      <c r="WLT125" s="222"/>
      <c r="WLU125" s="222"/>
      <c r="WLV125" s="222"/>
      <c r="WLW125" s="222"/>
      <c r="WLX125" s="222"/>
      <c r="WLY125" s="222"/>
      <c r="WLZ125" s="222"/>
      <c r="WMA125" s="222"/>
      <c r="WMB125" s="222"/>
      <c r="WMC125" s="222"/>
      <c r="WMD125" s="222"/>
      <c r="WME125" s="222"/>
      <c r="WMF125" s="222"/>
      <c r="WMG125" s="222"/>
      <c r="WMH125" s="222"/>
      <c r="WMI125" s="222"/>
      <c r="WMJ125" s="222"/>
      <c r="WMK125" s="222"/>
      <c r="WML125" s="222"/>
      <c r="WMM125" s="222"/>
      <c r="WMN125" s="222"/>
      <c r="WMO125" s="222"/>
      <c r="WMP125" s="222"/>
      <c r="WMQ125" s="222"/>
      <c r="WMR125" s="222"/>
      <c r="WMS125" s="222"/>
      <c r="WMT125" s="222"/>
      <c r="WMU125" s="222"/>
      <c r="WMV125" s="222"/>
      <c r="WMW125" s="222"/>
      <c r="WMX125" s="222"/>
      <c r="WMY125" s="222"/>
      <c r="WMZ125" s="222"/>
      <c r="WNA125" s="222"/>
      <c r="WNB125" s="222"/>
      <c r="WNC125" s="222"/>
      <c r="WND125" s="222"/>
      <c r="WNE125" s="222"/>
      <c r="WNF125" s="222"/>
      <c r="WNG125" s="222"/>
      <c r="WNH125" s="222"/>
      <c r="WNI125" s="222"/>
      <c r="WNJ125" s="222"/>
      <c r="WNK125" s="222"/>
      <c r="WNL125" s="222"/>
      <c r="WNM125" s="222"/>
      <c r="WNN125" s="222"/>
      <c r="WNO125" s="222"/>
      <c r="WNP125" s="222"/>
      <c r="WNQ125" s="222"/>
      <c r="WNR125" s="222"/>
      <c r="WNS125" s="222"/>
      <c r="WNT125" s="222"/>
      <c r="WNU125" s="222"/>
      <c r="WNV125" s="222"/>
      <c r="WNW125" s="222"/>
      <c r="WNX125" s="222"/>
      <c r="WNY125" s="222"/>
      <c r="WNZ125" s="222"/>
      <c r="WOA125" s="222"/>
      <c r="WOB125" s="222"/>
      <c r="WOC125" s="222"/>
      <c r="WOD125" s="222"/>
      <c r="WOE125" s="222"/>
      <c r="WOF125" s="222"/>
      <c r="WOG125" s="222"/>
      <c r="WOH125" s="222"/>
      <c r="WOI125" s="222"/>
      <c r="WOJ125" s="222"/>
      <c r="WOK125" s="222"/>
      <c r="WOL125" s="222"/>
      <c r="WOM125" s="222"/>
      <c r="WON125" s="222"/>
      <c r="WOO125" s="222"/>
      <c r="WOP125" s="222"/>
      <c r="WOQ125" s="222"/>
      <c r="WOR125" s="222"/>
      <c r="WOS125" s="222"/>
      <c r="WOT125" s="222"/>
      <c r="WOU125" s="222"/>
      <c r="WOV125" s="222"/>
      <c r="WOW125" s="222"/>
      <c r="WOX125" s="222"/>
      <c r="WOY125" s="222"/>
      <c r="WOZ125" s="222"/>
      <c r="WPA125" s="222"/>
      <c r="WPB125" s="222"/>
      <c r="WPC125" s="222"/>
      <c r="WPD125" s="222"/>
      <c r="WPE125" s="222"/>
      <c r="WPF125" s="222"/>
      <c r="WPG125" s="222"/>
      <c r="WPH125" s="222"/>
      <c r="WPI125" s="222"/>
      <c r="WPJ125" s="222"/>
      <c r="WPK125" s="222"/>
      <c r="WPL125" s="222"/>
      <c r="WPM125" s="222"/>
      <c r="WPN125" s="222"/>
      <c r="WPO125" s="222"/>
      <c r="WPP125" s="222"/>
      <c r="WPQ125" s="222"/>
      <c r="WPR125" s="222"/>
      <c r="WPS125" s="222"/>
      <c r="WPT125" s="222"/>
      <c r="WPU125" s="222"/>
      <c r="WPV125" s="222"/>
      <c r="WPW125" s="222"/>
      <c r="WPX125" s="222"/>
      <c r="WPY125" s="222"/>
      <c r="WPZ125" s="222"/>
      <c r="WQA125" s="222"/>
      <c r="WQB125" s="222"/>
      <c r="WQC125" s="222"/>
      <c r="WQD125" s="222"/>
      <c r="WQE125" s="222"/>
      <c r="WQF125" s="222"/>
      <c r="WQG125" s="222"/>
      <c r="WQH125" s="222"/>
      <c r="WQI125" s="222"/>
      <c r="WQJ125" s="222"/>
      <c r="WQK125" s="222"/>
      <c r="WQL125" s="222"/>
      <c r="WQM125" s="222"/>
      <c r="WQN125" s="222"/>
      <c r="WQO125" s="222"/>
      <c r="WQP125" s="222"/>
      <c r="WQQ125" s="222"/>
      <c r="WQR125" s="222"/>
      <c r="WQS125" s="222"/>
      <c r="WQT125" s="222"/>
      <c r="WQU125" s="222"/>
      <c r="WQV125" s="222"/>
      <c r="WQW125" s="222"/>
      <c r="WQX125" s="222"/>
      <c r="WQY125" s="222"/>
      <c r="WQZ125" s="222"/>
      <c r="WRA125" s="222"/>
      <c r="WRB125" s="222"/>
      <c r="WRC125" s="222"/>
      <c r="WRD125" s="222"/>
      <c r="WRE125" s="222"/>
      <c r="WRF125" s="222"/>
      <c r="WRG125" s="222"/>
      <c r="WRH125" s="222"/>
      <c r="WRI125" s="222"/>
      <c r="WRJ125" s="222"/>
      <c r="WRK125" s="222"/>
      <c r="WRL125" s="222"/>
      <c r="WRM125" s="222"/>
      <c r="WRN125" s="222"/>
      <c r="WRO125" s="222"/>
      <c r="WRP125" s="222"/>
      <c r="WRQ125" s="222"/>
      <c r="WRR125" s="222"/>
      <c r="WRS125" s="222"/>
      <c r="WRT125" s="222"/>
      <c r="WRU125" s="222"/>
      <c r="WRV125" s="222"/>
      <c r="WRW125" s="222"/>
      <c r="WRX125" s="222"/>
      <c r="WRY125" s="222"/>
      <c r="WRZ125" s="222"/>
      <c r="WSA125" s="222"/>
      <c r="WSB125" s="222"/>
      <c r="WSC125" s="222"/>
      <c r="WSD125" s="222"/>
      <c r="WSE125" s="222"/>
      <c r="WSF125" s="222"/>
      <c r="WSG125" s="222"/>
      <c r="WSH125" s="222"/>
      <c r="WSI125" s="222"/>
      <c r="WSJ125" s="222"/>
      <c r="WSK125" s="222"/>
      <c r="WSL125" s="222"/>
      <c r="WSM125" s="222"/>
      <c r="WSN125" s="222"/>
      <c r="WSO125" s="222"/>
      <c r="WSP125" s="222"/>
      <c r="WSQ125" s="222"/>
      <c r="WSR125" s="222"/>
      <c r="WSS125" s="222"/>
      <c r="WST125" s="222"/>
      <c r="WSU125" s="222"/>
      <c r="WSV125" s="222"/>
      <c r="WSW125" s="222"/>
      <c r="WSX125" s="222"/>
      <c r="WSY125" s="222"/>
      <c r="WSZ125" s="222"/>
      <c r="WTA125" s="222"/>
      <c r="WTB125" s="222"/>
      <c r="WTC125" s="222"/>
      <c r="WTD125" s="222"/>
      <c r="WTE125" s="222"/>
      <c r="WTF125" s="222"/>
      <c r="WTG125" s="222"/>
      <c r="WTH125" s="222"/>
      <c r="WTI125" s="222"/>
      <c r="WTJ125" s="222"/>
      <c r="WTK125" s="222"/>
      <c r="WTL125" s="222"/>
      <c r="WTM125" s="222"/>
      <c r="WTN125" s="222"/>
      <c r="WTO125" s="222"/>
      <c r="WTP125" s="222"/>
      <c r="WTQ125" s="222"/>
      <c r="WTR125" s="222"/>
      <c r="WTS125" s="222"/>
      <c r="WTT125" s="222"/>
      <c r="WTU125" s="222"/>
      <c r="WTV125" s="222"/>
      <c r="WTW125" s="222"/>
      <c r="WTX125" s="222"/>
      <c r="WTY125" s="222"/>
      <c r="WTZ125" s="222"/>
      <c r="WUA125" s="222"/>
      <c r="WUB125" s="222"/>
      <c r="WUC125" s="222"/>
      <c r="WUD125" s="222"/>
      <c r="WUE125" s="222"/>
      <c r="WUF125" s="222"/>
      <c r="WUG125" s="222"/>
      <c r="WUH125" s="222"/>
      <c r="WUI125" s="222"/>
      <c r="WUJ125" s="222"/>
      <c r="WUK125" s="222"/>
      <c r="WUL125" s="222"/>
      <c r="WUM125" s="222"/>
      <c r="WUN125" s="222"/>
      <c r="WUO125" s="222"/>
      <c r="WUP125" s="222"/>
      <c r="WUQ125" s="222"/>
      <c r="WUR125" s="222"/>
      <c r="WUS125" s="222"/>
      <c r="WUT125" s="222"/>
      <c r="WUU125" s="222"/>
      <c r="WUV125" s="222"/>
      <c r="WUW125" s="222"/>
      <c r="WUX125" s="222"/>
      <c r="WUY125" s="222"/>
      <c r="WUZ125" s="222"/>
      <c r="WVA125" s="222"/>
      <c r="WVB125" s="222"/>
      <c r="WVC125" s="222"/>
      <c r="WVD125" s="222"/>
      <c r="WVE125" s="222"/>
      <c r="WVF125" s="222"/>
      <c r="WVG125" s="222"/>
      <c r="WVH125" s="222"/>
      <c r="WVI125" s="222"/>
      <c r="WVJ125" s="222"/>
      <c r="WVK125" s="222"/>
      <c r="WVL125" s="222"/>
      <c r="WVM125" s="222"/>
      <c r="WVN125" s="222"/>
      <c r="WVO125" s="222"/>
      <c r="WVP125" s="222"/>
      <c r="WVQ125" s="222"/>
      <c r="WVR125" s="222"/>
      <c r="WVS125" s="222"/>
      <c r="WVT125" s="222"/>
      <c r="WVU125" s="222"/>
      <c r="WVV125" s="222"/>
      <c r="WVW125" s="222"/>
      <c r="WVX125" s="222"/>
      <c r="WVY125" s="222"/>
      <c r="WVZ125" s="222"/>
      <c r="WWA125" s="222"/>
      <c r="WWB125" s="222"/>
      <c r="WWC125" s="222"/>
      <c r="WWD125" s="222"/>
      <c r="WWE125" s="222"/>
      <c r="WWF125" s="222"/>
      <c r="WWG125" s="222"/>
      <c r="WWH125" s="222"/>
      <c r="WWI125" s="222"/>
      <c r="WWJ125" s="222"/>
      <c r="WWK125" s="222"/>
      <c r="WWL125" s="222"/>
      <c r="WWM125" s="222"/>
      <c r="WWN125" s="222"/>
      <c r="WWO125" s="222"/>
      <c r="WWP125" s="222"/>
      <c r="WWQ125" s="222"/>
      <c r="WWR125" s="222"/>
      <c r="WWS125" s="222"/>
      <c r="WWT125" s="222"/>
      <c r="WWU125" s="222"/>
      <c r="WWV125" s="222"/>
      <c r="WWW125" s="222"/>
      <c r="WWX125" s="222"/>
      <c r="WWY125" s="222"/>
      <c r="WWZ125" s="222"/>
      <c r="WXA125" s="222"/>
      <c r="WXB125" s="222"/>
      <c r="WXC125" s="222"/>
      <c r="WXD125" s="222"/>
      <c r="WXE125" s="222"/>
      <c r="WXF125" s="222"/>
      <c r="WXG125" s="222"/>
      <c r="WXH125" s="222"/>
      <c r="WXI125" s="222"/>
      <c r="WXJ125" s="222"/>
      <c r="WXK125" s="222"/>
      <c r="WXL125" s="222"/>
      <c r="WXM125" s="222"/>
      <c r="WXN125" s="222"/>
      <c r="WXO125" s="222"/>
      <c r="WXP125" s="222"/>
      <c r="WXQ125" s="222"/>
      <c r="WXR125" s="222"/>
      <c r="WXS125" s="222"/>
      <c r="WXT125" s="222"/>
      <c r="WXU125" s="222"/>
      <c r="WXV125" s="222"/>
      <c r="WXW125" s="222"/>
      <c r="WXX125" s="222"/>
      <c r="WXY125" s="222"/>
      <c r="WXZ125" s="222"/>
      <c r="WYA125" s="222"/>
      <c r="WYB125" s="222"/>
      <c r="WYC125" s="222"/>
      <c r="WYD125" s="222"/>
      <c r="WYE125" s="222"/>
      <c r="WYF125" s="222"/>
      <c r="WYG125" s="222"/>
      <c r="WYH125" s="222"/>
      <c r="WYI125" s="222"/>
      <c r="WYJ125" s="222"/>
      <c r="WYK125" s="222"/>
      <c r="WYL125" s="222"/>
      <c r="WYM125" s="222"/>
      <c r="WYN125" s="222"/>
      <c r="WYO125" s="222"/>
      <c r="WYP125" s="222"/>
      <c r="WYQ125" s="222"/>
      <c r="WYR125" s="222"/>
      <c r="WYS125" s="222"/>
      <c r="WYT125" s="222"/>
      <c r="WYU125" s="222"/>
      <c r="WYV125" s="222"/>
      <c r="WYW125" s="222"/>
      <c r="WYX125" s="222"/>
      <c r="WYY125" s="222"/>
      <c r="WYZ125" s="222"/>
      <c r="WZA125" s="222"/>
      <c r="WZB125" s="222"/>
      <c r="WZC125" s="222"/>
      <c r="WZD125" s="222"/>
      <c r="WZE125" s="222"/>
      <c r="WZF125" s="222"/>
      <c r="WZG125" s="222"/>
      <c r="WZH125" s="222"/>
      <c r="WZI125" s="222"/>
      <c r="WZJ125" s="222"/>
      <c r="WZK125" s="222"/>
      <c r="WZL125" s="222"/>
      <c r="WZM125" s="222"/>
      <c r="WZN125" s="222"/>
      <c r="WZO125" s="222"/>
      <c r="WZP125" s="222"/>
      <c r="WZQ125" s="222"/>
      <c r="WZR125" s="222"/>
      <c r="WZS125" s="222"/>
      <c r="WZT125" s="222"/>
      <c r="WZU125" s="222"/>
      <c r="WZV125" s="222"/>
      <c r="WZW125" s="222"/>
      <c r="WZX125" s="222"/>
      <c r="WZY125" s="222"/>
      <c r="WZZ125" s="222"/>
      <c r="XAA125" s="222"/>
      <c r="XAB125" s="222"/>
      <c r="XAC125" s="222"/>
      <c r="XAD125" s="222"/>
      <c r="XAE125" s="222"/>
      <c r="XAF125" s="222"/>
      <c r="XAG125" s="222"/>
      <c r="XAH125" s="222"/>
      <c r="XAI125" s="222"/>
      <c r="XAJ125" s="222"/>
      <c r="XAK125" s="222"/>
      <c r="XAL125" s="222"/>
      <c r="XAM125" s="222"/>
      <c r="XAN125" s="222"/>
      <c r="XAO125" s="222"/>
      <c r="XAP125" s="222"/>
      <c r="XAQ125" s="222"/>
      <c r="XAR125" s="222"/>
      <c r="XAS125" s="222"/>
      <c r="XAT125" s="222"/>
      <c r="XAU125" s="222"/>
      <c r="XAV125" s="222"/>
      <c r="XAW125" s="222"/>
      <c r="XAX125" s="222"/>
      <c r="XAY125" s="222"/>
      <c r="XAZ125" s="222"/>
      <c r="XBA125" s="222"/>
      <c r="XBB125" s="222"/>
      <c r="XBC125" s="222"/>
      <c r="XBD125" s="222"/>
      <c r="XBE125" s="222"/>
      <c r="XBF125" s="222"/>
      <c r="XBG125" s="222"/>
      <c r="XBH125" s="222"/>
      <c r="XBI125" s="222"/>
      <c r="XBJ125" s="222"/>
      <c r="XBK125" s="222"/>
      <c r="XBL125" s="222"/>
      <c r="XBM125" s="222"/>
      <c r="XBN125" s="222"/>
      <c r="XBO125" s="222"/>
      <c r="XBP125" s="222"/>
      <c r="XBQ125" s="222"/>
      <c r="XBR125" s="222"/>
      <c r="XBS125" s="222"/>
      <c r="XBT125" s="222"/>
      <c r="XBU125" s="222"/>
      <c r="XBV125" s="222"/>
      <c r="XBW125" s="222"/>
      <c r="XBX125" s="222"/>
      <c r="XBY125" s="222"/>
      <c r="XBZ125" s="222"/>
      <c r="XCA125" s="222"/>
      <c r="XCB125" s="222"/>
      <c r="XCC125" s="222"/>
      <c r="XCD125" s="222"/>
      <c r="XCE125" s="222"/>
      <c r="XCF125" s="222"/>
      <c r="XCG125" s="222"/>
      <c r="XCH125" s="222"/>
      <c r="XCI125" s="222"/>
      <c r="XCJ125" s="222"/>
      <c r="XCK125" s="222"/>
      <c r="XCL125" s="222"/>
      <c r="XCM125" s="222"/>
      <c r="XCN125" s="222"/>
      <c r="XCO125" s="222"/>
      <c r="XCP125" s="222"/>
      <c r="XCQ125" s="222"/>
      <c r="XCR125" s="222"/>
      <c r="XCS125" s="222"/>
      <c r="XCT125" s="222"/>
      <c r="XCU125" s="222"/>
      <c r="XCV125" s="222"/>
      <c r="XCW125" s="222"/>
      <c r="XCX125" s="222"/>
      <c r="XCY125" s="222"/>
      <c r="XCZ125" s="222"/>
      <c r="XDA125" s="222"/>
      <c r="XDB125" s="222"/>
      <c r="XDC125" s="222"/>
      <c r="XDD125" s="222"/>
      <c r="XDE125" s="222"/>
      <c r="XDF125" s="222"/>
      <c r="XDG125" s="222"/>
      <c r="XDH125" s="222"/>
      <c r="XDI125" s="222"/>
      <c r="XDJ125" s="222"/>
      <c r="XDK125" s="222"/>
      <c r="XDL125" s="222"/>
      <c r="XDM125" s="222"/>
      <c r="XDN125" s="222"/>
      <c r="XDO125" s="222"/>
      <c r="XDP125" s="222"/>
      <c r="XDQ125" s="222"/>
      <c r="XDR125" s="222"/>
      <c r="XDS125" s="222"/>
      <c r="XDT125" s="222"/>
      <c r="XDU125" s="222"/>
      <c r="XDV125" s="222"/>
      <c r="XDW125" s="222"/>
      <c r="XDX125" s="222"/>
      <c r="XDY125" s="222"/>
      <c r="XDZ125" s="222"/>
      <c r="XEA125" s="222"/>
      <c r="XEB125" s="222"/>
      <c r="XEC125" s="222"/>
      <c r="XED125" s="222"/>
      <c r="XEE125" s="222"/>
      <c r="XEF125" s="222"/>
      <c r="XEG125" s="222"/>
      <c r="XEH125" s="222"/>
      <c r="XEI125" s="222"/>
      <c r="XEJ125" s="222"/>
      <c r="XEK125" s="222"/>
      <c r="XEL125" s="222"/>
      <c r="XEM125" s="222"/>
      <c r="XEN125" s="222"/>
      <c r="XEO125" s="222"/>
      <c r="XEP125" s="222"/>
      <c r="XEQ125" s="222"/>
      <c r="XER125" s="222"/>
      <c r="XES125" s="222"/>
      <c r="XET125" s="222"/>
      <c r="XEU125" s="222"/>
      <c r="XEV125" s="222"/>
      <c r="XEW125" s="222"/>
      <c r="XEX125" s="222"/>
      <c r="XEY125" s="222"/>
      <c r="XEZ125" s="222"/>
      <c r="XFA125" s="222"/>
      <c r="XFB125" s="222"/>
      <c r="XFC125" s="222"/>
      <c r="XFD125" s="222"/>
    </row>
    <row r="126" spans="1:16384" hidden="1"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</row>
    <row r="127" spans="1:16384" hidden="1">
      <c r="A127" s="5" t="s">
        <v>94</v>
      </c>
    </row>
    <row r="128" spans="1:16384" s="3" customFormat="1" hidden="1">
      <c r="A128" s="283" t="s">
        <v>95</v>
      </c>
      <c r="B128" s="283" t="s">
        <v>6</v>
      </c>
      <c r="C128" s="283" t="s">
        <v>7</v>
      </c>
      <c r="D128" s="283" t="s">
        <v>8</v>
      </c>
      <c r="E128" s="283" t="s">
        <v>98</v>
      </c>
      <c r="F128" s="283" t="s">
        <v>10</v>
      </c>
      <c r="G128" s="283" t="s">
        <v>11</v>
      </c>
      <c r="H128" s="283" t="s">
        <v>12</v>
      </c>
      <c r="I128" s="283" t="s">
        <v>99</v>
      </c>
      <c r="J128" s="283" t="s">
        <v>14</v>
      </c>
      <c r="K128" s="283" t="s">
        <v>15</v>
      </c>
      <c r="L128" s="283" t="s">
        <v>16</v>
      </c>
      <c r="M128" s="283" t="s">
        <v>100</v>
      </c>
      <c r="N128" s="283" t="s">
        <v>18</v>
      </c>
      <c r="O128" s="283" t="s">
        <v>19</v>
      </c>
      <c r="P128" s="283" t="s">
        <v>20</v>
      </c>
      <c r="Q128" s="283" t="s">
        <v>101</v>
      </c>
      <c r="R128" s="283" t="s">
        <v>22</v>
      </c>
      <c r="S128" s="283" t="s">
        <v>23</v>
      </c>
      <c r="T128" s="283" t="s">
        <v>24</v>
      </c>
      <c r="U128" s="283" t="s">
        <v>102</v>
      </c>
      <c r="V128" s="283" t="s">
        <v>26</v>
      </c>
      <c r="W128" s="283" t="s">
        <v>27</v>
      </c>
      <c r="X128" s="283" t="s">
        <v>1238</v>
      </c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</row>
    <row r="129" spans="1:68" hidden="1">
      <c r="A129" s="283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</row>
    <row r="130" spans="1:68" hidden="1">
      <c r="A130" s="283" t="s">
        <v>103</v>
      </c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</row>
    <row r="131" spans="1:68" hidden="1">
      <c r="A131" s="283" t="s">
        <v>104</v>
      </c>
      <c r="B131" s="283">
        <v>515583463.43000001</v>
      </c>
      <c r="C131" s="283">
        <v>536677603.01099998</v>
      </c>
      <c r="D131" s="283">
        <v>505065726.25999999</v>
      </c>
      <c r="E131" s="283">
        <v>469584775.56999999</v>
      </c>
      <c r="F131" s="283">
        <v>386940065.26999998</v>
      </c>
      <c r="G131" s="283">
        <v>420447175.18000001</v>
      </c>
      <c r="H131" s="283">
        <v>435172118.36000001</v>
      </c>
      <c r="I131" s="283">
        <v>476857079.27399999</v>
      </c>
      <c r="J131" s="283">
        <v>509797253.51999998</v>
      </c>
      <c r="K131" s="283">
        <v>478787521.44</v>
      </c>
      <c r="L131" s="283">
        <v>475178056.60000002</v>
      </c>
      <c r="M131" s="283">
        <v>531959236.07999998</v>
      </c>
      <c r="N131" s="283">
        <v>532971980.94199997</v>
      </c>
      <c r="O131" s="283">
        <v>578786519.40900004</v>
      </c>
      <c r="P131" s="283">
        <v>606979950.34399998</v>
      </c>
      <c r="Q131" s="283">
        <v>617416464.89900005</v>
      </c>
      <c r="R131" s="283">
        <v>550873525.04799998</v>
      </c>
      <c r="S131" s="283">
        <v>570322847.51900005</v>
      </c>
      <c r="T131" s="283">
        <v>538436283.57599998</v>
      </c>
      <c r="U131" s="283">
        <v>560106014.97599995</v>
      </c>
      <c r="V131" s="283">
        <v>483566985.56999999</v>
      </c>
      <c r="W131" s="283">
        <v>341325033.92000002</v>
      </c>
      <c r="X131" s="283">
        <v>383598519.23900002</v>
      </c>
      <c r="AZ131" s="220"/>
      <c r="BA131" s="220"/>
      <c r="BB131" s="220"/>
      <c r="BC131" s="220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</row>
    <row r="132" spans="1:68" hidden="1">
      <c r="A132" s="283" t="s">
        <v>106</v>
      </c>
      <c r="B132" s="283">
        <v>7697096.6200000001</v>
      </c>
      <c r="C132" s="283">
        <v>4485972.0549999997</v>
      </c>
      <c r="D132" s="283">
        <v>11757075.93</v>
      </c>
      <c r="E132" s="283">
        <v>8785351.1300000008</v>
      </c>
      <c r="F132" s="283">
        <v>6348960.4000000004</v>
      </c>
      <c r="G132" s="283">
        <v>774492.17</v>
      </c>
      <c r="H132" s="283">
        <v>7175622.6490000002</v>
      </c>
      <c r="I132" s="283">
        <v>104749.416</v>
      </c>
      <c r="J132" s="283">
        <v>16965194.079999998</v>
      </c>
      <c r="K132" s="283">
        <v>8303719.6699999999</v>
      </c>
      <c r="L132" s="283">
        <v>7783081.4400000004</v>
      </c>
      <c r="M132" s="283">
        <v>8867159.7100000009</v>
      </c>
      <c r="N132" s="283">
        <v>9800694.9240000006</v>
      </c>
      <c r="O132" s="283">
        <v>213979.91500000001</v>
      </c>
      <c r="P132" s="283">
        <v>5918725.2929999996</v>
      </c>
      <c r="Q132" s="283">
        <v>9820848.034</v>
      </c>
      <c r="R132" s="283">
        <v>5921617.7939999998</v>
      </c>
      <c r="S132" s="283">
        <v>11812256.579</v>
      </c>
      <c r="T132" s="283">
        <v>8430759.4130000006</v>
      </c>
      <c r="U132" s="283">
        <v>9128150.7170000002</v>
      </c>
      <c r="V132" s="283">
        <v>13577923.153000001</v>
      </c>
      <c r="W132" s="283">
        <v>8432766.8479999993</v>
      </c>
      <c r="X132" s="283">
        <v>5473378.2029999997</v>
      </c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</row>
    <row r="133" spans="1:68" hidden="1">
      <c r="A133" s="283" t="s">
        <v>1278</v>
      </c>
      <c r="B133" s="283">
        <v>1941328.32</v>
      </c>
      <c r="C133" s="283">
        <v>0</v>
      </c>
      <c r="D133" s="283">
        <v>0</v>
      </c>
      <c r="E133" s="283">
        <v>0</v>
      </c>
      <c r="F133" s="283">
        <v>2348786.89</v>
      </c>
      <c r="G133" s="283">
        <v>-248157.96</v>
      </c>
      <c r="H133" s="283">
        <v>2361047.0920000002</v>
      </c>
      <c r="I133" s="283">
        <v>11200.921</v>
      </c>
      <c r="J133" s="283">
        <v>4501009.93</v>
      </c>
      <c r="K133" s="283">
        <v>3321401.77</v>
      </c>
      <c r="L133" s="283">
        <v>2879896.92</v>
      </c>
      <c r="M133" s="283">
        <v>2948332.4</v>
      </c>
      <c r="N133" s="283">
        <v>4741986.7759999996</v>
      </c>
      <c r="O133" s="283">
        <v>-2465639.8169999998</v>
      </c>
      <c r="P133" s="283">
        <v>2451445.5950000002</v>
      </c>
      <c r="Q133" s="283">
        <v>1625718.0689999999</v>
      </c>
      <c r="R133" s="283">
        <v>3875190.0720000002</v>
      </c>
      <c r="S133" s="283">
        <v>4908014.9800000004</v>
      </c>
      <c r="T133" s="283">
        <v>2857190.048</v>
      </c>
      <c r="U133" s="283">
        <v>3672436.7230000002</v>
      </c>
      <c r="V133" s="283">
        <v>0</v>
      </c>
      <c r="W133" s="283">
        <v>6747123.3320000004</v>
      </c>
      <c r="X133" s="283">
        <v>-1212427.9650000001</v>
      </c>
      <c r="AZ133" s="220"/>
      <c r="BA133" s="220"/>
      <c r="BB133" s="220"/>
      <c r="BC133" s="220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</row>
    <row r="134" spans="1:68" hidden="1">
      <c r="A134" s="283" t="s">
        <v>1279</v>
      </c>
      <c r="B134" s="283">
        <v>0</v>
      </c>
      <c r="C134" s="283">
        <v>0</v>
      </c>
      <c r="D134" s="283">
        <v>0</v>
      </c>
      <c r="E134" s="283">
        <v>0</v>
      </c>
      <c r="F134" s="283">
        <v>0</v>
      </c>
      <c r="G134" s="283">
        <v>0</v>
      </c>
      <c r="H134" s="283">
        <v>0</v>
      </c>
      <c r="I134" s="283">
        <v>0</v>
      </c>
      <c r="J134" s="283">
        <v>0</v>
      </c>
      <c r="K134" s="283">
        <v>0</v>
      </c>
      <c r="L134" s="283">
        <v>0</v>
      </c>
      <c r="M134" s="283">
        <v>0</v>
      </c>
      <c r="N134" s="283">
        <v>0</v>
      </c>
      <c r="O134" s="283">
        <v>0</v>
      </c>
      <c r="P134" s="283">
        <v>0</v>
      </c>
      <c r="Q134" s="283">
        <v>0</v>
      </c>
      <c r="R134" s="283">
        <v>0</v>
      </c>
      <c r="S134" s="283">
        <v>0</v>
      </c>
      <c r="T134" s="283">
        <v>0</v>
      </c>
      <c r="U134" s="283">
        <v>0</v>
      </c>
      <c r="V134" s="283">
        <v>8469853.0850000009</v>
      </c>
      <c r="W134" s="283">
        <v>0</v>
      </c>
      <c r="X134" s="283">
        <v>1961002.341</v>
      </c>
      <c r="AZ134" s="220"/>
      <c r="BA134" s="220"/>
      <c r="BB134" s="220"/>
      <c r="BC134" s="220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</row>
    <row r="135" spans="1:68" hidden="1">
      <c r="A135" s="283" t="s">
        <v>108</v>
      </c>
      <c r="B135" s="283">
        <v>5755768.2999999998</v>
      </c>
      <c r="C135" s="283">
        <v>4485972.0549999997</v>
      </c>
      <c r="D135" s="283">
        <v>0</v>
      </c>
      <c r="E135" s="283">
        <v>0</v>
      </c>
      <c r="F135" s="283">
        <v>4000173.51</v>
      </c>
      <c r="G135" s="283">
        <v>774492.17</v>
      </c>
      <c r="H135" s="283">
        <v>4814575.557</v>
      </c>
      <c r="I135" s="283">
        <v>93548.494999999995</v>
      </c>
      <c r="J135" s="283">
        <v>12464184.15</v>
      </c>
      <c r="K135" s="283">
        <v>4982317.9000000004</v>
      </c>
      <c r="L135" s="283">
        <v>4903184.5199999996</v>
      </c>
      <c r="M135" s="283">
        <v>5918827.2999999998</v>
      </c>
      <c r="N135" s="283">
        <v>5058708.148</v>
      </c>
      <c r="O135" s="283">
        <v>213979.91500000001</v>
      </c>
      <c r="P135" s="283">
        <v>3467279.6979999999</v>
      </c>
      <c r="Q135" s="283">
        <v>8195129.9649999999</v>
      </c>
      <c r="R135" s="283">
        <v>2046427.7220000001</v>
      </c>
      <c r="S135" s="283">
        <v>6904241.5990000004</v>
      </c>
      <c r="T135" s="283">
        <v>5573569.3650000002</v>
      </c>
      <c r="U135" s="283">
        <v>5455713.9939999999</v>
      </c>
      <c r="V135" s="283">
        <v>5108070.068</v>
      </c>
      <c r="W135" s="283">
        <v>1685643.5160000001</v>
      </c>
      <c r="X135" s="283">
        <v>3512375.8620000002</v>
      </c>
      <c r="AZ135" s="220"/>
      <c r="BA135" s="220"/>
      <c r="BB135" s="220"/>
      <c r="BC135" s="220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</row>
    <row r="136" spans="1:68" hidden="1">
      <c r="A136" s="283" t="s">
        <v>109</v>
      </c>
      <c r="B136" s="283">
        <v>1891033.28</v>
      </c>
      <c r="C136" s="283">
        <v>2433273.7859999998</v>
      </c>
      <c r="D136" s="283">
        <v>263015.52</v>
      </c>
      <c r="E136" s="283">
        <v>1444382.32</v>
      </c>
      <c r="F136" s="283">
        <v>864681.34</v>
      </c>
      <c r="G136" s="283">
        <v>839030.46</v>
      </c>
      <c r="H136" s="283">
        <v>1162237.013</v>
      </c>
      <c r="I136" s="283">
        <v>1277259.629</v>
      </c>
      <c r="J136" s="283">
        <v>2047950.32</v>
      </c>
      <c r="K136" s="283">
        <v>1938237.75</v>
      </c>
      <c r="L136" s="283">
        <v>1222653.3500000001</v>
      </c>
      <c r="M136" s="283">
        <v>2101574.89</v>
      </c>
      <c r="N136" s="283">
        <v>2472468.1349999998</v>
      </c>
      <c r="O136" s="283">
        <v>1817630.6259999999</v>
      </c>
      <c r="P136" s="283">
        <v>2498868.9180000001</v>
      </c>
      <c r="Q136" s="283">
        <v>1726052.3459999999</v>
      </c>
      <c r="R136" s="283">
        <v>1535560.8659999999</v>
      </c>
      <c r="S136" s="283">
        <v>1583776.0220000001</v>
      </c>
      <c r="T136" s="283">
        <v>1453434.014</v>
      </c>
      <c r="U136" s="283">
        <v>1435218.665</v>
      </c>
      <c r="V136" s="283">
        <v>643374.29799999995</v>
      </c>
      <c r="W136" s="283">
        <v>651380.10499999998</v>
      </c>
      <c r="X136" s="283">
        <v>1205914.7320000001</v>
      </c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</row>
    <row r="137" spans="1:68" hidden="1">
      <c r="A137" s="283" t="s">
        <v>110</v>
      </c>
      <c r="B137" s="283">
        <v>525171593.32999998</v>
      </c>
      <c r="C137" s="283">
        <v>543596848.852</v>
      </c>
      <c r="D137" s="283">
        <v>517085817.70999998</v>
      </c>
      <c r="E137" s="283">
        <v>479814509.01999998</v>
      </c>
      <c r="F137" s="283">
        <v>394153707.00999999</v>
      </c>
      <c r="G137" s="283">
        <v>422060697.81</v>
      </c>
      <c r="H137" s="283">
        <v>443509978.02200001</v>
      </c>
      <c r="I137" s="283">
        <v>478239088.31900001</v>
      </c>
      <c r="J137" s="283">
        <v>528810397.92000002</v>
      </c>
      <c r="K137" s="283">
        <v>489029478.86000001</v>
      </c>
      <c r="L137" s="283">
        <v>484183791.38</v>
      </c>
      <c r="M137" s="283">
        <v>542927970.66999996</v>
      </c>
      <c r="N137" s="283">
        <v>545245144.00100005</v>
      </c>
      <c r="O137" s="283">
        <v>580818129.95000005</v>
      </c>
      <c r="P137" s="283">
        <v>615397544.55499995</v>
      </c>
      <c r="Q137" s="283">
        <v>628963365.27900004</v>
      </c>
      <c r="R137" s="283">
        <v>558330703.70799994</v>
      </c>
      <c r="S137" s="283">
        <v>583718880.12</v>
      </c>
      <c r="T137" s="283">
        <v>548320477.00300002</v>
      </c>
      <c r="U137" s="283">
        <v>570669384.35800004</v>
      </c>
      <c r="V137" s="283">
        <v>497788283.02100003</v>
      </c>
      <c r="W137" s="283">
        <v>350409180.87300003</v>
      </c>
      <c r="X137" s="283">
        <v>390277812.17400002</v>
      </c>
      <c r="AZ137" s="220"/>
      <c r="BA137" s="220"/>
      <c r="BB137" s="220"/>
      <c r="BC137" s="220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</row>
    <row r="138" spans="1:68" hidden="1">
      <c r="A138" s="283"/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</row>
    <row r="139" spans="1:68" hidden="1">
      <c r="A139" s="283" t="s">
        <v>111</v>
      </c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</row>
    <row r="140" spans="1:68" hidden="1">
      <c r="A140" s="283" t="s">
        <v>112</v>
      </c>
      <c r="B140" s="283">
        <v>466593273.02999997</v>
      </c>
      <c r="C140" s="283">
        <v>469636127.95099998</v>
      </c>
      <c r="D140" s="283">
        <v>462981949.12</v>
      </c>
      <c r="E140" s="283">
        <v>419584231.91000003</v>
      </c>
      <c r="F140" s="283">
        <v>335110873.14999998</v>
      </c>
      <c r="G140" s="283">
        <v>356940329.47000003</v>
      </c>
      <c r="H140" s="283">
        <v>378138270.199</v>
      </c>
      <c r="I140" s="283">
        <v>406786399.52600002</v>
      </c>
      <c r="J140" s="283">
        <v>435981838.05000001</v>
      </c>
      <c r="K140" s="283">
        <v>418877739.06</v>
      </c>
      <c r="L140" s="283">
        <v>401596014.88999999</v>
      </c>
      <c r="M140" s="283">
        <v>445883196.63</v>
      </c>
      <c r="N140" s="283">
        <v>453427131.63599998</v>
      </c>
      <c r="O140" s="283">
        <v>491307219.76899999</v>
      </c>
      <c r="P140" s="283">
        <v>521695272.35500002</v>
      </c>
      <c r="Q140" s="283">
        <v>560418448.18799996</v>
      </c>
      <c r="R140" s="283">
        <v>481512037.26899999</v>
      </c>
      <c r="S140" s="283">
        <v>505380352.03299999</v>
      </c>
      <c r="T140" s="283">
        <v>483616761.11299998</v>
      </c>
      <c r="U140" s="283">
        <v>488322337.36400002</v>
      </c>
      <c r="V140" s="283">
        <v>470239903.15100002</v>
      </c>
      <c r="W140" s="283">
        <v>303033269.18800002</v>
      </c>
      <c r="X140" s="283">
        <v>334211688.00199997</v>
      </c>
      <c r="AZ140" s="220"/>
      <c r="BA140" s="220"/>
      <c r="BB140" s="220"/>
      <c r="BC140" s="220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</row>
    <row r="141" spans="1:68" hidden="1">
      <c r="A141" s="283" t="s">
        <v>114</v>
      </c>
      <c r="B141" s="283">
        <v>13376035.34</v>
      </c>
      <c r="C141" s="283">
        <v>18220111.348999999</v>
      </c>
      <c r="D141" s="283">
        <v>20668358.809999999</v>
      </c>
      <c r="E141" s="283">
        <v>19231969</v>
      </c>
      <c r="F141" s="283">
        <v>14360304.109999999</v>
      </c>
      <c r="G141" s="283">
        <v>15394313.82</v>
      </c>
      <c r="H141" s="283">
        <v>15639400.794</v>
      </c>
      <c r="I141" s="283">
        <v>19984063.965999998</v>
      </c>
      <c r="J141" s="283">
        <v>15481673.5</v>
      </c>
      <c r="K141" s="283">
        <v>16994705.57</v>
      </c>
      <c r="L141" s="283">
        <v>37005374.450000003</v>
      </c>
      <c r="M141" s="283">
        <v>31117223.43</v>
      </c>
      <c r="N141" s="283">
        <v>16612735.470000001</v>
      </c>
      <c r="O141" s="283">
        <v>20498056.524999999</v>
      </c>
      <c r="P141" s="283">
        <v>19990240.653999999</v>
      </c>
      <c r="Q141" s="283">
        <v>24736028.909000002</v>
      </c>
      <c r="R141" s="283">
        <v>18832189.605999999</v>
      </c>
      <c r="S141" s="283">
        <v>22151676.818</v>
      </c>
      <c r="T141" s="283">
        <v>23172422.254999999</v>
      </c>
      <c r="U141" s="283">
        <v>28419737.658</v>
      </c>
      <c r="V141" s="283">
        <v>20906135.295000002</v>
      </c>
      <c r="W141" s="283">
        <v>21940845.695</v>
      </c>
      <c r="X141" s="283">
        <v>20535766.633000001</v>
      </c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</row>
    <row r="142" spans="1:68" hidden="1">
      <c r="A142" s="283" t="s">
        <v>115</v>
      </c>
      <c r="B142" s="283">
        <v>4159561.8</v>
      </c>
      <c r="C142" s="283">
        <v>4708460.07</v>
      </c>
      <c r="D142" s="283">
        <v>5119730.3600000003</v>
      </c>
      <c r="E142" s="283">
        <v>5044186.96</v>
      </c>
      <c r="F142" s="283">
        <v>4494501.4000000004</v>
      </c>
      <c r="G142" s="283">
        <v>4209417.7300000004</v>
      </c>
      <c r="H142" s="283">
        <v>4657697.0590000004</v>
      </c>
      <c r="I142" s="283">
        <v>4223208.5970000001</v>
      </c>
      <c r="J142" s="283">
        <v>5545778.7300000004</v>
      </c>
      <c r="K142" s="283">
        <v>5425554.4000000004</v>
      </c>
      <c r="L142" s="283">
        <v>6812487.0800000001</v>
      </c>
      <c r="M142" s="283">
        <v>6841127.9900000002</v>
      </c>
      <c r="N142" s="283">
        <v>5898422.6189999999</v>
      </c>
      <c r="O142" s="283">
        <v>7002394.5499999998</v>
      </c>
      <c r="P142" s="283">
        <v>6168442.841</v>
      </c>
      <c r="Q142" s="283">
        <v>7584237.1119999997</v>
      </c>
      <c r="R142" s="283">
        <v>6869591.0769999996</v>
      </c>
      <c r="S142" s="283">
        <v>6681219.4720000001</v>
      </c>
      <c r="T142" s="283">
        <v>6198482.1730000004</v>
      </c>
      <c r="U142" s="283">
        <v>7824436.4450000003</v>
      </c>
      <c r="V142" s="283">
        <v>7344535.6689999998</v>
      </c>
      <c r="W142" s="283">
        <v>7043950.6129999999</v>
      </c>
      <c r="X142" s="283">
        <v>6415745.7390000001</v>
      </c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</row>
    <row r="143" spans="1:68" hidden="1">
      <c r="A143" s="283" t="s">
        <v>116</v>
      </c>
      <c r="B143" s="283">
        <v>9216473.5399999991</v>
      </c>
      <c r="C143" s="283">
        <v>13511651.278999999</v>
      </c>
      <c r="D143" s="283">
        <v>15548628.439999999</v>
      </c>
      <c r="E143" s="283">
        <v>14187782.039999999</v>
      </c>
      <c r="F143" s="283">
        <v>9865802.7100000009</v>
      </c>
      <c r="G143" s="283">
        <v>11184896.09</v>
      </c>
      <c r="H143" s="283">
        <v>10981703.734999999</v>
      </c>
      <c r="I143" s="283">
        <v>15760855.369000001</v>
      </c>
      <c r="J143" s="283">
        <v>9935894.7699999996</v>
      </c>
      <c r="K143" s="283">
        <v>11569151.17</v>
      </c>
      <c r="L143" s="283">
        <v>30192887.370000001</v>
      </c>
      <c r="M143" s="283">
        <v>24276095.440000001</v>
      </c>
      <c r="N143" s="283">
        <v>10714312.851</v>
      </c>
      <c r="O143" s="283">
        <v>13495661.975</v>
      </c>
      <c r="P143" s="283">
        <v>13821797.812999999</v>
      </c>
      <c r="Q143" s="283">
        <v>17151791.796999998</v>
      </c>
      <c r="R143" s="283">
        <v>11962598.528999999</v>
      </c>
      <c r="S143" s="283">
        <v>15470457.346000001</v>
      </c>
      <c r="T143" s="283">
        <v>16973940.081999999</v>
      </c>
      <c r="U143" s="283">
        <v>20595301.213</v>
      </c>
      <c r="V143" s="283">
        <v>13561599.626</v>
      </c>
      <c r="W143" s="283">
        <v>14896895.082</v>
      </c>
      <c r="X143" s="283">
        <v>14120020.893999999</v>
      </c>
      <c r="AZ143" s="220"/>
      <c r="BA143" s="220"/>
      <c r="BB143" s="220"/>
      <c r="BC143" s="220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</row>
    <row r="144" spans="1:68" hidden="1">
      <c r="A144" s="283" t="s">
        <v>117</v>
      </c>
      <c r="B144" s="283">
        <v>433766.02</v>
      </c>
      <c r="C144" s="283">
        <v>4579488.5779999997</v>
      </c>
      <c r="D144" s="283">
        <v>60682915.090000004</v>
      </c>
      <c r="E144" s="283">
        <v>22737786.149999999</v>
      </c>
      <c r="F144" s="283">
        <v>914122.45</v>
      </c>
      <c r="G144" s="283">
        <v>802641.43</v>
      </c>
      <c r="H144" s="283">
        <v>761699.64</v>
      </c>
      <c r="I144" s="283">
        <v>7585766.2309999997</v>
      </c>
      <c r="J144" s="283">
        <v>0</v>
      </c>
      <c r="K144" s="283">
        <v>0</v>
      </c>
      <c r="L144" s="283">
        <v>0</v>
      </c>
      <c r="M144" s="283">
        <v>0</v>
      </c>
      <c r="N144" s="283">
        <v>3635745.7820000001</v>
      </c>
      <c r="O144" s="283">
        <v>2465639.8169999998</v>
      </c>
      <c r="P144" s="283">
        <v>4288914.3789999997</v>
      </c>
      <c r="Q144" s="283">
        <v>4664355.898</v>
      </c>
      <c r="R144" s="283">
        <v>4143756.8250000002</v>
      </c>
      <c r="S144" s="283">
        <v>4553761.7630000003</v>
      </c>
      <c r="T144" s="283">
        <v>0</v>
      </c>
      <c r="U144" s="283">
        <v>4470616.7204999998</v>
      </c>
      <c r="V144" s="283">
        <v>5075251.9819999998</v>
      </c>
      <c r="W144" s="283">
        <v>2645113.5299999998</v>
      </c>
      <c r="X144" s="283">
        <v>1212427.9650000001</v>
      </c>
      <c r="AZ144" s="220"/>
      <c r="BA144" s="220"/>
      <c r="BB144" s="220"/>
      <c r="BC144" s="220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</row>
    <row r="145" spans="1:68" hidden="1">
      <c r="A145" s="283" t="s">
        <v>1280</v>
      </c>
      <c r="B145" s="283">
        <v>0</v>
      </c>
      <c r="C145" s="283">
        <v>3289379.3229999999</v>
      </c>
      <c r="D145" s="283">
        <v>6905993.9100000001</v>
      </c>
      <c r="E145" s="283">
        <v>-2261316.89</v>
      </c>
      <c r="F145" s="283">
        <v>0</v>
      </c>
      <c r="G145" s="283">
        <v>248157.96</v>
      </c>
      <c r="H145" s="283">
        <v>0</v>
      </c>
      <c r="I145" s="283">
        <v>0</v>
      </c>
      <c r="J145" s="283">
        <v>0</v>
      </c>
      <c r="K145" s="283">
        <v>0</v>
      </c>
      <c r="L145" s="283">
        <v>0</v>
      </c>
      <c r="M145" s="283">
        <v>0</v>
      </c>
      <c r="N145" s="283">
        <v>0</v>
      </c>
      <c r="O145" s="283">
        <v>2465639.8169999998</v>
      </c>
      <c r="P145" s="283">
        <v>0</v>
      </c>
      <c r="Q145" s="283">
        <v>0</v>
      </c>
      <c r="R145" s="283">
        <v>0</v>
      </c>
      <c r="S145" s="283">
        <v>0</v>
      </c>
      <c r="T145" s="283">
        <v>0</v>
      </c>
      <c r="U145" s="283">
        <v>0</v>
      </c>
      <c r="V145" s="283">
        <v>5075251.9819999998</v>
      </c>
      <c r="W145" s="283">
        <v>0</v>
      </c>
      <c r="X145" s="283">
        <v>1212427.9650000001</v>
      </c>
      <c r="AZ145" s="220"/>
      <c r="BA145" s="220"/>
      <c r="BB145" s="220"/>
      <c r="BC145" s="220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</row>
    <row r="146" spans="1:68" hidden="1">
      <c r="A146" s="283" t="s">
        <v>1281</v>
      </c>
      <c r="B146" s="283">
        <v>0</v>
      </c>
      <c r="C146" s="283">
        <v>0</v>
      </c>
      <c r="D146" s="283">
        <v>51079608.869999997</v>
      </c>
      <c r="E146" s="283">
        <v>23075540</v>
      </c>
      <c r="F146" s="283">
        <v>0</v>
      </c>
      <c r="G146" s="283">
        <v>0</v>
      </c>
      <c r="H146" s="283">
        <v>48487.824999999997</v>
      </c>
      <c r="I146" s="283">
        <v>7159805.517</v>
      </c>
      <c r="J146" s="283">
        <v>0</v>
      </c>
      <c r="K146" s="283">
        <v>0</v>
      </c>
      <c r="L146" s="283">
        <v>0</v>
      </c>
      <c r="M146" s="283">
        <v>0</v>
      </c>
      <c r="N146" s="283">
        <v>0</v>
      </c>
      <c r="O146" s="283">
        <v>0</v>
      </c>
      <c r="P146" s="283">
        <v>0</v>
      </c>
      <c r="Q146" s="283">
        <v>0</v>
      </c>
      <c r="R146" s="283">
        <v>0</v>
      </c>
      <c r="S146" s="283">
        <v>0</v>
      </c>
      <c r="T146" s="283">
        <v>0</v>
      </c>
      <c r="U146" s="283">
        <v>0</v>
      </c>
      <c r="V146" s="283">
        <v>0</v>
      </c>
      <c r="W146" s="283">
        <v>0</v>
      </c>
      <c r="X146" s="283">
        <v>0</v>
      </c>
      <c r="AZ146" s="220"/>
      <c r="BA146" s="220"/>
      <c r="BB146" s="220"/>
      <c r="BC146" s="220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</row>
    <row r="147" spans="1:68" hidden="1">
      <c r="A147" s="283" t="s">
        <v>1282</v>
      </c>
      <c r="B147" s="283">
        <v>433766.02</v>
      </c>
      <c r="C147" s="283">
        <v>1290109.2549999999</v>
      </c>
      <c r="D147" s="283">
        <v>2697312.31</v>
      </c>
      <c r="E147" s="283">
        <v>1923563.03</v>
      </c>
      <c r="F147" s="283">
        <v>914122.45</v>
      </c>
      <c r="G147" s="283">
        <v>554483.47</v>
      </c>
      <c r="H147" s="283">
        <v>713211.81499999994</v>
      </c>
      <c r="I147" s="283">
        <v>425960.71399999998</v>
      </c>
      <c r="J147" s="283">
        <v>0</v>
      </c>
      <c r="K147" s="283">
        <v>0</v>
      </c>
      <c r="L147" s="283">
        <v>0</v>
      </c>
      <c r="M147" s="283">
        <v>0</v>
      </c>
      <c r="N147" s="283">
        <v>0</v>
      </c>
      <c r="O147" s="283">
        <v>0</v>
      </c>
      <c r="P147" s="283">
        <v>0</v>
      </c>
      <c r="Q147" s="283">
        <v>0</v>
      </c>
      <c r="R147" s="283">
        <v>0</v>
      </c>
      <c r="S147" s="283">
        <v>0</v>
      </c>
      <c r="T147" s="283">
        <v>0</v>
      </c>
      <c r="U147" s="283">
        <v>0</v>
      </c>
      <c r="V147" s="283">
        <v>0</v>
      </c>
      <c r="W147" s="283">
        <v>0</v>
      </c>
      <c r="X147" s="283">
        <v>0</v>
      </c>
      <c r="AZ147" s="220"/>
      <c r="BA147" s="220"/>
      <c r="BB147" s="220"/>
      <c r="BC147" s="220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</row>
    <row r="148" spans="1:68" hidden="1">
      <c r="A148" s="283" t="s">
        <v>1038</v>
      </c>
      <c r="B148" s="283">
        <v>0</v>
      </c>
      <c r="C148" s="283">
        <v>0</v>
      </c>
      <c r="D148" s="283">
        <v>0</v>
      </c>
      <c r="E148" s="283">
        <v>0</v>
      </c>
      <c r="F148" s="283">
        <v>0</v>
      </c>
      <c r="G148" s="283">
        <v>0</v>
      </c>
      <c r="H148" s="283">
        <v>0</v>
      </c>
      <c r="I148" s="283">
        <v>0</v>
      </c>
      <c r="J148" s="283">
        <v>0</v>
      </c>
      <c r="K148" s="283">
        <v>0</v>
      </c>
      <c r="L148" s="283">
        <v>0</v>
      </c>
      <c r="M148" s="283">
        <v>0</v>
      </c>
      <c r="N148" s="283">
        <v>3635745.7820000001</v>
      </c>
      <c r="O148" s="283">
        <v>0</v>
      </c>
      <c r="P148" s="283">
        <v>4288914.3789999997</v>
      </c>
      <c r="Q148" s="283">
        <v>4664355.898</v>
      </c>
      <c r="R148" s="283">
        <v>4143756.8250000002</v>
      </c>
      <c r="S148" s="283">
        <v>4553761.7630000003</v>
      </c>
      <c r="T148" s="283">
        <v>0</v>
      </c>
      <c r="U148" s="283">
        <v>4470616.7204999998</v>
      </c>
      <c r="V148" s="283">
        <v>0</v>
      </c>
      <c r="W148" s="283">
        <v>2645113.5299999998</v>
      </c>
      <c r="X148" s="283">
        <v>0</v>
      </c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</row>
    <row r="149" spans="1:68" hidden="1">
      <c r="A149" s="283" t="s">
        <v>1185</v>
      </c>
      <c r="B149" s="283">
        <v>335095.53000000003</v>
      </c>
      <c r="C149" s="283">
        <v>343430.21600000001</v>
      </c>
      <c r="D149" s="283">
        <v>243328.4</v>
      </c>
      <c r="E149" s="283">
        <v>357384.15</v>
      </c>
      <c r="F149" s="283">
        <v>336962.48</v>
      </c>
      <c r="G149" s="283">
        <v>406861.04</v>
      </c>
      <c r="H149" s="283">
        <v>162758.38200000001</v>
      </c>
      <c r="I149" s="283">
        <v>336013.97899999999</v>
      </c>
      <c r="J149" s="283">
        <v>0</v>
      </c>
      <c r="K149" s="283">
        <v>0</v>
      </c>
      <c r="L149" s="283">
        <v>0</v>
      </c>
      <c r="M149" s="283">
        <v>0</v>
      </c>
      <c r="N149" s="283">
        <v>0</v>
      </c>
      <c r="O149" s="283">
        <v>0</v>
      </c>
      <c r="P149" s="283">
        <v>0</v>
      </c>
      <c r="Q149" s="283">
        <v>0</v>
      </c>
      <c r="R149" s="283">
        <v>0</v>
      </c>
      <c r="S149" s="283">
        <v>0</v>
      </c>
      <c r="T149" s="283">
        <v>0</v>
      </c>
      <c r="U149" s="283">
        <v>0</v>
      </c>
      <c r="V149" s="283">
        <v>0</v>
      </c>
      <c r="W149" s="283">
        <v>0</v>
      </c>
      <c r="X149" s="283">
        <v>0</v>
      </c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</row>
    <row r="150" spans="1:68" hidden="1">
      <c r="A150" s="283" t="s">
        <v>119</v>
      </c>
      <c r="B150" s="283">
        <v>480738169.91000003</v>
      </c>
      <c r="C150" s="283">
        <v>492779158.09399998</v>
      </c>
      <c r="D150" s="283">
        <v>544576551.41999996</v>
      </c>
      <c r="E150" s="283">
        <v>461911371.20999998</v>
      </c>
      <c r="F150" s="283">
        <v>350722262.19999999</v>
      </c>
      <c r="G150" s="283">
        <v>373544145.75999999</v>
      </c>
      <c r="H150" s="283">
        <v>394702129.01499999</v>
      </c>
      <c r="I150" s="283">
        <v>434692243.70200002</v>
      </c>
      <c r="J150" s="283">
        <v>451463511.54000002</v>
      </c>
      <c r="K150" s="283">
        <v>435872444.63</v>
      </c>
      <c r="L150" s="283">
        <v>438601389.33999997</v>
      </c>
      <c r="M150" s="283">
        <v>477000420.06</v>
      </c>
      <c r="N150" s="283">
        <v>473675612.88800001</v>
      </c>
      <c r="O150" s="283">
        <v>514270916.111</v>
      </c>
      <c r="P150" s="283">
        <v>545974427.38800001</v>
      </c>
      <c r="Q150" s="283">
        <v>589818832.995</v>
      </c>
      <c r="R150" s="283">
        <v>504487983.69999999</v>
      </c>
      <c r="S150" s="283">
        <v>532085790.61400002</v>
      </c>
      <c r="T150" s="283">
        <v>506789183.36799997</v>
      </c>
      <c r="U150" s="283">
        <v>534624541.90399998</v>
      </c>
      <c r="V150" s="283">
        <v>496221290.42799997</v>
      </c>
      <c r="W150" s="283">
        <v>327619228.41299999</v>
      </c>
      <c r="X150" s="283">
        <v>355959882.60000002</v>
      </c>
      <c r="AZ150" s="220"/>
      <c r="BA150" s="220"/>
      <c r="BB150" s="220"/>
      <c r="BC150" s="220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</row>
    <row r="151" spans="1:68" hidden="1">
      <c r="A151" s="283"/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AZ151" s="220"/>
      <c r="BA151" s="220"/>
      <c r="BB151" s="220"/>
      <c r="BC151" s="220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</row>
    <row r="152" spans="1:68" hidden="1">
      <c r="A152" s="283" t="s">
        <v>120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</row>
    <row r="153" spans="1:68" hidden="1">
      <c r="A153" s="283" t="s">
        <v>121</v>
      </c>
      <c r="B153" s="283">
        <v>44433423.420000002</v>
      </c>
      <c r="C153" s="283">
        <v>50817690.758000001</v>
      </c>
      <c r="D153" s="283">
        <v>-27490733.710000001</v>
      </c>
      <c r="E153" s="283">
        <v>17903137.82</v>
      </c>
      <c r="F153" s="283">
        <v>43431444.82</v>
      </c>
      <c r="G153" s="283">
        <v>48516552.049999997</v>
      </c>
      <c r="H153" s="283">
        <v>48807849.006999999</v>
      </c>
      <c r="I153" s="283">
        <v>43546844.616999999</v>
      </c>
      <c r="J153" s="283">
        <v>77346886.370000005</v>
      </c>
      <c r="K153" s="283">
        <v>53157034.229999997</v>
      </c>
      <c r="L153" s="283">
        <v>45582402.049999997</v>
      </c>
      <c r="M153" s="283">
        <v>65927550.609999999</v>
      </c>
      <c r="N153" s="283">
        <v>71569531.113000005</v>
      </c>
      <c r="O153" s="283">
        <v>66547213.839000002</v>
      </c>
      <c r="P153" s="283">
        <v>69423117.166999996</v>
      </c>
      <c r="Q153" s="283">
        <v>39144532.284000002</v>
      </c>
      <c r="R153" s="283">
        <v>53842720.008000001</v>
      </c>
      <c r="S153" s="283">
        <v>51633089.505999997</v>
      </c>
      <c r="T153" s="283">
        <v>41531293.634999998</v>
      </c>
      <c r="U153" s="283">
        <v>36044842.454000004</v>
      </c>
      <c r="V153" s="283">
        <v>1566992.5930000001</v>
      </c>
      <c r="W153" s="283">
        <v>22789952.460000001</v>
      </c>
      <c r="X153" s="283">
        <v>34317929.574000001</v>
      </c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</row>
    <row r="154" spans="1:68" hidden="1">
      <c r="A154" s="283" t="s">
        <v>122</v>
      </c>
      <c r="B154" s="283">
        <v>7892620.4699999997</v>
      </c>
      <c r="C154" s="283">
        <v>7829221.324</v>
      </c>
      <c r="D154" s="283">
        <v>7527718.5599999996</v>
      </c>
      <c r="E154" s="283">
        <v>6839545.79</v>
      </c>
      <c r="F154" s="283">
        <v>7235080.1399999997</v>
      </c>
      <c r="G154" s="283">
        <v>7244656.54</v>
      </c>
      <c r="H154" s="283">
        <v>7236664.3380000005</v>
      </c>
      <c r="I154" s="283">
        <v>7177037.1890000002</v>
      </c>
      <c r="J154" s="283">
        <v>7777344.0599999996</v>
      </c>
      <c r="K154" s="283">
        <v>7380711.79</v>
      </c>
      <c r="L154" s="283">
        <v>7230762.6600000001</v>
      </c>
      <c r="M154" s="283">
        <v>6697113.9100000001</v>
      </c>
      <c r="N154" s="283">
        <v>6503888.307</v>
      </c>
      <c r="O154" s="283">
        <v>7122213.8320000004</v>
      </c>
      <c r="P154" s="283">
        <v>6820403.3499999996</v>
      </c>
      <c r="Q154" s="283">
        <v>7181087.102</v>
      </c>
      <c r="R154" s="283">
        <v>6887788.3159999996</v>
      </c>
      <c r="S154" s="283">
        <v>7597368.1909999996</v>
      </c>
      <c r="T154" s="283">
        <v>7641611.6150000002</v>
      </c>
      <c r="U154" s="283">
        <v>5844695.5949999997</v>
      </c>
      <c r="V154" s="283">
        <v>6955003.9919999996</v>
      </c>
      <c r="W154" s="283">
        <v>6808762.8169999998</v>
      </c>
      <c r="X154" s="283">
        <v>7346217.216</v>
      </c>
      <c r="AZ154" s="220"/>
      <c r="BA154" s="220"/>
      <c r="BB154" s="220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</row>
    <row r="155" spans="1:68" hidden="1">
      <c r="A155" s="283" t="s">
        <v>123</v>
      </c>
      <c r="B155" s="283">
        <v>3450541.65</v>
      </c>
      <c r="C155" s="283">
        <v>8989307.2620000001</v>
      </c>
      <c r="D155" s="283">
        <v>7699304.1600000001</v>
      </c>
      <c r="E155" s="283">
        <v>4715954.12</v>
      </c>
      <c r="F155" s="283">
        <v>3797831.22</v>
      </c>
      <c r="G155" s="283">
        <v>6911713.1500000004</v>
      </c>
      <c r="H155" s="283">
        <v>6726699.1239999998</v>
      </c>
      <c r="I155" s="283">
        <v>9183752.068</v>
      </c>
      <c r="J155" s="283">
        <v>6397830.7000000002</v>
      </c>
      <c r="K155" s="283">
        <v>5552946</v>
      </c>
      <c r="L155" s="283">
        <v>7740351.7999999998</v>
      </c>
      <c r="M155" s="283">
        <v>8615446.9100000001</v>
      </c>
      <c r="N155" s="283">
        <v>8478621.7799999993</v>
      </c>
      <c r="O155" s="283">
        <v>18122655.035</v>
      </c>
      <c r="P155" s="283">
        <v>17494554.261</v>
      </c>
      <c r="Q155" s="283">
        <v>9550721.8660000004</v>
      </c>
      <c r="R155" s="283">
        <v>7370530.9800000004</v>
      </c>
      <c r="S155" s="283">
        <v>9830539.5930000003</v>
      </c>
      <c r="T155" s="283">
        <v>8776568.6270000003</v>
      </c>
      <c r="U155" s="283">
        <v>7011242.75</v>
      </c>
      <c r="V155" s="283">
        <v>8617872.2740000002</v>
      </c>
      <c r="W155" s="283">
        <v>353861.88199999998</v>
      </c>
      <c r="X155" s="283">
        <v>7852463.2580000004</v>
      </c>
      <c r="AZ155" s="220"/>
      <c r="BA155" s="220"/>
      <c r="BB155" s="220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</row>
    <row r="156" spans="1:68" hidden="1">
      <c r="A156" s="283" t="s">
        <v>181</v>
      </c>
      <c r="B156" s="283">
        <v>0</v>
      </c>
      <c r="C156" s="283">
        <v>0</v>
      </c>
      <c r="D156" s="283">
        <v>0</v>
      </c>
      <c r="E156" s="283">
        <v>0</v>
      </c>
      <c r="F156" s="283">
        <v>0</v>
      </c>
      <c r="G156" s="283">
        <v>0</v>
      </c>
      <c r="H156" s="283">
        <v>9268.6380000000008</v>
      </c>
      <c r="I156" s="283">
        <v>776566.37</v>
      </c>
      <c r="J156" s="283">
        <v>0</v>
      </c>
      <c r="K156" s="283">
        <v>0</v>
      </c>
      <c r="L156" s="283">
        <v>0</v>
      </c>
      <c r="M156" s="283">
        <v>-2837.335</v>
      </c>
      <c r="N156" s="283">
        <v>0</v>
      </c>
      <c r="O156" s="283">
        <v>0</v>
      </c>
      <c r="P156" s="283">
        <v>0</v>
      </c>
      <c r="Q156" s="283">
        <v>0</v>
      </c>
      <c r="R156" s="283">
        <v>0</v>
      </c>
      <c r="S156" s="283">
        <v>0</v>
      </c>
      <c r="T156" s="283">
        <v>0</v>
      </c>
      <c r="U156" s="283">
        <v>0</v>
      </c>
      <c r="V156" s="283">
        <v>0</v>
      </c>
      <c r="W156" s="283">
        <v>0</v>
      </c>
      <c r="X156" s="283">
        <v>0</v>
      </c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</row>
    <row r="157" spans="1:68" hidden="1">
      <c r="A157" s="283" t="s">
        <v>1283</v>
      </c>
      <c r="B157" s="283">
        <v>0</v>
      </c>
      <c r="C157" s="283">
        <v>0</v>
      </c>
      <c r="D157" s="283">
        <v>0</v>
      </c>
      <c r="E157" s="283">
        <v>0</v>
      </c>
      <c r="F157" s="283">
        <v>0</v>
      </c>
      <c r="G157" s="283">
        <v>0</v>
      </c>
      <c r="H157" s="283">
        <v>9268.6380000000008</v>
      </c>
      <c r="I157" s="283">
        <v>776566.37</v>
      </c>
      <c r="J157" s="283">
        <v>0</v>
      </c>
      <c r="K157" s="283">
        <v>0</v>
      </c>
      <c r="L157" s="283">
        <v>0</v>
      </c>
      <c r="M157" s="283">
        <v>-2837.335</v>
      </c>
      <c r="N157" s="283">
        <v>0</v>
      </c>
      <c r="O157" s="283">
        <v>0</v>
      </c>
      <c r="P157" s="283">
        <v>0</v>
      </c>
      <c r="Q157" s="283">
        <v>0</v>
      </c>
      <c r="R157" s="283">
        <v>0</v>
      </c>
      <c r="S157" s="283">
        <v>0</v>
      </c>
      <c r="T157" s="283">
        <v>0</v>
      </c>
      <c r="U157" s="283">
        <v>0</v>
      </c>
      <c r="V157" s="283">
        <v>0</v>
      </c>
      <c r="W157" s="283">
        <v>0</v>
      </c>
      <c r="X157" s="283">
        <v>0</v>
      </c>
      <c r="AZ157" s="220"/>
      <c r="BA157" s="220"/>
      <c r="BB157" s="220"/>
      <c r="BC157" s="220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</row>
    <row r="158" spans="1:68" hidden="1">
      <c r="A158" s="283" t="s">
        <v>124</v>
      </c>
      <c r="B158" s="283">
        <v>33090261.300000001</v>
      </c>
      <c r="C158" s="283">
        <v>33999162.171999998</v>
      </c>
      <c r="D158" s="283">
        <v>-42717756.43</v>
      </c>
      <c r="E158" s="283">
        <v>6347637.9000000004</v>
      </c>
      <c r="F158" s="283">
        <v>32398533.449999999</v>
      </c>
      <c r="G158" s="283">
        <v>34360182.369999997</v>
      </c>
      <c r="H158" s="283">
        <v>34853754.182999998</v>
      </c>
      <c r="I158" s="283">
        <v>27962621.73</v>
      </c>
      <c r="J158" s="283">
        <v>63171711.609999999</v>
      </c>
      <c r="K158" s="283">
        <v>40223376.439999998</v>
      </c>
      <c r="L158" s="283">
        <v>30611287.59</v>
      </c>
      <c r="M158" s="283">
        <v>50603640.450000003</v>
      </c>
      <c r="N158" s="283">
        <v>56587021.026000001</v>
      </c>
      <c r="O158" s="283">
        <v>41302344.972000003</v>
      </c>
      <c r="P158" s="283">
        <v>45108159.556000002</v>
      </c>
      <c r="Q158" s="283">
        <v>22412723.316</v>
      </c>
      <c r="R158" s="283">
        <v>39584400.711999997</v>
      </c>
      <c r="S158" s="283">
        <v>34205181.722000003</v>
      </c>
      <c r="T158" s="283">
        <v>25113113.392999999</v>
      </c>
      <c r="U158" s="283">
        <v>23188904.109000001</v>
      </c>
      <c r="V158" s="283">
        <v>-14005883.673</v>
      </c>
      <c r="W158" s="283">
        <v>15627327.761</v>
      </c>
      <c r="X158" s="283">
        <v>19119249.100000001</v>
      </c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</row>
    <row r="159" spans="1:68" hidden="1">
      <c r="A159" s="283" t="s">
        <v>125</v>
      </c>
      <c r="B159" s="283">
        <v>22583857.41</v>
      </c>
      <c r="C159" s="283">
        <v>23745659.566</v>
      </c>
      <c r="D159" s="283">
        <v>-26581450.800000001</v>
      </c>
      <c r="E159" s="283">
        <v>188350.94</v>
      </c>
      <c r="F159" s="283">
        <v>23668887.289999999</v>
      </c>
      <c r="G159" s="283">
        <v>24878993.010000002</v>
      </c>
      <c r="H159" s="283">
        <v>26974283.881999999</v>
      </c>
      <c r="I159" s="283">
        <v>19086914.055</v>
      </c>
      <c r="J159" s="283">
        <v>46167890.469999999</v>
      </c>
      <c r="K159" s="283">
        <v>31316846.800000001</v>
      </c>
      <c r="L159" s="283">
        <v>22331655.199999999</v>
      </c>
      <c r="M159" s="283">
        <v>35363210.170000002</v>
      </c>
      <c r="N159" s="283">
        <v>39788257.847999997</v>
      </c>
      <c r="O159" s="283">
        <v>30028526.874000002</v>
      </c>
      <c r="P159" s="283">
        <v>30328914.272</v>
      </c>
      <c r="Q159" s="283">
        <v>19538244.329999998</v>
      </c>
      <c r="R159" s="283">
        <v>29312075.916000001</v>
      </c>
      <c r="S159" s="283">
        <v>25938137.456</v>
      </c>
      <c r="T159" s="283">
        <v>20254484.274999999</v>
      </c>
      <c r="U159" s="283">
        <v>17445906.495999999</v>
      </c>
      <c r="V159" s="283">
        <v>-1554358.47</v>
      </c>
      <c r="W159" s="283">
        <v>12053292.376</v>
      </c>
      <c r="X159" s="283">
        <v>14120183.128</v>
      </c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</row>
    <row r="160" spans="1:68" hidden="1">
      <c r="A160" s="283" t="s">
        <v>126</v>
      </c>
      <c r="B160" s="283">
        <v>10506403.9</v>
      </c>
      <c r="C160" s="283">
        <v>10253502.606000001</v>
      </c>
      <c r="D160" s="283">
        <v>-16136305.619999999</v>
      </c>
      <c r="E160" s="283">
        <v>6159286.96</v>
      </c>
      <c r="F160" s="283">
        <v>8729646.1600000001</v>
      </c>
      <c r="G160" s="283">
        <v>9481189.3599999994</v>
      </c>
      <c r="H160" s="283">
        <v>7879470.301</v>
      </c>
      <c r="I160" s="283">
        <v>8875707.6750000007</v>
      </c>
      <c r="J160" s="283">
        <v>17003821.129999999</v>
      </c>
      <c r="K160" s="283">
        <v>8906529.6400000006</v>
      </c>
      <c r="L160" s="283">
        <v>8279632.3799999999</v>
      </c>
      <c r="M160" s="283">
        <v>15240430.279999999</v>
      </c>
      <c r="N160" s="283">
        <v>16798763.177999999</v>
      </c>
      <c r="O160" s="283">
        <v>11273818.097999999</v>
      </c>
      <c r="P160" s="283">
        <v>14779245.284</v>
      </c>
      <c r="Q160" s="283">
        <v>2874478.986</v>
      </c>
      <c r="R160" s="283">
        <v>10272324.796</v>
      </c>
      <c r="S160" s="283">
        <v>8267044.2659999998</v>
      </c>
      <c r="T160" s="283">
        <v>4858629.1179999998</v>
      </c>
      <c r="U160" s="283">
        <v>5742997.6129999999</v>
      </c>
      <c r="V160" s="283">
        <v>-12451525.203</v>
      </c>
      <c r="W160" s="283">
        <v>3574035.3849999998</v>
      </c>
      <c r="X160" s="283">
        <v>4999065.9720000001</v>
      </c>
      <c r="AZ160" s="220"/>
      <c r="BA160" s="220"/>
      <c r="BB160" s="220"/>
      <c r="BC160" s="220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</row>
    <row r="161" spans="1:68" hidden="1">
      <c r="A161" s="283" t="s">
        <v>127</v>
      </c>
      <c r="B161" s="283">
        <v>7.89</v>
      </c>
      <c r="C161" s="283">
        <v>8.19</v>
      </c>
      <c r="D161" s="283">
        <v>-9.14</v>
      </c>
      <c r="E161" s="283">
        <v>-0.21</v>
      </c>
      <c r="F161" s="283">
        <v>8.23</v>
      </c>
      <c r="G161" s="283">
        <v>8.5062499999999996</v>
      </c>
      <c r="H161" s="283">
        <v>9.4133899999999997</v>
      </c>
      <c r="I161" s="283">
        <v>6.5247799999999998</v>
      </c>
      <c r="J161" s="283">
        <v>16.086500000000001</v>
      </c>
      <c r="K161" s="283">
        <v>10.75</v>
      </c>
      <c r="L161" s="283">
        <v>7.61</v>
      </c>
      <c r="M161" s="283">
        <v>12.29</v>
      </c>
      <c r="N161" s="283">
        <v>1.38</v>
      </c>
      <c r="O161" s="283">
        <v>1.05</v>
      </c>
      <c r="P161" s="283">
        <v>1.05</v>
      </c>
      <c r="Q161" s="283">
        <v>0.67</v>
      </c>
      <c r="R161" s="283">
        <v>1.02</v>
      </c>
      <c r="S161" s="283">
        <v>0.89</v>
      </c>
      <c r="T161" s="283">
        <v>0.7</v>
      </c>
      <c r="U161" s="283">
        <v>0.59</v>
      </c>
      <c r="V161" s="283">
        <v>-0.06</v>
      </c>
      <c r="W161" s="283">
        <v>0.42</v>
      </c>
      <c r="X161" s="283">
        <v>0.5</v>
      </c>
      <c r="AZ161" s="220"/>
      <c r="BA161" s="220"/>
      <c r="BB161" s="220"/>
      <c r="BC161" s="220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</row>
    <row r="162" spans="1:68" hidden="1">
      <c r="A162" s="283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AZ162" s="220"/>
      <c r="BA162" s="220"/>
      <c r="BB162" s="220"/>
      <c r="BC162" s="220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</row>
    <row r="163" spans="1:68" hidden="1">
      <c r="A163" s="283" t="s">
        <v>128</v>
      </c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AZ163" s="220"/>
      <c r="BA163" s="220"/>
      <c r="BB163" s="220"/>
      <c r="BC163" s="220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</row>
    <row r="164" spans="1:68" hidden="1">
      <c r="A164" s="283" t="s">
        <v>124</v>
      </c>
      <c r="B164" s="283">
        <v>33090261.300000001</v>
      </c>
      <c r="C164" s="283">
        <v>33999162.171999998</v>
      </c>
      <c r="D164" s="283">
        <v>-42717756.43</v>
      </c>
      <c r="E164" s="283">
        <v>6347637.9000000004</v>
      </c>
      <c r="F164" s="283">
        <v>32398533.449999999</v>
      </c>
      <c r="G164" s="283">
        <v>34360182.369999997</v>
      </c>
      <c r="H164" s="283">
        <v>34853754.182999998</v>
      </c>
      <c r="I164" s="283">
        <v>27090547.853</v>
      </c>
      <c r="J164" s="283">
        <v>63171711.609999999</v>
      </c>
      <c r="K164" s="283">
        <v>40223376.439999998</v>
      </c>
      <c r="L164" s="283">
        <v>30611287.59</v>
      </c>
      <c r="M164" s="283">
        <v>50614989.789999999</v>
      </c>
      <c r="N164" s="283">
        <v>56587021.026000001</v>
      </c>
      <c r="O164" s="283">
        <v>41302344.972000003</v>
      </c>
      <c r="P164" s="283">
        <v>45108159.556000002</v>
      </c>
      <c r="Q164" s="283">
        <v>22412723.316</v>
      </c>
      <c r="R164" s="283">
        <v>39584400.711999997</v>
      </c>
      <c r="S164" s="283">
        <v>34205181.722000003</v>
      </c>
      <c r="T164" s="283">
        <v>25113113.392999999</v>
      </c>
      <c r="U164" s="283">
        <v>23188904.109000001</v>
      </c>
      <c r="V164" s="283">
        <v>-14005883.673</v>
      </c>
      <c r="W164" s="283">
        <v>15627327.761</v>
      </c>
      <c r="X164" s="283">
        <v>19119249.100000001</v>
      </c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</row>
    <row r="165" spans="1:68" hidden="1">
      <c r="A165" s="283" t="s">
        <v>1186</v>
      </c>
      <c r="B165" s="283">
        <v>364274.97</v>
      </c>
      <c r="C165" s="283">
        <v>802004.20900000003</v>
      </c>
      <c r="D165" s="283">
        <v>-2410203.94</v>
      </c>
      <c r="E165" s="283">
        <v>147314.29</v>
      </c>
      <c r="F165" s="283">
        <v>1832547.12</v>
      </c>
      <c r="G165" s="283">
        <v>489377.82</v>
      </c>
      <c r="H165" s="283">
        <v>906805.30299999996</v>
      </c>
      <c r="I165" s="283">
        <v>1713833.925</v>
      </c>
      <c r="J165" s="283">
        <v>-3488437.01</v>
      </c>
      <c r="K165" s="283">
        <v>-507701.18</v>
      </c>
      <c r="L165" s="283">
        <v>1111551.3</v>
      </c>
      <c r="M165" s="283">
        <v>-2146519.36</v>
      </c>
      <c r="N165" s="283">
        <v>-1286852.2379999999</v>
      </c>
      <c r="O165" s="283">
        <v>355488.57</v>
      </c>
      <c r="P165" s="283">
        <v>419033.74599999998</v>
      </c>
      <c r="Q165" s="283">
        <v>-368739.554</v>
      </c>
      <c r="R165" s="283">
        <v>154061.54699999999</v>
      </c>
      <c r="S165" s="283">
        <v>145064.24799999999</v>
      </c>
      <c r="T165" s="283">
        <v>-166896.91200000001</v>
      </c>
      <c r="U165" s="283">
        <v>-89067.119000000006</v>
      </c>
      <c r="V165" s="283">
        <v>-21339.178</v>
      </c>
      <c r="W165" s="283">
        <v>0</v>
      </c>
      <c r="X165" s="283">
        <v>-1514509.8770000001</v>
      </c>
      <c r="AZ165" s="220"/>
      <c r="BA165" s="220"/>
      <c r="BB165" s="220"/>
      <c r="BC165" s="220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</row>
    <row r="166" spans="1:68" hidden="1">
      <c r="A166" s="283" t="s">
        <v>129</v>
      </c>
      <c r="B166" s="283">
        <v>0</v>
      </c>
      <c r="C166" s="283">
        <v>0</v>
      </c>
      <c r="D166" s="283">
        <v>0</v>
      </c>
      <c r="E166" s="283">
        <v>-32529.14</v>
      </c>
      <c r="F166" s="283">
        <v>-4483.96</v>
      </c>
      <c r="G166" s="283">
        <v>-687.09</v>
      </c>
      <c r="H166" s="283">
        <v>-12521.708000000001</v>
      </c>
      <c r="I166" s="283">
        <v>-1118697.686</v>
      </c>
      <c r="J166" s="283">
        <v>-550.16</v>
      </c>
      <c r="K166" s="283">
        <v>1234.9100000000001</v>
      </c>
      <c r="L166" s="283">
        <v>-941.89</v>
      </c>
      <c r="M166" s="283">
        <v>-1020358.95</v>
      </c>
      <c r="N166" s="283">
        <v>84.251999999999995</v>
      </c>
      <c r="O166" s="283">
        <v>-659.26099999999997</v>
      </c>
      <c r="P166" s="283">
        <v>488.78699999999998</v>
      </c>
      <c r="Q166" s="283">
        <v>946769.99800000002</v>
      </c>
      <c r="R166" s="283">
        <v>-6454.4949999999999</v>
      </c>
      <c r="S166" s="283">
        <v>-57658.614999999998</v>
      </c>
      <c r="T166" s="283">
        <v>-21108.513999999999</v>
      </c>
      <c r="U166" s="283">
        <v>-1010332.264</v>
      </c>
      <c r="V166" s="283">
        <v>-53880.273000000001</v>
      </c>
      <c r="W166" s="283">
        <v>45308.805</v>
      </c>
      <c r="X166" s="283">
        <v>466.00400000000002</v>
      </c>
      <c r="AZ166" s="220"/>
      <c r="BA166" s="220"/>
      <c r="BB166" s="220"/>
      <c r="BC166" s="220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</row>
    <row r="167" spans="1:68" hidden="1">
      <c r="A167" s="283" t="s">
        <v>1246</v>
      </c>
      <c r="B167" s="283">
        <v>-584898.63</v>
      </c>
      <c r="C167" s="283">
        <v>963920.92099999997</v>
      </c>
      <c r="D167" s="283">
        <v>-977453.98</v>
      </c>
      <c r="E167" s="283">
        <v>1417024.98</v>
      </c>
      <c r="F167" s="283">
        <v>560242.98</v>
      </c>
      <c r="G167" s="283">
        <v>0</v>
      </c>
      <c r="H167" s="283">
        <v>-495207.45199999999</v>
      </c>
      <c r="I167" s="283">
        <v>942113.50300000003</v>
      </c>
      <c r="J167" s="283">
        <v>-97480.55</v>
      </c>
      <c r="K167" s="283">
        <v>-69319.839999999997</v>
      </c>
      <c r="L167" s="283">
        <v>-280022.56</v>
      </c>
      <c r="M167" s="283">
        <v>0</v>
      </c>
      <c r="N167" s="283">
        <v>-376429.06699999998</v>
      </c>
      <c r="O167" s="283">
        <v>1493860.4680000001</v>
      </c>
      <c r="P167" s="283">
        <v>-261145.959</v>
      </c>
      <c r="Q167" s="283">
        <v>-171325.40599999999</v>
      </c>
      <c r="R167" s="283">
        <v>-296706.23200000002</v>
      </c>
      <c r="S167" s="283">
        <v>-2162879.693</v>
      </c>
      <c r="T167" s="283">
        <v>811498.72499999998</v>
      </c>
      <c r="U167" s="283">
        <v>465534.22100000002</v>
      </c>
      <c r="V167" s="283">
        <v>-2230891.2999999998</v>
      </c>
      <c r="W167" s="283">
        <v>67281.032999999996</v>
      </c>
      <c r="X167" s="283">
        <v>410396.69300000003</v>
      </c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</row>
    <row r="168" spans="1:68" hidden="1">
      <c r="A168" s="283" t="s">
        <v>130</v>
      </c>
      <c r="B168" s="283">
        <v>-6507318.29</v>
      </c>
      <c r="C168" s="283">
        <v>16372517.502</v>
      </c>
      <c r="D168" s="283">
        <v>32326565.579999998</v>
      </c>
      <c r="E168" s="283">
        <v>-4257343.33</v>
      </c>
      <c r="F168" s="283">
        <v>-8661500.9299999997</v>
      </c>
      <c r="G168" s="283">
        <v>-855495.18</v>
      </c>
      <c r="H168" s="283">
        <v>-5438390.3260000004</v>
      </c>
      <c r="I168" s="283">
        <v>10737725.948000001</v>
      </c>
      <c r="J168" s="283">
        <v>-14928058.199999999</v>
      </c>
      <c r="K168" s="283">
        <v>-4468968.22</v>
      </c>
      <c r="L168" s="283">
        <v>-7056825.5999999996</v>
      </c>
      <c r="M168" s="283">
        <v>-8016534.4400000004</v>
      </c>
      <c r="N168" s="283">
        <v>-17969088.381999999</v>
      </c>
      <c r="O168" s="283">
        <v>24910205.506999999</v>
      </c>
      <c r="P168" s="283">
        <v>-9879857.0800000001</v>
      </c>
      <c r="Q168" s="283">
        <v>347033.59899999999</v>
      </c>
      <c r="R168" s="283">
        <v>-8585098.6840000004</v>
      </c>
      <c r="S168" s="283">
        <v>-13491085.948999999</v>
      </c>
      <c r="T168" s="283">
        <v>-2060195.68</v>
      </c>
      <c r="U168" s="283">
        <v>-3773095.031</v>
      </c>
      <c r="V168" s="283">
        <v>33238037.344000001</v>
      </c>
      <c r="W168" s="283">
        <v>-23241809.631999999</v>
      </c>
      <c r="X168" s="283">
        <v>10315417.043</v>
      </c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</row>
    <row r="169" spans="1:68" hidden="1">
      <c r="A169" s="283" t="s">
        <v>1284</v>
      </c>
      <c r="B169" s="283">
        <v>-496322.47</v>
      </c>
      <c r="C169" s="283">
        <v>1234747.56</v>
      </c>
      <c r="D169" s="283">
        <v>1074617.95</v>
      </c>
      <c r="E169" s="283">
        <v>790171.5</v>
      </c>
      <c r="F169" s="283">
        <v>-74355.710000000006</v>
      </c>
      <c r="G169" s="283">
        <v>60229.09</v>
      </c>
      <c r="H169" s="283">
        <v>-260091.83</v>
      </c>
      <c r="I169" s="283">
        <v>305645.478</v>
      </c>
      <c r="J169" s="283">
        <v>111130.94</v>
      </c>
      <c r="K169" s="283">
        <v>-198126.75</v>
      </c>
      <c r="L169" s="283">
        <v>285189.67</v>
      </c>
      <c r="M169" s="283">
        <v>34062.39</v>
      </c>
      <c r="N169" s="283">
        <v>-15223.248</v>
      </c>
      <c r="O169" s="283">
        <v>-224512.46400000001</v>
      </c>
      <c r="P169" s="283">
        <v>-6197.1329999999998</v>
      </c>
      <c r="Q169" s="283">
        <v>-106949.91</v>
      </c>
      <c r="R169" s="283">
        <v>-356899.85399999999</v>
      </c>
      <c r="S169" s="283">
        <v>333091.87900000002</v>
      </c>
      <c r="T169" s="283">
        <v>-446530.77500000002</v>
      </c>
      <c r="U169" s="283">
        <v>-130403.834</v>
      </c>
      <c r="V169" s="283">
        <v>-132689.24799999999</v>
      </c>
      <c r="W169" s="283">
        <v>-118749.81</v>
      </c>
      <c r="X169" s="283">
        <v>-183931.41099999999</v>
      </c>
      <c r="AZ169" s="220"/>
      <c r="BA169" s="220"/>
      <c r="BB169" s="220"/>
      <c r="BC169" s="220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</row>
    <row r="170" spans="1:68" hidden="1">
      <c r="A170" s="283" t="s">
        <v>1042</v>
      </c>
      <c r="B170" s="283">
        <v>0</v>
      </c>
      <c r="C170" s="283">
        <v>0</v>
      </c>
      <c r="D170" s="283">
        <v>0</v>
      </c>
      <c r="E170" s="283">
        <v>0</v>
      </c>
      <c r="F170" s="283">
        <v>0</v>
      </c>
      <c r="G170" s="283">
        <v>-600443.65</v>
      </c>
      <c r="H170" s="283">
        <v>-4591.6909999999998</v>
      </c>
      <c r="I170" s="283">
        <v>738163.86800000002</v>
      </c>
      <c r="J170" s="283">
        <v>0</v>
      </c>
      <c r="K170" s="283">
        <v>0</v>
      </c>
      <c r="L170" s="283">
        <v>0</v>
      </c>
      <c r="M170" s="283">
        <v>-94725.4</v>
      </c>
      <c r="N170" s="283">
        <v>0</v>
      </c>
      <c r="O170" s="283">
        <v>0</v>
      </c>
      <c r="P170" s="283">
        <v>0</v>
      </c>
      <c r="Q170" s="283">
        <v>0</v>
      </c>
      <c r="R170" s="283">
        <v>0</v>
      </c>
      <c r="S170" s="283">
        <v>0</v>
      </c>
      <c r="T170" s="283">
        <v>0</v>
      </c>
      <c r="U170" s="283">
        <v>0</v>
      </c>
      <c r="V170" s="283">
        <v>-1938836.7</v>
      </c>
      <c r="W170" s="283">
        <v>-63734.99</v>
      </c>
      <c r="X170" s="283">
        <v>0</v>
      </c>
      <c r="AZ170" s="220"/>
      <c r="BA170" s="220"/>
      <c r="BB170" s="220"/>
      <c r="BC170" s="220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</row>
    <row r="171" spans="1:68" hidden="1">
      <c r="A171" s="283" t="s">
        <v>1285</v>
      </c>
      <c r="B171" s="283">
        <v>-222117.19</v>
      </c>
      <c r="C171" s="283">
        <v>-320601.86200000002</v>
      </c>
      <c r="D171" s="283">
        <v>182133.77</v>
      </c>
      <c r="E171" s="283">
        <v>-899014.05</v>
      </c>
      <c r="F171" s="283">
        <v>-64651.91</v>
      </c>
      <c r="G171" s="283">
        <v>100666.56</v>
      </c>
      <c r="H171" s="283">
        <v>1376579.1340000001</v>
      </c>
      <c r="I171" s="283">
        <v>-263133.61900000001</v>
      </c>
      <c r="J171" s="283">
        <v>710662.98</v>
      </c>
      <c r="K171" s="283">
        <v>113412.53</v>
      </c>
      <c r="L171" s="283">
        <v>-196212.82</v>
      </c>
      <c r="M171" s="283">
        <v>597146.34</v>
      </c>
      <c r="N171" s="283">
        <v>230848.36300000001</v>
      </c>
      <c r="O171" s="283">
        <v>-95653.539000000004</v>
      </c>
      <c r="P171" s="283">
        <v>174410.41800000001</v>
      </c>
      <c r="Q171" s="283">
        <v>-85341.357000000004</v>
      </c>
      <c r="R171" s="283">
        <v>-22485.62</v>
      </c>
      <c r="S171" s="283">
        <v>-3710.848</v>
      </c>
      <c r="T171" s="283">
        <v>-201930.318</v>
      </c>
      <c r="U171" s="283">
        <v>522948.08600000001</v>
      </c>
      <c r="V171" s="283">
        <v>781129.37100000004</v>
      </c>
      <c r="W171" s="283">
        <v>-61378.777999999998</v>
      </c>
      <c r="X171" s="283">
        <v>-26082.68</v>
      </c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</row>
    <row r="172" spans="1:68" hidden="1">
      <c r="A172" s="283" t="s">
        <v>131</v>
      </c>
      <c r="B172" s="283">
        <v>25643879.710000001</v>
      </c>
      <c r="C172" s="283">
        <v>53051750.501999997</v>
      </c>
      <c r="D172" s="283">
        <v>-12522097.050000001</v>
      </c>
      <c r="E172" s="283">
        <v>3415674.74</v>
      </c>
      <c r="F172" s="283">
        <v>25986331.050000001</v>
      </c>
      <c r="G172" s="283">
        <v>33553829.91</v>
      </c>
      <c r="H172" s="283">
        <v>30926335.613000002</v>
      </c>
      <c r="I172" s="283">
        <v>40146199.270000003</v>
      </c>
      <c r="J172" s="283">
        <v>45478979.600000001</v>
      </c>
      <c r="K172" s="283">
        <v>35093907.890000001</v>
      </c>
      <c r="L172" s="283">
        <v>24474025.690000001</v>
      </c>
      <c r="M172" s="283">
        <v>40130707.140000001</v>
      </c>
      <c r="N172" s="283">
        <v>37170360.706</v>
      </c>
      <c r="O172" s="283">
        <v>67741074.253000006</v>
      </c>
      <c r="P172" s="283">
        <v>35554892.335000001</v>
      </c>
      <c r="Q172" s="283">
        <v>22974170.686000001</v>
      </c>
      <c r="R172" s="283">
        <v>30470817.374000002</v>
      </c>
      <c r="S172" s="283">
        <v>18968002.743999999</v>
      </c>
      <c r="T172" s="283">
        <v>23027949.919</v>
      </c>
      <c r="U172" s="283">
        <v>19174488.168000001</v>
      </c>
      <c r="V172" s="283">
        <v>15635646.343</v>
      </c>
      <c r="W172" s="283">
        <v>-7745755.6109999996</v>
      </c>
      <c r="X172" s="283">
        <v>28121004.872000001</v>
      </c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</row>
    <row r="173" spans="1:68" hidden="1">
      <c r="A173" s="283" t="s">
        <v>132</v>
      </c>
      <c r="B173" s="283">
        <v>17857397.079999998</v>
      </c>
      <c r="C173" s="283">
        <v>36873733.262000002</v>
      </c>
      <c r="D173" s="283">
        <v>-7705700.1100000003</v>
      </c>
      <c r="E173" s="283">
        <v>-1353759.22</v>
      </c>
      <c r="F173" s="283">
        <v>20435050.640000001</v>
      </c>
      <c r="G173" s="283">
        <v>24529264.91</v>
      </c>
      <c r="H173" s="283">
        <v>24801605.796</v>
      </c>
      <c r="I173" s="283">
        <v>26599321.447000001</v>
      </c>
      <c r="J173" s="283">
        <v>34150950.5</v>
      </c>
      <c r="K173" s="283">
        <v>27843172.449999999</v>
      </c>
      <c r="L173" s="283">
        <v>18678046.010000002</v>
      </c>
      <c r="M173" s="283">
        <v>28055056.57</v>
      </c>
      <c r="N173" s="283">
        <v>26546872.052999999</v>
      </c>
      <c r="O173" s="283">
        <v>47895869.100000001</v>
      </c>
      <c r="P173" s="283">
        <v>24031959.223999999</v>
      </c>
      <c r="Q173" s="283">
        <v>20341764.84</v>
      </c>
      <c r="R173" s="283">
        <v>23219318.177000001</v>
      </c>
      <c r="S173" s="283">
        <v>16350738.916999999</v>
      </c>
      <c r="T173" s="283">
        <v>18807172.578000002</v>
      </c>
      <c r="U173" s="283">
        <v>15126391.4</v>
      </c>
      <c r="V173" s="283">
        <v>18662411.789999999</v>
      </c>
      <c r="W173" s="283">
        <v>-3987495.5159999998</v>
      </c>
      <c r="X173" s="283">
        <v>20060339.839000002</v>
      </c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</row>
    <row r="174" spans="1:68" hidden="1">
      <c r="A174" s="283" t="s">
        <v>133</v>
      </c>
      <c r="B174" s="283">
        <v>7786482.6299999999</v>
      </c>
      <c r="C174" s="283">
        <v>16178017.24</v>
      </c>
      <c r="D174" s="283">
        <v>-4816396.9400000004</v>
      </c>
      <c r="E174" s="283">
        <v>4769433.96</v>
      </c>
      <c r="F174" s="283">
        <v>5551280.4100000001</v>
      </c>
      <c r="G174" s="283">
        <v>9024564.9900000002</v>
      </c>
      <c r="H174" s="283">
        <v>6124729.8169999998</v>
      </c>
      <c r="I174" s="283">
        <v>13546877.823000001</v>
      </c>
      <c r="J174" s="283">
        <v>11328029.109999999</v>
      </c>
      <c r="K174" s="283">
        <v>7250735.4400000004</v>
      </c>
      <c r="L174" s="283">
        <v>5795979.6900000004</v>
      </c>
      <c r="M174" s="283">
        <v>12075650.57</v>
      </c>
      <c r="N174" s="283">
        <v>10623488.653000001</v>
      </c>
      <c r="O174" s="283">
        <v>19845205.153000001</v>
      </c>
      <c r="P174" s="283">
        <v>11522933.111</v>
      </c>
      <c r="Q174" s="283">
        <v>2632405.8459999999</v>
      </c>
      <c r="R174" s="283">
        <v>7251499.1969999997</v>
      </c>
      <c r="S174" s="283">
        <v>2617263.827</v>
      </c>
      <c r="T174" s="283">
        <v>4220777.341</v>
      </c>
      <c r="U174" s="283">
        <v>4048096.7680000002</v>
      </c>
      <c r="V174" s="283">
        <v>-3026765.4470000002</v>
      </c>
      <c r="W174" s="283">
        <v>-3758260.0950000002</v>
      </c>
      <c r="X174" s="283">
        <v>8060665.0329999998</v>
      </c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</row>
    <row r="175" spans="1:68" hidden="1"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</row>
    <row r="176" spans="1:68" hidden="1"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</row>
    <row r="177" spans="2:68" hidden="1"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</row>
    <row r="178" spans="2:68" hidden="1"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</row>
    <row r="179" spans="2:68" hidden="1"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</row>
    <row r="180" spans="2:68" hidden="1"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</row>
    <row r="181" spans="2:68" hidden="1"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</row>
    <row r="182" spans="2:68" hidden="1"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</row>
    <row r="183" spans="2:68" hidden="1"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</row>
    <row r="184" spans="2:68" hidden="1"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</row>
    <row r="185" spans="2:68" hidden="1"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</row>
    <row r="186" spans="2:68" hidden="1"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</row>
    <row r="187" spans="2:68" hidden="1"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</row>
    <row r="188" spans="2:68" hidden="1"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</row>
    <row r="189" spans="2:68" hidden="1"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</row>
    <row r="190" spans="2:68" hidden="1"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</row>
    <row r="191" spans="2:68" hidden="1"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</row>
    <row r="192" spans="2:68" hidden="1"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</row>
    <row r="193" spans="1:117" hidden="1"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</row>
    <row r="194" spans="1:117" hidden="1"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</row>
    <row r="195" spans="1:117" hidden="1"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</row>
    <row r="196" spans="1:117" hidden="1"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</row>
    <row r="197" spans="1:117" hidden="1"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</row>
    <row r="198" spans="1:117" hidden="1"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</row>
    <row r="199" spans="1:117" hidden="1"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</row>
    <row r="200" spans="1:117" hidden="1"/>
    <row r="201" spans="1:117" hidden="1"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</row>
    <row r="202" spans="1:117" hidden="1">
      <c r="A202" s="221" t="s">
        <v>134</v>
      </c>
      <c r="B202" s="220">
        <f>B144</f>
        <v>433766.02</v>
      </c>
      <c r="C202" s="220">
        <f t="shared" ref="C202:X202" si="3">C144</f>
        <v>4579488.5779999997</v>
      </c>
      <c r="D202" s="220">
        <f t="shared" si="3"/>
        <v>60682915.090000004</v>
      </c>
      <c r="E202" s="220">
        <f t="shared" si="3"/>
        <v>22737786.149999999</v>
      </c>
      <c r="F202" s="220">
        <f t="shared" si="3"/>
        <v>914122.45</v>
      </c>
      <c r="G202" s="220">
        <f t="shared" si="3"/>
        <v>802641.43</v>
      </c>
      <c r="H202" s="220">
        <f t="shared" si="3"/>
        <v>761699.64</v>
      </c>
      <c r="I202" s="220">
        <f t="shared" si="3"/>
        <v>7585766.2309999997</v>
      </c>
      <c r="J202" s="220">
        <f t="shared" si="3"/>
        <v>0</v>
      </c>
      <c r="K202" s="220">
        <f t="shared" si="3"/>
        <v>0</v>
      </c>
      <c r="L202" s="220">
        <f t="shared" si="3"/>
        <v>0</v>
      </c>
      <c r="M202" s="220">
        <f t="shared" si="3"/>
        <v>0</v>
      </c>
      <c r="N202" s="220">
        <f t="shared" si="3"/>
        <v>3635745.7820000001</v>
      </c>
      <c r="O202" s="220">
        <f t="shared" si="3"/>
        <v>2465639.8169999998</v>
      </c>
      <c r="P202" s="220">
        <f t="shared" si="3"/>
        <v>4288914.3789999997</v>
      </c>
      <c r="Q202" s="220">
        <f t="shared" si="3"/>
        <v>4664355.898</v>
      </c>
      <c r="R202" s="220">
        <f t="shared" si="3"/>
        <v>4143756.8250000002</v>
      </c>
      <c r="S202" s="220">
        <f t="shared" si="3"/>
        <v>4553761.7630000003</v>
      </c>
      <c r="T202" s="220">
        <f t="shared" si="3"/>
        <v>0</v>
      </c>
      <c r="U202" s="220">
        <f t="shared" si="3"/>
        <v>4470616.7204999998</v>
      </c>
      <c r="V202" s="220">
        <f t="shared" si="3"/>
        <v>5075251.9819999998</v>
      </c>
      <c r="W202" s="220">
        <f t="shared" si="3"/>
        <v>2645113.5299999998</v>
      </c>
      <c r="X202" s="220">
        <f t="shared" si="3"/>
        <v>1212427.9650000001</v>
      </c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>
        <f t="shared" ref="AZ202:BN202" si="4">AZ150+AZ152</f>
        <v>0</v>
      </c>
      <c r="BA202" s="220">
        <f t="shared" si="4"/>
        <v>0</v>
      </c>
      <c r="BB202" s="220">
        <f t="shared" si="4"/>
        <v>0</v>
      </c>
      <c r="BC202" s="220">
        <f t="shared" si="4"/>
        <v>0</v>
      </c>
      <c r="BD202" s="220">
        <f t="shared" si="4"/>
        <v>0</v>
      </c>
      <c r="BE202" s="220">
        <f t="shared" si="4"/>
        <v>0</v>
      </c>
      <c r="BF202" s="220">
        <f t="shared" si="4"/>
        <v>0</v>
      </c>
      <c r="BG202" s="220">
        <f t="shared" si="4"/>
        <v>0</v>
      </c>
      <c r="BH202" s="220">
        <f t="shared" si="4"/>
        <v>0</v>
      </c>
      <c r="BI202" s="220">
        <f t="shared" si="4"/>
        <v>0</v>
      </c>
      <c r="BJ202" s="220">
        <f t="shared" si="4"/>
        <v>0</v>
      </c>
      <c r="BK202" s="220">
        <f t="shared" si="4"/>
        <v>0</v>
      </c>
      <c r="BL202" s="220">
        <f t="shared" si="4"/>
        <v>0</v>
      </c>
      <c r="BM202" s="220">
        <f t="shared" si="4"/>
        <v>0</v>
      </c>
      <c r="BN202" s="220">
        <f t="shared" si="4"/>
        <v>0</v>
      </c>
      <c r="BO202" s="220">
        <f>BO150+BO152</f>
        <v>0</v>
      </c>
      <c r="BP202" s="220">
        <f>BP150+BP152</f>
        <v>0</v>
      </c>
    </row>
    <row r="203" spans="1:117" hidden="1">
      <c r="BQ203" s="220"/>
      <c r="BR203" s="220"/>
      <c r="BS203" s="220"/>
      <c r="BT203" s="220"/>
      <c r="BU203" s="220"/>
      <c r="BV203" s="220"/>
      <c r="BW203" s="220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  <c r="CO203" s="220"/>
      <c r="CP203" s="220"/>
      <c r="CQ203" s="220"/>
      <c r="CR203" s="220"/>
      <c r="CS203" s="220"/>
      <c r="CT203" s="220"/>
      <c r="CU203" s="220"/>
      <c r="CV203" s="220"/>
      <c r="CW203" s="220"/>
      <c r="CX203" s="220"/>
      <c r="CY203" s="220"/>
      <c r="CZ203" s="220"/>
      <c r="DA203" s="220"/>
      <c r="DB203" s="220"/>
      <c r="DC203" s="220"/>
      <c r="DD203" s="220"/>
      <c r="DE203" s="220"/>
      <c r="DF203" s="220"/>
      <c r="DG203" s="220"/>
      <c r="DH203" s="220"/>
      <c r="DI203" s="220"/>
      <c r="DJ203" s="220"/>
      <c r="DK203" s="220"/>
      <c r="DL203" s="220"/>
      <c r="DM203" s="220"/>
    </row>
    <row r="204" spans="1:117" hidden="1"/>
    <row r="205" spans="1:117" hidden="1">
      <c r="A205" s="1" t="s">
        <v>135</v>
      </c>
    </row>
    <row r="206" spans="1:117" hidden="1">
      <c r="A206" s="283" t="s">
        <v>95</v>
      </c>
      <c r="B206" s="283" t="s">
        <v>6</v>
      </c>
      <c r="C206" s="283" t="s">
        <v>7</v>
      </c>
      <c r="D206" s="283" t="s">
        <v>8</v>
      </c>
      <c r="E206" s="283" t="s">
        <v>9</v>
      </c>
      <c r="F206" s="283" t="s">
        <v>10</v>
      </c>
      <c r="G206" s="283" t="s">
        <v>11</v>
      </c>
      <c r="H206" s="283" t="s">
        <v>12</v>
      </c>
      <c r="I206" s="283" t="s">
        <v>13</v>
      </c>
      <c r="J206" s="283" t="s">
        <v>14</v>
      </c>
      <c r="K206" s="283" t="s">
        <v>15</v>
      </c>
      <c r="L206" s="283" t="s">
        <v>16</v>
      </c>
      <c r="M206" s="283" t="s">
        <v>17</v>
      </c>
      <c r="N206" s="283" t="s">
        <v>18</v>
      </c>
      <c r="O206" s="283" t="s">
        <v>19</v>
      </c>
      <c r="P206" s="283" t="s">
        <v>20</v>
      </c>
      <c r="Q206" s="283" t="s">
        <v>21</v>
      </c>
      <c r="R206" s="283" t="s">
        <v>22</v>
      </c>
      <c r="S206" s="283" t="s">
        <v>23</v>
      </c>
      <c r="T206" s="283" t="s">
        <v>24</v>
      </c>
      <c r="U206" s="283" t="s">
        <v>25</v>
      </c>
      <c r="V206" s="283" t="s">
        <v>26</v>
      </c>
      <c r="W206" s="283" t="s">
        <v>27</v>
      </c>
      <c r="X206" s="283" t="s">
        <v>1238</v>
      </c>
    </row>
    <row r="207" spans="1:117" hidden="1">
      <c r="A207" s="283"/>
      <c r="B207" s="283"/>
      <c r="C207" s="283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</row>
    <row r="208" spans="1:117" hidden="1">
      <c r="A208" s="283" t="s">
        <v>136</v>
      </c>
      <c r="B208" s="283"/>
      <c r="C208" s="283"/>
      <c r="D208" s="283"/>
      <c r="E208" s="283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X208" s="283"/>
    </row>
    <row r="209" spans="1:53" hidden="1">
      <c r="A209" s="283" t="s">
        <v>1043</v>
      </c>
      <c r="B209" s="283">
        <v>0</v>
      </c>
      <c r="C209" s="283">
        <v>0</v>
      </c>
      <c r="D209" s="283">
        <v>0</v>
      </c>
      <c r="E209" s="283">
        <v>0</v>
      </c>
      <c r="F209" s="283">
        <v>0</v>
      </c>
      <c r="G209" s="283">
        <v>0</v>
      </c>
      <c r="H209" s="283">
        <v>0</v>
      </c>
      <c r="I209" s="283">
        <v>0</v>
      </c>
      <c r="J209" s="283">
        <v>0</v>
      </c>
      <c r="K209" s="283">
        <v>0</v>
      </c>
      <c r="L209" s="283">
        <v>0</v>
      </c>
      <c r="M209" s="283">
        <v>0</v>
      </c>
      <c r="N209" s="283">
        <v>0</v>
      </c>
      <c r="O209" s="283">
        <v>0</v>
      </c>
      <c r="P209" s="283">
        <v>0</v>
      </c>
      <c r="Q209" s="283">
        <v>0</v>
      </c>
      <c r="R209" s="283">
        <v>0</v>
      </c>
      <c r="S209" s="283">
        <v>0</v>
      </c>
      <c r="T209" s="283">
        <v>0</v>
      </c>
      <c r="U209" s="283">
        <v>0</v>
      </c>
      <c r="V209" s="283">
        <v>-5388011.3990000002</v>
      </c>
      <c r="W209" s="283">
        <v>10593178.244000001</v>
      </c>
      <c r="X209" s="283">
        <v>37564890.601999998</v>
      </c>
      <c r="AZ209" s="220"/>
    </row>
    <row r="210" spans="1:53" hidden="1">
      <c r="A210" s="283" t="s">
        <v>137</v>
      </c>
      <c r="B210" s="283">
        <v>22583857.41</v>
      </c>
      <c r="C210" s="283">
        <v>46329516.971000001</v>
      </c>
      <c r="D210" s="283">
        <v>19748066.170000002</v>
      </c>
      <c r="E210" s="283">
        <v>19936417.109999999</v>
      </c>
      <c r="F210" s="283">
        <v>23668887.289999999</v>
      </c>
      <c r="G210" s="283">
        <v>48547880.299999997</v>
      </c>
      <c r="H210" s="283">
        <v>75522164.185000002</v>
      </c>
      <c r="I210" s="283">
        <v>94609078.239999995</v>
      </c>
      <c r="J210" s="283">
        <v>46167890.469999999</v>
      </c>
      <c r="K210" s="283">
        <v>77484737.280000001</v>
      </c>
      <c r="L210" s="283">
        <v>99816392.480000004</v>
      </c>
      <c r="M210" s="283">
        <v>135179602.65000001</v>
      </c>
      <c r="N210" s="283">
        <v>39788257.847999997</v>
      </c>
      <c r="O210" s="283">
        <v>69816784.722000003</v>
      </c>
      <c r="P210" s="283">
        <v>100145698.994</v>
      </c>
      <c r="Q210" s="283">
        <v>119683943.324</v>
      </c>
      <c r="R210" s="283">
        <v>29312075.916000001</v>
      </c>
      <c r="S210" s="283">
        <v>55250213.372000001</v>
      </c>
      <c r="T210" s="283">
        <v>75504697.647</v>
      </c>
      <c r="U210" s="283">
        <v>92950604.143000007</v>
      </c>
      <c r="V210" s="283">
        <v>0</v>
      </c>
      <c r="W210" s="283">
        <v>0</v>
      </c>
      <c r="X210" s="283">
        <v>0</v>
      </c>
      <c r="AZ210" s="220"/>
      <c r="BA210" s="223"/>
    </row>
    <row r="211" spans="1:53" hidden="1">
      <c r="A211" s="283" t="s">
        <v>138</v>
      </c>
      <c r="B211" s="283">
        <v>36308422.770000003</v>
      </c>
      <c r="C211" s="283">
        <v>73971878.202000007</v>
      </c>
      <c r="D211" s="283">
        <v>112406987.81</v>
      </c>
      <c r="E211" s="283">
        <v>148885549.88</v>
      </c>
      <c r="F211" s="283">
        <v>32278306.09</v>
      </c>
      <c r="G211" s="283">
        <v>64284821.770000003</v>
      </c>
      <c r="H211" s="283">
        <v>97169934.438999996</v>
      </c>
      <c r="I211" s="283">
        <v>129757010.16500001</v>
      </c>
      <c r="J211" s="283">
        <v>28565247.120000001</v>
      </c>
      <c r="K211" s="283">
        <v>57665916.890000001</v>
      </c>
      <c r="L211" s="283">
        <v>87184515.700000003</v>
      </c>
      <c r="M211" s="283">
        <v>117147222.23999999</v>
      </c>
      <c r="N211" s="283">
        <v>28519485.300999999</v>
      </c>
      <c r="O211" s="283">
        <v>58819205.684</v>
      </c>
      <c r="P211" s="283">
        <v>90874470.165999994</v>
      </c>
      <c r="Q211" s="283">
        <v>123556269.973</v>
      </c>
      <c r="R211" s="283">
        <v>31194607.346000001</v>
      </c>
      <c r="S211" s="283">
        <v>63910885.364</v>
      </c>
      <c r="T211" s="283">
        <v>97389557.835999995</v>
      </c>
      <c r="U211" s="283">
        <v>133204181.80400001</v>
      </c>
      <c r="V211" s="283">
        <v>35865429.773000002</v>
      </c>
      <c r="W211" s="283">
        <v>70467556.816</v>
      </c>
      <c r="X211" s="283">
        <v>105056988.06900001</v>
      </c>
      <c r="AZ211" s="220"/>
    </row>
    <row r="212" spans="1:53" hidden="1">
      <c r="A212" s="283" t="s">
        <v>141</v>
      </c>
      <c r="B212" s="283">
        <v>-2815051.84</v>
      </c>
      <c r="C212" s="283">
        <v>-2224619.89</v>
      </c>
      <c r="D212" s="283">
        <v>-2183310.63</v>
      </c>
      <c r="E212" s="283">
        <v>-3394453.68</v>
      </c>
      <c r="F212" s="283">
        <v>-8723.35</v>
      </c>
      <c r="G212" s="283">
        <v>4321.87</v>
      </c>
      <c r="H212" s="283">
        <v>17692.254000000001</v>
      </c>
      <c r="I212" s="283">
        <v>276281.098</v>
      </c>
      <c r="J212" s="283">
        <v>19688.46</v>
      </c>
      <c r="K212" s="283">
        <v>34772.83</v>
      </c>
      <c r="L212" s="283">
        <v>15195.05</v>
      </c>
      <c r="M212" s="283">
        <v>-149729.20000000001</v>
      </c>
      <c r="N212" s="283">
        <v>130884.049</v>
      </c>
      <c r="O212" s="283">
        <v>1447735.321</v>
      </c>
      <c r="P212" s="283">
        <v>1481918.423</v>
      </c>
      <c r="Q212" s="283">
        <v>2320284.952</v>
      </c>
      <c r="R212" s="283">
        <v>-19495.537</v>
      </c>
      <c r="S212" s="283">
        <v>-1209.9069999999999</v>
      </c>
      <c r="T212" s="283">
        <v>178030.64199999999</v>
      </c>
      <c r="U212" s="283">
        <v>-77020.600000000006</v>
      </c>
      <c r="V212" s="283">
        <v>-182398.144</v>
      </c>
      <c r="W212" s="283">
        <v>574534.52399999998</v>
      </c>
      <c r="X212" s="283">
        <v>600922.09</v>
      </c>
      <c r="AZ212" s="220"/>
    </row>
    <row r="213" spans="1:53" hidden="1">
      <c r="A213" s="283" t="s">
        <v>224</v>
      </c>
      <c r="B213" s="283">
        <v>0</v>
      </c>
      <c r="C213" s="283">
        <v>0</v>
      </c>
      <c r="D213" s="283">
        <v>0</v>
      </c>
      <c r="E213" s="283">
        <v>0</v>
      </c>
      <c r="F213" s="283">
        <v>0</v>
      </c>
      <c r="G213" s="283">
        <v>0</v>
      </c>
      <c r="H213" s="283">
        <v>0</v>
      </c>
      <c r="I213" s="283">
        <v>0</v>
      </c>
      <c r="J213" s="283">
        <v>0</v>
      </c>
      <c r="K213" s="283">
        <v>0</v>
      </c>
      <c r="L213" s="283">
        <v>0</v>
      </c>
      <c r="M213" s="283">
        <v>0</v>
      </c>
      <c r="N213" s="283">
        <v>-41791.161999999997</v>
      </c>
      <c r="O213" s="283">
        <v>0</v>
      </c>
      <c r="P213" s="283">
        <v>51073.302000000003</v>
      </c>
      <c r="Q213" s="283">
        <v>157216.97200000001</v>
      </c>
      <c r="R213" s="283">
        <v>158864.041</v>
      </c>
      <c r="S213" s="283">
        <v>203555.62700000001</v>
      </c>
      <c r="T213" s="283">
        <v>0</v>
      </c>
      <c r="U213" s="283">
        <v>453008.35700000002</v>
      </c>
      <c r="V213" s="283">
        <v>603064.86199999996</v>
      </c>
      <c r="W213" s="283">
        <v>441254.10800000001</v>
      </c>
      <c r="X213" s="283">
        <v>720191.61499999999</v>
      </c>
      <c r="AZ213" s="220"/>
    </row>
    <row r="214" spans="1:53" hidden="1">
      <c r="A214" s="283" t="s">
        <v>1286</v>
      </c>
      <c r="B214" s="283">
        <v>-9465442.6199999992</v>
      </c>
      <c r="C214" s="283">
        <v>-10192152.443</v>
      </c>
      <c r="D214" s="283">
        <v>-8721064.6099999994</v>
      </c>
      <c r="E214" s="283">
        <v>-6752831.1200000001</v>
      </c>
      <c r="F214" s="283">
        <v>-426922.23</v>
      </c>
      <c r="G214" s="283">
        <v>-991987.94</v>
      </c>
      <c r="H214" s="283">
        <v>-2856698.2059999998</v>
      </c>
      <c r="I214" s="283">
        <v>-3132533.767</v>
      </c>
      <c r="J214" s="283">
        <v>270836.12</v>
      </c>
      <c r="K214" s="283">
        <v>556366.56000000006</v>
      </c>
      <c r="L214" s="283">
        <v>183517.6</v>
      </c>
      <c r="M214" s="283">
        <v>-394454.52</v>
      </c>
      <c r="N214" s="283">
        <v>43559.97</v>
      </c>
      <c r="O214" s="283">
        <v>233732.177</v>
      </c>
      <c r="P214" s="283">
        <v>-77608.407999999996</v>
      </c>
      <c r="Q214" s="283">
        <v>4217015.6030000001</v>
      </c>
      <c r="R214" s="283">
        <v>-3917999.6510000001</v>
      </c>
      <c r="S214" s="283">
        <v>-2332762.2850000001</v>
      </c>
      <c r="T214" s="283">
        <v>-3422737.4780000001</v>
      </c>
      <c r="U214" s="283">
        <v>-3079361.551</v>
      </c>
      <c r="V214" s="283">
        <v>12618532.970000001</v>
      </c>
      <c r="W214" s="283">
        <v>646622.152</v>
      </c>
      <c r="X214" s="283">
        <v>1609285.8289999999</v>
      </c>
      <c r="AZ214" s="220"/>
    </row>
    <row r="215" spans="1:53" hidden="1">
      <c r="A215" s="283" t="s">
        <v>126</v>
      </c>
      <c r="B215" s="283">
        <v>10506403.9</v>
      </c>
      <c r="C215" s="283">
        <v>20759906.504999999</v>
      </c>
      <c r="D215" s="283">
        <v>4623600.88</v>
      </c>
      <c r="E215" s="283">
        <v>10782887.84</v>
      </c>
      <c r="F215" s="283">
        <v>8729646.1600000001</v>
      </c>
      <c r="G215" s="283">
        <v>18210835.510000002</v>
      </c>
      <c r="H215" s="283">
        <v>26090305.815000001</v>
      </c>
      <c r="I215" s="283">
        <v>34966013.490000002</v>
      </c>
      <c r="J215" s="283">
        <v>17003821.129999999</v>
      </c>
      <c r="K215" s="283">
        <v>25910350.77</v>
      </c>
      <c r="L215" s="283">
        <v>34189983.149999999</v>
      </c>
      <c r="M215" s="283">
        <v>49430413.43</v>
      </c>
      <c r="N215" s="283">
        <v>16798763.177999999</v>
      </c>
      <c r="O215" s="283">
        <v>28072581.276000001</v>
      </c>
      <c r="P215" s="283">
        <v>42851826.560000002</v>
      </c>
      <c r="Q215" s="283">
        <v>45726305.545999996</v>
      </c>
      <c r="R215" s="283">
        <v>10272324.796</v>
      </c>
      <c r="S215" s="283">
        <v>18539369.061999999</v>
      </c>
      <c r="T215" s="283">
        <v>23397998.18</v>
      </c>
      <c r="U215" s="283">
        <v>29140995.793000001</v>
      </c>
      <c r="V215" s="283">
        <v>0</v>
      </c>
      <c r="W215" s="283">
        <v>0</v>
      </c>
      <c r="X215" s="283">
        <v>0</v>
      </c>
      <c r="AZ215" s="220"/>
    </row>
    <row r="216" spans="1:53" hidden="1">
      <c r="A216" s="283" t="s">
        <v>142</v>
      </c>
      <c r="B216" s="283">
        <v>-1891033.28</v>
      </c>
      <c r="C216" s="283">
        <v>-4324307.07</v>
      </c>
      <c r="D216" s="283">
        <v>-4587322.59</v>
      </c>
      <c r="E216" s="283">
        <v>-6031704.9100000001</v>
      </c>
      <c r="F216" s="283">
        <v>-864681.34</v>
      </c>
      <c r="G216" s="283">
        <v>-1703711.8</v>
      </c>
      <c r="H216" s="283">
        <v>-2865948.8130000001</v>
      </c>
      <c r="I216" s="283">
        <v>-4143208.4419999998</v>
      </c>
      <c r="J216" s="283">
        <v>-2047950.32</v>
      </c>
      <c r="K216" s="283">
        <v>-3986188.07</v>
      </c>
      <c r="L216" s="283">
        <v>-5208841.42</v>
      </c>
      <c r="M216" s="283">
        <v>-7310416.3099999996</v>
      </c>
      <c r="N216" s="283">
        <v>-2472468.1349999998</v>
      </c>
      <c r="O216" s="283">
        <v>-4290098.7609999999</v>
      </c>
      <c r="P216" s="283">
        <v>-6788967.6789999995</v>
      </c>
      <c r="Q216" s="283">
        <v>-8515020.0250000004</v>
      </c>
      <c r="R216" s="283">
        <v>-1535560.8659999999</v>
      </c>
      <c r="S216" s="283">
        <v>-3119336.8879999998</v>
      </c>
      <c r="T216" s="283">
        <v>-4572770.9019999998</v>
      </c>
      <c r="U216" s="283">
        <v>-6007989.5669999998</v>
      </c>
      <c r="V216" s="283">
        <v>-643374.29799999995</v>
      </c>
      <c r="W216" s="283">
        <v>-1294754.4029999999</v>
      </c>
      <c r="X216" s="283">
        <v>-2500669.1349999998</v>
      </c>
      <c r="AZ216" s="220"/>
    </row>
    <row r="217" spans="1:53" hidden="1">
      <c r="A217" s="283" t="s">
        <v>143</v>
      </c>
      <c r="B217" s="283">
        <v>-1393656.65</v>
      </c>
      <c r="C217" s="283">
        <v>5802591.4780000001</v>
      </c>
      <c r="D217" s="283">
        <v>14437573.23</v>
      </c>
      <c r="E217" s="283">
        <v>13527338.890000001</v>
      </c>
      <c r="F217" s="283">
        <v>-884071.48</v>
      </c>
      <c r="G217" s="283">
        <v>1178301.77</v>
      </c>
      <c r="H217" s="283">
        <v>85335.380999999994</v>
      </c>
      <c r="I217" s="283">
        <v>588651.93900000001</v>
      </c>
      <c r="J217" s="283">
        <v>-2257815.85</v>
      </c>
      <c r="K217" s="283">
        <v>-4657700.38</v>
      </c>
      <c r="L217" s="283">
        <v>-5427268.6799999997</v>
      </c>
      <c r="M217" s="283">
        <v>-6421920.3600000003</v>
      </c>
      <c r="N217" s="283">
        <v>-2202444.3820000002</v>
      </c>
      <c r="O217" s="283">
        <v>206766.85200000001</v>
      </c>
      <c r="P217" s="283">
        <v>-303671.75</v>
      </c>
      <c r="Q217" s="283">
        <v>-809179.16</v>
      </c>
      <c r="R217" s="283">
        <v>-1901034.61</v>
      </c>
      <c r="S217" s="283">
        <v>-5064125.5619999999</v>
      </c>
      <c r="T217" s="283">
        <v>-5365314.0590000004</v>
      </c>
      <c r="U217" s="283">
        <v>-8259060.7130000005</v>
      </c>
      <c r="V217" s="283">
        <v>7099668.2879999997</v>
      </c>
      <c r="W217" s="283">
        <v>1943210.11</v>
      </c>
      <c r="X217" s="283">
        <v>4067703.3960000002</v>
      </c>
      <c r="AZ217" s="220"/>
    </row>
    <row r="218" spans="1:53" hidden="1">
      <c r="A218" s="283" t="s">
        <v>1113</v>
      </c>
      <c r="B218" s="283">
        <v>0</v>
      </c>
      <c r="C218" s="283">
        <v>0</v>
      </c>
      <c r="D218" s="283">
        <v>1186780.96</v>
      </c>
      <c r="E218" s="283">
        <v>1457211.21</v>
      </c>
      <c r="F218" s="283">
        <v>0</v>
      </c>
      <c r="G218" s="283">
        <v>0</v>
      </c>
      <c r="H218" s="283">
        <v>0</v>
      </c>
      <c r="I218" s="283">
        <v>4615142.2460000003</v>
      </c>
      <c r="J218" s="283">
        <v>0</v>
      </c>
      <c r="K218" s="283">
        <v>0</v>
      </c>
      <c r="L218" s="283">
        <v>0</v>
      </c>
      <c r="M218" s="283">
        <v>-562000</v>
      </c>
      <c r="N218" s="283">
        <v>0</v>
      </c>
      <c r="O218" s="283">
        <v>0</v>
      </c>
      <c r="P218" s="283">
        <v>0</v>
      </c>
      <c r="Q218" s="283">
        <v>0</v>
      </c>
      <c r="R218" s="283">
        <v>0</v>
      </c>
      <c r="S218" s="283">
        <v>0</v>
      </c>
      <c r="T218" s="283">
        <v>-3000</v>
      </c>
      <c r="U218" s="283">
        <v>0</v>
      </c>
      <c r="V218" s="283">
        <v>0</v>
      </c>
      <c r="W218" s="283">
        <v>0</v>
      </c>
      <c r="X218" s="283">
        <v>0</v>
      </c>
      <c r="AZ218" s="220"/>
    </row>
    <row r="219" spans="1:53" hidden="1">
      <c r="A219" s="283" t="s">
        <v>144</v>
      </c>
      <c r="B219" s="283">
        <v>0</v>
      </c>
      <c r="C219" s="283">
        <v>0</v>
      </c>
      <c r="D219" s="283">
        <v>49892827.909999996</v>
      </c>
      <c r="E219" s="283">
        <v>72697937.670000002</v>
      </c>
      <c r="F219" s="283">
        <v>0</v>
      </c>
      <c r="G219" s="283">
        <v>-5290.11</v>
      </c>
      <c r="H219" s="283">
        <v>43197.716</v>
      </c>
      <c r="I219" s="283">
        <v>2587860.9870000002</v>
      </c>
      <c r="J219" s="283">
        <v>0</v>
      </c>
      <c r="K219" s="283">
        <v>0</v>
      </c>
      <c r="L219" s="283">
        <v>18458090.030000001</v>
      </c>
      <c r="M219" s="283">
        <v>25409644.600000001</v>
      </c>
      <c r="N219" s="283">
        <v>0</v>
      </c>
      <c r="O219" s="283">
        <v>-33926.201999999997</v>
      </c>
      <c r="P219" s="283">
        <v>-33926.201999999997</v>
      </c>
      <c r="Q219" s="283">
        <v>16833.146000000001</v>
      </c>
      <c r="R219" s="283">
        <v>195.94499999999999</v>
      </c>
      <c r="S219" s="283">
        <v>41330.892999999996</v>
      </c>
      <c r="T219" s="283">
        <v>-2434.645</v>
      </c>
      <c r="U219" s="283">
        <v>291120.35499999998</v>
      </c>
      <c r="V219" s="283">
        <v>2503.75</v>
      </c>
      <c r="W219" s="283">
        <v>1482818.4180000001</v>
      </c>
      <c r="X219" s="283">
        <v>2879333.24</v>
      </c>
      <c r="AZ219" s="220"/>
    </row>
    <row r="220" spans="1:53" hidden="1">
      <c r="A220" s="283" t="s">
        <v>145</v>
      </c>
      <c r="B220" s="283">
        <v>0</v>
      </c>
      <c r="C220" s="283">
        <v>0</v>
      </c>
      <c r="D220" s="283">
        <v>0</v>
      </c>
      <c r="E220" s="283">
        <v>0</v>
      </c>
      <c r="F220" s="283">
        <v>0</v>
      </c>
      <c r="G220" s="283">
        <v>0</v>
      </c>
      <c r="H220" s="283">
        <v>0</v>
      </c>
      <c r="I220" s="283">
        <v>0</v>
      </c>
      <c r="J220" s="283">
        <v>0</v>
      </c>
      <c r="K220" s="283">
        <v>0</v>
      </c>
      <c r="L220" s="283">
        <v>0</v>
      </c>
      <c r="M220" s="283">
        <v>0</v>
      </c>
      <c r="N220" s="283">
        <v>-4136.3890000000001</v>
      </c>
      <c r="O220" s="283">
        <v>0</v>
      </c>
      <c r="P220" s="283">
        <v>0</v>
      </c>
      <c r="Q220" s="283">
        <v>-299.334</v>
      </c>
      <c r="R220" s="283">
        <v>0</v>
      </c>
      <c r="S220" s="283">
        <v>-3000</v>
      </c>
      <c r="T220" s="283">
        <v>0</v>
      </c>
      <c r="U220" s="283">
        <v>-434016.93800000002</v>
      </c>
      <c r="V220" s="283">
        <v>0</v>
      </c>
      <c r="W220" s="283">
        <v>0</v>
      </c>
      <c r="X220" s="283">
        <v>0</v>
      </c>
      <c r="AZ220" s="220"/>
    </row>
    <row r="221" spans="1:53" hidden="1">
      <c r="A221" s="283" t="s">
        <v>146</v>
      </c>
      <c r="B221" s="283">
        <v>0</v>
      </c>
      <c r="C221" s="283">
        <v>-3095903.9010000001</v>
      </c>
      <c r="D221" s="283">
        <v>-3215797.17</v>
      </c>
      <c r="E221" s="283">
        <v>-2423222.48</v>
      </c>
      <c r="F221" s="283">
        <v>143401.64000000001</v>
      </c>
      <c r="G221" s="283">
        <v>143401.64000000001</v>
      </c>
      <c r="H221" s="283">
        <v>142905.64000000001</v>
      </c>
      <c r="I221" s="283">
        <v>-1887214.4040000001</v>
      </c>
      <c r="J221" s="283">
        <v>15779.26</v>
      </c>
      <c r="K221" s="283">
        <v>-906791.95</v>
      </c>
      <c r="L221" s="283">
        <v>-848058.78</v>
      </c>
      <c r="M221" s="283">
        <v>-2673805.65</v>
      </c>
      <c r="N221" s="283">
        <v>0</v>
      </c>
      <c r="O221" s="283">
        <v>-3320.4609999999998</v>
      </c>
      <c r="P221" s="283">
        <v>-3030.105</v>
      </c>
      <c r="Q221" s="283">
        <v>0</v>
      </c>
      <c r="R221" s="283">
        <v>420.68</v>
      </c>
      <c r="S221" s="283">
        <v>232708.99</v>
      </c>
      <c r="T221" s="283">
        <v>226599</v>
      </c>
      <c r="U221" s="283">
        <v>221275.46</v>
      </c>
      <c r="V221" s="283">
        <v>-1955.31</v>
      </c>
      <c r="W221" s="283">
        <v>36689.091999999997</v>
      </c>
      <c r="X221" s="283">
        <v>-1969.702</v>
      </c>
      <c r="AZ221" s="220"/>
    </row>
    <row r="222" spans="1:53" hidden="1">
      <c r="A222" s="283" t="s">
        <v>147</v>
      </c>
      <c r="B222" s="283">
        <v>0</v>
      </c>
      <c r="C222" s="283">
        <v>0</v>
      </c>
      <c r="D222" s="283">
        <v>0</v>
      </c>
      <c r="E222" s="283">
        <v>0</v>
      </c>
      <c r="F222" s="283">
        <v>0</v>
      </c>
      <c r="G222" s="283">
        <v>0</v>
      </c>
      <c r="H222" s="283">
        <v>0</v>
      </c>
      <c r="I222" s="283">
        <v>0</v>
      </c>
      <c r="J222" s="283">
        <v>0</v>
      </c>
      <c r="K222" s="283">
        <v>0</v>
      </c>
      <c r="L222" s="283">
        <v>0</v>
      </c>
      <c r="M222" s="283">
        <v>0</v>
      </c>
      <c r="N222" s="283">
        <v>3937.335</v>
      </c>
      <c r="O222" s="283">
        <v>0</v>
      </c>
      <c r="P222" s="283">
        <v>1241776.443</v>
      </c>
      <c r="Q222" s="283">
        <v>2154902.3330000001</v>
      </c>
      <c r="R222" s="283">
        <v>24159.038</v>
      </c>
      <c r="S222" s="283">
        <v>48679.959000000003</v>
      </c>
      <c r="T222" s="283">
        <v>0</v>
      </c>
      <c r="U222" s="283">
        <v>31182.09</v>
      </c>
      <c r="V222" s="283">
        <v>0</v>
      </c>
      <c r="W222" s="283">
        <v>-17863.616999999998</v>
      </c>
      <c r="X222" s="283">
        <v>0</v>
      </c>
      <c r="AZ222" s="220"/>
    </row>
    <row r="223" spans="1:53" hidden="1">
      <c r="A223" s="283" t="s">
        <v>1044</v>
      </c>
      <c r="B223" s="283">
        <v>34808.639999999999</v>
      </c>
      <c r="C223" s="283">
        <v>324159.60499999998</v>
      </c>
      <c r="D223" s="283">
        <v>601112.19999999995</v>
      </c>
      <c r="E223" s="283">
        <v>1239448.25</v>
      </c>
      <c r="F223" s="283">
        <v>41577.67</v>
      </c>
      <c r="G223" s="283">
        <v>97576.65</v>
      </c>
      <c r="H223" s="283">
        <v>-19508.067999999999</v>
      </c>
      <c r="I223" s="283">
        <v>-33538.900999999998</v>
      </c>
      <c r="J223" s="283">
        <v>12804.88</v>
      </c>
      <c r="K223" s="283">
        <v>31033.63</v>
      </c>
      <c r="L223" s="283">
        <v>38971.089999999997</v>
      </c>
      <c r="M223" s="283">
        <v>60210.29</v>
      </c>
      <c r="N223" s="283">
        <v>0</v>
      </c>
      <c r="O223" s="283">
        <v>-51724.002999999997</v>
      </c>
      <c r="P223" s="283">
        <v>0</v>
      </c>
      <c r="Q223" s="283">
        <v>0</v>
      </c>
      <c r="R223" s="283">
        <v>0</v>
      </c>
      <c r="S223" s="283">
        <v>0</v>
      </c>
      <c r="T223" s="283">
        <v>-39493.302000000003</v>
      </c>
      <c r="U223" s="283">
        <v>0</v>
      </c>
      <c r="V223" s="283">
        <v>-30536.554</v>
      </c>
      <c r="W223" s="283">
        <v>0</v>
      </c>
      <c r="X223" s="283">
        <v>217052.361</v>
      </c>
      <c r="AZ223" s="220"/>
    </row>
    <row r="224" spans="1:53" hidden="1">
      <c r="A224" s="283" t="s">
        <v>1287</v>
      </c>
      <c r="B224" s="283">
        <v>0</v>
      </c>
      <c r="C224" s="283">
        <v>0</v>
      </c>
      <c r="D224" s="283">
        <v>0</v>
      </c>
      <c r="E224" s="283">
        <v>0</v>
      </c>
      <c r="F224" s="283">
        <v>0</v>
      </c>
      <c r="G224" s="283">
        <v>0</v>
      </c>
      <c r="H224" s="283">
        <v>0</v>
      </c>
      <c r="I224" s="283">
        <v>0</v>
      </c>
      <c r="J224" s="283">
        <v>0</v>
      </c>
      <c r="K224" s="283">
        <v>-2751855.28</v>
      </c>
      <c r="L224" s="283">
        <v>0</v>
      </c>
      <c r="M224" s="283">
        <v>0</v>
      </c>
      <c r="N224" s="283">
        <v>0</v>
      </c>
      <c r="O224" s="283">
        <v>0</v>
      </c>
      <c r="P224" s="283">
        <v>0</v>
      </c>
      <c r="Q224" s="283">
        <v>0</v>
      </c>
      <c r="R224" s="283">
        <v>0</v>
      </c>
      <c r="S224" s="283">
        <v>0</v>
      </c>
      <c r="T224" s="283">
        <v>0</v>
      </c>
      <c r="U224" s="283">
        <v>0</v>
      </c>
      <c r="V224" s="283">
        <v>0</v>
      </c>
      <c r="W224" s="283">
        <v>0</v>
      </c>
      <c r="X224" s="283">
        <v>-516446.07699999999</v>
      </c>
      <c r="AZ224" s="220"/>
    </row>
    <row r="225" spans="1:52" hidden="1">
      <c r="A225" s="283" t="s">
        <v>148</v>
      </c>
      <c r="B225" s="283">
        <v>-1050986.72</v>
      </c>
      <c r="C225" s="283">
        <v>4406683.0219999999</v>
      </c>
      <c r="D225" s="283">
        <v>3094845.23</v>
      </c>
      <c r="E225" s="283">
        <v>1743416.33</v>
      </c>
      <c r="F225" s="283">
        <v>-1915470.85</v>
      </c>
      <c r="G225" s="283">
        <v>9323696.3100000005</v>
      </c>
      <c r="H225" s="283">
        <v>2400287.949</v>
      </c>
      <c r="I225" s="283">
        <v>4573363.5920000002</v>
      </c>
      <c r="J225" s="283">
        <v>-3834744.16</v>
      </c>
      <c r="K225" s="283">
        <v>0</v>
      </c>
      <c r="L225" s="283">
        <v>-2913341.92</v>
      </c>
      <c r="M225" s="283">
        <v>-3536548.27</v>
      </c>
      <c r="N225" s="283">
        <v>0</v>
      </c>
      <c r="O225" s="283">
        <v>1180867.5009999999</v>
      </c>
      <c r="P225" s="283">
        <v>0</v>
      </c>
      <c r="Q225" s="283">
        <v>0</v>
      </c>
      <c r="R225" s="283">
        <v>0</v>
      </c>
      <c r="S225" s="283">
        <v>0</v>
      </c>
      <c r="T225" s="283">
        <v>900435.09100000001</v>
      </c>
      <c r="U225" s="283">
        <v>0</v>
      </c>
      <c r="V225" s="283">
        <v>-7736139.1464</v>
      </c>
      <c r="W225" s="283">
        <v>525212.05200000003</v>
      </c>
      <c r="X225" s="283">
        <v>724188.7</v>
      </c>
      <c r="AZ225" s="220"/>
    </row>
    <row r="226" spans="1:52" hidden="1">
      <c r="A226" s="283" t="s">
        <v>1188</v>
      </c>
      <c r="B226" s="283">
        <v>0</v>
      </c>
      <c r="C226" s="283">
        <v>0</v>
      </c>
      <c r="D226" s="283">
        <v>0</v>
      </c>
      <c r="E226" s="283">
        <v>0</v>
      </c>
      <c r="F226" s="283">
        <v>0</v>
      </c>
      <c r="G226" s="283">
        <v>0</v>
      </c>
      <c r="H226" s="283">
        <v>0</v>
      </c>
      <c r="I226" s="283">
        <v>0</v>
      </c>
      <c r="J226" s="283">
        <v>0</v>
      </c>
      <c r="K226" s="283">
        <v>0</v>
      </c>
      <c r="L226" s="283">
        <v>0</v>
      </c>
      <c r="M226" s="283">
        <v>0</v>
      </c>
      <c r="N226" s="283">
        <v>-1895791.916</v>
      </c>
      <c r="O226" s="283">
        <v>0</v>
      </c>
      <c r="P226" s="283">
        <v>1294137.058</v>
      </c>
      <c r="Q226" s="283">
        <v>-4032097.0389999999</v>
      </c>
      <c r="R226" s="283">
        <v>4150787.9789999998</v>
      </c>
      <c r="S226" s="283">
        <v>2111291.1469999999</v>
      </c>
      <c r="T226" s="283">
        <v>0</v>
      </c>
      <c r="U226" s="283">
        <v>3123608.0320000001</v>
      </c>
      <c r="V226" s="283">
        <v>0</v>
      </c>
      <c r="W226" s="283">
        <v>404986.83799999999</v>
      </c>
      <c r="X226" s="283">
        <v>0</v>
      </c>
      <c r="AZ226" s="220"/>
    </row>
    <row r="227" spans="1:52" hidden="1">
      <c r="A227" s="283" t="s">
        <v>122</v>
      </c>
      <c r="B227" s="283">
        <v>7892620.4699999997</v>
      </c>
      <c r="C227" s="283">
        <v>15721841.790999999</v>
      </c>
      <c r="D227" s="283">
        <v>23249560.350000001</v>
      </c>
      <c r="E227" s="283">
        <v>30089106.140000001</v>
      </c>
      <c r="F227" s="283">
        <v>7235080.1399999997</v>
      </c>
      <c r="G227" s="283">
        <v>14479736.68</v>
      </c>
      <c r="H227" s="283">
        <v>21710216.890000001</v>
      </c>
      <c r="I227" s="283">
        <v>28887254.079</v>
      </c>
      <c r="J227" s="283">
        <v>7777344.0599999996</v>
      </c>
      <c r="K227" s="283">
        <v>15158055.859999999</v>
      </c>
      <c r="L227" s="283">
        <v>22388818.510000002</v>
      </c>
      <c r="M227" s="283">
        <v>29085932.420000002</v>
      </c>
      <c r="N227" s="283">
        <v>6503888.307</v>
      </c>
      <c r="O227" s="283">
        <v>13626102.139</v>
      </c>
      <c r="P227" s="283">
        <v>20446505.489</v>
      </c>
      <c r="Q227" s="283">
        <v>27627592.590999998</v>
      </c>
      <c r="R227" s="283">
        <v>6887788.3159999996</v>
      </c>
      <c r="S227" s="283">
        <v>14485156.506999999</v>
      </c>
      <c r="T227" s="283">
        <v>22126768.122000001</v>
      </c>
      <c r="U227" s="283">
        <v>27971463.717</v>
      </c>
      <c r="V227" s="283">
        <v>6955003.9919999996</v>
      </c>
      <c r="W227" s="283">
        <v>13763766.809</v>
      </c>
      <c r="X227" s="283">
        <v>21109984.024999999</v>
      </c>
      <c r="AZ227" s="220"/>
    </row>
    <row r="228" spans="1:52" hidden="1">
      <c r="A228" s="283" t="s">
        <v>123</v>
      </c>
      <c r="B228" s="283">
        <v>3450541.65</v>
      </c>
      <c r="C228" s="283">
        <v>12439848.91</v>
      </c>
      <c r="D228" s="283">
        <v>20139153.07</v>
      </c>
      <c r="E228" s="283">
        <v>24855107.190000001</v>
      </c>
      <c r="F228" s="283">
        <v>3797831.22</v>
      </c>
      <c r="G228" s="283">
        <v>10709544.369999999</v>
      </c>
      <c r="H228" s="283">
        <v>17409322.429000001</v>
      </c>
      <c r="I228" s="283">
        <v>26593074.497000001</v>
      </c>
      <c r="J228" s="283">
        <v>6397830.7000000002</v>
      </c>
      <c r="K228" s="283">
        <v>11950776.699999999</v>
      </c>
      <c r="L228" s="283">
        <v>19691128.510000002</v>
      </c>
      <c r="M228" s="283">
        <v>28306575.420000002</v>
      </c>
      <c r="N228" s="283">
        <v>8478621.7799999993</v>
      </c>
      <c r="O228" s="283">
        <v>26601276.815000001</v>
      </c>
      <c r="P228" s="283">
        <v>44095831.075999998</v>
      </c>
      <c r="Q228" s="283">
        <v>53646552.942000002</v>
      </c>
      <c r="R228" s="283">
        <v>7370530.9800000004</v>
      </c>
      <c r="S228" s="283">
        <v>17201070.572999999</v>
      </c>
      <c r="T228" s="283">
        <v>25977639.199999999</v>
      </c>
      <c r="U228" s="283">
        <v>32988881.949999999</v>
      </c>
      <c r="V228" s="283">
        <v>0</v>
      </c>
      <c r="W228" s="283">
        <v>0</v>
      </c>
      <c r="X228" s="283">
        <v>0</v>
      </c>
      <c r="AZ228" s="220"/>
    </row>
    <row r="229" spans="1:52" hidden="1">
      <c r="A229" s="283" t="s">
        <v>149</v>
      </c>
      <c r="B229" s="283">
        <v>-868244.63</v>
      </c>
      <c r="C229" s="283">
        <v>-1990943.284</v>
      </c>
      <c r="D229" s="283">
        <v>-589032.69999999995</v>
      </c>
      <c r="E229" s="283">
        <v>1806081.73</v>
      </c>
      <c r="F229" s="283">
        <v>-893088.85</v>
      </c>
      <c r="G229" s="283">
        <v>-2369151.5</v>
      </c>
      <c r="H229" s="283">
        <v>-3502580.1120000002</v>
      </c>
      <c r="I229" s="283">
        <v>-4066144.69</v>
      </c>
      <c r="J229" s="283">
        <v>-6237990.6600000001</v>
      </c>
      <c r="K229" s="283">
        <v>-7559669.2199999997</v>
      </c>
      <c r="L229" s="283">
        <v>-9490610.2699999996</v>
      </c>
      <c r="M229" s="283">
        <v>-10278209.75</v>
      </c>
      <c r="N229" s="283">
        <v>-1924825.6359999999</v>
      </c>
      <c r="O229" s="283">
        <v>-3342630.4939999999</v>
      </c>
      <c r="P229" s="283">
        <v>-5265944.9529999997</v>
      </c>
      <c r="Q229" s="283">
        <v>-8535262.3890000004</v>
      </c>
      <c r="R229" s="283">
        <v>-2324406.5929999999</v>
      </c>
      <c r="S229" s="283">
        <v>-561421.755</v>
      </c>
      <c r="T229" s="283">
        <v>1214941.4779999999</v>
      </c>
      <c r="U229" s="283">
        <v>1184823.6040000001</v>
      </c>
      <c r="V229" s="283">
        <v>332650.01</v>
      </c>
      <c r="W229" s="283">
        <v>1456369.8</v>
      </c>
      <c r="X229" s="283">
        <v>1437621.919</v>
      </c>
      <c r="AZ229" s="220"/>
    </row>
    <row r="230" spans="1:52" hidden="1">
      <c r="A230" s="283" t="s">
        <v>150</v>
      </c>
      <c r="B230" s="283">
        <v>63292239.079999998</v>
      </c>
      <c r="C230" s="283">
        <v>157928499.896</v>
      </c>
      <c r="D230" s="283">
        <v>230083980.09</v>
      </c>
      <c r="E230" s="283">
        <v>308418290.05000001</v>
      </c>
      <c r="F230" s="283">
        <v>70901772.109999999</v>
      </c>
      <c r="G230" s="283">
        <v>161909975.53</v>
      </c>
      <c r="H230" s="283">
        <v>231346627.49900001</v>
      </c>
      <c r="I230" s="283">
        <v>314191090.12900001</v>
      </c>
      <c r="J230" s="283">
        <v>91852741.219999999</v>
      </c>
      <c r="K230" s="283">
        <v>168929805.62</v>
      </c>
      <c r="L230" s="283">
        <v>258078491.03999999</v>
      </c>
      <c r="M230" s="283">
        <v>353292516.99000001</v>
      </c>
      <c r="N230" s="283">
        <v>91725940.148000002</v>
      </c>
      <c r="O230" s="283">
        <v>192283352.56600001</v>
      </c>
      <c r="P230" s="283">
        <v>290010088.41399997</v>
      </c>
      <c r="Q230" s="283">
        <v>357215059.435</v>
      </c>
      <c r="R230" s="283">
        <v>79673257.780000001</v>
      </c>
      <c r="S230" s="283">
        <v>160942405.097</v>
      </c>
      <c r="T230" s="283">
        <v>233510916.81</v>
      </c>
      <c r="U230" s="283">
        <v>303703695.93599999</v>
      </c>
      <c r="V230" s="283">
        <v>49494438.7936</v>
      </c>
      <c r="W230" s="283">
        <v>101023580.943</v>
      </c>
      <c r="X230" s="283">
        <v>172969076.93200001</v>
      </c>
      <c r="AZ230" s="220"/>
    </row>
    <row r="231" spans="1:52" hidden="1">
      <c r="A231" s="283" t="s">
        <v>151</v>
      </c>
      <c r="B231" s="283">
        <v>56383466.729999997</v>
      </c>
      <c r="C231" s="283">
        <v>13469894.361</v>
      </c>
      <c r="D231" s="283">
        <v>34596985.93</v>
      </c>
      <c r="E231" s="283">
        <v>58200627.340000004</v>
      </c>
      <c r="F231" s="283">
        <v>31067180.120000001</v>
      </c>
      <c r="G231" s="283">
        <v>16496493.199999999</v>
      </c>
      <c r="H231" s="283">
        <v>27409356.835999999</v>
      </c>
      <c r="I231" s="283">
        <v>-41329524.156999998</v>
      </c>
      <c r="J231" s="283">
        <v>-410251.86</v>
      </c>
      <c r="K231" s="283">
        <v>27111105.52</v>
      </c>
      <c r="L231" s="283">
        <v>7855027.1900000004</v>
      </c>
      <c r="M231" s="283">
        <v>-25607248.100000001</v>
      </c>
      <c r="N231" s="283">
        <v>10643901.221999999</v>
      </c>
      <c r="O231" s="283">
        <v>-50002596.953000002</v>
      </c>
      <c r="P231" s="283">
        <v>-72653643.751000002</v>
      </c>
      <c r="Q231" s="283">
        <v>-27312574.087000001</v>
      </c>
      <c r="R231" s="283">
        <v>1587688.3330000001</v>
      </c>
      <c r="S231" s="283">
        <v>34909418.285999998</v>
      </c>
      <c r="T231" s="283">
        <v>61760122.085000001</v>
      </c>
      <c r="U231" s="283">
        <v>54904886.398000002</v>
      </c>
      <c r="V231" s="283">
        <v>66919598.858999997</v>
      </c>
      <c r="W231" s="283">
        <v>113701784.30500001</v>
      </c>
      <c r="X231" s="283">
        <v>85121597.854000002</v>
      </c>
      <c r="AZ231" s="220"/>
    </row>
    <row r="232" spans="1:52" hidden="1">
      <c r="A232" s="283" t="s">
        <v>152</v>
      </c>
      <c r="B232" s="283">
        <v>14695860.880000001</v>
      </c>
      <c r="C232" s="283">
        <v>11810738.172</v>
      </c>
      <c r="D232" s="283">
        <v>28897686.23</v>
      </c>
      <c r="E232" s="283">
        <v>34553065.350000001</v>
      </c>
      <c r="F232" s="283">
        <v>29872101.469999999</v>
      </c>
      <c r="G232" s="283">
        <v>17271205.739999998</v>
      </c>
      <c r="H232" s="283">
        <v>24716794.054000001</v>
      </c>
      <c r="I232" s="283">
        <v>-1634008.318</v>
      </c>
      <c r="J232" s="283">
        <v>-7160160.3899999997</v>
      </c>
      <c r="K232" s="283">
        <v>12868156.93</v>
      </c>
      <c r="L232" s="283">
        <v>-7843950.4699999997</v>
      </c>
      <c r="M232" s="283">
        <v>-31208993.25</v>
      </c>
      <c r="N232" s="283">
        <v>19372795.339000002</v>
      </c>
      <c r="O232" s="283">
        <v>-16665563.348999999</v>
      </c>
      <c r="P232" s="283">
        <v>-19424604.252</v>
      </c>
      <c r="Q232" s="283">
        <v>2430378.4479999999</v>
      </c>
      <c r="R232" s="283">
        <v>-3464331.497</v>
      </c>
      <c r="S232" s="283">
        <v>9051790.7479999997</v>
      </c>
      <c r="T232" s="283">
        <v>28936981.816</v>
      </c>
      <c r="U232" s="283">
        <v>19001930.521000002</v>
      </c>
      <c r="V232" s="283">
        <v>52261580.901000001</v>
      </c>
      <c r="W232" s="283">
        <v>65095037.192000002</v>
      </c>
      <c r="X232" s="283">
        <v>58953685.542999998</v>
      </c>
      <c r="AZ232" s="220"/>
    </row>
    <row r="233" spans="1:52" hidden="1">
      <c r="A233" s="283" t="s">
        <v>153</v>
      </c>
      <c r="B233" s="283">
        <v>10082522.210000001</v>
      </c>
      <c r="C233" s="283">
        <v>-8908951.6610000003</v>
      </c>
      <c r="D233" s="283">
        <v>-9600899</v>
      </c>
      <c r="E233" s="283">
        <v>-10768065.73</v>
      </c>
      <c r="F233" s="283">
        <v>6626438.2999999998</v>
      </c>
      <c r="G233" s="283">
        <v>13592863.75</v>
      </c>
      <c r="H233" s="283">
        <v>20165526.067000002</v>
      </c>
      <c r="I233" s="283">
        <v>10733769.228</v>
      </c>
      <c r="J233" s="283">
        <v>5957273.2800000003</v>
      </c>
      <c r="K233" s="283">
        <v>-1320752.1200000001</v>
      </c>
      <c r="L233" s="283">
        <v>1658112.84</v>
      </c>
      <c r="M233" s="283">
        <v>-63792.2</v>
      </c>
      <c r="N233" s="283">
        <v>-8792759.3670000006</v>
      </c>
      <c r="O233" s="283">
        <v>-9415738.8650000002</v>
      </c>
      <c r="P233" s="283">
        <v>-18125837.923</v>
      </c>
      <c r="Q233" s="283">
        <v>-16941081.482000001</v>
      </c>
      <c r="R233" s="283">
        <v>4535023.1579999998</v>
      </c>
      <c r="S233" s="283">
        <v>23536061.888</v>
      </c>
      <c r="T233" s="283">
        <v>23301073.851</v>
      </c>
      <c r="U233" s="283">
        <v>19903908.602000002</v>
      </c>
      <c r="V233" s="283">
        <v>1766121.4450000001</v>
      </c>
      <c r="W233" s="283">
        <v>7504537.6960000005</v>
      </c>
      <c r="X233" s="283">
        <v>6284454.8870000001</v>
      </c>
      <c r="AZ233" s="220"/>
    </row>
    <row r="234" spans="1:52" hidden="1">
      <c r="A234" s="283" t="s">
        <v>154</v>
      </c>
      <c r="B234" s="283">
        <v>28517436.940000001</v>
      </c>
      <c r="C234" s="283">
        <v>7244639.8650000002</v>
      </c>
      <c r="D234" s="283">
        <v>25037923.829999998</v>
      </c>
      <c r="E234" s="283">
        <v>43472348.399999999</v>
      </c>
      <c r="F234" s="283">
        <v>-6460861.04</v>
      </c>
      <c r="G234" s="283">
        <v>-15006508.140000001</v>
      </c>
      <c r="H234" s="283">
        <v>-16710247.718</v>
      </c>
      <c r="I234" s="283">
        <v>-30842111.464000002</v>
      </c>
      <c r="J234" s="283">
        <v>-1858408.16</v>
      </c>
      <c r="K234" s="283">
        <v>9570683.9900000002</v>
      </c>
      <c r="L234" s="283">
        <v>5667471.96</v>
      </c>
      <c r="M234" s="283">
        <v>-5059561.3899999997</v>
      </c>
      <c r="N234" s="283">
        <v>1584011.9839999999</v>
      </c>
      <c r="O234" s="283">
        <v>-20289782.359000001</v>
      </c>
      <c r="P234" s="283">
        <v>-28599638.543000001</v>
      </c>
      <c r="Q234" s="283">
        <v>-5842353.7709999997</v>
      </c>
      <c r="R234" s="283">
        <v>-3766113.4559999998</v>
      </c>
      <c r="S234" s="283">
        <v>-1059437.1270000001</v>
      </c>
      <c r="T234" s="283">
        <v>5433785.4179999996</v>
      </c>
      <c r="U234" s="283">
        <v>11353360.414000001</v>
      </c>
      <c r="V234" s="283">
        <v>15507388.611</v>
      </c>
      <c r="W234" s="283">
        <v>38115428.387999997</v>
      </c>
      <c r="X234" s="283">
        <v>18878979.238000002</v>
      </c>
      <c r="AZ234" s="220"/>
    </row>
    <row r="235" spans="1:52" hidden="1">
      <c r="A235" s="283" t="s">
        <v>155</v>
      </c>
      <c r="B235" s="283">
        <v>2777118.14</v>
      </c>
      <c r="C235" s="283">
        <v>1308363.8759999999</v>
      </c>
      <c r="D235" s="283">
        <v>-2268259.4500000002</v>
      </c>
      <c r="E235" s="283">
        <v>-3907586.17</v>
      </c>
      <c r="F235" s="283">
        <v>3311880.51</v>
      </c>
      <c r="G235" s="283">
        <v>3494374.51</v>
      </c>
      <c r="H235" s="283">
        <v>311503.408</v>
      </c>
      <c r="I235" s="283">
        <v>615739.26899999997</v>
      </c>
      <c r="J235" s="283">
        <v>1018411.92</v>
      </c>
      <c r="K235" s="283">
        <v>1581202.83</v>
      </c>
      <c r="L235" s="283">
        <v>1170209.07</v>
      </c>
      <c r="M235" s="283">
        <v>950624.61</v>
      </c>
      <c r="N235" s="283">
        <v>1320477.828</v>
      </c>
      <c r="O235" s="283">
        <v>-837527.69499999995</v>
      </c>
      <c r="P235" s="283">
        <v>-33449.631000000001</v>
      </c>
      <c r="Q235" s="283">
        <v>-1193783.986</v>
      </c>
      <c r="R235" s="283">
        <v>750839.07</v>
      </c>
      <c r="S235" s="283">
        <v>1210447.807</v>
      </c>
      <c r="T235" s="283">
        <v>2286285.2080000001</v>
      </c>
      <c r="U235" s="283">
        <v>-2264690.9330000002</v>
      </c>
      <c r="V235" s="283">
        <v>-510848.261</v>
      </c>
      <c r="W235" s="283">
        <v>5096686.6330000004</v>
      </c>
      <c r="X235" s="283">
        <v>4737036.6749999998</v>
      </c>
      <c r="AZ235" s="220"/>
    </row>
    <row r="236" spans="1:52" hidden="1">
      <c r="A236" s="283" t="s">
        <v>156</v>
      </c>
      <c r="B236" s="283">
        <v>310528.57</v>
      </c>
      <c r="C236" s="283">
        <v>2015104.1089999999</v>
      </c>
      <c r="D236" s="283">
        <v>-7469465.6699999999</v>
      </c>
      <c r="E236" s="283">
        <v>-5149134.5</v>
      </c>
      <c r="F236" s="283">
        <v>-2282379.12</v>
      </c>
      <c r="G236" s="283">
        <v>-2855442.67</v>
      </c>
      <c r="H236" s="283">
        <v>-1074218.9750000001</v>
      </c>
      <c r="I236" s="283">
        <v>-20202912.872000001</v>
      </c>
      <c r="J236" s="283">
        <v>1632631.49</v>
      </c>
      <c r="K236" s="283">
        <v>4411813.9000000004</v>
      </c>
      <c r="L236" s="283">
        <v>7203183.79</v>
      </c>
      <c r="M236" s="283">
        <v>9774474.1300000008</v>
      </c>
      <c r="N236" s="283">
        <v>-2840624.5619999999</v>
      </c>
      <c r="O236" s="283">
        <v>-2793984.6850000001</v>
      </c>
      <c r="P236" s="283">
        <v>-6470113.4019999998</v>
      </c>
      <c r="Q236" s="283">
        <v>-5765733.2960000001</v>
      </c>
      <c r="R236" s="283">
        <v>3532271.0580000002</v>
      </c>
      <c r="S236" s="283">
        <v>2170554.9700000002</v>
      </c>
      <c r="T236" s="283">
        <v>1801995.7919999999</v>
      </c>
      <c r="U236" s="283">
        <v>6910377.7939999998</v>
      </c>
      <c r="V236" s="283">
        <v>-2104643.8369999998</v>
      </c>
      <c r="W236" s="283">
        <v>-2109905.6039999998</v>
      </c>
      <c r="X236" s="283">
        <v>-3732558.4890000001</v>
      </c>
      <c r="AZ236" s="220"/>
    </row>
    <row r="237" spans="1:52" hidden="1">
      <c r="A237" s="283" t="s">
        <v>157</v>
      </c>
      <c r="B237" s="283">
        <v>-13301899.43</v>
      </c>
      <c r="C237" s="283">
        <v>-12605233.619000001</v>
      </c>
      <c r="D237" s="283">
        <v>-19729685.920000002</v>
      </c>
      <c r="E237" s="283">
        <v>-31197146.859999999</v>
      </c>
      <c r="F237" s="283">
        <v>-23074682.379999999</v>
      </c>
      <c r="G237" s="283">
        <v>-24764005.359999999</v>
      </c>
      <c r="H237" s="283">
        <v>-46559181.384999998</v>
      </c>
      <c r="I237" s="283">
        <v>28182295.182999998</v>
      </c>
      <c r="J237" s="283">
        <v>-27924724.809999999</v>
      </c>
      <c r="K237" s="283">
        <v>-52872323.119999997</v>
      </c>
      <c r="L237" s="283">
        <v>-27437147.809999999</v>
      </c>
      <c r="M237" s="283">
        <v>12372608.119999999</v>
      </c>
      <c r="N237" s="283">
        <v>-19965876.006999999</v>
      </c>
      <c r="O237" s="283">
        <v>14032702.142000001</v>
      </c>
      <c r="P237" s="283">
        <v>2388236.858</v>
      </c>
      <c r="Q237" s="283">
        <v>-16730690.865</v>
      </c>
      <c r="R237" s="283">
        <v>-9450401.6520000007</v>
      </c>
      <c r="S237" s="283">
        <v>-24914068.109999999</v>
      </c>
      <c r="T237" s="283">
        <v>-54354255.839000002</v>
      </c>
      <c r="U237" s="283">
        <v>-28241969.796999998</v>
      </c>
      <c r="V237" s="283">
        <v>-51301633.684</v>
      </c>
      <c r="W237" s="283">
        <v>-80505123.831</v>
      </c>
      <c r="X237" s="283">
        <v>-65050161.963</v>
      </c>
      <c r="AZ237" s="220"/>
    </row>
    <row r="238" spans="1:52" hidden="1">
      <c r="A238" s="283" t="s">
        <v>158</v>
      </c>
      <c r="B238" s="283">
        <v>-6426005.5700000003</v>
      </c>
      <c r="C238" s="283">
        <v>-6712037.6720000003</v>
      </c>
      <c r="D238" s="283">
        <v>-25227797.07</v>
      </c>
      <c r="E238" s="283">
        <v>-31942847.239999998</v>
      </c>
      <c r="F238" s="283">
        <v>-14137499.289999999</v>
      </c>
      <c r="G238" s="283">
        <v>-16045005.550000001</v>
      </c>
      <c r="H238" s="283">
        <v>-38128006.465999998</v>
      </c>
      <c r="I238" s="283">
        <v>11077080.579</v>
      </c>
      <c r="J238" s="283">
        <v>-11788703.279999999</v>
      </c>
      <c r="K238" s="283">
        <v>-30487342.539999999</v>
      </c>
      <c r="L238" s="283">
        <v>-8419149.1899999995</v>
      </c>
      <c r="M238" s="283">
        <v>10340436.619999999</v>
      </c>
      <c r="N238" s="283">
        <v>-4423593.0350000001</v>
      </c>
      <c r="O238" s="283">
        <v>10947797.471000001</v>
      </c>
      <c r="P238" s="283">
        <v>20887113.203000002</v>
      </c>
      <c r="Q238" s="283">
        <v>-2080698.2779999999</v>
      </c>
      <c r="R238" s="283">
        <v>5427773.0300000003</v>
      </c>
      <c r="S238" s="283">
        <v>-13166345.796</v>
      </c>
      <c r="T238" s="283">
        <v>-38087668.159999996</v>
      </c>
      <c r="U238" s="283">
        <v>-7439616.8310000002</v>
      </c>
      <c r="V238" s="283">
        <v>-54532345.800999999</v>
      </c>
      <c r="W238" s="283">
        <v>-70799539.908999994</v>
      </c>
      <c r="X238" s="283">
        <v>-58016732.847000003</v>
      </c>
      <c r="AZ238" s="220"/>
    </row>
    <row r="239" spans="1:52" hidden="1">
      <c r="A239" s="283" t="s">
        <v>159</v>
      </c>
      <c r="B239" s="283">
        <v>-6515659.4000000004</v>
      </c>
      <c r="C239" s="283">
        <v>-8099684.2719999999</v>
      </c>
      <c r="D239" s="283">
        <v>-643874.43999999994</v>
      </c>
      <c r="E239" s="283">
        <v>-3889585.3</v>
      </c>
      <c r="F239" s="283">
        <v>-4773132.4800000004</v>
      </c>
      <c r="G239" s="283">
        <v>-4738257.46</v>
      </c>
      <c r="H239" s="283">
        <v>-11043808.636</v>
      </c>
      <c r="I239" s="283">
        <v>-88715.153000000006</v>
      </c>
      <c r="J239" s="283">
        <v>-10280067.27</v>
      </c>
      <c r="K239" s="283">
        <v>-12544273.109999999</v>
      </c>
      <c r="L239" s="283">
        <v>-5695366.7699999996</v>
      </c>
      <c r="M239" s="283">
        <v>13313464.27</v>
      </c>
      <c r="N239" s="283">
        <v>-9090151.5280000009</v>
      </c>
      <c r="O239" s="283">
        <v>5280112.7170000002</v>
      </c>
      <c r="P239" s="283">
        <v>-12127804.074999999</v>
      </c>
      <c r="Q239" s="283">
        <v>-1682277.929</v>
      </c>
      <c r="R239" s="283">
        <v>-12110159.957</v>
      </c>
      <c r="S239" s="283">
        <v>-7581082.835</v>
      </c>
      <c r="T239" s="283">
        <v>-8896570.9940000009</v>
      </c>
      <c r="U239" s="283">
        <v>-14050557.92</v>
      </c>
      <c r="V239" s="283">
        <v>-3824177.0750000002</v>
      </c>
      <c r="W239" s="283">
        <v>-9025656.9680000003</v>
      </c>
      <c r="X239" s="283">
        <v>-8057928.8540000003</v>
      </c>
      <c r="AZ239" s="220"/>
    </row>
    <row r="240" spans="1:52" hidden="1">
      <c r="A240" s="283" t="s">
        <v>160</v>
      </c>
      <c r="B240" s="283">
        <v>-530627.06000000006</v>
      </c>
      <c r="C240" s="283">
        <v>724118.24100000004</v>
      </c>
      <c r="D240" s="283">
        <v>922101.84</v>
      </c>
      <c r="E240" s="283">
        <v>523952.41</v>
      </c>
      <c r="F240" s="283">
        <v>-434209.38</v>
      </c>
      <c r="G240" s="283">
        <v>-360667.32</v>
      </c>
      <c r="H240" s="283">
        <v>1074013.7169999999</v>
      </c>
      <c r="I240" s="283">
        <v>2006187.895</v>
      </c>
      <c r="J240" s="283">
        <v>-60186.49</v>
      </c>
      <c r="K240" s="283">
        <v>-225260.94</v>
      </c>
      <c r="L240" s="283">
        <v>238395.56</v>
      </c>
      <c r="M240" s="283">
        <v>1236666.25</v>
      </c>
      <c r="N240" s="283">
        <v>-1292551.3470000001</v>
      </c>
      <c r="O240" s="283">
        <v>928329.82400000002</v>
      </c>
      <c r="P240" s="283">
        <v>775238.54099999997</v>
      </c>
      <c r="Q240" s="283">
        <v>2860720.6490000002</v>
      </c>
      <c r="R240" s="283">
        <v>-422135.42099999997</v>
      </c>
      <c r="S240" s="283">
        <v>-577237.61199999996</v>
      </c>
      <c r="T240" s="283">
        <v>-2361548.8059999999</v>
      </c>
      <c r="U240" s="283">
        <v>-1955970.7790000001</v>
      </c>
      <c r="V240" s="283">
        <v>-574157.321</v>
      </c>
      <c r="W240" s="283">
        <v>-1493816.5719999999</v>
      </c>
      <c r="X240" s="283">
        <v>-1750355.7450000001</v>
      </c>
      <c r="AZ240" s="220"/>
    </row>
    <row r="241" spans="1:52" hidden="1">
      <c r="A241" s="283" t="s">
        <v>161</v>
      </c>
      <c r="B241" s="283">
        <v>170392.6</v>
      </c>
      <c r="C241" s="283">
        <v>1482370.084</v>
      </c>
      <c r="D241" s="283">
        <v>5219883.75</v>
      </c>
      <c r="E241" s="283">
        <v>4111333.27</v>
      </c>
      <c r="F241" s="283">
        <v>-3729841.23</v>
      </c>
      <c r="G241" s="283">
        <v>-3620075.03</v>
      </c>
      <c r="H241" s="283">
        <v>1538620</v>
      </c>
      <c r="I241" s="283">
        <v>15187741.862</v>
      </c>
      <c r="J241" s="283">
        <v>-5795767.7599999998</v>
      </c>
      <c r="K241" s="283">
        <v>-9615446.5299999993</v>
      </c>
      <c r="L241" s="283">
        <v>-13561027.41</v>
      </c>
      <c r="M241" s="283">
        <v>-12517959.02</v>
      </c>
      <c r="N241" s="283">
        <v>-5159580.0970000001</v>
      </c>
      <c r="O241" s="283">
        <v>-3123537.87</v>
      </c>
      <c r="P241" s="283">
        <v>-7146310.8109999998</v>
      </c>
      <c r="Q241" s="283">
        <v>-15828435.307</v>
      </c>
      <c r="R241" s="283">
        <v>-2345879.304</v>
      </c>
      <c r="S241" s="283">
        <v>-3589401.8670000001</v>
      </c>
      <c r="T241" s="283">
        <v>-5008467.8789999997</v>
      </c>
      <c r="U241" s="283">
        <v>-4795824.267</v>
      </c>
      <c r="V241" s="283">
        <v>7629046.5130000003</v>
      </c>
      <c r="W241" s="283">
        <v>813889.61800000002</v>
      </c>
      <c r="X241" s="283">
        <v>2774855.483</v>
      </c>
      <c r="AZ241" s="220"/>
    </row>
    <row r="242" spans="1:52" hidden="1">
      <c r="A242" s="283" t="s">
        <v>162</v>
      </c>
      <c r="B242" s="283">
        <v>106373806.38</v>
      </c>
      <c r="C242" s="283">
        <v>158793160.63800001</v>
      </c>
      <c r="D242" s="283">
        <v>244951280.11000001</v>
      </c>
      <c r="E242" s="283">
        <v>335421770.51999998</v>
      </c>
      <c r="F242" s="283">
        <v>78894269.859999999</v>
      </c>
      <c r="G242" s="283">
        <v>153642463.38</v>
      </c>
      <c r="H242" s="283">
        <v>212196802.94999999</v>
      </c>
      <c r="I242" s="283">
        <v>301043861.15499997</v>
      </c>
      <c r="J242" s="283">
        <v>63517764.549999997</v>
      </c>
      <c r="K242" s="283">
        <v>143168588.02000001</v>
      </c>
      <c r="L242" s="283">
        <v>238496370.41999999</v>
      </c>
      <c r="M242" s="283">
        <v>340057877.00999999</v>
      </c>
      <c r="N242" s="283">
        <v>82403965.363000005</v>
      </c>
      <c r="O242" s="283">
        <v>156313457.755</v>
      </c>
      <c r="P242" s="283">
        <v>219744681.521</v>
      </c>
      <c r="Q242" s="283">
        <v>313171794.48299998</v>
      </c>
      <c r="R242" s="283">
        <v>71810544.460999995</v>
      </c>
      <c r="S242" s="283">
        <v>170937755.273</v>
      </c>
      <c r="T242" s="283">
        <v>240916783.05599999</v>
      </c>
      <c r="U242" s="283">
        <v>330366612.537</v>
      </c>
      <c r="V242" s="283">
        <v>65112403.968599997</v>
      </c>
      <c r="W242" s="283">
        <v>134220241.417</v>
      </c>
      <c r="X242" s="283">
        <v>193040512.82300001</v>
      </c>
      <c r="AZ242" s="220"/>
    </row>
    <row r="243" spans="1:52" hidden="1">
      <c r="A243" s="283" t="s">
        <v>163</v>
      </c>
      <c r="B243" s="283">
        <v>-2036596.39</v>
      </c>
      <c r="C243" s="283">
        <v>-32428985.109999999</v>
      </c>
      <c r="D243" s="283">
        <v>-40969049.689999998</v>
      </c>
      <c r="E243" s="283">
        <v>-42137161.039999999</v>
      </c>
      <c r="F243" s="283">
        <v>-2549118.4300000002</v>
      </c>
      <c r="G243" s="283">
        <v>-23208709.559999999</v>
      </c>
      <c r="H243" s="283">
        <v>-29072943.910999998</v>
      </c>
      <c r="I243" s="283">
        <v>-30608627.146000002</v>
      </c>
      <c r="J243" s="283">
        <v>-1633007.22</v>
      </c>
      <c r="K243" s="283">
        <v>-23199787.539999999</v>
      </c>
      <c r="L243" s="283">
        <v>-32545367.739999998</v>
      </c>
      <c r="M243" s="283">
        <v>-33957533.369999997</v>
      </c>
      <c r="N243" s="283">
        <v>-1446095.05</v>
      </c>
      <c r="O243" s="283">
        <v>-27999576.535</v>
      </c>
      <c r="P243" s="283">
        <v>-43607781.392999999</v>
      </c>
      <c r="Q243" s="283">
        <v>-45370805.620999999</v>
      </c>
      <c r="R243" s="283">
        <v>-1873846.78</v>
      </c>
      <c r="S243" s="283">
        <v>-51235201.548</v>
      </c>
      <c r="T243" s="283">
        <v>-61758962.149999999</v>
      </c>
      <c r="U243" s="283">
        <v>-65259229.064999998</v>
      </c>
      <c r="V243" s="283">
        <v>-3869438.2549999999</v>
      </c>
      <c r="W243" s="283">
        <v>-34780061.833999999</v>
      </c>
      <c r="X243" s="283">
        <v>-40804663.895999998</v>
      </c>
      <c r="AZ243" s="220"/>
    </row>
    <row r="244" spans="1:52" hidden="1">
      <c r="A244" s="283" t="s">
        <v>164</v>
      </c>
      <c r="B244" s="283">
        <v>104337210</v>
      </c>
      <c r="C244" s="283">
        <v>126364175.528</v>
      </c>
      <c r="D244" s="283">
        <v>203982230.41999999</v>
      </c>
      <c r="E244" s="283">
        <v>293284609.48000002</v>
      </c>
      <c r="F244" s="283">
        <v>76345151.430000007</v>
      </c>
      <c r="G244" s="283">
        <v>130433753.81</v>
      </c>
      <c r="H244" s="283">
        <v>183123859.039</v>
      </c>
      <c r="I244" s="283">
        <v>270435234.009</v>
      </c>
      <c r="J244" s="283">
        <v>61884757.340000004</v>
      </c>
      <c r="K244" s="283">
        <v>119968800.48999999</v>
      </c>
      <c r="L244" s="283">
        <v>205951002.68000001</v>
      </c>
      <c r="M244" s="283">
        <v>306100343.63999999</v>
      </c>
      <c r="N244" s="283">
        <v>80957870.312999994</v>
      </c>
      <c r="O244" s="283">
        <v>128313881.22</v>
      </c>
      <c r="P244" s="283">
        <v>176136900.12799999</v>
      </c>
      <c r="Q244" s="283">
        <v>267800988.86199999</v>
      </c>
      <c r="R244" s="283">
        <v>69936697.680999994</v>
      </c>
      <c r="S244" s="283">
        <v>119702553.72499999</v>
      </c>
      <c r="T244" s="283">
        <v>179157820.90599999</v>
      </c>
      <c r="U244" s="283">
        <v>265107383.472</v>
      </c>
      <c r="V244" s="283">
        <v>61242965.713600002</v>
      </c>
      <c r="W244" s="283">
        <v>99440179.583000004</v>
      </c>
      <c r="X244" s="283">
        <v>152235848.92699999</v>
      </c>
      <c r="AZ244" s="220"/>
    </row>
    <row r="245" spans="1:52" hidden="1">
      <c r="A245" s="283"/>
      <c r="B245" s="283"/>
      <c r="C245" s="283"/>
      <c r="D245" s="283"/>
      <c r="E245" s="283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AZ245" s="220"/>
    </row>
    <row r="246" spans="1:52" hidden="1">
      <c r="A246" s="283" t="s">
        <v>165</v>
      </c>
      <c r="B246" s="283"/>
      <c r="C246" s="283"/>
      <c r="D246" s="283"/>
      <c r="E246" s="283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AZ246" s="220"/>
    </row>
    <row r="247" spans="1:52" hidden="1">
      <c r="A247" s="283" t="s">
        <v>166</v>
      </c>
      <c r="B247" s="283">
        <v>-44046676.740000002</v>
      </c>
      <c r="C247" s="283">
        <v>-52030012.001999997</v>
      </c>
      <c r="D247" s="283">
        <v>-60522258.579999998</v>
      </c>
      <c r="E247" s="283">
        <v>-24202432.809999999</v>
      </c>
      <c r="F247" s="283">
        <v>-29481010.170000002</v>
      </c>
      <c r="G247" s="283">
        <v>-50498636</v>
      </c>
      <c r="H247" s="283">
        <v>-55251625.171999998</v>
      </c>
      <c r="I247" s="283">
        <v>-75426634.517000005</v>
      </c>
      <c r="J247" s="283">
        <v>-32692854.920000002</v>
      </c>
      <c r="K247" s="283">
        <v>14457946.619999999</v>
      </c>
      <c r="L247" s="283">
        <v>-1852366.7</v>
      </c>
      <c r="M247" s="283">
        <v>-48994889.140000001</v>
      </c>
      <c r="N247" s="283">
        <v>69355366.921000004</v>
      </c>
      <c r="O247" s="283">
        <v>89181612.515000001</v>
      </c>
      <c r="P247" s="283">
        <v>109632375.314</v>
      </c>
      <c r="Q247" s="283">
        <v>93820520.816</v>
      </c>
      <c r="R247" s="283">
        <v>26294538.440000001</v>
      </c>
      <c r="S247" s="283">
        <v>72659310.966000006</v>
      </c>
      <c r="T247" s="283">
        <v>94809162.331</v>
      </c>
      <c r="U247" s="283">
        <v>108719156.318</v>
      </c>
      <c r="V247" s="283">
        <v>-27515200.065000001</v>
      </c>
      <c r="W247" s="283">
        <v>-63523567.43</v>
      </c>
      <c r="X247" s="283">
        <v>-87290890.591000006</v>
      </c>
      <c r="AZ247" s="220"/>
    </row>
    <row r="248" spans="1:52" hidden="1">
      <c r="A248" s="283" t="s">
        <v>167</v>
      </c>
      <c r="B248" s="283">
        <v>0</v>
      </c>
      <c r="C248" s="283">
        <v>1831.5150000000001</v>
      </c>
      <c r="D248" s="283">
        <v>1831.52</v>
      </c>
      <c r="E248" s="283">
        <v>0</v>
      </c>
      <c r="F248" s="283">
        <v>0</v>
      </c>
      <c r="G248" s="283">
        <v>0</v>
      </c>
      <c r="H248" s="283">
        <v>-236747.21799999999</v>
      </c>
      <c r="I248" s="283">
        <v>-236747.21900000001</v>
      </c>
      <c r="J248" s="283">
        <v>-2500000</v>
      </c>
      <c r="K248" s="283">
        <v>0</v>
      </c>
      <c r="L248" s="283">
        <v>-25828766.640000001</v>
      </c>
      <c r="M248" s="283">
        <v>-22231147.100000001</v>
      </c>
      <c r="N248" s="283">
        <v>-1369991.585</v>
      </c>
      <c r="O248" s="283">
        <v>-3493038.2390000001</v>
      </c>
      <c r="P248" s="283">
        <v>-1816525.456</v>
      </c>
      <c r="Q248" s="283">
        <v>-81791.659</v>
      </c>
      <c r="R248" s="283">
        <v>8345603.7429999998</v>
      </c>
      <c r="S248" s="283">
        <v>8539317.0629999992</v>
      </c>
      <c r="T248" s="283">
        <v>-2628537.5610000002</v>
      </c>
      <c r="U248" s="283">
        <v>7624441.4939999999</v>
      </c>
      <c r="V248" s="283">
        <v>-200160.79399999999</v>
      </c>
      <c r="W248" s="283">
        <v>9462202.125</v>
      </c>
      <c r="X248" s="283">
        <v>-4446801.8389999997</v>
      </c>
      <c r="AZ248" s="220"/>
    </row>
    <row r="249" spans="1:52" hidden="1">
      <c r="A249" s="283" t="s">
        <v>168</v>
      </c>
      <c r="B249" s="283">
        <v>0</v>
      </c>
      <c r="C249" s="283">
        <v>0</v>
      </c>
      <c r="D249" s="283">
        <v>0</v>
      </c>
      <c r="E249" s="283">
        <v>0</v>
      </c>
      <c r="F249" s="283">
        <v>0</v>
      </c>
      <c r="G249" s="283">
        <v>0</v>
      </c>
      <c r="H249" s="283">
        <v>-236747.21799999999</v>
      </c>
      <c r="I249" s="283">
        <v>-236747.21900000001</v>
      </c>
      <c r="J249" s="283">
        <v>-2500000</v>
      </c>
      <c r="K249" s="283">
        <v>0</v>
      </c>
      <c r="L249" s="283">
        <v>-25828766.640000001</v>
      </c>
      <c r="M249" s="283">
        <v>-25389774.440000001</v>
      </c>
      <c r="N249" s="283">
        <v>-1482123.959</v>
      </c>
      <c r="O249" s="283">
        <v>-3517539.4589999998</v>
      </c>
      <c r="P249" s="283">
        <v>-4331218.4859999996</v>
      </c>
      <c r="Q249" s="283">
        <v>-5767452.6459999997</v>
      </c>
      <c r="R249" s="283">
        <v>-1437095.0689999999</v>
      </c>
      <c r="S249" s="283">
        <v>-2162626.2340000002</v>
      </c>
      <c r="T249" s="283">
        <v>-2656826.8139999998</v>
      </c>
      <c r="U249" s="283">
        <v>-3096972.9959999998</v>
      </c>
      <c r="V249" s="283">
        <v>-200160.79399999999</v>
      </c>
      <c r="W249" s="283">
        <v>-289989.76400000002</v>
      </c>
      <c r="X249" s="283">
        <v>-4446801.8389999997</v>
      </c>
      <c r="AZ249" s="220"/>
    </row>
    <row r="250" spans="1:52" hidden="1">
      <c r="A250" s="283" t="s">
        <v>169</v>
      </c>
      <c r="B250" s="283">
        <v>0</v>
      </c>
      <c r="C250" s="283">
        <v>1831.5150000000001</v>
      </c>
      <c r="D250" s="283">
        <v>1831.52</v>
      </c>
      <c r="E250" s="283">
        <v>0</v>
      </c>
      <c r="F250" s="283">
        <v>0</v>
      </c>
      <c r="G250" s="283">
        <v>0</v>
      </c>
      <c r="H250" s="283">
        <v>0</v>
      </c>
      <c r="I250" s="283">
        <v>0</v>
      </c>
      <c r="J250" s="283">
        <v>0</v>
      </c>
      <c r="K250" s="283">
        <v>0</v>
      </c>
      <c r="L250" s="283">
        <v>0</v>
      </c>
      <c r="M250" s="283">
        <v>3158627.34</v>
      </c>
      <c r="N250" s="283">
        <v>112132.374</v>
      </c>
      <c r="O250" s="283">
        <v>24501.22</v>
      </c>
      <c r="P250" s="283">
        <v>2514693.0299999998</v>
      </c>
      <c r="Q250" s="283">
        <v>5685660.9869999997</v>
      </c>
      <c r="R250" s="283">
        <v>9782698.8120000008</v>
      </c>
      <c r="S250" s="283">
        <v>10701943.297</v>
      </c>
      <c r="T250" s="283">
        <v>28289.253000000001</v>
      </c>
      <c r="U250" s="283">
        <v>10721414.49</v>
      </c>
      <c r="V250" s="283">
        <v>0</v>
      </c>
      <c r="W250" s="283">
        <v>9752191.8890000004</v>
      </c>
      <c r="X250" s="283">
        <v>0</v>
      </c>
      <c r="AZ250" s="220"/>
    </row>
    <row r="251" spans="1:52" hidden="1">
      <c r="A251" s="283" t="s">
        <v>170</v>
      </c>
      <c r="B251" s="283">
        <v>-567537.39</v>
      </c>
      <c r="C251" s="283">
        <v>13935961.970000001</v>
      </c>
      <c r="D251" s="283">
        <v>13991294.92</v>
      </c>
      <c r="E251" s="283">
        <v>30892617.620000001</v>
      </c>
      <c r="F251" s="283">
        <v>-244625</v>
      </c>
      <c r="G251" s="283">
        <v>-522500</v>
      </c>
      <c r="H251" s="283">
        <v>448505.94699999999</v>
      </c>
      <c r="I251" s="283">
        <v>-1030284.102</v>
      </c>
      <c r="J251" s="283">
        <v>-662048.48</v>
      </c>
      <c r="K251" s="283">
        <v>-917705.31</v>
      </c>
      <c r="L251" s="283">
        <v>-1409595.13</v>
      </c>
      <c r="M251" s="283">
        <v>-1682552.96</v>
      </c>
      <c r="N251" s="283">
        <v>-282007.8</v>
      </c>
      <c r="O251" s="283">
        <v>-492953.54399999999</v>
      </c>
      <c r="P251" s="283">
        <v>-797613.10499999998</v>
      </c>
      <c r="Q251" s="283">
        <v>-1489561.6810000001</v>
      </c>
      <c r="R251" s="283">
        <v>-513581.17</v>
      </c>
      <c r="S251" s="283">
        <v>-1775545.7320000001</v>
      </c>
      <c r="T251" s="283">
        <v>-3420279.5350000001</v>
      </c>
      <c r="U251" s="283">
        <v>-4367365.9570000004</v>
      </c>
      <c r="V251" s="283">
        <v>-456544.94</v>
      </c>
      <c r="W251" s="283">
        <v>-921501.80500000005</v>
      </c>
      <c r="X251" s="283">
        <v>-2075479.4950000001</v>
      </c>
      <c r="AZ251" s="220"/>
    </row>
    <row r="252" spans="1:52" hidden="1">
      <c r="A252" s="283" t="s">
        <v>171</v>
      </c>
      <c r="B252" s="283">
        <v>-567537.39</v>
      </c>
      <c r="C252" s="283">
        <v>-779392.38800000004</v>
      </c>
      <c r="D252" s="283">
        <v>-955142.39</v>
      </c>
      <c r="E252" s="283">
        <v>-1235248.3899999999</v>
      </c>
      <c r="F252" s="283">
        <v>-244625</v>
      </c>
      <c r="G252" s="283">
        <v>-522500</v>
      </c>
      <c r="H252" s="283">
        <v>-946602.76500000001</v>
      </c>
      <c r="I252" s="283">
        <v>-1337470.075</v>
      </c>
      <c r="J252" s="283">
        <v>-712673.48</v>
      </c>
      <c r="K252" s="283">
        <v>-981978.22</v>
      </c>
      <c r="L252" s="283">
        <v>-1473690.97</v>
      </c>
      <c r="M252" s="283">
        <v>-1746516.72</v>
      </c>
      <c r="N252" s="283">
        <v>-282007.8</v>
      </c>
      <c r="O252" s="283">
        <v>-526222.80000000005</v>
      </c>
      <c r="P252" s="283">
        <v>-831307.75800000003</v>
      </c>
      <c r="Q252" s="283">
        <v>-1523432.727</v>
      </c>
      <c r="R252" s="283">
        <v>-513581.17</v>
      </c>
      <c r="S252" s="283">
        <v>-2056831.3089999999</v>
      </c>
      <c r="T252" s="283">
        <v>-3918920.7760000001</v>
      </c>
      <c r="U252" s="283">
        <v>-4856296.8909999998</v>
      </c>
      <c r="V252" s="283">
        <v>-456544.94</v>
      </c>
      <c r="W252" s="283">
        <v>-933928.81599999999</v>
      </c>
      <c r="X252" s="283">
        <v>-2087870.682</v>
      </c>
      <c r="AZ252" s="220"/>
    </row>
    <row r="253" spans="1:52" hidden="1">
      <c r="A253" s="283" t="s">
        <v>172</v>
      </c>
      <c r="B253" s="283">
        <v>0</v>
      </c>
      <c r="C253" s="283">
        <v>14715354.357999999</v>
      </c>
      <c r="D253" s="283">
        <v>14946437.300000001</v>
      </c>
      <c r="E253" s="283">
        <v>32127866.010000002</v>
      </c>
      <c r="F253" s="283">
        <v>0</v>
      </c>
      <c r="G253" s="283">
        <v>0</v>
      </c>
      <c r="H253" s="283">
        <v>1395108.7120000001</v>
      </c>
      <c r="I253" s="283">
        <v>307185.973</v>
      </c>
      <c r="J253" s="283">
        <v>50625</v>
      </c>
      <c r="K253" s="283">
        <v>64272.91</v>
      </c>
      <c r="L253" s="283">
        <v>64095.839999999997</v>
      </c>
      <c r="M253" s="283">
        <v>63963.76</v>
      </c>
      <c r="N253" s="283">
        <v>0</v>
      </c>
      <c r="O253" s="283">
        <v>33269.256000000001</v>
      </c>
      <c r="P253" s="283">
        <v>33694.652999999998</v>
      </c>
      <c r="Q253" s="283">
        <v>33871.046000000002</v>
      </c>
      <c r="R253" s="283">
        <v>0</v>
      </c>
      <c r="S253" s="283">
        <v>281285.57699999999</v>
      </c>
      <c r="T253" s="283">
        <v>498641.24099999998</v>
      </c>
      <c r="U253" s="283">
        <v>488930.93400000001</v>
      </c>
      <c r="V253" s="283">
        <v>0</v>
      </c>
      <c r="W253" s="283">
        <v>12427.011</v>
      </c>
      <c r="X253" s="283">
        <v>12391.187</v>
      </c>
      <c r="AZ253" s="220"/>
    </row>
    <row r="254" spans="1:52" hidden="1">
      <c r="A254" s="283" t="s">
        <v>1193</v>
      </c>
      <c r="B254" s="283">
        <v>0</v>
      </c>
      <c r="C254" s="283">
        <v>0</v>
      </c>
      <c r="D254" s="283">
        <v>0</v>
      </c>
      <c r="E254" s="283">
        <v>0</v>
      </c>
      <c r="F254" s="283">
        <v>0</v>
      </c>
      <c r="G254" s="283">
        <v>0</v>
      </c>
      <c r="H254" s="283">
        <v>0</v>
      </c>
      <c r="I254" s="283">
        <v>1371266.3970000001</v>
      </c>
      <c r="J254" s="283">
        <v>0</v>
      </c>
      <c r="K254" s="283">
        <v>0</v>
      </c>
      <c r="L254" s="283">
        <v>0</v>
      </c>
      <c r="M254" s="283">
        <v>0</v>
      </c>
      <c r="N254" s="283">
        <v>0</v>
      </c>
      <c r="O254" s="283">
        <v>-18389745.659000002</v>
      </c>
      <c r="P254" s="283">
        <v>0</v>
      </c>
      <c r="Q254" s="283">
        <v>0</v>
      </c>
      <c r="R254" s="283">
        <v>0</v>
      </c>
      <c r="S254" s="283">
        <v>0</v>
      </c>
      <c r="T254" s="283">
        <v>-145879532</v>
      </c>
      <c r="U254" s="283">
        <v>0</v>
      </c>
      <c r="V254" s="283">
        <v>449552.58899999998</v>
      </c>
      <c r="W254" s="283">
        <v>0</v>
      </c>
      <c r="X254" s="283">
        <v>10708703.468</v>
      </c>
      <c r="AZ254" s="220"/>
    </row>
    <row r="255" spans="1:52" hidden="1">
      <c r="A255" s="283" t="s">
        <v>1194</v>
      </c>
      <c r="B255" s="283">
        <v>0</v>
      </c>
      <c r="C255" s="283">
        <v>0</v>
      </c>
      <c r="D255" s="283">
        <v>0</v>
      </c>
      <c r="E255" s="283">
        <v>0</v>
      </c>
      <c r="F255" s="283">
        <v>0</v>
      </c>
      <c r="G255" s="283">
        <v>0</v>
      </c>
      <c r="H255" s="283">
        <v>0</v>
      </c>
      <c r="I255" s="283">
        <v>0</v>
      </c>
      <c r="J255" s="283">
        <v>0</v>
      </c>
      <c r="K255" s="283">
        <v>0</v>
      </c>
      <c r="L255" s="283">
        <v>0</v>
      </c>
      <c r="M255" s="283">
        <v>0</v>
      </c>
      <c r="N255" s="283">
        <v>0</v>
      </c>
      <c r="O255" s="283">
        <v>-18389745.659000002</v>
      </c>
      <c r="P255" s="283">
        <v>0</v>
      </c>
      <c r="Q255" s="283">
        <v>0</v>
      </c>
      <c r="R255" s="283">
        <v>0</v>
      </c>
      <c r="S255" s="283">
        <v>0</v>
      </c>
      <c r="T255" s="283">
        <v>-145879532</v>
      </c>
      <c r="U255" s="283">
        <v>0</v>
      </c>
      <c r="V255" s="283">
        <v>-1477432.703</v>
      </c>
      <c r="W255" s="283">
        <v>0</v>
      </c>
      <c r="X255" s="283">
        <v>-2029346.7</v>
      </c>
      <c r="AZ255" s="220"/>
    </row>
    <row r="256" spans="1:52" hidden="1">
      <c r="A256" s="283" t="s">
        <v>1195</v>
      </c>
      <c r="B256" s="283">
        <v>0</v>
      </c>
      <c r="C256" s="283">
        <v>0</v>
      </c>
      <c r="D256" s="283">
        <v>0</v>
      </c>
      <c r="E256" s="283">
        <v>0</v>
      </c>
      <c r="F256" s="283">
        <v>0</v>
      </c>
      <c r="G256" s="283">
        <v>0</v>
      </c>
      <c r="H256" s="283">
        <v>0</v>
      </c>
      <c r="I256" s="283">
        <v>1371266.3970000001</v>
      </c>
      <c r="J256" s="283">
        <v>0</v>
      </c>
      <c r="K256" s="283">
        <v>0</v>
      </c>
      <c r="L256" s="283">
        <v>0</v>
      </c>
      <c r="M256" s="283">
        <v>0</v>
      </c>
      <c r="N256" s="283">
        <v>0</v>
      </c>
      <c r="O256" s="283">
        <v>0</v>
      </c>
      <c r="P256" s="283">
        <v>0</v>
      </c>
      <c r="Q256" s="283">
        <v>0</v>
      </c>
      <c r="R256" s="283">
        <v>0</v>
      </c>
      <c r="S256" s="283">
        <v>0</v>
      </c>
      <c r="T256" s="283">
        <v>0</v>
      </c>
      <c r="U256" s="283">
        <v>0</v>
      </c>
      <c r="V256" s="283">
        <v>1926985.2919999999</v>
      </c>
      <c r="W256" s="283">
        <v>0</v>
      </c>
      <c r="X256" s="283">
        <v>12738050.168</v>
      </c>
      <c r="AZ256" s="220"/>
    </row>
    <row r="257" spans="1:52" hidden="1">
      <c r="A257" s="283" t="s">
        <v>1288</v>
      </c>
      <c r="B257" s="283">
        <v>-35375.64</v>
      </c>
      <c r="C257" s="283">
        <v>0</v>
      </c>
      <c r="D257" s="283">
        <v>0</v>
      </c>
      <c r="E257" s="283">
        <v>0</v>
      </c>
      <c r="F257" s="283">
        <v>0</v>
      </c>
      <c r="G257" s="283">
        <v>0</v>
      </c>
      <c r="H257" s="283">
        <v>-28486.52</v>
      </c>
      <c r="I257" s="283">
        <v>-53054.544999999998</v>
      </c>
      <c r="J257" s="283">
        <v>-32420.43</v>
      </c>
      <c r="K257" s="283">
        <v>-50440.639999999999</v>
      </c>
      <c r="L257" s="283">
        <v>-76953.919999999998</v>
      </c>
      <c r="M257" s="283">
        <v>-96421.7</v>
      </c>
      <c r="N257" s="283">
        <v>-321402.12300000002</v>
      </c>
      <c r="O257" s="283">
        <v>-322232.23300000001</v>
      </c>
      <c r="P257" s="283">
        <v>-323966.576</v>
      </c>
      <c r="Q257" s="283">
        <v>-324654.99</v>
      </c>
      <c r="R257" s="283">
        <v>45000</v>
      </c>
      <c r="S257" s="283">
        <v>45000</v>
      </c>
      <c r="T257" s="283">
        <v>45000</v>
      </c>
      <c r="U257" s="283">
        <v>269913</v>
      </c>
      <c r="V257" s="283">
        <v>0</v>
      </c>
      <c r="W257" s="283">
        <v>0</v>
      </c>
      <c r="X257" s="283">
        <v>0</v>
      </c>
      <c r="AZ257" s="220"/>
    </row>
    <row r="258" spans="1:52" hidden="1">
      <c r="A258" s="283" t="s">
        <v>1289</v>
      </c>
      <c r="B258" s="283">
        <v>1783516.03</v>
      </c>
      <c r="C258" s="283">
        <v>2627596.09296</v>
      </c>
      <c r="D258" s="283">
        <v>2611980.4700000002</v>
      </c>
      <c r="E258" s="283">
        <v>2997465.39</v>
      </c>
      <c r="F258" s="283">
        <v>-1771360</v>
      </c>
      <c r="G258" s="283">
        <v>-2091094.9</v>
      </c>
      <c r="H258" s="283">
        <v>-4570054.2539999997</v>
      </c>
      <c r="I258" s="283">
        <v>-4926055.6150000002</v>
      </c>
      <c r="J258" s="283">
        <v>11375.75</v>
      </c>
      <c r="K258" s="283">
        <v>-13711342.98</v>
      </c>
      <c r="L258" s="283">
        <v>-9233866.6799999997</v>
      </c>
      <c r="M258" s="283">
        <v>-9222035.2300000004</v>
      </c>
      <c r="N258" s="283">
        <v>202993.70199999999</v>
      </c>
      <c r="O258" s="283">
        <v>1679157.4140000001</v>
      </c>
      <c r="P258" s="283">
        <v>1988677.18</v>
      </c>
      <c r="Q258" s="283">
        <v>4175636.1340000001</v>
      </c>
      <c r="R258" s="283">
        <v>187385.46100000001</v>
      </c>
      <c r="S258" s="283">
        <v>1892436.4369999999</v>
      </c>
      <c r="T258" s="283">
        <v>1727622.986</v>
      </c>
      <c r="U258" s="283">
        <v>2653037.4309999999</v>
      </c>
      <c r="V258" s="283">
        <v>140702.79199999999</v>
      </c>
      <c r="W258" s="283">
        <v>547659.10199999996</v>
      </c>
      <c r="X258" s="283">
        <v>512956.38099999999</v>
      </c>
      <c r="AZ258" s="220"/>
    </row>
    <row r="259" spans="1:52" hidden="1">
      <c r="A259" s="283" t="s">
        <v>1290</v>
      </c>
      <c r="B259" s="283">
        <v>0</v>
      </c>
      <c r="C259" s="283">
        <v>-1966.538</v>
      </c>
      <c r="D259" s="283">
        <v>-4731.1499999999996</v>
      </c>
      <c r="E259" s="283">
        <v>-530856.55000000005</v>
      </c>
      <c r="F259" s="283">
        <v>-1771360</v>
      </c>
      <c r="G259" s="283">
        <v>-2091094.9</v>
      </c>
      <c r="H259" s="283">
        <v>-4570054.2539999997</v>
      </c>
      <c r="I259" s="283">
        <v>-4926055.6150000002</v>
      </c>
      <c r="J259" s="283">
        <v>-5247.88</v>
      </c>
      <c r="K259" s="283">
        <v>-13728156.050000001</v>
      </c>
      <c r="L259" s="283">
        <v>-9249075.2699999996</v>
      </c>
      <c r="M259" s="283">
        <v>-9222035.2300000004</v>
      </c>
      <c r="N259" s="283">
        <v>-53863.133000000002</v>
      </c>
      <c r="O259" s="283">
        <v>-100848.49099999999</v>
      </c>
      <c r="P259" s="283">
        <v>-104233.63499999999</v>
      </c>
      <c r="Q259" s="283">
        <v>-118546.111</v>
      </c>
      <c r="R259" s="283">
        <v>-250903.59299999999</v>
      </c>
      <c r="S259" s="283">
        <v>-259499.72399999999</v>
      </c>
      <c r="T259" s="283">
        <v>-301043.06300000002</v>
      </c>
      <c r="U259" s="283">
        <v>-837243.81499999994</v>
      </c>
      <c r="V259" s="283">
        <v>0</v>
      </c>
      <c r="W259" s="283">
        <v>-2048.2069999999999</v>
      </c>
      <c r="X259" s="283">
        <v>-3506.7040000000002</v>
      </c>
      <c r="AZ259" s="220"/>
    </row>
    <row r="260" spans="1:52" hidden="1">
      <c r="A260" s="283" t="s">
        <v>1291</v>
      </c>
      <c r="B260" s="283">
        <v>1783516.03</v>
      </c>
      <c r="C260" s="283">
        <v>2629562.6309600002</v>
      </c>
      <c r="D260" s="283">
        <v>2616711.62</v>
      </c>
      <c r="E260" s="283">
        <v>3528321.94</v>
      </c>
      <c r="F260" s="283">
        <v>0</v>
      </c>
      <c r="G260" s="283">
        <v>0</v>
      </c>
      <c r="H260" s="283">
        <v>0</v>
      </c>
      <c r="I260" s="283">
        <v>0</v>
      </c>
      <c r="J260" s="283">
        <v>16623.62</v>
      </c>
      <c r="K260" s="283">
        <v>16813.07</v>
      </c>
      <c r="L260" s="283">
        <v>15208.59</v>
      </c>
      <c r="M260" s="283">
        <v>0</v>
      </c>
      <c r="N260" s="283">
        <v>256856.83499999999</v>
      </c>
      <c r="O260" s="283">
        <v>1780005.905</v>
      </c>
      <c r="P260" s="283">
        <v>2092910.8149999999</v>
      </c>
      <c r="Q260" s="283">
        <v>4294182.2450000001</v>
      </c>
      <c r="R260" s="283">
        <v>438289.054</v>
      </c>
      <c r="S260" s="283">
        <v>2151936.1609999998</v>
      </c>
      <c r="T260" s="283">
        <v>2028666.0490000001</v>
      </c>
      <c r="U260" s="283">
        <v>3490281.2459999998</v>
      </c>
      <c r="V260" s="283">
        <v>140702.79199999999</v>
      </c>
      <c r="W260" s="283">
        <v>549707.30900000001</v>
      </c>
      <c r="X260" s="283">
        <v>516463.08500000002</v>
      </c>
      <c r="AZ260" s="220"/>
    </row>
    <row r="261" spans="1:52" hidden="1">
      <c r="A261" s="283" t="s">
        <v>173</v>
      </c>
      <c r="B261" s="283">
        <v>-42089292.530000001</v>
      </c>
      <c r="C261" s="283">
        <v>-78950816.609999999</v>
      </c>
      <c r="D261" s="283">
        <v>-121540722.31999999</v>
      </c>
      <c r="E261" s="283">
        <v>-154323932.34999999</v>
      </c>
      <c r="F261" s="283">
        <v>-31429616.77</v>
      </c>
      <c r="G261" s="283">
        <v>-56973483.640000001</v>
      </c>
      <c r="H261" s="283">
        <v>-79954649.825000003</v>
      </c>
      <c r="I261" s="283">
        <v>-105429316.193</v>
      </c>
      <c r="J261" s="283">
        <v>-24816884.149999999</v>
      </c>
      <c r="K261" s="283">
        <v>-49622404.170000002</v>
      </c>
      <c r="L261" s="283">
        <v>-74830155.239999995</v>
      </c>
      <c r="M261" s="283">
        <v>-110358058.77</v>
      </c>
      <c r="N261" s="283">
        <v>-27619413.221000001</v>
      </c>
      <c r="O261" s="283">
        <v>-55714702.653999999</v>
      </c>
      <c r="P261" s="283">
        <v>-73683968.193000004</v>
      </c>
      <c r="Q261" s="283">
        <v>-102496190.53200001</v>
      </c>
      <c r="R261" s="283">
        <v>-33126782.965999998</v>
      </c>
      <c r="S261" s="283">
        <v>-65132362.723999999</v>
      </c>
      <c r="T261" s="283">
        <v>-105235697.485</v>
      </c>
      <c r="U261" s="283">
        <v>-143406712.171</v>
      </c>
      <c r="V261" s="283">
        <v>-42098054.016000003</v>
      </c>
      <c r="W261" s="283">
        <v>-77600164.559</v>
      </c>
      <c r="X261" s="283">
        <v>-104149135.213</v>
      </c>
      <c r="AZ261" s="220"/>
    </row>
    <row r="262" spans="1:52" hidden="1">
      <c r="A262" s="283" t="s">
        <v>174</v>
      </c>
      <c r="B262" s="283">
        <v>79821.86</v>
      </c>
      <c r="C262" s="283">
        <v>310998.87300000002</v>
      </c>
      <c r="D262" s="283">
        <v>475411.38</v>
      </c>
      <c r="E262" s="283">
        <v>546014.79</v>
      </c>
      <c r="F262" s="283">
        <v>98861.66</v>
      </c>
      <c r="G262" s="283">
        <v>107939.61</v>
      </c>
      <c r="H262" s="283">
        <v>141630.997</v>
      </c>
      <c r="I262" s="283">
        <v>196427.12899999999</v>
      </c>
      <c r="J262" s="283">
        <v>27985.32</v>
      </c>
      <c r="K262" s="283">
        <v>63919.18</v>
      </c>
      <c r="L262" s="283">
        <v>1962158.93</v>
      </c>
      <c r="M262" s="283">
        <v>234613.98</v>
      </c>
      <c r="N262" s="283">
        <v>147997.916</v>
      </c>
      <c r="O262" s="283">
        <v>342875.44500000001</v>
      </c>
      <c r="P262" s="283">
        <v>4609767.3090000004</v>
      </c>
      <c r="Q262" s="283">
        <v>4646909.6289999997</v>
      </c>
      <c r="R262" s="283">
        <v>133167.53400000001</v>
      </c>
      <c r="S262" s="283">
        <v>176865.829</v>
      </c>
      <c r="T262" s="283">
        <v>951182.30700000003</v>
      </c>
      <c r="U262" s="283">
        <v>929635.29399999999</v>
      </c>
      <c r="V262" s="283">
        <v>50282.266000000003</v>
      </c>
      <c r="W262" s="283">
        <v>170579.98800000001</v>
      </c>
      <c r="X262" s="283">
        <v>182466.231</v>
      </c>
      <c r="AZ262" s="220"/>
    </row>
    <row r="263" spans="1:52" hidden="1">
      <c r="A263" s="283" t="s">
        <v>175</v>
      </c>
      <c r="B263" s="283">
        <v>-42169114.390000001</v>
      </c>
      <c r="C263" s="283">
        <v>-79261815.482999995</v>
      </c>
      <c r="D263" s="283">
        <v>-122016133.7</v>
      </c>
      <c r="E263" s="283">
        <v>-154869947.13999999</v>
      </c>
      <c r="F263" s="283">
        <v>-31528478.43</v>
      </c>
      <c r="G263" s="283">
        <v>-57081423.25</v>
      </c>
      <c r="H263" s="283">
        <v>-80096280.821999997</v>
      </c>
      <c r="I263" s="283">
        <v>-105625743.322</v>
      </c>
      <c r="J263" s="283">
        <v>-24844869.460000001</v>
      </c>
      <c r="K263" s="283">
        <v>-49686323.350000001</v>
      </c>
      <c r="L263" s="283">
        <v>-76792314.170000002</v>
      </c>
      <c r="M263" s="283">
        <v>-110592672.73999999</v>
      </c>
      <c r="N263" s="283">
        <v>-27767411.136999998</v>
      </c>
      <c r="O263" s="283">
        <v>-56057578.098999999</v>
      </c>
      <c r="P263" s="283">
        <v>-78293735.502000004</v>
      </c>
      <c r="Q263" s="283">
        <v>-107143100.161</v>
      </c>
      <c r="R263" s="283">
        <v>-33259950.5</v>
      </c>
      <c r="S263" s="283">
        <v>-65309228.553000003</v>
      </c>
      <c r="T263" s="283">
        <v>-106186879.792</v>
      </c>
      <c r="U263" s="283">
        <v>-144336347.465</v>
      </c>
      <c r="V263" s="283">
        <v>-42148336.281999998</v>
      </c>
      <c r="W263" s="283">
        <v>-77770744.547000006</v>
      </c>
      <c r="X263" s="283">
        <v>-104331601.44400001</v>
      </c>
      <c r="AZ263" s="220"/>
    </row>
    <row r="264" spans="1:52" hidden="1">
      <c r="A264" s="283" t="s">
        <v>176</v>
      </c>
      <c r="B264" s="283">
        <v>-3376545.72</v>
      </c>
      <c r="C264" s="283">
        <v>-5332126.665</v>
      </c>
      <c r="D264" s="283">
        <v>-6406711.6900000004</v>
      </c>
      <c r="E264" s="283">
        <v>-6419437.9100000001</v>
      </c>
      <c r="F264" s="283">
        <v>-1021453.7</v>
      </c>
      <c r="G264" s="283">
        <v>-1721119.32</v>
      </c>
      <c r="H264" s="283">
        <v>-2034470.9110000001</v>
      </c>
      <c r="I264" s="283">
        <v>-2896181.83</v>
      </c>
      <c r="J264" s="283">
        <v>-923505.25</v>
      </c>
      <c r="K264" s="283">
        <v>-1180339.82</v>
      </c>
      <c r="L264" s="283">
        <v>-1521380.26</v>
      </c>
      <c r="M264" s="283">
        <v>-2467624.94</v>
      </c>
      <c r="N264" s="283">
        <v>-701221.14199999999</v>
      </c>
      <c r="O264" s="283">
        <v>-1266459.6869999999</v>
      </c>
      <c r="P264" s="283">
        <v>-1478409.9339999999</v>
      </c>
      <c r="Q264" s="283">
        <v>-2398008.0120000001</v>
      </c>
      <c r="R264" s="283">
        <v>-625863.45600000001</v>
      </c>
      <c r="S264" s="283">
        <v>-1361619.1070000001</v>
      </c>
      <c r="T264" s="283">
        <v>-2000355.4920000001</v>
      </c>
      <c r="U264" s="283">
        <v>-2861367.08</v>
      </c>
      <c r="V264" s="283">
        <v>-680740.45600000001</v>
      </c>
      <c r="W264" s="283">
        <v>-1359885.5959999999</v>
      </c>
      <c r="X264" s="283">
        <v>-1904132.39</v>
      </c>
      <c r="AZ264" s="220"/>
    </row>
    <row r="265" spans="1:52" hidden="1">
      <c r="A265" s="283" t="s">
        <v>177</v>
      </c>
      <c r="B265" s="283">
        <v>-3376545.72</v>
      </c>
      <c r="C265" s="283">
        <v>-5332126.665</v>
      </c>
      <c r="D265" s="283">
        <v>-6406711.6900000004</v>
      </c>
      <c r="E265" s="283">
        <v>-6419437.9100000001</v>
      </c>
      <c r="F265" s="283">
        <v>-1021453.7</v>
      </c>
      <c r="G265" s="283">
        <v>-1721119.32</v>
      </c>
      <c r="H265" s="283">
        <v>-2034470.9110000001</v>
      </c>
      <c r="I265" s="283">
        <v>-2896181.83</v>
      </c>
      <c r="J265" s="283">
        <v>-923505.25</v>
      </c>
      <c r="K265" s="283">
        <v>-1180339.82</v>
      </c>
      <c r="L265" s="283">
        <v>-1521380.26</v>
      </c>
      <c r="M265" s="283">
        <v>-2467624.94</v>
      </c>
      <c r="N265" s="283">
        <v>-701221.14199999999</v>
      </c>
      <c r="O265" s="283">
        <v>-1266459.6869999999</v>
      </c>
      <c r="P265" s="283">
        <v>-1478409.9339999999</v>
      </c>
      <c r="Q265" s="283">
        <v>-2398008.0120000001</v>
      </c>
      <c r="R265" s="283">
        <v>-625863.45600000001</v>
      </c>
      <c r="S265" s="283">
        <v>-1361619.1070000001</v>
      </c>
      <c r="T265" s="283">
        <v>-2000355.4920000001</v>
      </c>
      <c r="U265" s="283">
        <v>-2861367.08</v>
      </c>
      <c r="V265" s="283">
        <v>-680740.45600000001</v>
      </c>
      <c r="W265" s="283">
        <v>-1359885.5959999999</v>
      </c>
      <c r="X265" s="283">
        <v>-1904132.39</v>
      </c>
      <c r="AZ265" s="220"/>
    </row>
    <row r="266" spans="1:52" hidden="1">
      <c r="A266" s="283" t="s">
        <v>1292</v>
      </c>
      <c r="B266" s="283">
        <v>-523150.23</v>
      </c>
      <c r="C266" s="283">
        <v>-694353.78500000003</v>
      </c>
      <c r="D266" s="283">
        <v>-1048091.79</v>
      </c>
      <c r="E266" s="283">
        <v>-1496702.05</v>
      </c>
      <c r="F266" s="283">
        <v>-97515.09</v>
      </c>
      <c r="G266" s="283">
        <v>-256886.08</v>
      </c>
      <c r="H266" s="283">
        <v>-415945.70799999998</v>
      </c>
      <c r="I266" s="283">
        <v>-6779.7269999999999</v>
      </c>
      <c r="J266" s="283">
        <v>0</v>
      </c>
      <c r="K266" s="283">
        <v>0</v>
      </c>
      <c r="L266" s="283">
        <v>0</v>
      </c>
      <c r="M266" s="283">
        <v>0</v>
      </c>
      <c r="N266" s="283">
        <v>-337550.61300000001</v>
      </c>
      <c r="O266" s="283">
        <v>0</v>
      </c>
      <c r="P266" s="283">
        <v>-1563151.2490000001</v>
      </c>
      <c r="Q266" s="283">
        <v>-1962665.601</v>
      </c>
      <c r="R266" s="283">
        <v>-1280501.575</v>
      </c>
      <c r="S266" s="283">
        <v>-2776301.4840000002</v>
      </c>
      <c r="T266" s="283">
        <v>0</v>
      </c>
      <c r="U266" s="283">
        <v>-3700244.7540000002</v>
      </c>
      <c r="V266" s="283">
        <v>0</v>
      </c>
      <c r="W266" s="283">
        <v>-1046309.99</v>
      </c>
      <c r="X266" s="283">
        <v>0</v>
      </c>
      <c r="AZ266" s="220"/>
    </row>
    <row r="267" spans="1:52" hidden="1">
      <c r="A267" s="283" t="s">
        <v>1293</v>
      </c>
      <c r="B267" s="283">
        <v>-523150.23</v>
      </c>
      <c r="C267" s="283">
        <v>-694353.78500000003</v>
      </c>
      <c r="D267" s="283">
        <v>-1048091.79</v>
      </c>
      <c r="E267" s="283">
        <v>-1496702.05</v>
      </c>
      <c r="F267" s="283">
        <v>-97515.09</v>
      </c>
      <c r="G267" s="283">
        <v>-256886.08</v>
      </c>
      <c r="H267" s="283">
        <v>-415945.70799999998</v>
      </c>
      <c r="I267" s="283">
        <v>-6779.7269999999999</v>
      </c>
      <c r="J267" s="283">
        <v>0</v>
      </c>
      <c r="K267" s="283">
        <v>0</v>
      </c>
      <c r="L267" s="283">
        <v>0</v>
      </c>
      <c r="M267" s="283">
        <v>0</v>
      </c>
      <c r="N267" s="283">
        <v>-337550.61300000001</v>
      </c>
      <c r="O267" s="283">
        <v>0</v>
      </c>
      <c r="P267" s="283">
        <v>-1563151.2490000001</v>
      </c>
      <c r="Q267" s="283">
        <v>-1962665.601</v>
      </c>
      <c r="R267" s="283">
        <v>-1280501.575</v>
      </c>
      <c r="S267" s="283">
        <v>-2776301.4840000002</v>
      </c>
      <c r="T267" s="283">
        <v>0</v>
      </c>
      <c r="U267" s="283">
        <v>-3700244.7540000002</v>
      </c>
      <c r="V267" s="283">
        <v>0</v>
      </c>
      <c r="W267" s="283">
        <v>-1046309.99</v>
      </c>
      <c r="X267" s="283">
        <v>0</v>
      </c>
      <c r="AZ267" s="220"/>
    </row>
    <row r="268" spans="1:52" hidden="1">
      <c r="A268" s="283" t="s">
        <v>179</v>
      </c>
      <c r="B268" s="283">
        <v>71828.5</v>
      </c>
      <c r="C268" s="283">
        <v>2189897.4780000001</v>
      </c>
      <c r="D268" s="283">
        <v>7737482.2300000004</v>
      </c>
      <c r="E268" s="283">
        <v>10301012.859999999</v>
      </c>
      <c r="F268" s="283">
        <v>193280.1</v>
      </c>
      <c r="G268" s="283">
        <v>2500684.21</v>
      </c>
      <c r="H268" s="283">
        <v>4150331.0350000001</v>
      </c>
      <c r="I268" s="283">
        <v>6087696.7039999999</v>
      </c>
      <c r="J268" s="283">
        <v>4487710.13</v>
      </c>
      <c r="K268" s="283">
        <v>6444890.8899999997</v>
      </c>
      <c r="L268" s="283">
        <v>6933911.6399999997</v>
      </c>
      <c r="M268" s="283">
        <v>10014084.960000001</v>
      </c>
      <c r="N268" s="283">
        <v>448016.88799999998</v>
      </c>
      <c r="O268" s="283">
        <v>2845601.0630000001</v>
      </c>
      <c r="P268" s="283">
        <v>3541087.9559999998</v>
      </c>
      <c r="Q268" s="283">
        <v>4814106.8629999999</v>
      </c>
      <c r="R268" s="283">
        <v>179193.70699999999</v>
      </c>
      <c r="S268" s="283">
        <v>2925320.8870000001</v>
      </c>
      <c r="T268" s="283">
        <v>4010021.6269999999</v>
      </c>
      <c r="U268" s="283">
        <v>4787566.3159999996</v>
      </c>
      <c r="V268" s="283">
        <v>1117278.226</v>
      </c>
      <c r="W268" s="283">
        <v>3387365.108</v>
      </c>
      <c r="X268" s="283">
        <v>4473191.3380000005</v>
      </c>
      <c r="AZ268" s="220"/>
    </row>
    <row r="269" spans="1:52" hidden="1">
      <c r="A269" s="283" t="s">
        <v>180</v>
      </c>
      <c r="B269" s="283">
        <v>1203745.26</v>
      </c>
      <c r="C269" s="283">
        <v>3284098.4389999998</v>
      </c>
      <c r="D269" s="283">
        <v>4397697.3</v>
      </c>
      <c r="E269" s="283">
        <v>7197408.1399999997</v>
      </c>
      <c r="F269" s="283">
        <v>1023545.06</v>
      </c>
      <c r="G269" s="283">
        <v>2290789.2200000002</v>
      </c>
      <c r="H269" s="283">
        <v>3355921.2930000001</v>
      </c>
      <c r="I269" s="283">
        <v>4492257.1940000001</v>
      </c>
      <c r="J269" s="283">
        <v>1738018.9</v>
      </c>
      <c r="K269" s="283">
        <v>3552133.55</v>
      </c>
      <c r="L269" s="283">
        <v>5700344.1299999999</v>
      </c>
      <c r="M269" s="283">
        <v>7502500.7599999998</v>
      </c>
      <c r="N269" s="283">
        <v>2134748.1809999999</v>
      </c>
      <c r="O269" s="283">
        <v>4459203.92</v>
      </c>
      <c r="P269" s="283">
        <v>6490315.4699999997</v>
      </c>
      <c r="Q269" s="283">
        <v>8358990.1059999997</v>
      </c>
      <c r="R269" s="283">
        <v>1858089.085</v>
      </c>
      <c r="S269" s="283">
        <v>4300183.5779999997</v>
      </c>
      <c r="T269" s="283">
        <v>5154480.2709999997</v>
      </c>
      <c r="U269" s="283">
        <v>6424633.1739999996</v>
      </c>
      <c r="V269" s="283">
        <v>869309.87399999995</v>
      </c>
      <c r="W269" s="283">
        <v>1831249.7439999999</v>
      </c>
      <c r="X269" s="283">
        <v>2264229.14</v>
      </c>
      <c r="AZ269" s="220"/>
    </row>
    <row r="270" spans="1:52" hidden="1">
      <c r="A270" s="283" t="s">
        <v>181</v>
      </c>
      <c r="B270" s="283">
        <v>-44703.22</v>
      </c>
      <c r="C270" s="283">
        <v>1615802.14</v>
      </c>
      <c r="D270" s="283">
        <v>1847696.88</v>
      </c>
      <c r="E270" s="283">
        <v>2011021.52</v>
      </c>
      <c r="F270" s="283">
        <v>10179.86</v>
      </c>
      <c r="G270" s="283">
        <v>15839.08</v>
      </c>
      <c r="H270" s="283">
        <v>-404860.76400000002</v>
      </c>
      <c r="I270" s="283">
        <v>-860557.19400000002</v>
      </c>
      <c r="J270" s="283">
        <v>-467370.64</v>
      </c>
      <c r="K270" s="283">
        <v>-541707.37</v>
      </c>
      <c r="L270" s="283">
        <v>-717234.9</v>
      </c>
      <c r="M270" s="283">
        <v>-2988929.94</v>
      </c>
      <c r="N270" s="283">
        <v>-17850.581999999999</v>
      </c>
      <c r="O270" s="283">
        <v>-1493035.5349999999</v>
      </c>
      <c r="P270" s="283">
        <v>-18725173.469999999</v>
      </c>
      <c r="Q270" s="283">
        <v>-36564356.327</v>
      </c>
      <c r="R270" s="283">
        <v>-78513214.436000004</v>
      </c>
      <c r="S270" s="283">
        <v>-82383734.659999996</v>
      </c>
      <c r="T270" s="283">
        <v>-3409815.409</v>
      </c>
      <c r="U270" s="283">
        <v>-164361268.787</v>
      </c>
      <c r="V270" s="283">
        <v>-844017.57299999997</v>
      </c>
      <c r="W270" s="283">
        <v>-1670730.4180000001</v>
      </c>
      <c r="X270" s="283">
        <v>-1732759.0360000001</v>
      </c>
      <c r="AZ270" s="220"/>
    </row>
    <row r="271" spans="1:52" hidden="1">
      <c r="A271" s="283" t="s">
        <v>182</v>
      </c>
      <c r="B271" s="283">
        <v>-87624191.659999996</v>
      </c>
      <c r="C271" s="283">
        <v>-113352121.42704</v>
      </c>
      <c r="D271" s="283">
        <v>-158929801.06999999</v>
      </c>
      <c r="E271" s="283">
        <v>-133042979.59999999</v>
      </c>
      <c r="F271" s="283">
        <v>-62818575.710000001</v>
      </c>
      <c r="G271" s="283">
        <v>-107256407.42</v>
      </c>
      <c r="H271" s="283">
        <v>-134942082.097</v>
      </c>
      <c r="I271" s="283">
        <v>-178914390.64700001</v>
      </c>
      <c r="J271" s="283">
        <v>-55857979.079999998</v>
      </c>
      <c r="K271" s="283">
        <v>-41568969.219999999</v>
      </c>
      <c r="L271" s="283">
        <v>-102836063.69</v>
      </c>
      <c r="M271" s="283">
        <v>-180525074.06</v>
      </c>
      <c r="N271" s="283">
        <v>41491688.626000002</v>
      </c>
      <c r="O271" s="283">
        <v>16993407.361000001</v>
      </c>
      <c r="P271" s="283">
        <v>23263647.936999999</v>
      </c>
      <c r="Q271" s="283">
        <v>-34147974.883000001</v>
      </c>
      <c r="R271" s="283">
        <v>-77150133.166999996</v>
      </c>
      <c r="S271" s="283">
        <v>-63067994.776000001</v>
      </c>
      <c r="T271" s="283">
        <v>-156827930.26699999</v>
      </c>
      <c r="U271" s="283">
        <v>-188218211.016</v>
      </c>
      <c r="V271" s="283">
        <v>-69217874.363000005</v>
      </c>
      <c r="W271" s="283">
        <v>-130893683.719</v>
      </c>
      <c r="X271" s="283">
        <v>-183640118.23699999</v>
      </c>
      <c r="AZ271" s="220"/>
    </row>
    <row r="272" spans="1:52" hidden="1">
      <c r="A272" s="283"/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AZ272" s="220"/>
    </row>
    <row r="273" spans="1:52" hidden="1">
      <c r="A273" s="283" t="s">
        <v>183</v>
      </c>
      <c r="B273" s="283"/>
      <c r="C273" s="283"/>
      <c r="D273" s="283"/>
      <c r="E273" s="283"/>
      <c r="F273" s="28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AZ273" s="220"/>
    </row>
    <row r="274" spans="1:52" hidden="1">
      <c r="A274" s="283" t="s">
        <v>184</v>
      </c>
      <c r="B274" s="283">
        <v>-14297858.119999999</v>
      </c>
      <c r="C274" s="283">
        <v>-12070870.221000001</v>
      </c>
      <c r="D274" s="283">
        <v>-4294339.78</v>
      </c>
      <c r="E274" s="283">
        <v>-5336285.28</v>
      </c>
      <c r="F274" s="283">
        <v>-4272196.38</v>
      </c>
      <c r="G274" s="283">
        <v>-3957397.99</v>
      </c>
      <c r="H274" s="283">
        <v>156324.353</v>
      </c>
      <c r="I274" s="283">
        <v>4051850.0329999998</v>
      </c>
      <c r="J274" s="283">
        <v>2095070.55</v>
      </c>
      <c r="K274" s="283">
        <v>5207941.21</v>
      </c>
      <c r="L274" s="283">
        <v>-778722.42</v>
      </c>
      <c r="M274" s="283">
        <v>-12400368.720000001</v>
      </c>
      <c r="N274" s="283">
        <v>5961497.432</v>
      </c>
      <c r="O274" s="283">
        <v>7352603.7549999999</v>
      </c>
      <c r="P274" s="283">
        <v>18186681.324000001</v>
      </c>
      <c r="Q274" s="283">
        <v>4967935.5949999997</v>
      </c>
      <c r="R274" s="283">
        <v>67281444.265000001</v>
      </c>
      <c r="S274" s="283">
        <v>95105186.091000006</v>
      </c>
      <c r="T274" s="283">
        <v>95481267.484999999</v>
      </c>
      <c r="U274" s="283">
        <v>19910183.785999998</v>
      </c>
      <c r="V274" s="283">
        <v>-16840809.443</v>
      </c>
      <c r="W274" s="283">
        <v>-22477389.929000001</v>
      </c>
      <c r="X274" s="283">
        <v>-35791315.910999998</v>
      </c>
      <c r="AZ274" s="220"/>
    </row>
    <row r="275" spans="1:52" hidden="1">
      <c r="A275" s="283" t="s">
        <v>1050</v>
      </c>
      <c r="B275" s="283">
        <v>0</v>
      </c>
      <c r="C275" s="283">
        <v>0</v>
      </c>
      <c r="D275" s="283">
        <v>0</v>
      </c>
      <c r="E275" s="283">
        <v>0</v>
      </c>
      <c r="F275" s="283">
        <v>0</v>
      </c>
      <c r="G275" s="283">
        <v>0</v>
      </c>
      <c r="H275" s="283">
        <v>0</v>
      </c>
      <c r="I275" s="283">
        <v>0</v>
      </c>
      <c r="J275" s="283">
        <v>0</v>
      </c>
      <c r="K275" s="283">
        <v>0</v>
      </c>
      <c r="L275" s="283">
        <v>0</v>
      </c>
      <c r="M275" s="283">
        <v>0</v>
      </c>
      <c r="N275" s="283">
        <v>-10450502.9</v>
      </c>
      <c r="O275" s="283">
        <v>0</v>
      </c>
      <c r="P275" s="283">
        <v>-15733734.425000001</v>
      </c>
      <c r="Q275" s="283">
        <v>6831207.5860000001</v>
      </c>
      <c r="R275" s="283">
        <v>-4054670.7439999999</v>
      </c>
      <c r="S275" s="283">
        <v>-42004317.115999997</v>
      </c>
      <c r="T275" s="283">
        <v>0</v>
      </c>
      <c r="U275" s="283">
        <v>73131717.820999995</v>
      </c>
      <c r="V275" s="283">
        <v>0</v>
      </c>
      <c r="W275" s="283">
        <v>79229451.518999994</v>
      </c>
      <c r="X275" s="283">
        <v>0</v>
      </c>
      <c r="AZ275" s="220"/>
    </row>
    <row r="276" spans="1:52" hidden="1">
      <c r="A276" s="283" t="s">
        <v>1051</v>
      </c>
      <c r="B276" s="283">
        <v>0</v>
      </c>
      <c r="C276" s="283">
        <v>0</v>
      </c>
      <c r="D276" s="283">
        <v>0</v>
      </c>
      <c r="E276" s="283">
        <v>0</v>
      </c>
      <c r="F276" s="283">
        <v>0</v>
      </c>
      <c r="G276" s="283">
        <v>0</v>
      </c>
      <c r="H276" s="283">
        <v>0</v>
      </c>
      <c r="I276" s="283">
        <v>0</v>
      </c>
      <c r="J276" s="283">
        <v>0</v>
      </c>
      <c r="K276" s="283">
        <v>0</v>
      </c>
      <c r="L276" s="283">
        <v>0</v>
      </c>
      <c r="M276" s="283">
        <v>0</v>
      </c>
      <c r="N276" s="283">
        <v>9929107.5409999993</v>
      </c>
      <c r="O276" s="283">
        <v>0</v>
      </c>
      <c r="P276" s="283">
        <v>95134895.160999998</v>
      </c>
      <c r="Q276" s="283">
        <v>143626648.847</v>
      </c>
      <c r="R276" s="283">
        <v>5260819.8329999996</v>
      </c>
      <c r="S276" s="283">
        <v>22453928.730999999</v>
      </c>
      <c r="T276" s="283">
        <v>0</v>
      </c>
      <c r="U276" s="283">
        <v>174649440.70199999</v>
      </c>
      <c r="V276" s="283">
        <v>0</v>
      </c>
      <c r="W276" s="283">
        <v>110849702.733</v>
      </c>
      <c r="X276" s="283">
        <v>0</v>
      </c>
      <c r="AZ276" s="220"/>
    </row>
    <row r="277" spans="1:52" hidden="1">
      <c r="A277" s="283" t="s">
        <v>1052</v>
      </c>
      <c r="B277" s="283">
        <v>0</v>
      </c>
      <c r="C277" s="283">
        <v>0</v>
      </c>
      <c r="D277" s="283">
        <v>0</v>
      </c>
      <c r="E277" s="283">
        <v>0</v>
      </c>
      <c r="F277" s="283">
        <v>0</v>
      </c>
      <c r="G277" s="283">
        <v>0</v>
      </c>
      <c r="H277" s="283">
        <v>0</v>
      </c>
      <c r="I277" s="283">
        <v>0</v>
      </c>
      <c r="J277" s="283">
        <v>0</v>
      </c>
      <c r="K277" s="283">
        <v>0</v>
      </c>
      <c r="L277" s="283">
        <v>0</v>
      </c>
      <c r="M277" s="283">
        <v>0</v>
      </c>
      <c r="N277" s="283">
        <v>-20379610.441</v>
      </c>
      <c r="O277" s="283">
        <v>0</v>
      </c>
      <c r="P277" s="283">
        <v>-110868629.586</v>
      </c>
      <c r="Q277" s="283">
        <v>-136795441.26100001</v>
      </c>
      <c r="R277" s="283">
        <v>-9315490.5769999996</v>
      </c>
      <c r="S277" s="283">
        <v>-64458245.847000003</v>
      </c>
      <c r="T277" s="283">
        <v>0</v>
      </c>
      <c r="U277" s="283">
        <v>-101517722.881</v>
      </c>
      <c r="V277" s="283">
        <v>0</v>
      </c>
      <c r="W277" s="283">
        <v>-31620251.214000002</v>
      </c>
      <c r="X277" s="283">
        <v>0</v>
      </c>
      <c r="AZ277" s="220"/>
    </row>
    <row r="278" spans="1:52" hidden="1">
      <c r="A278" s="283" t="s">
        <v>188</v>
      </c>
      <c r="B278" s="283">
        <v>0</v>
      </c>
      <c r="C278" s="283">
        <v>0</v>
      </c>
      <c r="D278" s="283">
        <v>0</v>
      </c>
      <c r="E278" s="283">
        <v>0</v>
      </c>
      <c r="F278" s="283">
        <v>0</v>
      </c>
      <c r="G278" s="283">
        <v>0</v>
      </c>
      <c r="H278" s="283">
        <v>0</v>
      </c>
      <c r="I278" s="283">
        <v>0</v>
      </c>
      <c r="J278" s="283">
        <v>0</v>
      </c>
      <c r="K278" s="283">
        <v>0</v>
      </c>
      <c r="L278" s="283">
        <v>0</v>
      </c>
      <c r="M278" s="283">
        <v>0</v>
      </c>
      <c r="N278" s="283">
        <v>0</v>
      </c>
      <c r="O278" s="283">
        <v>0</v>
      </c>
      <c r="P278" s="283">
        <v>-6393.2809999999999</v>
      </c>
      <c r="Q278" s="283">
        <v>0</v>
      </c>
      <c r="R278" s="283">
        <v>0</v>
      </c>
      <c r="S278" s="283">
        <v>-229250</v>
      </c>
      <c r="T278" s="283">
        <v>-229250</v>
      </c>
      <c r="U278" s="283">
        <v>-701550.5</v>
      </c>
      <c r="V278" s="283">
        <v>0</v>
      </c>
      <c r="W278" s="283">
        <v>-1124546.594</v>
      </c>
      <c r="X278" s="283">
        <v>-1124546.594</v>
      </c>
      <c r="AZ278" s="220"/>
    </row>
    <row r="279" spans="1:52" hidden="1">
      <c r="A279" s="283" t="s">
        <v>1294</v>
      </c>
      <c r="B279" s="283">
        <v>-4741354.32</v>
      </c>
      <c r="C279" s="283">
        <v>-32771598.831</v>
      </c>
      <c r="D279" s="283">
        <v>-57879812</v>
      </c>
      <c r="E279" s="283">
        <v>-86778984.159999996</v>
      </c>
      <c r="F279" s="283">
        <v>3889808.97</v>
      </c>
      <c r="G279" s="283">
        <v>-16445599.699999999</v>
      </c>
      <c r="H279" s="283">
        <v>-39963302.351999998</v>
      </c>
      <c r="I279" s="283">
        <v>-47501182.417000003</v>
      </c>
      <c r="J279" s="283">
        <v>-14861598.27</v>
      </c>
      <c r="K279" s="283">
        <v>-23055728.09</v>
      </c>
      <c r="L279" s="283">
        <v>-18366815.66</v>
      </c>
      <c r="M279" s="283">
        <v>-51015591.289999999</v>
      </c>
      <c r="N279" s="283">
        <v>0</v>
      </c>
      <c r="O279" s="283">
        <v>-29227167.715999998</v>
      </c>
      <c r="P279" s="283">
        <v>0</v>
      </c>
      <c r="Q279" s="283">
        <v>0</v>
      </c>
      <c r="R279" s="283">
        <v>0</v>
      </c>
      <c r="S279" s="283">
        <v>0</v>
      </c>
      <c r="T279" s="283">
        <v>-16984936.295000002</v>
      </c>
      <c r="U279" s="283">
        <v>0</v>
      </c>
      <c r="V279" s="283">
        <v>127395.102</v>
      </c>
      <c r="W279" s="283">
        <v>0</v>
      </c>
      <c r="X279" s="283">
        <v>144792067.40799999</v>
      </c>
      <c r="AZ279" s="220"/>
    </row>
    <row r="280" spans="1:52" hidden="1">
      <c r="A280" s="283" t="s">
        <v>1295</v>
      </c>
      <c r="B280" s="283">
        <v>7914673.0199999996</v>
      </c>
      <c r="C280" s="283">
        <v>20611592.572000001</v>
      </c>
      <c r="D280" s="283">
        <v>39798764.479999997</v>
      </c>
      <c r="E280" s="283">
        <v>48179019.93</v>
      </c>
      <c r="F280" s="283">
        <v>12265202.789999999</v>
      </c>
      <c r="G280" s="283">
        <v>22468820.359999999</v>
      </c>
      <c r="H280" s="283">
        <v>23609587.295000002</v>
      </c>
      <c r="I280" s="283">
        <v>26651894.839000002</v>
      </c>
      <c r="J280" s="283">
        <v>1852999.24</v>
      </c>
      <c r="K280" s="283">
        <v>20391031.379999999</v>
      </c>
      <c r="L280" s="283">
        <v>42254329.5</v>
      </c>
      <c r="M280" s="283">
        <v>43920200.32</v>
      </c>
      <c r="N280" s="283">
        <v>0</v>
      </c>
      <c r="O280" s="283">
        <v>57807775.575000003</v>
      </c>
      <c r="P280" s="283">
        <v>0</v>
      </c>
      <c r="Q280" s="283">
        <v>0</v>
      </c>
      <c r="R280" s="283">
        <v>0</v>
      </c>
      <c r="S280" s="283">
        <v>0</v>
      </c>
      <c r="T280" s="283">
        <v>55502676.805</v>
      </c>
      <c r="U280" s="283">
        <v>0</v>
      </c>
      <c r="V280" s="283">
        <v>19845072.278000001</v>
      </c>
      <c r="W280" s="283">
        <v>0</v>
      </c>
      <c r="X280" s="283">
        <v>188566704.73300001</v>
      </c>
      <c r="AZ280" s="220"/>
    </row>
    <row r="281" spans="1:52" hidden="1">
      <c r="A281" s="283" t="s">
        <v>1296</v>
      </c>
      <c r="B281" s="283">
        <v>-12656027.34</v>
      </c>
      <c r="C281" s="283">
        <v>-53383191.402999997</v>
      </c>
      <c r="D281" s="283">
        <v>-97678576.469999999</v>
      </c>
      <c r="E281" s="283">
        <v>-134958004.09</v>
      </c>
      <c r="F281" s="283">
        <v>-8375393.8200000003</v>
      </c>
      <c r="G281" s="283">
        <v>-38914420.060000002</v>
      </c>
      <c r="H281" s="283">
        <v>-63572889.647</v>
      </c>
      <c r="I281" s="283">
        <v>-74153077.255999997</v>
      </c>
      <c r="J281" s="283">
        <v>-16714597.51</v>
      </c>
      <c r="K281" s="283">
        <v>-43446759.469999999</v>
      </c>
      <c r="L281" s="283">
        <v>-60621145.159999996</v>
      </c>
      <c r="M281" s="283">
        <v>-94935791.609999999</v>
      </c>
      <c r="N281" s="283">
        <v>0</v>
      </c>
      <c r="O281" s="283">
        <v>-87034943.290999994</v>
      </c>
      <c r="P281" s="283">
        <v>0</v>
      </c>
      <c r="Q281" s="283">
        <v>0</v>
      </c>
      <c r="R281" s="283">
        <v>0</v>
      </c>
      <c r="S281" s="283">
        <v>0</v>
      </c>
      <c r="T281" s="283">
        <v>-72487613.099999994</v>
      </c>
      <c r="U281" s="283">
        <v>0</v>
      </c>
      <c r="V281" s="283">
        <v>-19717677.175999999</v>
      </c>
      <c r="W281" s="283">
        <v>0</v>
      </c>
      <c r="X281" s="283">
        <v>-43774637.325000003</v>
      </c>
      <c r="AZ281" s="220"/>
    </row>
    <row r="282" spans="1:52" hidden="1">
      <c r="A282" s="283" t="s">
        <v>191</v>
      </c>
      <c r="B282" s="283">
        <v>-202463.69</v>
      </c>
      <c r="C282" s="283">
        <v>-418555.77500000002</v>
      </c>
      <c r="D282" s="283">
        <v>-615057.17000000004</v>
      </c>
      <c r="E282" s="283">
        <v>-688319.71</v>
      </c>
      <c r="F282" s="283">
        <v>-221110.97</v>
      </c>
      <c r="G282" s="283">
        <v>-427226.09</v>
      </c>
      <c r="H282" s="283">
        <v>-635433.20200000005</v>
      </c>
      <c r="I282" s="283">
        <v>-841573.56299999997</v>
      </c>
      <c r="J282" s="283">
        <v>-205837.74</v>
      </c>
      <c r="K282" s="283">
        <v>-417962.5</v>
      </c>
      <c r="L282" s="283">
        <v>-629524.19999999995</v>
      </c>
      <c r="M282" s="283">
        <v>-833248.58</v>
      </c>
      <c r="N282" s="283">
        <v>-199844.36799999999</v>
      </c>
      <c r="O282" s="283">
        <v>-410101.277</v>
      </c>
      <c r="P282" s="283">
        <v>-636720.55599999998</v>
      </c>
      <c r="Q282" s="283">
        <v>-974563.33400000003</v>
      </c>
      <c r="R282" s="283">
        <v>-242886.09</v>
      </c>
      <c r="S282" s="283">
        <v>-471137.84399999998</v>
      </c>
      <c r="T282" s="283">
        <v>-896363.69499999995</v>
      </c>
      <c r="U282" s="283">
        <v>-1358237.1070000001</v>
      </c>
      <c r="V282" s="283">
        <v>-1689121.743</v>
      </c>
      <c r="W282" s="283">
        <v>-4068848.3110000002</v>
      </c>
      <c r="X282" s="283">
        <v>-5431796.96</v>
      </c>
      <c r="AZ282" s="220"/>
    </row>
    <row r="283" spans="1:52" hidden="1">
      <c r="A283" s="283" t="s">
        <v>192</v>
      </c>
      <c r="B283" s="283">
        <v>-202463.69</v>
      </c>
      <c r="C283" s="283">
        <v>-418555.77500000002</v>
      </c>
      <c r="D283" s="283">
        <v>-615057.17000000004</v>
      </c>
      <c r="E283" s="283">
        <v>-688319.71</v>
      </c>
      <c r="F283" s="283">
        <v>-221110.97</v>
      </c>
      <c r="G283" s="283">
        <v>-427226.09</v>
      </c>
      <c r="H283" s="283">
        <v>-635433.20200000005</v>
      </c>
      <c r="I283" s="283">
        <v>-841573.56299999997</v>
      </c>
      <c r="J283" s="283">
        <v>-205837.74</v>
      </c>
      <c r="K283" s="283">
        <v>-417962.5</v>
      </c>
      <c r="L283" s="283">
        <v>-629524.19999999995</v>
      </c>
      <c r="M283" s="283">
        <v>-833248.58</v>
      </c>
      <c r="N283" s="283">
        <v>-199844.36799999999</v>
      </c>
      <c r="O283" s="283">
        <v>-410101.277</v>
      </c>
      <c r="P283" s="283">
        <v>-636720.55599999998</v>
      </c>
      <c r="Q283" s="283">
        <v>-974563.33400000003</v>
      </c>
      <c r="R283" s="283">
        <v>-242886.09</v>
      </c>
      <c r="S283" s="283">
        <v>-471137.84399999998</v>
      </c>
      <c r="T283" s="283">
        <v>-896363.69499999995</v>
      </c>
      <c r="U283" s="283">
        <v>-1358237.1070000001</v>
      </c>
      <c r="V283" s="283">
        <v>-1689121.743</v>
      </c>
      <c r="W283" s="283">
        <v>-4068848.3110000002</v>
      </c>
      <c r="X283" s="283">
        <v>-5431796.96</v>
      </c>
      <c r="AZ283" s="220"/>
    </row>
    <row r="284" spans="1:52" hidden="1">
      <c r="A284" s="283" t="s">
        <v>1057</v>
      </c>
      <c r="B284" s="283">
        <v>113021.08</v>
      </c>
      <c r="C284" s="283">
        <v>0</v>
      </c>
      <c r="D284" s="283">
        <v>0</v>
      </c>
      <c r="E284" s="283">
        <v>0</v>
      </c>
      <c r="F284" s="283">
        <v>0</v>
      </c>
      <c r="G284" s="283">
        <v>0</v>
      </c>
      <c r="H284" s="283">
        <v>0</v>
      </c>
      <c r="I284" s="283">
        <v>0</v>
      </c>
      <c r="J284" s="283">
        <v>0</v>
      </c>
      <c r="K284" s="283">
        <v>0</v>
      </c>
      <c r="L284" s="283">
        <v>-29888403.899999999</v>
      </c>
      <c r="M284" s="283">
        <v>-667525.57999999996</v>
      </c>
      <c r="N284" s="283">
        <v>0</v>
      </c>
      <c r="O284" s="283">
        <v>0</v>
      </c>
      <c r="P284" s="283">
        <v>0</v>
      </c>
      <c r="Q284" s="283">
        <v>0</v>
      </c>
      <c r="R284" s="283">
        <v>0</v>
      </c>
      <c r="S284" s="283">
        <v>-15798287.466</v>
      </c>
      <c r="T284" s="283">
        <v>-15648031.947000001</v>
      </c>
      <c r="U284" s="283">
        <v>0</v>
      </c>
      <c r="V284" s="283">
        <v>-964625.4</v>
      </c>
      <c r="W284" s="283">
        <v>0</v>
      </c>
      <c r="X284" s="283">
        <v>-972013.49699999997</v>
      </c>
      <c r="AZ284" s="220"/>
    </row>
    <row r="285" spans="1:52" hidden="1">
      <c r="A285" s="283" t="s">
        <v>1058</v>
      </c>
      <c r="B285" s="283">
        <v>0</v>
      </c>
      <c r="C285" s="283">
        <v>0</v>
      </c>
      <c r="D285" s="283">
        <v>0</v>
      </c>
      <c r="E285" s="283">
        <v>0</v>
      </c>
      <c r="F285" s="283">
        <v>0</v>
      </c>
      <c r="G285" s="283">
        <v>0</v>
      </c>
      <c r="H285" s="283">
        <v>0</v>
      </c>
      <c r="I285" s="283">
        <v>0</v>
      </c>
      <c r="J285" s="283">
        <v>0</v>
      </c>
      <c r="K285" s="283">
        <v>0</v>
      </c>
      <c r="L285" s="283">
        <v>-29888403.899999999</v>
      </c>
      <c r="M285" s="283">
        <v>-29652226.280000001</v>
      </c>
      <c r="N285" s="283">
        <v>0</v>
      </c>
      <c r="O285" s="283">
        <v>0</v>
      </c>
      <c r="P285" s="283">
        <v>0</v>
      </c>
      <c r="Q285" s="283">
        <v>0</v>
      </c>
      <c r="R285" s="283">
        <v>0</v>
      </c>
      <c r="S285" s="283">
        <v>-15798287.466</v>
      </c>
      <c r="T285" s="283">
        <v>-15648031.947000001</v>
      </c>
      <c r="U285" s="283">
        <v>0</v>
      </c>
      <c r="V285" s="283">
        <v>-964625.4</v>
      </c>
      <c r="W285" s="283">
        <v>0</v>
      </c>
      <c r="X285" s="283">
        <v>-972013.49699999997</v>
      </c>
      <c r="AZ285" s="220"/>
    </row>
    <row r="286" spans="1:52" hidden="1">
      <c r="A286" s="283" t="s">
        <v>1059</v>
      </c>
      <c r="B286" s="283">
        <v>113021.08</v>
      </c>
      <c r="C286" s="283">
        <v>0</v>
      </c>
      <c r="D286" s="283">
        <v>0</v>
      </c>
      <c r="E286" s="283">
        <v>0</v>
      </c>
      <c r="F286" s="283">
        <v>0</v>
      </c>
      <c r="G286" s="283">
        <v>0</v>
      </c>
      <c r="H286" s="283">
        <v>0</v>
      </c>
      <c r="I286" s="283">
        <v>0</v>
      </c>
      <c r="J286" s="283">
        <v>0</v>
      </c>
      <c r="K286" s="283">
        <v>0</v>
      </c>
      <c r="L286" s="283">
        <v>0</v>
      </c>
      <c r="M286" s="283">
        <v>28984700.699999999</v>
      </c>
      <c r="N286" s="283">
        <v>0</v>
      </c>
      <c r="O286" s="283">
        <v>0</v>
      </c>
      <c r="P286" s="283">
        <v>0</v>
      </c>
      <c r="Q286" s="283">
        <v>0</v>
      </c>
      <c r="R286" s="283">
        <v>0</v>
      </c>
      <c r="S286" s="283">
        <v>0</v>
      </c>
      <c r="T286" s="283">
        <v>0</v>
      </c>
      <c r="U286" s="283">
        <v>0</v>
      </c>
      <c r="V286" s="283">
        <v>0</v>
      </c>
      <c r="W286" s="283">
        <v>0</v>
      </c>
      <c r="X286" s="283">
        <v>0</v>
      </c>
      <c r="AZ286" s="220"/>
    </row>
    <row r="287" spans="1:52" hidden="1">
      <c r="A287" s="283" t="s">
        <v>193</v>
      </c>
      <c r="B287" s="283">
        <v>0</v>
      </c>
      <c r="C287" s="283">
        <v>9952897.5240000002</v>
      </c>
      <c r="D287" s="283">
        <v>9901144.8300000001</v>
      </c>
      <c r="E287" s="283">
        <v>8103820.7000000002</v>
      </c>
      <c r="F287" s="283">
        <v>0</v>
      </c>
      <c r="G287" s="283">
        <v>99971.19</v>
      </c>
      <c r="H287" s="283">
        <v>101776.414</v>
      </c>
      <c r="I287" s="283">
        <v>101776.414</v>
      </c>
      <c r="J287" s="283">
        <v>0</v>
      </c>
      <c r="K287" s="283">
        <v>3055733.91</v>
      </c>
      <c r="L287" s="283">
        <v>32328863.469999999</v>
      </c>
      <c r="M287" s="283">
        <v>3055733.91</v>
      </c>
      <c r="N287" s="283">
        <v>0</v>
      </c>
      <c r="O287" s="283">
        <v>0</v>
      </c>
      <c r="P287" s="283">
        <v>51865.25</v>
      </c>
      <c r="Q287" s="283">
        <v>92811.501000000004</v>
      </c>
      <c r="R287" s="283">
        <v>87352</v>
      </c>
      <c r="S287" s="283">
        <v>117379.25</v>
      </c>
      <c r="T287" s="283">
        <v>235528.375</v>
      </c>
      <c r="U287" s="283">
        <v>18346174.140000001</v>
      </c>
      <c r="V287" s="283">
        <v>152625.83300000001</v>
      </c>
      <c r="W287" s="283">
        <v>195227.83300000001</v>
      </c>
      <c r="X287" s="283">
        <v>225049.23300000001</v>
      </c>
      <c r="AZ287" s="220"/>
    </row>
    <row r="288" spans="1:52" hidden="1">
      <c r="A288" s="283" t="s">
        <v>1297</v>
      </c>
      <c r="B288" s="283">
        <v>0</v>
      </c>
      <c r="C288" s="283">
        <v>0</v>
      </c>
      <c r="D288" s="283">
        <v>0</v>
      </c>
      <c r="E288" s="283">
        <v>0</v>
      </c>
      <c r="F288" s="283">
        <v>-330081.40000000002</v>
      </c>
      <c r="G288" s="283">
        <v>-330081.40000000002</v>
      </c>
      <c r="H288" s="283">
        <v>-330081.40000000002</v>
      </c>
      <c r="I288" s="283">
        <v>-330081.40000000002</v>
      </c>
      <c r="J288" s="283">
        <v>0</v>
      </c>
      <c r="K288" s="283">
        <v>0</v>
      </c>
      <c r="L288" s="283">
        <v>0</v>
      </c>
      <c r="M288" s="283">
        <v>0</v>
      </c>
      <c r="N288" s="283">
        <v>0</v>
      </c>
      <c r="O288" s="283">
        <v>0</v>
      </c>
      <c r="P288" s="283">
        <v>0</v>
      </c>
      <c r="Q288" s="283">
        <v>0</v>
      </c>
      <c r="R288" s="283">
        <v>0</v>
      </c>
      <c r="S288" s="283">
        <v>0</v>
      </c>
      <c r="T288" s="283">
        <v>-20500</v>
      </c>
      <c r="U288" s="283">
        <v>-1187603.325</v>
      </c>
      <c r="V288" s="283">
        <v>0</v>
      </c>
      <c r="W288" s="283">
        <v>0</v>
      </c>
      <c r="X288" s="283">
        <v>0</v>
      </c>
      <c r="AZ288" s="220"/>
    </row>
    <row r="289" spans="1:52" hidden="1">
      <c r="A289" s="283" t="s">
        <v>1298</v>
      </c>
      <c r="B289" s="283">
        <v>0</v>
      </c>
      <c r="C289" s="283">
        <v>0</v>
      </c>
      <c r="D289" s="283">
        <v>0</v>
      </c>
      <c r="E289" s="283">
        <v>0</v>
      </c>
      <c r="F289" s="283">
        <v>0</v>
      </c>
      <c r="G289" s="283">
        <v>0</v>
      </c>
      <c r="H289" s="283">
        <v>0</v>
      </c>
      <c r="I289" s="283">
        <v>32562.5</v>
      </c>
      <c r="J289" s="283">
        <v>0</v>
      </c>
      <c r="K289" s="283">
        <v>0</v>
      </c>
      <c r="L289" s="283">
        <v>1775847.43</v>
      </c>
      <c r="M289" s="283">
        <v>3788793.63</v>
      </c>
      <c r="N289" s="283">
        <v>0</v>
      </c>
      <c r="O289" s="283">
        <v>0</v>
      </c>
      <c r="P289" s="283">
        <v>0</v>
      </c>
      <c r="Q289" s="283">
        <v>0</v>
      </c>
      <c r="R289" s="283">
        <v>0</v>
      </c>
      <c r="S289" s="283">
        <v>0</v>
      </c>
      <c r="T289" s="283">
        <v>0</v>
      </c>
      <c r="U289" s="283">
        <v>0</v>
      </c>
      <c r="V289" s="283">
        <v>0</v>
      </c>
      <c r="W289" s="283">
        <v>0</v>
      </c>
      <c r="X289" s="283">
        <v>0</v>
      </c>
      <c r="AZ289" s="220"/>
    </row>
    <row r="290" spans="1:52" hidden="1">
      <c r="A290" s="283" t="s">
        <v>194</v>
      </c>
      <c r="B290" s="283">
        <v>0</v>
      </c>
      <c r="C290" s="283">
        <v>-20295275.43</v>
      </c>
      <c r="D290" s="283">
        <v>-43332000.710000001</v>
      </c>
      <c r="E290" s="283">
        <v>-43811002.170000002</v>
      </c>
      <c r="F290" s="283">
        <v>0</v>
      </c>
      <c r="G290" s="283">
        <v>-22107023.140000001</v>
      </c>
      <c r="H290" s="283">
        <v>-44373600.042999998</v>
      </c>
      <c r="I290" s="283">
        <v>-44589910.655809999</v>
      </c>
      <c r="J290" s="283">
        <v>0</v>
      </c>
      <c r="K290" s="283">
        <v>-42670264.259999998</v>
      </c>
      <c r="L290" s="283">
        <v>-73319836.810000002</v>
      </c>
      <c r="M290" s="283">
        <v>-73833852.040000007</v>
      </c>
      <c r="N290" s="283">
        <v>0</v>
      </c>
      <c r="O290" s="283">
        <v>-52128951.932999998</v>
      </c>
      <c r="P290" s="283">
        <v>-61353865.873000003</v>
      </c>
      <c r="Q290" s="283">
        <v>-85035352.790999994</v>
      </c>
      <c r="R290" s="283">
        <v>-2524.0540000000001</v>
      </c>
      <c r="S290" s="283">
        <v>-48429303.322999999</v>
      </c>
      <c r="T290" s="283">
        <v>-55192908.880999997</v>
      </c>
      <c r="U290" s="283">
        <v>-81350824.834999993</v>
      </c>
      <c r="V290" s="283">
        <v>-585105.62199999997</v>
      </c>
      <c r="W290" s="283">
        <v>-42687163.262000002</v>
      </c>
      <c r="X290" s="283">
        <v>-45550327.170000002</v>
      </c>
      <c r="AZ290" s="220"/>
    </row>
    <row r="291" spans="1:52" hidden="1">
      <c r="A291" s="283" t="s">
        <v>195</v>
      </c>
      <c r="B291" s="283">
        <v>-7835128.1500000004</v>
      </c>
      <c r="C291" s="283">
        <v>-16924134.147</v>
      </c>
      <c r="D291" s="283">
        <v>-25337901.609999999</v>
      </c>
      <c r="E291" s="283">
        <v>-35302560.189999998</v>
      </c>
      <c r="F291" s="283">
        <v>-7074001.29</v>
      </c>
      <c r="G291" s="283">
        <v>-16129284.17</v>
      </c>
      <c r="H291" s="283">
        <v>-23238254.282000002</v>
      </c>
      <c r="I291" s="283">
        <v>-32618015.201000001</v>
      </c>
      <c r="J291" s="283">
        <v>-6889091.0800000001</v>
      </c>
      <c r="K291" s="283">
        <v>-15209715.939999999</v>
      </c>
      <c r="L291" s="283">
        <v>-23237333.5</v>
      </c>
      <c r="M291" s="283">
        <v>-30892735.02</v>
      </c>
      <c r="N291" s="283">
        <v>-6825459.6220000004</v>
      </c>
      <c r="O291" s="283">
        <v>-14034836.217</v>
      </c>
      <c r="P291" s="283">
        <v>-20191366.276000001</v>
      </c>
      <c r="Q291" s="283">
        <v>-28147863.087000001</v>
      </c>
      <c r="R291" s="283">
        <v>-5988662.8090000004</v>
      </c>
      <c r="S291" s="283">
        <v>-14188444.296</v>
      </c>
      <c r="T291" s="283">
        <v>-20452665.153000001</v>
      </c>
      <c r="U291" s="283">
        <v>-25462319.324999999</v>
      </c>
      <c r="V291" s="283">
        <v>-7256731.1540000001</v>
      </c>
      <c r="W291" s="283">
        <v>-13479327.85</v>
      </c>
      <c r="X291" s="283">
        <v>-18761594.451000001</v>
      </c>
      <c r="AZ291" s="220"/>
    </row>
    <row r="292" spans="1:52" hidden="1">
      <c r="A292" s="283" t="s">
        <v>181</v>
      </c>
      <c r="B292" s="283">
        <v>0</v>
      </c>
      <c r="C292" s="283">
        <v>0</v>
      </c>
      <c r="D292" s="283">
        <v>0</v>
      </c>
      <c r="E292" s="283">
        <v>0</v>
      </c>
      <c r="F292" s="283">
        <v>0</v>
      </c>
      <c r="G292" s="283">
        <v>0</v>
      </c>
      <c r="H292" s="283">
        <v>5486151.9560000002</v>
      </c>
      <c r="I292" s="283">
        <v>5491166.4890000001</v>
      </c>
      <c r="J292" s="283">
        <v>77062.5</v>
      </c>
      <c r="K292" s="283">
        <v>-1091566.55</v>
      </c>
      <c r="L292" s="283">
        <v>-653483.6</v>
      </c>
      <c r="M292" s="283">
        <v>300904.09999999998</v>
      </c>
      <c r="N292" s="283">
        <v>-13089736.725</v>
      </c>
      <c r="O292" s="283">
        <v>-12508952.852</v>
      </c>
      <c r="P292" s="283">
        <v>-9201728.102</v>
      </c>
      <c r="Q292" s="283">
        <v>-9201728.102</v>
      </c>
      <c r="R292" s="283">
        <v>0</v>
      </c>
      <c r="S292" s="283">
        <v>-34723377.575999998</v>
      </c>
      <c r="T292" s="283">
        <v>-34723377.575999998</v>
      </c>
      <c r="U292" s="283">
        <v>-71553206.149000004</v>
      </c>
      <c r="V292" s="283">
        <v>0</v>
      </c>
      <c r="W292" s="283">
        <v>-1472739.294</v>
      </c>
      <c r="X292" s="283">
        <v>-435352.57199999999</v>
      </c>
      <c r="AZ292" s="220"/>
    </row>
    <row r="293" spans="1:52" hidden="1">
      <c r="A293" s="283" t="s">
        <v>196</v>
      </c>
      <c r="B293" s="283">
        <v>-26963783.190000001</v>
      </c>
      <c r="C293" s="283">
        <v>-72527536.879999995</v>
      </c>
      <c r="D293" s="283">
        <v>-121557966.43000001</v>
      </c>
      <c r="E293" s="283">
        <v>-163813330.80000001</v>
      </c>
      <c r="F293" s="283">
        <v>-8007581.0800000001</v>
      </c>
      <c r="G293" s="283">
        <v>-59296641.299999997</v>
      </c>
      <c r="H293" s="283">
        <v>-102796418.55599999</v>
      </c>
      <c r="I293" s="283">
        <v>-116203407.80080999</v>
      </c>
      <c r="J293" s="283">
        <v>-19784394.039999999</v>
      </c>
      <c r="K293" s="283">
        <v>-74181562.239999995</v>
      </c>
      <c r="L293" s="283">
        <v>-112769409.18000001</v>
      </c>
      <c r="M293" s="283">
        <v>-162497889.59</v>
      </c>
      <c r="N293" s="283">
        <v>-24604046.182999998</v>
      </c>
      <c r="O293" s="283">
        <v>-100957406.23999999</v>
      </c>
      <c r="P293" s="283">
        <v>-88885261.938999996</v>
      </c>
      <c r="Q293" s="283">
        <v>-111467552.632</v>
      </c>
      <c r="R293" s="283">
        <v>57080052.568000004</v>
      </c>
      <c r="S293" s="283">
        <v>-60621552.280000001</v>
      </c>
      <c r="T293" s="283">
        <v>-48431237.686999999</v>
      </c>
      <c r="U293" s="283">
        <v>-70225665.494000003</v>
      </c>
      <c r="V293" s="283">
        <v>-27056372.427000001</v>
      </c>
      <c r="W293" s="283">
        <v>-5885335.8880000003</v>
      </c>
      <c r="X293" s="283">
        <v>36950169.486000001</v>
      </c>
      <c r="AZ293" s="220"/>
    </row>
    <row r="294" spans="1:52" hidden="1">
      <c r="A294" s="283"/>
      <c r="B294" s="283"/>
      <c r="C294" s="283"/>
      <c r="D294" s="283"/>
      <c r="E294" s="283"/>
      <c r="F294" s="283"/>
      <c r="G294" s="283"/>
      <c r="H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AZ294" s="220"/>
    </row>
    <row r="295" spans="1:52" hidden="1">
      <c r="A295" s="283" t="s">
        <v>197</v>
      </c>
      <c r="B295" s="283"/>
      <c r="C295" s="283"/>
      <c r="D295" s="283"/>
      <c r="E295" s="283"/>
      <c r="F295" s="283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AZ295" s="220"/>
    </row>
    <row r="296" spans="1:52" hidden="1">
      <c r="A296" s="283" t="s">
        <v>181</v>
      </c>
      <c r="B296" s="283">
        <v>150066.14000000001</v>
      </c>
      <c r="C296" s="283">
        <v>-47218.582000000002</v>
      </c>
      <c r="D296" s="283">
        <v>0</v>
      </c>
      <c r="E296" s="283">
        <v>227481.52</v>
      </c>
      <c r="F296" s="283">
        <v>0</v>
      </c>
      <c r="G296" s="283">
        <v>0</v>
      </c>
      <c r="H296" s="283">
        <v>-249971.554</v>
      </c>
      <c r="I296" s="283">
        <v>0</v>
      </c>
      <c r="J296" s="283">
        <v>0</v>
      </c>
      <c r="K296" s="283">
        <v>0</v>
      </c>
      <c r="L296" s="283">
        <v>0</v>
      </c>
      <c r="M296" s="283">
        <v>0</v>
      </c>
      <c r="N296" s="283">
        <v>0</v>
      </c>
      <c r="O296" s="283">
        <v>0</v>
      </c>
      <c r="P296" s="283">
        <v>0</v>
      </c>
      <c r="Q296" s="283">
        <v>0</v>
      </c>
      <c r="R296" s="283">
        <v>0</v>
      </c>
      <c r="S296" s="283">
        <v>0</v>
      </c>
      <c r="T296" s="283">
        <v>0</v>
      </c>
      <c r="U296" s="283">
        <v>0</v>
      </c>
      <c r="V296" s="283">
        <v>0</v>
      </c>
      <c r="W296" s="283">
        <v>0</v>
      </c>
      <c r="X296" s="283">
        <v>0</v>
      </c>
    </row>
    <row r="297" spans="1:52" hidden="1">
      <c r="A297" s="283" t="s">
        <v>198</v>
      </c>
      <c r="B297" s="283">
        <v>-10100698.720000001</v>
      </c>
      <c r="C297" s="283">
        <v>-59562701.361040004</v>
      </c>
      <c r="D297" s="283">
        <v>-76505537.079999998</v>
      </c>
      <c r="E297" s="283">
        <v>-3344219.4</v>
      </c>
      <c r="F297" s="283">
        <v>5518994.6399999997</v>
      </c>
      <c r="G297" s="283">
        <v>-36119294.909999996</v>
      </c>
      <c r="H297" s="283">
        <v>-54864613.167999998</v>
      </c>
      <c r="I297" s="283">
        <v>-24682564.438809998</v>
      </c>
      <c r="J297" s="283">
        <v>-13757615.789999999</v>
      </c>
      <c r="K297" s="283">
        <v>4218269.03</v>
      </c>
      <c r="L297" s="283">
        <v>-9654470.1899999995</v>
      </c>
      <c r="M297" s="283">
        <v>-36922620.009999998</v>
      </c>
      <c r="N297" s="283">
        <v>97845512.755999997</v>
      </c>
      <c r="O297" s="283">
        <v>44349882.340999998</v>
      </c>
      <c r="P297" s="283">
        <v>110515286.126</v>
      </c>
      <c r="Q297" s="283">
        <v>122185461.347</v>
      </c>
      <c r="R297" s="283">
        <v>49866617.082000002</v>
      </c>
      <c r="S297" s="283">
        <v>-3986993.3309999998</v>
      </c>
      <c r="T297" s="283">
        <v>-26101347.048</v>
      </c>
      <c r="U297" s="283">
        <v>6663506.9620000003</v>
      </c>
      <c r="V297" s="283">
        <v>-35031281.076399997</v>
      </c>
      <c r="W297" s="283">
        <v>-37338840.023999996</v>
      </c>
      <c r="X297" s="283">
        <v>5545900.176</v>
      </c>
    </row>
    <row r="298" spans="1:52" hidden="1">
      <c r="A298" s="283" t="s">
        <v>1239</v>
      </c>
      <c r="B298" s="283">
        <v>-1625189.6</v>
      </c>
      <c r="C298" s="283">
        <v>-151520.32999999999</v>
      </c>
      <c r="D298" s="283">
        <v>8066111.29</v>
      </c>
      <c r="E298" s="283">
        <v>-761517.08</v>
      </c>
      <c r="F298" s="283">
        <v>-2364.52</v>
      </c>
      <c r="G298" s="283">
        <v>-166994.47</v>
      </c>
      <c r="H298" s="283">
        <v>-665856.87399999995</v>
      </c>
      <c r="I298" s="283">
        <v>-447884.67599999998</v>
      </c>
      <c r="J298" s="283">
        <v>-724287.98</v>
      </c>
      <c r="K298" s="283">
        <v>-1247036.1200000001</v>
      </c>
      <c r="L298" s="283">
        <v>-494912.03</v>
      </c>
      <c r="M298" s="283">
        <v>-750262.21</v>
      </c>
      <c r="N298" s="283">
        <v>138452.402</v>
      </c>
      <c r="O298" s="283">
        <v>1659272.659</v>
      </c>
      <c r="P298" s="283">
        <v>159384.101</v>
      </c>
      <c r="Q298" s="283">
        <v>636628.64599999995</v>
      </c>
      <c r="R298" s="283">
        <v>-7867.3130000000001</v>
      </c>
      <c r="S298" s="283">
        <v>-2242365.048</v>
      </c>
      <c r="T298" s="283">
        <v>-1779418.172</v>
      </c>
      <c r="U298" s="283">
        <v>-3075298.5060000001</v>
      </c>
      <c r="V298" s="283">
        <v>3859780.665</v>
      </c>
      <c r="W298" s="283">
        <v>2230387.858</v>
      </c>
      <c r="X298" s="283">
        <v>3201723.6009999998</v>
      </c>
      <c r="AZ298" s="220"/>
    </row>
    <row r="299" spans="1:52" hidden="1">
      <c r="A299" s="283" t="s">
        <v>1209</v>
      </c>
      <c r="B299" s="283">
        <v>2494187.64</v>
      </c>
      <c r="C299" s="283">
        <v>-1833154.298</v>
      </c>
      <c r="D299" s="283">
        <v>3905362.72</v>
      </c>
      <c r="E299" s="283">
        <v>9871691.6400000006</v>
      </c>
      <c r="F299" s="283">
        <v>4338556.04</v>
      </c>
      <c r="G299" s="283">
        <v>-4905317.25</v>
      </c>
      <c r="H299" s="283">
        <v>981407.34499999997</v>
      </c>
      <c r="I299" s="283">
        <v>718913.45299999998</v>
      </c>
      <c r="J299" s="283">
        <v>-3449876.6</v>
      </c>
      <c r="K299" s="283">
        <v>-4065293.05</v>
      </c>
      <c r="L299" s="283">
        <v>-9963916.1799999997</v>
      </c>
      <c r="M299" s="283">
        <v>-11704505.26</v>
      </c>
      <c r="N299" s="283">
        <v>465983.37599999999</v>
      </c>
      <c r="O299" s="283">
        <v>107325.25</v>
      </c>
      <c r="P299" s="283">
        <v>654217.28300000005</v>
      </c>
      <c r="Q299" s="283">
        <v>3173208.7250000001</v>
      </c>
      <c r="R299" s="283">
        <v>-1880086.26</v>
      </c>
      <c r="S299" s="283">
        <v>-3892798.855</v>
      </c>
      <c r="T299" s="283">
        <v>-895050.97199999995</v>
      </c>
      <c r="U299" s="283">
        <v>-3230072.8760000002</v>
      </c>
      <c r="V299" s="283">
        <v>-7025954.898</v>
      </c>
      <c r="W299" s="283">
        <v>423873.23</v>
      </c>
      <c r="X299" s="283">
        <v>6870373.3909999998</v>
      </c>
      <c r="AZ299" s="220"/>
    </row>
    <row r="300" spans="1:52" hidden="1">
      <c r="A300" s="283" t="s">
        <v>199</v>
      </c>
      <c r="B300" s="283">
        <v>234211991.63999999</v>
      </c>
      <c r="C300" s="283">
        <v>234211991.64300001</v>
      </c>
      <c r="D300" s="283">
        <v>234211991.63999999</v>
      </c>
      <c r="E300" s="283">
        <v>234211991.63999999</v>
      </c>
      <c r="F300" s="283">
        <v>239977946.78999999</v>
      </c>
      <c r="G300" s="283">
        <v>239977946.78999999</v>
      </c>
      <c r="H300" s="283">
        <v>239977946.794</v>
      </c>
      <c r="I300" s="283">
        <v>239977946.794</v>
      </c>
      <c r="J300" s="283">
        <v>215566411.13</v>
      </c>
      <c r="K300" s="283">
        <v>215566411.13</v>
      </c>
      <c r="L300" s="283">
        <v>215566411.13</v>
      </c>
      <c r="M300" s="283">
        <v>215566411.13</v>
      </c>
      <c r="N300" s="283">
        <v>166189023.655</v>
      </c>
      <c r="O300" s="283">
        <v>166189023.655</v>
      </c>
      <c r="P300" s="283">
        <v>166189023.655</v>
      </c>
      <c r="Q300" s="283">
        <v>166189023.655</v>
      </c>
      <c r="R300" s="283">
        <v>292184322.37300003</v>
      </c>
      <c r="S300" s="283">
        <v>292184322.37300003</v>
      </c>
      <c r="T300" s="283">
        <v>292184322.37300003</v>
      </c>
      <c r="U300" s="283">
        <v>292184322.37300003</v>
      </c>
      <c r="V300" s="283">
        <v>292542457.95300001</v>
      </c>
      <c r="W300" s="283">
        <v>292542457.95300001</v>
      </c>
      <c r="X300" s="283">
        <v>292542457.95300001</v>
      </c>
      <c r="AZ300" s="220"/>
    </row>
    <row r="301" spans="1:52" hidden="1">
      <c r="A301" s="283" t="s">
        <v>200</v>
      </c>
      <c r="B301" s="283">
        <v>224980290.97</v>
      </c>
      <c r="C301" s="283">
        <v>172664615.65395999</v>
      </c>
      <c r="D301" s="283">
        <v>169677928.56999999</v>
      </c>
      <c r="E301" s="283">
        <v>239977946.78999999</v>
      </c>
      <c r="F301" s="283">
        <v>249833132.94999999</v>
      </c>
      <c r="G301" s="283">
        <v>198786340.16999999</v>
      </c>
      <c r="H301" s="283">
        <v>185428884.097</v>
      </c>
      <c r="I301" s="283">
        <v>215566411.13218999</v>
      </c>
      <c r="J301" s="283">
        <v>197634630.75999999</v>
      </c>
      <c r="K301" s="283">
        <v>214472350.99000001</v>
      </c>
      <c r="L301" s="283">
        <v>195453112.74000001</v>
      </c>
      <c r="M301" s="283">
        <v>166189023.66</v>
      </c>
      <c r="N301" s="283">
        <v>264638972.18900001</v>
      </c>
      <c r="O301" s="283">
        <v>212305503.905</v>
      </c>
      <c r="P301" s="283">
        <v>277517911.16500002</v>
      </c>
      <c r="Q301" s="283">
        <v>292184322.37300003</v>
      </c>
      <c r="R301" s="283">
        <v>340162985.88200003</v>
      </c>
      <c r="S301" s="283">
        <v>282062165.139</v>
      </c>
      <c r="T301" s="283">
        <v>263408506.18099999</v>
      </c>
      <c r="U301" s="283">
        <v>292542457.95300001</v>
      </c>
      <c r="V301" s="283">
        <v>254345002.64359999</v>
      </c>
      <c r="W301" s="283">
        <v>257857879.01699999</v>
      </c>
      <c r="X301" s="283">
        <v>308160455.12099999</v>
      </c>
      <c r="AZ301" s="220"/>
    </row>
    <row r="302" spans="1:52" hidden="1">
      <c r="A302" s="139" t="s">
        <v>196</v>
      </c>
      <c r="B302" s="139">
        <v>-329444</v>
      </c>
      <c r="C302" s="139">
        <v>-729688</v>
      </c>
      <c r="D302" s="139">
        <v>1132373</v>
      </c>
      <c r="E302" s="139">
        <v>3026909</v>
      </c>
      <c r="F302" s="139">
        <v>-435906</v>
      </c>
      <c r="G302" s="139">
        <v>1431625</v>
      </c>
      <c r="H302" s="139">
        <v>1538667</v>
      </c>
      <c r="I302" s="139">
        <v>2239237</v>
      </c>
      <c r="J302" s="139">
        <v>-65130</v>
      </c>
      <c r="K302" s="139">
        <v>52945</v>
      </c>
      <c r="L302" s="139">
        <v>-229369</v>
      </c>
      <c r="M302" s="139">
        <v>519718</v>
      </c>
      <c r="N302" s="139">
        <v>641980</v>
      </c>
      <c r="O302" s="139">
        <v>1220772</v>
      </c>
      <c r="P302" s="139">
        <v>5186560</v>
      </c>
      <c r="Q302" s="139">
        <v>4745697.17</v>
      </c>
      <c r="R302" s="139">
        <v>448418</v>
      </c>
      <c r="S302" s="139">
        <v>283314</v>
      </c>
      <c r="T302" s="139">
        <v>-372158</v>
      </c>
      <c r="U302" s="139">
        <v>-1725362.4410000001</v>
      </c>
      <c r="V302" s="139">
        <v>-325959</v>
      </c>
      <c r="W302" s="139">
        <v>-13615</v>
      </c>
      <c r="X302" s="139">
        <v>-1475246</v>
      </c>
      <c r="AZ302" s="220"/>
    </row>
    <row r="303" spans="1:52" hidden="1">
      <c r="AZ303" s="220"/>
    </row>
    <row r="304" spans="1:52" hidden="1">
      <c r="A304" s="139" t="s">
        <v>197</v>
      </c>
      <c r="AZ304" s="220"/>
    </row>
    <row r="305" spans="1:52" hidden="1">
      <c r="A305" s="139" t="s">
        <v>198</v>
      </c>
      <c r="B305" s="139">
        <v>504609</v>
      </c>
      <c r="C305" s="139">
        <v>-171735</v>
      </c>
      <c r="D305" s="139">
        <v>168113</v>
      </c>
      <c r="E305" s="139">
        <v>1381345</v>
      </c>
      <c r="F305" s="139">
        <v>-456636</v>
      </c>
      <c r="G305" s="139">
        <v>-455758</v>
      </c>
      <c r="H305" s="139">
        <v>-886331</v>
      </c>
      <c r="I305" s="139">
        <v>-672791</v>
      </c>
      <c r="J305" s="139">
        <v>-153491</v>
      </c>
      <c r="K305" s="139">
        <v>-634399</v>
      </c>
      <c r="L305" s="139">
        <v>-1203771</v>
      </c>
      <c r="M305" s="139">
        <v>-962990</v>
      </c>
      <c r="N305" s="139">
        <v>-10353</v>
      </c>
      <c r="O305" s="139">
        <v>149458</v>
      </c>
      <c r="P305" s="139">
        <v>-794</v>
      </c>
      <c r="Q305" s="139">
        <v>64946.879999999997</v>
      </c>
      <c r="R305" s="139">
        <v>42726</v>
      </c>
      <c r="S305" s="139">
        <v>792778</v>
      </c>
      <c r="T305" s="139">
        <v>2212457</v>
      </c>
      <c r="U305" s="139">
        <v>2058207.2919999999</v>
      </c>
      <c r="V305" s="139">
        <v>-1148227</v>
      </c>
      <c r="W305" s="139">
        <v>-846550</v>
      </c>
      <c r="X305" s="139">
        <v>-629052</v>
      </c>
      <c r="AZ305" s="220"/>
    </row>
    <row r="306" spans="1:52" hidden="1">
      <c r="A306" s="139" t="s">
        <v>1209</v>
      </c>
      <c r="B306" s="139">
        <v>0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39">
        <v>0</v>
      </c>
      <c r="I306" s="139">
        <v>0</v>
      </c>
      <c r="J306" s="139">
        <v>0</v>
      </c>
      <c r="K306" s="139">
        <v>0</v>
      </c>
      <c r="L306" s="139">
        <v>0</v>
      </c>
      <c r="M306" s="139">
        <v>0</v>
      </c>
      <c r="N306" s="139">
        <v>0</v>
      </c>
      <c r="O306" s="139">
        <v>0</v>
      </c>
      <c r="P306" s="139">
        <v>-2883</v>
      </c>
      <c r="Q306" s="139">
        <v>-3453.12</v>
      </c>
      <c r="R306" s="139">
        <v>-3478</v>
      </c>
      <c r="S306" s="139">
        <v>-5132</v>
      </c>
      <c r="T306" s="139">
        <v>-3339</v>
      </c>
      <c r="U306" s="139">
        <v>2369.6889999999999</v>
      </c>
      <c r="V306" s="139">
        <v>-71</v>
      </c>
      <c r="W306" s="139">
        <v>1035</v>
      </c>
      <c r="X306" s="139">
        <v>1208</v>
      </c>
      <c r="AZ306" s="220"/>
    </row>
    <row r="307" spans="1:52" hidden="1">
      <c r="A307" s="139" t="s">
        <v>199</v>
      </c>
      <c r="B307" s="139">
        <v>1026000</v>
      </c>
      <c r="C307" s="139">
        <v>1026001</v>
      </c>
      <c r="D307" s="139">
        <v>1026000</v>
      </c>
      <c r="E307" s="139">
        <v>1026001</v>
      </c>
      <c r="F307" s="139">
        <v>2407346</v>
      </c>
      <c r="G307" s="139">
        <v>2407346</v>
      </c>
      <c r="H307" s="139">
        <v>2407346</v>
      </c>
      <c r="I307" s="139">
        <v>2407346</v>
      </c>
      <c r="J307" s="139">
        <v>1734555</v>
      </c>
      <c r="K307" s="139">
        <v>1734555</v>
      </c>
      <c r="L307" s="139">
        <v>1734555</v>
      </c>
      <c r="M307" s="139">
        <v>1734555</v>
      </c>
      <c r="N307" s="139">
        <v>771564</v>
      </c>
      <c r="O307" s="139">
        <v>771564</v>
      </c>
      <c r="P307" s="139">
        <v>771564</v>
      </c>
      <c r="Q307" s="139">
        <v>771564.29</v>
      </c>
      <c r="R307" s="139">
        <v>833058</v>
      </c>
      <c r="S307" s="139">
        <v>833058</v>
      </c>
      <c r="T307" s="139">
        <v>833058</v>
      </c>
      <c r="U307" s="139">
        <v>833058.05900000001</v>
      </c>
      <c r="V307" s="139">
        <v>2893635</v>
      </c>
      <c r="W307" s="139">
        <v>2893635</v>
      </c>
      <c r="X307" s="139">
        <v>2893635</v>
      </c>
      <c r="AZ307" s="220"/>
    </row>
    <row r="308" spans="1:52" hidden="1">
      <c r="A308" s="139" t="s">
        <v>200</v>
      </c>
      <c r="B308" s="139">
        <v>1530609</v>
      </c>
      <c r="C308" s="139">
        <v>854266</v>
      </c>
      <c r="D308" s="139">
        <v>1194113</v>
      </c>
      <c r="E308" s="139">
        <v>2407346</v>
      </c>
      <c r="F308" s="139">
        <v>1950710</v>
      </c>
      <c r="G308" s="139">
        <v>1951588</v>
      </c>
      <c r="H308" s="139">
        <v>1521015</v>
      </c>
      <c r="I308" s="139">
        <v>1734555</v>
      </c>
      <c r="J308" s="139">
        <v>1581064</v>
      </c>
      <c r="K308" s="139">
        <v>1100156</v>
      </c>
      <c r="L308" s="139">
        <v>530784</v>
      </c>
      <c r="M308" s="139">
        <v>771564</v>
      </c>
      <c r="N308" s="139">
        <v>761211</v>
      </c>
      <c r="O308" s="139">
        <v>921022</v>
      </c>
      <c r="P308" s="139">
        <v>767887</v>
      </c>
      <c r="Q308" s="139">
        <v>833058.06</v>
      </c>
      <c r="R308" s="139">
        <v>872306</v>
      </c>
      <c r="S308" s="139">
        <v>1620704</v>
      </c>
      <c r="T308" s="139">
        <v>3042176</v>
      </c>
      <c r="U308" s="139">
        <v>2893635.04</v>
      </c>
      <c r="V308" s="139">
        <v>1745337</v>
      </c>
      <c r="W308" s="139">
        <v>2048120</v>
      </c>
      <c r="X308" s="139">
        <v>2265791</v>
      </c>
      <c r="AZ308" s="220"/>
    </row>
    <row r="309" spans="1:52" hidden="1"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  <c r="AJ309" s="220"/>
      <c r="AK309" s="220"/>
      <c r="AL309" s="220"/>
      <c r="AM309" s="220"/>
      <c r="AN309" s="220"/>
      <c r="AO309" s="220"/>
      <c r="AP309" s="220"/>
      <c r="AQ309" s="220"/>
      <c r="AR309" s="220"/>
      <c r="AS309" s="220"/>
      <c r="AT309" s="220"/>
      <c r="AU309" s="220"/>
      <c r="AV309" s="220"/>
      <c r="AW309" s="220"/>
      <c r="AX309" s="220"/>
      <c r="AY309" s="220"/>
      <c r="AZ309" s="220"/>
    </row>
    <row r="310" spans="1:52" hidden="1"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</row>
    <row r="311" spans="1:52" hidden="1"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</row>
    <row r="312" spans="1:52" hidden="1"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</row>
    <row r="313" spans="1:52" hidden="1"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</row>
    <row r="314" spans="1:52" hidden="1"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0"/>
    </row>
    <row r="315" spans="1:52" hidden="1"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</row>
    <row r="316" spans="1:52" hidden="1"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  <c r="AZ316" s="220"/>
    </row>
    <row r="317" spans="1:52" hidden="1"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  <c r="AJ317" s="220"/>
      <c r="AK317" s="220"/>
      <c r="AL317" s="220"/>
      <c r="AM317" s="220"/>
      <c r="AN317" s="220"/>
      <c r="AO317" s="220"/>
      <c r="AP317" s="220"/>
      <c r="AQ317" s="220"/>
      <c r="AR317" s="220"/>
      <c r="AS317" s="220"/>
      <c r="AT317" s="220"/>
      <c r="AU317" s="220"/>
      <c r="AV317" s="220"/>
      <c r="AW317" s="220"/>
      <c r="AX317" s="220"/>
      <c r="AY317" s="220"/>
      <c r="AZ317" s="220"/>
    </row>
    <row r="318" spans="1:52" hidden="1"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  <c r="AZ318" s="220"/>
    </row>
    <row r="319" spans="1:52" hidden="1"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  <c r="AZ319" s="220"/>
    </row>
    <row r="320" spans="1:52" hidden="1"/>
    <row r="321" spans="1:16" hidden="1"/>
    <row r="322" spans="1:16" hidden="1"/>
    <row r="323" spans="1:16" hidden="1"/>
    <row r="324" spans="1:16" s="224" customFormat="1">
      <c r="B324" s="8">
        <v>2008</v>
      </c>
      <c r="C324" s="8">
        <v>2009</v>
      </c>
      <c r="D324" s="8">
        <v>2010</v>
      </c>
      <c r="E324" s="8">
        <v>2011</v>
      </c>
      <c r="F324" s="8">
        <v>2012</v>
      </c>
      <c r="G324" s="8">
        <v>2013</v>
      </c>
      <c r="H324" s="8">
        <v>2014</v>
      </c>
      <c r="I324" s="8">
        <v>2015</v>
      </c>
      <c r="J324" s="8">
        <v>2016</v>
      </c>
      <c r="K324" s="8">
        <v>2017</v>
      </c>
      <c r="L324" s="8">
        <v>2018</v>
      </c>
      <c r="M324" s="8">
        <v>2019</v>
      </c>
      <c r="N324" s="8">
        <v>2020</v>
      </c>
      <c r="O324" s="7"/>
      <c r="P324" s="8"/>
    </row>
    <row r="325" spans="1:16">
      <c r="A325" s="225"/>
      <c r="B325" s="287" t="s">
        <v>201</v>
      </c>
      <c r="C325" s="288"/>
      <c r="D325" s="288"/>
      <c r="E325" s="288"/>
      <c r="F325" s="288"/>
      <c r="G325" s="288"/>
      <c r="H325" s="288"/>
      <c r="I325" s="288"/>
      <c r="J325" s="288"/>
      <c r="K325" s="288"/>
      <c r="L325" s="288"/>
      <c r="M325" s="288"/>
      <c r="N325" s="289"/>
      <c r="O325" s="9"/>
      <c r="P325" s="3"/>
    </row>
    <row r="326" spans="1:16">
      <c r="B326" s="290" t="s">
        <v>29</v>
      </c>
      <c r="C326" s="291"/>
      <c r="D326" s="291"/>
      <c r="E326" s="291"/>
      <c r="F326" s="291"/>
      <c r="G326" s="291"/>
      <c r="H326" s="291"/>
      <c r="I326" s="291"/>
      <c r="J326" s="291"/>
      <c r="K326" s="291"/>
      <c r="L326" s="291"/>
      <c r="M326" s="291"/>
      <c r="N326" s="292"/>
      <c r="O326" s="9"/>
      <c r="P326" s="3"/>
    </row>
    <row r="327" spans="1:16">
      <c r="B327" s="10" t="str">
        <f t="shared" ref="B327:N330" si="5">IFERROR(VLOOKUP($B$326,$4:$126,MATCH($P327&amp;"/"&amp;B$324,$2:$2,0),FALSE),"")</f>
        <v/>
      </c>
      <c r="C327" s="10" t="str">
        <f t="shared" si="5"/>
        <v/>
      </c>
      <c r="D327" s="10" t="str">
        <f t="shared" si="5"/>
        <v/>
      </c>
      <c r="E327" s="10" t="str">
        <f t="shared" si="5"/>
        <v/>
      </c>
      <c r="F327" s="10" t="str">
        <f t="shared" si="5"/>
        <v/>
      </c>
      <c r="G327" s="10" t="str">
        <f t="shared" si="5"/>
        <v/>
      </c>
      <c r="H327" s="10" t="str">
        <f t="shared" si="5"/>
        <v/>
      </c>
      <c r="I327" s="10">
        <f t="shared" si="5"/>
        <v>224980290.97</v>
      </c>
      <c r="J327" s="10">
        <f t="shared" si="5"/>
        <v>249833132.94999999</v>
      </c>
      <c r="K327" s="10">
        <f t="shared" si="5"/>
        <v>197634630.75999999</v>
      </c>
      <c r="L327" s="10">
        <f t="shared" si="5"/>
        <v>264638972.18900001</v>
      </c>
      <c r="M327" s="10">
        <f t="shared" si="5"/>
        <v>340162985.88200003</v>
      </c>
      <c r="N327" s="11">
        <f t="shared" si="5"/>
        <v>254345002.64399999</v>
      </c>
      <c r="O327" s="9"/>
      <c r="P327" s="12" t="s">
        <v>202</v>
      </c>
    </row>
    <row r="328" spans="1:16">
      <c r="B328" s="10" t="str">
        <f t="shared" si="5"/>
        <v/>
      </c>
      <c r="C328" s="10" t="str">
        <f t="shared" si="5"/>
        <v/>
      </c>
      <c r="D328" s="10" t="str">
        <f t="shared" si="5"/>
        <v/>
      </c>
      <c r="E328" s="10" t="str">
        <f t="shared" si="5"/>
        <v/>
      </c>
      <c r="F328" s="10" t="str">
        <f t="shared" si="5"/>
        <v/>
      </c>
      <c r="G328" s="10" t="str">
        <f t="shared" si="5"/>
        <v/>
      </c>
      <c r="H328" s="10" t="str">
        <f t="shared" si="5"/>
        <v/>
      </c>
      <c r="I328" s="10">
        <f t="shared" si="5"/>
        <v>172664615.65400001</v>
      </c>
      <c r="J328" s="10">
        <f t="shared" si="5"/>
        <v>198786340.16999999</v>
      </c>
      <c r="K328" s="10">
        <f t="shared" si="5"/>
        <v>214472350.99000001</v>
      </c>
      <c r="L328" s="10">
        <f t="shared" si="5"/>
        <v>212305503.905</v>
      </c>
      <c r="M328" s="10">
        <f t="shared" si="5"/>
        <v>282062165.139</v>
      </c>
      <c r="N328" s="11">
        <f t="shared" si="5"/>
        <v>257857879.01699999</v>
      </c>
      <c r="O328" s="9"/>
      <c r="P328" s="12" t="s">
        <v>203</v>
      </c>
    </row>
    <row r="329" spans="1:16">
      <c r="B329" s="10" t="str">
        <f t="shared" si="5"/>
        <v/>
      </c>
      <c r="C329" s="10" t="str">
        <f t="shared" si="5"/>
        <v/>
      </c>
      <c r="D329" s="10" t="str">
        <f t="shared" si="5"/>
        <v/>
      </c>
      <c r="E329" s="10" t="str">
        <f t="shared" si="5"/>
        <v/>
      </c>
      <c r="F329" s="10" t="str">
        <f t="shared" si="5"/>
        <v/>
      </c>
      <c r="G329" s="10" t="str">
        <f t="shared" si="5"/>
        <v/>
      </c>
      <c r="H329" s="10" t="str">
        <f t="shared" si="5"/>
        <v/>
      </c>
      <c r="I329" s="10">
        <f t="shared" si="5"/>
        <v>169677928.56999999</v>
      </c>
      <c r="J329" s="10">
        <f t="shared" si="5"/>
        <v>185428884.097</v>
      </c>
      <c r="K329" s="10">
        <f t="shared" si="5"/>
        <v>195453112.74000001</v>
      </c>
      <c r="L329" s="10">
        <f t="shared" si="5"/>
        <v>277517911.16500002</v>
      </c>
      <c r="M329" s="10">
        <f t="shared" si="5"/>
        <v>263408506.18099999</v>
      </c>
      <c r="N329" s="11">
        <f t="shared" si="5"/>
        <v>308160455.12099999</v>
      </c>
      <c r="O329" s="9"/>
      <c r="P329" s="12" t="s">
        <v>204</v>
      </c>
    </row>
    <row r="330" spans="1:16">
      <c r="B330" s="10" t="str">
        <f t="shared" si="5"/>
        <v/>
      </c>
      <c r="C330" s="10" t="str">
        <f t="shared" si="5"/>
        <v/>
      </c>
      <c r="D330" s="10" t="str">
        <f t="shared" si="5"/>
        <v/>
      </c>
      <c r="E330" s="10" t="str">
        <f t="shared" si="5"/>
        <v/>
      </c>
      <c r="F330" s="10" t="str">
        <f t="shared" si="5"/>
        <v/>
      </c>
      <c r="G330" s="10" t="str">
        <f t="shared" si="5"/>
        <v/>
      </c>
      <c r="H330" s="10" t="str">
        <f t="shared" si="5"/>
        <v/>
      </c>
      <c r="I330" s="10">
        <f t="shared" si="5"/>
        <v>239977946.78999999</v>
      </c>
      <c r="J330" s="10">
        <f t="shared" si="5"/>
        <v>215566411.132</v>
      </c>
      <c r="K330" s="10">
        <f t="shared" si="5"/>
        <v>166189023.66</v>
      </c>
      <c r="L330" s="10">
        <f t="shared" si="5"/>
        <v>292184322.37300003</v>
      </c>
      <c r="M330" s="10">
        <f t="shared" si="5"/>
        <v>292542457.95300001</v>
      </c>
      <c r="N330" s="11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308160455.12099999</v>
      </c>
      <c r="O330" s="9"/>
      <c r="P330" s="12" t="s">
        <v>205</v>
      </c>
    </row>
    <row r="331" spans="1:16">
      <c r="B331" s="13" t="e">
        <f t="shared" ref="B331:N331" si="6">+B330/B$378</f>
        <v>#VALUE!</v>
      </c>
      <c r="C331" s="13" t="e">
        <f t="shared" si="6"/>
        <v>#VALUE!</v>
      </c>
      <c r="D331" s="13" t="e">
        <f t="shared" si="6"/>
        <v>#VALUE!</v>
      </c>
      <c r="E331" s="13" t="e">
        <f t="shared" si="6"/>
        <v>#VALUE!</v>
      </c>
      <c r="F331" s="13" t="e">
        <f t="shared" si="6"/>
        <v>#VALUE!</v>
      </c>
      <c r="G331" s="13" t="e">
        <f t="shared" si="6"/>
        <v>#VALUE!</v>
      </c>
      <c r="H331" s="13" t="e">
        <f t="shared" si="6"/>
        <v>#VALUE!</v>
      </c>
      <c r="I331" s="13">
        <f t="shared" si="6"/>
        <v>0.1103856337614975</v>
      </c>
      <c r="J331" s="13">
        <f t="shared" si="6"/>
        <v>9.6565609259009366E-2</v>
      </c>
      <c r="K331" s="13">
        <f t="shared" si="6"/>
        <v>7.4446969365342786E-2</v>
      </c>
      <c r="L331" s="13">
        <f t="shared" si="6"/>
        <v>0.12404428908699178</v>
      </c>
      <c r="M331" s="13">
        <f t="shared" si="6"/>
        <v>0.11774992086097372</v>
      </c>
      <c r="N331" s="13">
        <f t="shared" si="6"/>
        <v>0.1204048118700486</v>
      </c>
      <c r="O331" s="9">
        <f>RATE(M$324-I$324,,-I331,M331)</f>
        <v>1.6276813317666585E-2</v>
      </c>
      <c r="P331" s="14" t="s">
        <v>206</v>
      </c>
    </row>
    <row r="332" spans="1:16">
      <c r="B332" s="284" t="s">
        <v>30</v>
      </c>
      <c r="C332" s="285"/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6"/>
      <c r="O332" s="9"/>
      <c r="P332" s="3"/>
    </row>
    <row r="333" spans="1:16">
      <c r="B333" s="11" t="str">
        <f t="shared" ref="B333:N336" si="7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11" t="str">
        <f t="shared" si="7"/>
        <v>0</v>
      </c>
      <c r="D333" s="11" t="str">
        <f t="shared" si="7"/>
        <v>0</v>
      </c>
      <c r="E333" s="11" t="str">
        <f t="shared" si="7"/>
        <v>0</v>
      </c>
      <c r="F333" s="11" t="str">
        <f t="shared" si="7"/>
        <v>0</v>
      </c>
      <c r="G333" s="11" t="str">
        <f t="shared" si="7"/>
        <v>0</v>
      </c>
      <c r="H333" s="11" t="str">
        <f t="shared" si="7"/>
        <v>0</v>
      </c>
      <c r="I333" s="11">
        <f t="shared" si="7"/>
        <v>126591652.03</v>
      </c>
      <c r="J333" s="11">
        <f t="shared" si="7"/>
        <v>136228418.25999999</v>
      </c>
      <c r="K333" s="11">
        <f t="shared" si="7"/>
        <v>207011846.38999999</v>
      </c>
      <c r="L333" s="11">
        <f t="shared" si="7"/>
        <v>160300024.74599999</v>
      </c>
      <c r="M333" s="11">
        <f t="shared" si="7"/>
        <v>110604269.54099999</v>
      </c>
      <c r="N333" s="11">
        <f t="shared" si="7"/>
        <v>73586985.483999997</v>
      </c>
      <c r="O333" s="9"/>
      <c r="P333" s="12" t="s">
        <v>202</v>
      </c>
    </row>
    <row r="334" spans="1:16">
      <c r="B334" s="11" t="str">
        <f t="shared" si="7"/>
        <v>0</v>
      </c>
      <c r="C334" s="11" t="str">
        <f t="shared" si="7"/>
        <v>0</v>
      </c>
      <c r="D334" s="11" t="str">
        <f t="shared" si="7"/>
        <v>0</v>
      </c>
      <c r="E334" s="11" t="str">
        <f t="shared" si="7"/>
        <v>0</v>
      </c>
      <c r="F334" s="11" t="str">
        <f t="shared" si="7"/>
        <v>0</v>
      </c>
      <c r="G334" s="11" t="str">
        <f t="shared" si="7"/>
        <v>0</v>
      </c>
      <c r="H334" s="11" t="str">
        <f t="shared" si="7"/>
        <v>0</v>
      </c>
      <c r="I334" s="11">
        <f t="shared" si="7"/>
        <v>134574987.28799999</v>
      </c>
      <c r="J334" s="11">
        <f t="shared" si="7"/>
        <v>157246044.09</v>
      </c>
      <c r="K334" s="11">
        <f t="shared" si="7"/>
        <v>165995860.56999999</v>
      </c>
      <c r="L334" s="11">
        <f t="shared" si="7"/>
        <v>146414228.79499999</v>
      </c>
      <c r="M334" s="11">
        <f t="shared" si="7"/>
        <v>70399100.369000003</v>
      </c>
      <c r="N334" s="11">
        <f t="shared" si="7"/>
        <v>97372912.660999998</v>
      </c>
      <c r="O334" s="9"/>
      <c r="P334" s="12" t="s">
        <v>203</v>
      </c>
    </row>
    <row r="335" spans="1:16">
      <c r="B335" s="11" t="str">
        <f t="shared" si="7"/>
        <v>0</v>
      </c>
      <c r="C335" s="11" t="str">
        <f t="shared" si="7"/>
        <v>0</v>
      </c>
      <c r="D335" s="11" t="str">
        <f t="shared" si="7"/>
        <v>0</v>
      </c>
      <c r="E335" s="11" t="str">
        <f t="shared" si="7"/>
        <v>0</v>
      </c>
      <c r="F335" s="11" t="str">
        <f t="shared" si="7"/>
        <v>0</v>
      </c>
      <c r="G335" s="11" t="str">
        <f t="shared" si="7"/>
        <v>0</v>
      </c>
      <c r="H335" s="11" t="str">
        <f t="shared" si="7"/>
        <v>0</v>
      </c>
      <c r="I335" s="11">
        <f t="shared" si="7"/>
        <v>143067233.87</v>
      </c>
      <c r="J335" s="11">
        <f t="shared" si="7"/>
        <v>159771940.102</v>
      </c>
      <c r="K335" s="11">
        <f t="shared" si="7"/>
        <v>181999010.65000001</v>
      </c>
      <c r="L335" s="11">
        <f t="shared" si="7"/>
        <v>126916582.83</v>
      </c>
      <c r="M335" s="11">
        <f t="shared" si="7"/>
        <v>61568100.512000002</v>
      </c>
      <c r="N335" s="11">
        <f t="shared" si="7"/>
        <v>114039677.412</v>
      </c>
      <c r="O335" s="9"/>
      <c r="P335" s="12" t="s">
        <v>204</v>
      </c>
    </row>
    <row r="336" spans="1:16">
      <c r="B336" s="11" t="str">
        <f t="shared" si="7"/>
        <v>0</v>
      </c>
      <c r="C336" s="11" t="str">
        <f t="shared" si="7"/>
        <v>0</v>
      </c>
      <c r="D336" s="11" t="str">
        <f t="shared" si="7"/>
        <v>0</v>
      </c>
      <c r="E336" s="11" t="str">
        <f t="shared" si="7"/>
        <v>0</v>
      </c>
      <c r="F336" s="11" t="str">
        <f t="shared" si="7"/>
        <v>0</v>
      </c>
      <c r="G336" s="11" t="str">
        <f t="shared" si="7"/>
        <v>0</v>
      </c>
      <c r="H336" s="11" t="str">
        <f t="shared" si="7"/>
        <v>0</v>
      </c>
      <c r="I336" s="11">
        <f t="shared" si="7"/>
        <v>106747408.09</v>
      </c>
      <c r="J336" s="11">
        <f t="shared" si="7"/>
        <v>176813625.89899999</v>
      </c>
      <c r="K336" s="11">
        <f t="shared" si="7"/>
        <v>229651255.28</v>
      </c>
      <c r="L336" s="11">
        <f t="shared" si="7"/>
        <v>142420735.56799999</v>
      </c>
      <c r="M336" s="11">
        <f t="shared" si="7"/>
        <v>38263305.589000002</v>
      </c>
      <c r="N336" s="11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114039677.412</v>
      </c>
      <c r="O336" s="9"/>
      <c r="P336" s="12" t="s">
        <v>205</v>
      </c>
    </row>
    <row r="337" spans="1:16">
      <c r="B337" s="13" t="e">
        <f t="shared" ref="B337:N337" si="8">+B336/B$378</f>
        <v>#VALUE!</v>
      </c>
      <c r="C337" s="13" t="e">
        <f t="shared" si="8"/>
        <v>#VALUE!</v>
      </c>
      <c r="D337" s="13" t="e">
        <f t="shared" si="8"/>
        <v>#VALUE!</v>
      </c>
      <c r="E337" s="13" t="e">
        <f t="shared" si="8"/>
        <v>#VALUE!</v>
      </c>
      <c r="F337" s="13" t="e">
        <f t="shared" si="8"/>
        <v>#VALUE!</v>
      </c>
      <c r="G337" s="13" t="e">
        <f t="shared" si="8"/>
        <v>#VALUE!</v>
      </c>
      <c r="H337" s="13" t="e">
        <f t="shared" si="8"/>
        <v>#VALUE!</v>
      </c>
      <c r="I337" s="13">
        <f t="shared" si="8"/>
        <v>4.9101929789920493E-2</v>
      </c>
      <c r="J337" s="13">
        <f t="shared" si="8"/>
        <v>7.9205825344359063E-2</v>
      </c>
      <c r="K337" s="13">
        <f t="shared" si="8"/>
        <v>0.10287586743105531</v>
      </c>
      <c r="L337" s="13">
        <f t="shared" si="8"/>
        <v>6.0463473027228765E-2</v>
      </c>
      <c r="M337" s="13">
        <f t="shared" si="8"/>
        <v>1.5401187357589849E-2</v>
      </c>
      <c r="N337" s="13">
        <f t="shared" si="8"/>
        <v>4.4557715554779435E-2</v>
      </c>
      <c r="O337" s="9">
        <f>RATE(M$324-I$324,,-I337,M337)</f>
        <v>-0.25163423690157288</v>
      </c>
      <c r="P337" s="14" t="s">
        <v>206</v>
      </c>
    </row>
    <row r="338" spans="1:16">
      <c r="B338" s="284" t="s">
        <v>31</v>
      </c>
      <c r="C338" s="285"/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6"/>
      <c r="O338" s="9"/>
      <c r="P338" s="3"/>
    </row>
    <row r="339" spans="1:16">
      <c r="B339" s="11" t="str">
        <f t="shared" ref="B339:N342" si="9">IFERROR(VLOOKUP($B$338,$4:$126,MATCH($P339&amp;"/"&amp;B$324,$2:$2,0),FALSE),"")</f>
        <v/>
      </c>
      <c r="C339" s="11" t="str">
        <f t="shared" si="9"/>
        <v/>
      </c>
      <c r="D339" s="11" t="str">
        <f t="shared" si="9"/>
        <v/>
      </c>
      <c r="E339" s="11" t="str">
        <f t="shared" si="9"/>
        <v/>
      </c>
      <c r="F339" s="11" t="str">
        <f t="shared" si="9"/>
        <v/>
      </c>
      <c r="G339" s="11" t="str">
        <f t="shared" si="9"/>
        <v/>
      </c>
      <c r="H339" s="11" t="str">
        <f t="shared" si="9"/>
        <v/>
      </c>
      <c r="I339" s="11">
        <f t="shared" si="9"/>
        <v>161798937.63</v>
      </c>
      <c r="J339" s="11">
        <f t="shared" si="9"/>
        <v>112146054.09999999</v>
      </c>
      <c r="K339" s="11">
        <f t="shared" si="9"/>
        <v>150293048.88999999</v>
      </c>
      <c r="L339" s="11">
        <f t="shared" si="9"/>
        <v>155640371.896</v>
      </c>
      <c r="M339" s="11">
        <f t="shared" si="9"/>
        <v>184859129.74200001</v>
      </c>
      <c r="N339" s="11">
        <f t="shared" si="9"/>
        <v>115765360.616</v>
      </c>
      <c r="O339" s="9"/>
      <c r="P339" s="12" t="s">
        <v>202</v>
      </c>
    </row>
    <row r="340" spans="1:16">
      <c r="B340" s="11" t="str">
        <f t="shared" si="9"/>
        <v/>
      </c>
      <c r="C340" s="11" t="str">
        <f t="shared" si="9"/>
        <v/>
      </c>
      <c r="D340" s="11" t="str">
        <f t="shared" si="9"/>
        <v/>
      </c>
      <c r="E340" s="11" t="str">
        <f t="shared" si="9"/>
        <v/>
      </c>
      <c r="F340" s="11" t="str">
        <f t="shared" si="9"/>
        <v/>
      </c>
      <c r="G340" s="11" t="str">
        <f t="shared" si="9"/>
        <v/>
      </c>
      <c r="H340" s="11" t="str">
        <f t="shared" si="9"/>
        <v/>
      </c>
      <c r="I340" s="11">
        <f t="shared" si="9"/>
        <v>164798784.611</v>
      </c>
      <c r="J340" s="11">
        <f t="shared" si="9"/>
        <v>124632183.3</v>
      </c>
      <c r="K340" s="11">
        <f t="shared" si="9"/>
        <v>130653919.44</v>
      </c>
      <c r="L340" s="11">
        <f t="shared" si="9"/>
        <v>192192611.09099999</v>
      </c>
      <c r="M340" s="11">
        <f t="shared" si="9"/>
        <v>172050366.567</v>
      </c>
      <c r="N340" s="11">
        <f t="shared" si="9"/>
        <v>102039320.461</v>
      </c>
      <c r="O340" s="9"/>
      <c r="P340" s="12" t="s">
        <v>203</v>
      </c>
    </row>
    <row r="341" spans="1:16">
      <c r="B341" s="11" t="str">
        <f t="shared" si="9"/>
        <v/>
      </c>
      <c r="C341" s="11" t="str">
        <f t="shared" si="9"/>
        <v/>
      </c>
      <c r="D341" s="11" t="str">
        <f t="shared" si="9"/>
        <v/>
      </c>
      <c r="E341" s="11" t="str">
        <f t="shared" si="9"/>
        <v/>
      </c>
      <c r="F341" s="11" t="str">
        <f t="shared" si="9"/>
        <v/>
      </c>
      <c r="G341" s="11" t="str">
        <f t="shared" si="9"/>
        <v/>
      </c>
      <c r="H341" s="11" t="str">
        <f t="shared" si="9"/>
        <v/>
      </c>
      <c r="I341" s="11">
        <f t="shared" si="9"/>
        <v>148148974.94</v>
      </c>
      <c r="J341" s="11">
        <f t="shared" si="9"/>
        <v>117324003.69</v>
      </c>
      <c r="K341" s="11">
        <f t="shared" si="9"/>
        <v>151943392.31999999</v>
      </c>
      <c r="L341" s="11">
        <f t="shared" si="9"/>
        <v>194258322.07800001</v>
      </c>
      <c r="M341" s="11">
        <f t="shared" si="9"/>
        <v>155819853.43700001</v>
      </c>
      <c r="N341" s="11">
        <f t="shared" si="9"/>
        <v>108460740.492</v>
      </c>
      <c r="O341" s="9"/>
      <c r="P341" s="12" t="s">
        <v>204</v>
      </c>
    </row>
    <row r="342" spans="1:16">
      <c r="B342" s="11" t="str">
        <f t="shared" si="9"/>
        <v/>
      </c>
      <c r="C342" s="11" t="str">
        <f t="shared" si="9"/>
        <v/>
      </c>
      <c r="D342" s="11" t="str">
        <f t="shared" si="9"/>
        <v/>
      </c>
      <c r="E342" s="11" t="str">
        <f t="shared" si="9"/>
        <v/>
      </c>
      <c r="F342" s="11" t="str">
        <f t="shared" si="9"/>
        <v/>
      </c>
      <c r="G342" s="11" t="str">
        <f t="shared" si="9"/>
        <v/>
      </c>
      <c r="H342" s="11" t="str">
        <f t="shared" si="9"/>
        <v/>
      </c>
      <c r="I342" s="11">
        <f t="shared" si="9"/>
        <v>141978782.80000001</v>
      </c>
      <c r="J342" s="11">
        <f t="shared" si="9"/>
        <v>143191055.315</v>
      </c>
      <c r="K342" s="11">
        <f t="shared" si="9"/>
        <v>174916243.69</v>
      </c>
      <c r="L342" s="11">
        <f t="shared" si="9"/>
        <v>174604696.553</v>
      </c>
      <c r="M342" s="11">
        <f t="shared" si="9"/>
        <v>167641021.24900001</v>
      </c>
      <c r="N342" s="11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108460740.492</v>
      </c>
      <c r="O342" s="9">
        <f>RATE(M$324-I$324,,-I342,M342)</f>
        <v>4.2411544150213712E-2</v>
      </c>
      <c r="P342" s="12" t="s">
        <v>205</v>
      </c>
    </row>
    <row r="343" spans="1:16">
      <c r="B343" s="13" t="e">
        <f t="shared" ref="B343:N343" si="10">+B342/B$378</f>
        <v>#VALUE!</v>
      </c>
      <c r="C343" s="13" t="e">
        <f t="shared" si="10"/>
        <v>#VALUE!</v>
      </c>
      <c r="D343" s="13" t="e">
        <f t="shared" si="10"/>
        <v>#VALUE!</v>
      </c>
      <c r="E343" s="13" t="e">
        <f t="shared" si="10"/>
        <v>#VALUE!</v>
      </c>
      <c r="F343" s="13" t="e">
        <f t="shared" si="10"/>
        <v>#VALUE!</v>
      </c>
      <c r="G343" s="13" t="e">
        <f t="shared" si="10"/>
        <v>#VALUE!</v>
      </c>
      <c r="H343" s="13" t="e">
        <f t="shared" si="10"/>
        <v>#VALUE!</v>
      </c>
      <c r="I343" s="13">
        <f t="shared" si="10"/>
        <v>6.5307742355920018E-2</v>
      </c>
      <c r="J343" s="13">
        <f t="shared" si="10"/>
        <v>6.4144183800816976E-2</v>
      </c>
      <c r="K343" s="13">
        <f t="shared" si="10"/>
        <v>7.8356463915038463E-2</v>
      </c>
      <c r="L343" s="13">
        <f t="shared" si="10"/>
        <v>7.4126891132500511E-2</v>
      </c>
      <c r="M343" s="13">
        <f t="shared" si="10"/>
        <v>6.747641734894412E-2</v>
      </c>
      <c r="N343" s="13">
        <f t="shared" si="10"/>
        <v>4.2377906824864003E-2</v>
      </c>
      <c r="O343" s="9">
        <f>RATE(M$324-I$324,,-I343,M343)</f>
        <v>8.2003322955814389E-3</v>
      </c>
      <c r="P343" s="14" t="s">
        <v>206</v>
      </c>
    </row>
    <row r="344" spans="1:16">
      <c r="B344" s="284" t="s">
        <v>35</v>
      </c>
      <c r="C344" s="285"/>
      <c r="D344" s="285"/>
      <c r="E344" s="285"/>
      <c r="F344" s="285"/>
      <c r="G344" s="285"/>
      <c r="H344" s="285"/>
      <c r="I344" s="285"/>
      <c r="J344" s="285"/>
      <c r="K344" s="285"/>
      <c r="L344" s="285"/>
      <c r="M344" s="285"/>
      <c r="N344" s="286"/>
      <c r="O344" s="9"/>
      <c r="P344" s="3"/>
    </row>
    <row r="345" spans="1:16">
      <c r="B345" s="11" t="str">
        <f t="shared" ref="B345:N348" si="11">IFERROR(VLOOKUP($B$344,$4:$126,MATCH($P345&amp;"/"&amp;B$324,$2:$2,0),FALSE),"")</f>
        <v/>
      </c>
      <c r="C345" s="11" t="str">
        <f t="shared" si="11"/>
        <v/>
      </c>
      <c r="D345" s="11" t="str">
        <f t="shared" si="11"/>
        <v/>
      </c>
      <c r="E345" s="11" t="str">
        <f t="shared" si="11"/>
        <v/>
      </c>
      <c r="F345" s="11" t="str">
        <f t="shared" si="11"/>
        <v/>
      </c>
      <c r="G345" s="11" t="str">
        <f t="shared" si="11"/>
        <v/>
      </c>
      <c r="H345" s="11" t="str">
        <f t="shared" si="11"/>
        <v/>
      </c>
      <c r="I345" s="11">
        <f t="shared" si="11"/>
        <v>109692940.98999999</v>
      </c>
      <c r="J345" s="11">
        <f t="shared" si="11"/>
        <v>90108812.980000004</v>
      </c>
      <c r="K345" s="11">
        <f t="shared" si="11"/>
        <v>118154201.53</v>
      </c>
      <c r="L345" s="11">
        <f t="shared" si="11"/>
        <v>149786082.86000001</v>
      </c>
      <c r="M345" s="11">
        <f t="shared" si="11"/>
        <v>166932967.87799999</v>
      </c>
      <c r="N345" s="11">
        <f t="shared" si="11"/>
        <v>88125157.428000003</v>
      </c>
      <c r="O345" s="9"/>
      <c r="P345" s="12" t="s">
        <v>202</v>
      </c>
    </row>
    <row r="346" spans="1:16">
      <c r="B346" s="11" t="str">
        <f t="shared" si="11"/>
        <v/>
      </c>
      <c r="C346" s="11" t="str">
        <f t="shared" si="11"/>
        <v/>
      </c>
      <c r="D346" s="11" t="str">
        <f t="shared" si="11"/>
        <v/>
      </c>
      <c r="E346" s="11" t="str">
        <f t="shared" si="11"/>
        <v/>
      </c>
      <c r="F346" s="11" t="str">
        <f t="shared" si="11"/>
        <v/>
      </c>
      <c r="G346" s="11" t="str">
        <f t="shared" si="11"/>
        <v/>
      </c>
      <c r="H346" s="11" t="str">
        <f t="shared" si="11"/>
        <v/>
      </c>
      <c r="I346" s="11">
        <f t="shared" si="11"/>
        <v>123707295.094</v>
      </c>
      <c r="J346" s="11">
        <f t="shared" si="11"/>
        <v>99296858.390000001</v>
      </c>
      <c r="K346" s="11">
        <f t="shared" si="11"/>
        <v>106925499.84</v>
      </c>
      <c r="L346" s="11">
        <f t="shared" si="11"/>
        <v>142404266.678</v>
      </c>
      <c r="M346" s="11">
        <f t="shared" si="11"/>
        <v>162716707.97400001</v>
      </c>
      <c r="N346" s="11">
        <f t="shared" si="11"/>
        <v>113497232.08</v>
      </c>
      <c r="O346" s="9"/>
      <c r="P346" s="12" t="s">
        <v>203</v>
      </c>
    </row>
    <row r="347" spans="1:16">
      <c r="B347" s="11" t="str">
        <f t="shared" si="11"/>
        <v/>
      </c>
      <c r="C347" s="11" t="str">
        <f t="shared" si="11"/>
        <v/>
      </c>
      <c r="D347" s="11" t="str">
        <f t="shared" si="11"/>
        <v/>
      </c>
      <c r="E347" s="11" t="str">
        <f t="shared" si="11"/>
        <v/>
      </c>
      <c r="F347" s="11" t="str">
        <f t="shared" si="11"/>
        <v/>
      </c>
      <c r="G347" s="11" t="str">
        <f t="shared" si="11"/>
        <v/>
      </c>
      <c r="H347" s="11" t="str">
        <f t="shared" si="11"/>
        <v/>
      </c>
      <c r="I347" s="11">
        <f t="shared" si="11"/>
        <v>104749859.55</v>
      </c>
      <c r="J347" s="11">
        <f t="shared" si="11"/>
        <v>102658192.051</v>
      </c>
      <c r="K347" s="11">
        <f t="shared" si="11"/>
        <v>110669327.68000001</v>
      </c>
      <c r="L347" s="11">
        <f t="shared" si="11"/>
        <v>179123583.61899999</v>
      </c>
      <c r="M347" s="11">
        <f t="shared" si="11"/>
        <v>124744283.081</v>
      </c>
      <c r="N347" s="11">
        <f t="shared" si="11"/>
        <v>96082575.878000006</v>
      </c>
      <c r="O347" s="9"/>
      <c r="P347" s="12" t="s">
        <v>204</v>
      </c>
    </row>
    <row r="348" spans="1:16">
      <c r="B348" s="11" t="str">
        <f t="shared" si="11"/>
        <v/>
      </c>
      <c r="C348" s="11" t="str">
        <f t="shared" si="11"/>
        <v/>
      </c>
      <c r="D348" s="11" t="str">
        <f t="shared" si="11"/>
        <v/>
      </c>
      <c r="E348" s="11" t="str">
        <f t="shared" si="11"/>
        <v/>
      </c>
      <c r="F348" s="11" t="str">
        <f t="shared" si="11"/>
        <v/>
      </c>
      <c r="G348" s="11" t="str">
        <f t="shared" si="11"/>
        <v/>
      </c>
      <c r="H348" s="11" t="str">
        <f t="shared" si="11"/>
        <v/>
      </c>
      <c r="I348" s="11">
        <f t="shared" si="11"/>
        <v>84085258.829999998</v>
      </c>
      <c r="J348" s="11">
        <f t="shared" si="11"/>
        <v>116883543.40000001</v>
      </c>
      <c r="K348" s="11">
        <f t="shared" si="11"/>
        <v>121871798.70999999</v>
      </c>
      <c r="L348" s="11">
        <f t="shared" si="11"/>
        <v>154151462.993</v>
      </c>
      <c r="M348" s="11">
        <f t="shared" si="11"/>
        <v>152126106.18200001</v>
      </c>
      <c r="N348" s="11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96082575.878000006</v>
      </c>
      <c r="O348" s="9">
        <f>RATE(M$324-I$324,,-I348,M348)</f>
        <v>0.1597675976149229</v>
      </c>
      <c r="P348" s="12" t="s">
        <v>205</v>
      </c>
    </row>
    <row r="349" spans="1:16">
      <c r="B349" s="15" t="e">
        <f t="shared" ref="B349:N349" si="12">+B348/B$378</f>
        <v>#VALUE!</v>
      </c>
      <c r="C349" s="15" t="e">
        <f t="shared" si="12"/>
        <v>#VALUE!</v>
      </c>
      <c r="D349" s="15" t="e">
        <f t="shared" si="12"/>
        <v>#VALUE!</v>
      </c>
      <c r="E349" s="15" t="e">
        <f t="shared" si="12"/>
        <v>#VALUE!</v>
      </c>
      <c r="F349" s="15" t="e">
        <f t="shared" si="12"/>
        <v>#VALUE!</v>
      </c>
      <c r="G349" s="15" t="e">
        <f t="shared" si="12"/>
        <v>#VALUE!</v>
      </c>
      <c r="H349" s="15" t="e">
        <f t="shared" si="12"/>
        <v>#VALUE!</v>
      </c>
      <c r="I349" s="15">
        <f t="shared" si="12"/>
        <v>3.8677739809447699E-2</v>
      </c>
      <c r="J349" s="15">
        <f t="shared" si="12"/>
        <v>5.2359412217803367E-2</v>
      </c>
      <c r="K349" s="15">
        <f t="shared" si="12"/>
        <v>5.4594376122123922E-2</v>
      </c>
      <c r="L349" s="15">
        <f t="shared" si="12"/>
        <v>6.5443650375860765E-2</v>
      </c>
      <c r="M349" s="15">
        <f t="shared" si="12"/>
        <v>6.1231580158174745E-2</v>
      </c>
      <c r="N349" s="15">
        <f t="shared" si="12"/>
        <v>3.7541495932817665E-2</v>
      </c>
      <c r="O349" s="9">
        <f>RATE(M$324-I$324,,-I349,M349)</f>
        <v>0.12170484283438462</v>
      </c>
      <c r="P349" s="14" t="s">
        <v>206</v>
      </c>
    </row>
    <row r="350" spans="1:16">
      <c r="A350" s="225"/>
      <c r="B350" s="290" t="s">
        <v>40</v>
      </c>
      <c r="C350" s="291"/>
      <c r="D350" s="291"/>
      <c r="E350" s="291"/>
      <c r="F350" s="291"/>
      <c r="G350" s="291"/>
      <c r="H350" s="291"/>
      <c r="I350" s="291"/>
      <c r="J350" s="291"/>
      <c r="K350" s="291"/>
      <c r="L350" s="291"/>
      <c r="M350" s="291"/>
      <c r="N350" s="292"/>
      <c r="O350" s="9"/>
      <c r="P350" s="3"/>
    </row>
    <row r="351" spans="1:16">
      <c r="B351" s="11" t="str">
        <f t="shared" ref="B351:N354" si="13">IFERROR(VLOOKUP($B$350,$4:$126,MATCH($P351&amp;"/"&amp;B$324,$2:$2,0),FALSE),"")</f>
        <v/>
      </c>
      <c r="C351" s="11" t="str">
        <f t="shared" si="13"/>
        <v/>
      </c>
      <c r="D351" s="11" t="str">
        <f t="shared" si="13"/>
        <v/>
      </c>
      <c r="E351" s="11" t="str">
        <f t="shared" si="13"/>
        <v/>
      </c>
      <c r="F351" s="11" t="str">
        <f t="shared" si="13"/>
        <v/>
      </c>
      <c r="G351" s="11" t="str">
        <f t="shared" si="13"/>
        <v/>
      </c>
      <c r="H351" s="11" t="str">
        <f t="shared" si="13"/>
        <v/>
      </c>
      <c r="I351" s="11">
        <f t="shared" si="13"/>
        <v>701297118.70000005</v>
      </c>
      <c r="J351" s="11">
        <f t="shared" si="13"/>
        <v>685715508.58000004</v>
      </c>
      <c r="K351" s="11">
        <f t="shared" si="13"/>
        <v>756840566.72000003</v>
      </c>
      <c r="L351" s="11">
        <f t="shared" si="13"/>
        <v>799054390.16700006</v>
      </c>
      <c r="M351" s="11">
        <f t="shared" si="13"/>
        <v>890201534.74199998</v>
      </c>
      <c r="N351" s="11">
        <f t="shared" si="13"/>
        <v>647368040.81099999</v>
      </c>
      <c r="O351" s="9"/>
      <c r="P351" s="12" t="s">
        <v>202</v>
      </c>
    </row>
    <row r="352" spans="1:16">
      <c r="B352" s="11" t="str">
        <f t="shared" si="13"/>
        <v/>
      </c>
      <c r="C352" s="11" t="str">
        <f t="shared" si="13"/>
        <v/>
      </c>
      <c r="D352" s="11" t="str">
        <f t="shared" si="13"/>
        <v/>
      </c>
      <c r="E352" s="11" t="str">
        <f t="shared" si="13"/>
        <v/>
      </c>
      <c r="F352" s="11" t="str">
        <f t="shared" si="13"/>
        <v/>
      </c>
      <c r="G352" s="11" t="str">
        <f t="shared" si="13"/>
        <v/>
      </c>
      <c r="H352" s="11" t="str">
        <f t="shared" si="13"/>
        <v/>
      </c>
      <c r="I352" s="11">
        <f t="shared" si="13"/>
        <v>688263082.921</v>
      </c>
      <c r="J352" s="11">
        <f t="shared" si="13"/>
        <v>669338354.62</v>
      </c>
      <c r="K352" s="11">
        <f t="shared" si="13"/>
        <v>707084983.22000003</v>
      </c>
      <c r="L352" s="11">
        <f t="shared" si="13"/>
        <v>792977367.34800005</v>
      </c>
      <c r="M352" s="11">
        <f t="shared" si="13"/>
        <v>743477853.09300005</v>
      </c>
      <c r="N352" s="11">
        <f t="shared" si="13"/>
        <v>626275975.56099999</v>
      </c>
      <c r="O352" s="9"/>
      <c r="P352" s="12" t="s">
        <v>203</v>
      </c>
    </row>
    <row r="353" spans="1:16">
      <c r="B353" s="11" t="str">
        <f t="shared" si="13"/>
        <v/>
      </c>
      <c r="C353" s="11" t="str">
        <f t="shared" si="13"/>
        <v/>
      </c>
      <c r="D353" s="11" t="str">
        <f t="shared" si="13"/>
        <v/>
      </c>
      <c r="E353" s="11" t="str">
        <f t="shared" si="13"/>
        <v/>
      </c>
      <c r="F353" s="11" t="str">
        <f t="shared" si="13"/>
        <v/>
      </c>
      <c r="G353" s="11" t="str">
        <f t="shared" si="13"/>
        <v/>
      </c>
      <c r="H353" s="11" t="str">
        <f t="shared" si="13"/>
        <v/>
      </c>
      <c r="I353" s="11">
        <f t="shared" si="13"/>
        <v>671412620.54999995</v>
      </c>
      <c r="J353" s="11">
        <f t="shared" si="13"/>
        <v>645949765.41100001</v>
      </c>
      <c r="K353" s="11">
        <f t="shared" si="13"/>
        <v>727427872.65999997</v>
      </c>
      <c r="L353" s="11">
        <f t="shared" si="13"/>
        <v>856076838.39100003</v>
      </c>
      <c r="M353" s="11">
        <f t="shared" si="13"/>
        <v>699502765.75899994</v>
      </c>
      <c r="N353" s="11">
        <f t="shared" si="13"/>
        <v>720242659.90799999</v>
      </c>
      <c r="O353" s="9"/>
      <c r="P353" s="12" t="s">
        <v>204</v>
      </c>
    </row>
    <row r="354" spans="1:16">
      <c r="B354" s="11" t="str">
        <f t="shared" si="13"/>
        <v/>
      </c>
      <c r="C354" s="11" t="str">
        <f t="shared" si="13"/>
        <v/>
      </c>
      <c r="D354" s="11" t="str">
        <f t="shared" si="13"/>
        <v/>
      </c>
      <c r="E354" s="11" t="str">
        <f t="shared" si="13"/>
        <v/>
      </c>
      <c r="F354" s="11" t="str">
        <f t="shared" si="13"/>
        <v/>
      </c>
      <c r="G354" s="11" t="str">
        <f t="shared" si="13"/>
        <v/>
      </c>
      <c r="H354" s="11" t="str">
        <f t="shared" si="13"/>
        <v/>
      </c>
      <c r="I354" s="11">
        <f t="shared" si="13"/>
        <v>679702201.41999996</v>
      </c>
      <c r="J354" s="11">
        <f t="shared" si="13"/>
        <v>741490620.38600004</v>
      </c>
      <c r="K354" s="11">
        <f t="shared" si="13"/>
        <v>782170363.11000001</v>
      </c>
      <c r="L354" s="11">
        <f t="shared" si="13"/>
        <v>856963356.75199997</v>
      </c>
      <c r="M354" s="11">
        <f t="shared" si="13"/>
        <v>717098713.29900002</v>
      </c>
      <c r="N354" s="11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720242659.90799999</v>
      </c>
      <c r="O354" s="9">
        <f>RATE(M$324-I$324,,-I354,M354)</f>
        <v>1.3479729132679266E-2</v>
      </c>
      <c r="P354" s="12" t="s">
        <v>205</v>
      </c>
    </row>
    <row r="355" spans="1:16">
      <c r="B355" s="13" t="e">
        <f t="shared" ref="B355:N355" si="14">+B354/B$378</f>
        <v>#VALUE!</v>
      </c>
      <c r="C355" s="13" t="e">
        <f t="shared" si="14"/>
        <v>#VALUE!</v>
      </c>
      <c r="D355" s="13" t="e">
        <f t="shared" si="14"/>
        <v>#VALUE!</v>
      </c>
      <c r="E355" s="13" t="e">
        <f t="shared" si="14"/>
        <v>#VALUE!</v>
      </c>
      <c r="F355" s="13" t="e">
        <f t="shared" si="14"/>
        <v>#VALUE!</v>
      </c>
      <c r="G355" s="13" t="e">
        <f t="shared" si="14"/>
        <v>#VALUE!</v>
      </c>
      <c r="H355" s="13" t="e">
        <f t="shared" si="14"/>
        <v>#VALUE!</v>
      </c>
      <c r="I355" s="13">
        <f t="shared" si="14"/>
        <v>0.31265105513419716</v>
      </c>
      <c r="J355" s="13">
        <f t="shared" si="14"/>
        <v>0.3321597884448233</v>
      </c>
      <c r="K355" s="13">
        <f t="shared" si="14"/>
        <v>0.35038543327662997</v>
      </c>
      <c r="L355" s="13">
        <f t="shared" si="14"/>
        <v>0.36381627014949991</v>
      </c>
      <c r="M355" s="13">
        <f t="shared" si="14"/>
        <v>0.28863610886194585</v>
      </c>
      <c r="N355" s="13">
        <f t="shared" si="14"/>
        <v>0.28141405078388476</v>
      </c>
      <c r="O355" s="9">
        <f>RATE(M$324-I$324,,-I355,M355)</f>
        <v>-1.9781960954973647E-2</v>
      </c>
      <c r="P355" s="14" t="s">
        <v>206</v>
      </c>
    </row>
    <row r="356" spans="1:16">
      <c r="B356" s="290" t="s">
        <v>44</v>
      </c>
      <c r="C356" s="291"/>
      <c r="D356" s="291"/>
      <c r="E356" s="291"/>
      <c r="F356" s="291"/>
      <c r="G356" s="291"/>
      <c r="H356" s="291"/>
      <c r="I356" s="291"/>
      <c r="J356" s="291"/>
      <c r="K356" s="291"/>
      <c r="L356" s="291"/>
      <c r="M356" s="291"/>
      <c r="N356" s="292"/>
      <c r="O356" s="9"/>
      <c r="P356" s="3"/>
    </row>
    <row r="357" spans="1:16">
      <c r="B357" s="11" t="str">
        <f t="shared" ref="B357:N360" si="15">IFERROR(VLOOKUP($B$356,$4:$126,MATCH($P357&amp;"/"&amp;B$324,$2:$2,0),FALSE),"")</f>
        <v/>
      </c>
      <c r="C357" s="11" t="str">
        <f t="shared" si="15"/>
        <v/>
      </c>
      <c r="D357" s="11" t="str">
        <f t="shared" si="15"/>
        <v/>
      </c>
      <c r="E357" s="11" t="str">
        <f t="shared" si="15"/>
        <v/>
      </c>
      <c r="F357" s="11" t="str">
        <f t="shared" si="15"/>
        <v/>
      </c>
      <c r="G357" s="11" t="str">
        <f t="shared" si="15"/>
        <v/>
      </c>
      <c r="H357" s="11" t="str">
        <f t="shared" si="15"/>
        <v/>
      </c>
      <c r="I357" s="11">
        <f t="shared" si="15"/>
        <v>1104299166.0599999</v>
      </c>
      <c r="J357" s="11">
        <f t="shared" si="15"/>
        <v>1112093622.47</v>
      </c>
      <c r="K357" s="11">
        <f t="shared" si="15"/>
        <v>1101961697.8499999</v>
      </c>
      <c r="L357" s="11">
        <f t="shared" si="15"/>
        <v>1064818275.196</v>
      </c>
      <c r="M357" s="11">
        <f t="shared" si="15"/>
        <v>1183061085.2820001</v>
      </c>
      <c r="N357" s="11">
        <f t="shared" si="15"/>
        <v>1315738834.767</v>
      </c>
      <c r="O357" s="9"/>
      <c r="P357" s="12" t="s">
        <v>202</v>
      </c>
    </row>
    <row r="358" spans="1:16">
      <c r="B358" s="11" t="str">
        <f t="shared" si="15"/>
        <v/>
      </c>
      <c r="C358" s="11" t="str">
        <f t="shared" si="15"/>
        <v/>
      </c>
      <c r="D358" s="11" t="str">
        <f t="shared" si="15"/>
        <v/>
      </c>
      <c r="E358" s="11" t="str">
        <f t="shared" si="15"/>
        <v/>
      </c>
      <c r="F358" s="11" t="str">
        <f t="shared" si="15"/>
        <v/>
      </c>
      <c r="G358" s="11" t="str">
        <f t="shared" si="15"/>
        <v/>
      </c>
      <c r="H358" s="11" t="str">
        <f t="shared" si="15"/>
        <v/>
      </c>
      <c r="I358" s="11">
        <f t="shared" si="15"/>
        <v>1121373381.3789999</v>
      </c>
      <c r="J358" s="11">
        <f t="shared" si="15"/>
        <v>1106395689.26</v>
      </c>
      <c r="K358" s="11">
        <f t="shared" si="15"/>
        <v>1095390858.0999999</v>
      </c>
      <c r="L358" s="11">
        <f t="shared" si="15"/>
        <v>1123030925.266</v>
      </c>
      <c r="M358" s="11">
        <f t="shared" si="15"/>
        <v>1212417527.8469999</v>
      </c>
      <c r="N358" s="11">
        <f t="shared" si="15"/>
        <v>1297230944.135</v>
      </c>
      <c r="O358" s="9"/>
      <c r="P358" s="12" t="s">
        <v>203</v>
      </c>
    </row>
    <row r="359" spans="1:16">
      <c r="B359" s="11" t="str">
        <f t="shared" si="15"/>
        <v/>
      </c>
      <c r="C359" s="11" t="str">
        <f t="shared" si="15"/>
        <v/>
      </c>
      <c r="D359" s="11" t="str">
        <f t="shared" si="15"/>
        <v/>
      </c>
      <c r="E359" s="11" t="str">
        <f t="shared" si="15"/>
        <v/>
      </c>
      <c r="F359" s="11" t="str">
        <f t="shared" si="15"/>
        <v/>
      </c>
      <c r="G359" s="11" t="str">
        <f t="shared" si="15"/>
        <v/>
      </c>
      <c r="H359" s="11" t="str">
        <f t="shared" si="15"/>
        <v/>
      </c>
      <c r="I359" s="11">
        <f t="shared" si="15"/>
        <v>1130081689.4400001</v>
      </c>
      <c r="J359" s="11">
        <f t="shared" si="15"/>
        <v>1096860463.0799999</v>
      </c>
      <c r="K359" s="11">
        <f t="shared" si="15"/>
        <v>1091249335.4400001</v>
      </c>
      <c r="L359" s="11">
        <f t="shared" si="15"/>
        <v>1102215406.6040001</v>
      </c>
      <c r="M359" s="11">
        <f t="shared" si="15"/>
        <v>1257102425.8399999</v>
      </c>
      <c r="N359" s="11">
        <f t="shared" si="15"/>
        <v>1303189452.6099999</v>
      </c>
      <c r="O359" s="9"/>
      <c r="P359" s="12" t="s">
        <v>204</v>
      </c>
    </row>
    <row r="360" spans="1:16">
      <c r="B360" s="11" t="str">
        <f t="shared" si="15"/>
        <v/>
      </c>
      <c r="C360" s="11" t="str">
        <f t="shared" si="15"/>
        <v/>
      </c>
      <c r="D360" s="11" t="str">
        <f t="shared" si="15"/>
        <v/>
      </c>
      <c r="E360" s="11" t="str">
        <f t="shared" si="15"/>
        <v/>
      </c>
      <c r="F360" s="11" t="str">
        <f t="shared" si="15"/>
        <v/>
      </c>
      <c r="G360" s="11" t="str">
        <f t="shared" si="15"/>
        <v/>
      </c>
      <c r="H360" s="11" t="str">
        <f t="shared" si="15"/>
        <v/>
      </c>
      <c r="I360" s="11">
        <f t="shared" si="15"/>
        <v>1118677236.0899999</v>
      </c>
      <c r="J360" s="11">
        <f t="shared" si="15"/>
        <v>1098229959.6800001</v>
      </c>
      <c r="K360" s="11">
        <f t="shared" si="15"/>
        <v>1076905903.24</v>
      </c>
      <c r="L360" s="11">
        <f t="shared" si="15"/>
        <v>1114174738.576</v>
      </c>
      <c r="M360" s="11">
        <f t="shared" si="15"/>
        <v>1294979084.151</v>
      </c>
      <c r="N360" s="11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1303189452.6099999</v>
      </c>
      <c r="O360" s="9">
        <f>RATE(M$324-I$324,,-I360,M360)</f>
        <v>3.726443725590059E-2</v>
      </c>
      <c r="P360" s="12" t="s">
        <v>205</v>
      </c>
    </row>
    <row r="361" spans="1:16">
      <c r="A361" s="225"/>
      <c r="B361" s="13" t="e">
        <f t="shared" ref="B361:N361" si="16">+B360/B$378</f>
        <v>#VALUE!</v>
      </c>
      <c r="C361" s="13" t="e">
        <f t="shared" si="16"/>
        <v>#VALUE!</v>
      </c>
      <c r="D361" s="13" t="e">
        <f t="shared" si="16"/>
        <v>#VALUE!</v>
      </c>
      <c r="E361" s="13" t="e">
        <f t="shared" si="16"/>
        <v>#VALUE!</v>
      </c>
      <c r="F361" s="13" t="e">
        <f t="shared" si="16"/>
        <v>#VALUE!</v>
      </c>
      <c r="G361" s="13" t="e">
        <f t="shared" si="16"/>
        <v>#VALUE!</v>
      </c>
      <c r="H361" s="13" t="e">
        <f t="shared" si="16"/>
        <v>#VALUE!</v>
      </c>
      <c r="I361" s="13">
        <f t="shared" si="16"/>
        <v>0.51457184850579252</v>
      </c>
      <c r="J361" s="13">
        <f t="shared" si="16"/>
        <v>0.49196553677398769</v>
      </c>
      <c r="K361" s="13">
        <f t="shared" si="16"/>
        <v>0.48241682285760823</v>
      </c>
      <c r="L361" s="13">
        <f t="shared" si="16"/>
        <v>0.47301310434072819</v>
      </c>
      <c r="M361" s="13">
        <f t="shared" si="16"/>
        <v>0.52123608225064744</v>
      </c>
      <c r="N361" s="13">
        <f t="shared" si="16"/>
        <v>0.50918370045542494</v>
      </c>
      <c r="O361" s="9">
        <f>RATE(M$324-I$324,,-I361,M361)</f>
        <v>3.2221498217535E-3</v>
      </c>
      <c r="P361" s="14" t="s">
        <v>206</v>
      </c>
    </row>
    <row r="362" spans="1:16">
      <c r="B362" s="284" t="s">
        <v>48</v>
      </c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6"/>
      <c r="O362" s="9"/>
      <c r="P362" s="3"/>
    </row>
    <row r="363" spans="1:16">
      <c r="B363" s="11" t="str">
        <f t="shared" ref="B363:N366" si="17">IFERROR(VLOOKUP($B$362,$4:$126,MATCH($P363&amp;"/"&amp;B$324,$2:$2,0),FALSE),"")</f>
        <v/>
      </c>
      <c r="C363" s="11" t="str">
        <f t="shared" si="17"/>
        <v/>
      </c>
      <c r="D363" s="11" t="str">
        <f t="shared" si="17"/>
        <v/>
      </c>
      <c r="E363" s="11" t="str">
        <f t="shared" si="17"/>
        <v/>
      </c>
      <c r="F363" s="11" t="str">
        <f t="shared" si="17"/>
        <v/>
      </c>
      <c r="G363" s="11" t="str">
        <f t="shared" si="17"/>
        <v/>
      </c>
      <c r="H363" s="11" t="str">
        <f t="shared" si="17"/>
        <v/>
      </c>
      <c r="I363" s="11">
        <f t="shared" si="17"/>
        <v>174112186</v>
      </c>
      <c r="J363" s="11">
        <f t="shared" si="17"/>
        <v>160164167.55000001</v>
      </c>
      <c r="K363" s="11">
        <f t="shared" si="17"/>
        <v>32904171.329999998</v>
      </c>
      <c r="L363" s="11">
        <f t="shared" si="17"/>
        <v>31900921.248</v>
      </c>
      <c r="M363" s="11">
        <f t="shared" si="17"/>
        <v>35612530.340000004</v>
      </c>
      <c r="N363" s="11">
        <f t="shared" si="17"/>
        <v>68750882.272</v>
      </c>
      <c r="O363" s="9"/>
      <c r="P363" s="12" t="s">
        <v>202</v>
      </c>
    </row>
    <row r="364" spans="1:16">
      <c r="B364" s="11" t="str">
        <f t="shared" si="17"/>
        <v/>
      </c>
      <c r="C364" s="11" t="str">
        <f t="shared" si="17"/>
        <v/>
      </c>
      <c r="D364" s="11" t="str">
        <f t="shared" si="17"/>
        <v/>
      </c>
      <c r="E364" s="11" t="str">
        <f t="shared" si="17"/>
        <v/>
      </c>
      <c r="F364" s="11" t="str">
        <f t="shared" si="17"/>
        <v/>
      </c>
      <c r="G364" s="11" t="str">
        <f t="shared" si="17"/>
        <v/>
      </c>
      <c r="H364" s="11" t="str">
        <f t="shared" si="17"/>
        <v/>
      </c>
      <c r="I364" s="11">
        <f t="shared" si="17"/>
        <v>180930531.17899999</v>
      </c>
      <c r="J364" s="11">
        <f t="shared" si="17"/>
        <v>160539328.83000001</v>
      </c>
      <c r="K364" s="11">
        <f t="shared" si="17"/>
        <v>32403201.32</v>
      </c>
      <c r="L364" s="11">
        <f t="shared" si="17"/>
        <v>32066520.708999999</v>
      </c>
      <c r="M364" s="11">
        <f t="shared" si="17"/>
        <v>79504552.649000004</v>
      </c>
      <c r="N364" s="11">
        <f t="shared" si="17"/>
        <v>67697477.034999996</v>
      </c>
      <c r="O364" s="9"/>
      <c r="P364" s="12" t="s">
        <v>203</v>
      </c>
    </row>
    <row r="365" spans="1:16">
      <c r="B365" s="11" t="str">
        <f t="shared" si="17"/>
        <v/>
      </c>
      <c r="C365" s="11" t="str">
        <f t="shared" si="17"/>
        <v/>
      </c>
      <c r="D365" s="11" t="str">
        <f t="shared" si="17"/>
        <v/>
      </c>
      <c r="E365" s="11" t="str">
        <f t="shared" si="17"/>
        <v/>
      </c>
      <c r="F365" s="11" t="str">
        <f t="shared" si="17"/>
        <v/>
      </c>
      <c r="G365" s="11" t="str">
        <f t="shared" si="17"/>
        <v/>
      </c>
      <c r="H365" s="11" t="str">
        <f t="shared" si="17"/>
        <v/>
      </c>
      <c r="I365" s="11">
        <f t="shared" si="17"/>
        <v>166602158.74000001</v>
      </c>
      <c r="J365" s="11">
        <f t="shared" si="17"/>
        <v>157540960.009</v>
      </c>
      <c r="K365" s="11">
        <f t="shared" si="17"/>
        <v>31821428.550000001</v>
      </c>
      <c r="L365" s="11">
        <f t="shared" si="17"/>
        <v>32798209.221999999</v>
      </c>
      <c r="M365" s="11">
        <f t="shared" si="17"/>
        <v>78886446.915000007</v>
      </c>
      <c r="N365" s="11">
        <f t="shared" si="17"/>
        <v>68201542.436000004</v>
      </c>
      <c r="O365" s="9"/>
      <c r="P365" s="12" t="s">
        <v>204</v>
      </c>
    </row>
    <row r="366" spans="1:16">
      <c r="B366" s="11" t="str">
        <f t="shared" si="17"/>
        <v/>
      </c>
      <c r="C366" s="11" t="str">
        <f t="shared" si="17"/>
        <v/>
      </c>
      <c r="D366" s="11" t="str">
        <f t="shared" si="17"/>
        <v/>
      </c>
      <c r="E366" s="11" t="str">
        <f t="shared" si="17"/>
        <v/>
      </c>
      <c r="F366" s="11" t="str">
        <f t="shared" si="17"/>
        <v/>
      </c>
      <c r="G366" s="11" t="str">
        <f t="shared" si="17"/>
        <v/>
      </c>
      <c r="H366" s="11" t="str">
        <f t="shared" si="17"/>
        <v/>
      </c>
      <c r="I366" s="11">
        <f t="shared" si="17"/>
        <v>163154279.94</v>
      </c>
      <c r="J366" s="11">
        <f t="shared" si="17"/>
        <v>160744095.822</v>
      </c>
      <c r="K366" s="11">
        <f t="shared" si="17"/>
        <v>32107682.510000002</v>
      </c>
      <c r="L366" s="11">
        <f t="shared" si="17"/>
        <v>34200400.854000002</v>
      </c>
      <c r="M366" s="11">
        <f t="shared" si="17"/>
        <v>79967673.324000001</v>
      </c>
      <c r="N366" s="11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68201542.436000004</v>
      </c>
      <c r="O366" s="9">
        <f>RATE(M$324-I$324,,-I366,M366)</f>
        <v>-0.16328222068336321</v>
      </c>
      <c r="P366" s="12" t="s">
        <v>205</v>
      </c>
    </row>
    <row r="367" spans="1:16">
      <c r="B367" s="13" t="e">
        <f t="shared" ref="B367:N367" si="18">+B366/B$378</f>
        <v>#VALUE!</v>
      </c>
      <c r="C367" s="13" t="e">
        <f t="shared" si="18"/>
        <v>#VALUE!</v>
      </c>
      <c r="D367" s="13" t="e">
        <f t="shared" si="18"/>
        <v>#VALUE!</v>
      </c>
      <c r="E367" s="13" t="e">
        <f t="shared" si="18"/>
        <v>#VALUE!</v>
      </c>
      <c r="F367" s="13" t="e">
        <f t="shared" si="18"/>
        <v>#VALUE!</v>
      </c>
      <c r="G367" s="13" t="e">
        <f t="shared" si="18"/>
        <v>#VALUE!</v>
      </c>
      <c r="H367" s="13" t="e">
        <f t="shared" si="18"/>
        <v>#VALUE!</v>
      </c>
      <c r="I367" s="13">
        <f t="shared" si="18"/>
        <v>7.5048098514809689E-2</v>
      </c>
      <c r="J367" s="13">
        <f t="shared" si="18"/>
        <v>7.200728288942497E-2</v>
      </c>
      <c r="K367" s="13">
        <f t="shared" si="18"/>
        <v>1.4383137968873258E-2</v>
      </c>
      <c r="L367" s="13">
        <f t="shared" si="18"/>
        <v>1.4519479950087158E-2</v>
      </c>
      <c r="M367" s="13">
        <f t="shared" si="18"/>
        <v>3.2187420831919063E-2</v>
      </c>
      <c r="N367" s="13">
        <f t="shared" si="18"/>
        <v>2.6647786079590698E-2</v>
      </c>
      <c r="O367" s="9">
        <f>RATE(M$324-I$324,,-I367,M367)</f>
        <v>-0.19074270821601028</v>
      </c>
      <c r="P367" s="14" t="s">
        <v>206</v>
      </c>
    </row>
    <row r="368" spans="1:16">
      <c r="A368" s="225"/>
      <c r="B368" s="347" t="s">
        <v>54</v>
      </c>
      <c r="C368" s="348"/>
      <c r="D368" s="348"/>
      <c r="E368" s="348"/>
      <c r="F368" s="348"/>
      <c r="G368" s="348"/>
      <c r="H368" s="348"/>
      <c r="I368" s="348"/>
      <c r="J368" s="348"/>
      <c r="K368" s="348"/>
      <c r="L368" s="348"/>
      <c r="M368" s="348"/>
      <c r="N368" s="349"/>
      <c r="O368" s="9"/>
      <c r="P368" s="3"/>
    </row>
    <row r="369" spans="1:16">
      <c r="B369" s="11" t="str">
        <f t="shared" ref="B369:N372" si="19">IFERROR(VLOOKUP($B$368,$4:$126,MATCH($P369&amp;"/"&amp;B$324,$2:$2,0),FALSE),"")</f>
        <v/>
      </c>
      <c r="C369" s="11" t="str">
        <f t="shared" si="19"/>
        <v/>
      </c>
      <c r="D369" s="11" t="str">
        <f t="shared" si="19"/>
        <v/>
      </c>
      <c r="E369" s="11" t="str">
        <f t="shared" si="19"/>
        <v/>
      </c>
      <c r="F369" s="11" t="str">
        <f t="shared" si="19"/>
        <v/>
      </c>
      <c r="G369" s="11" t="str">
        <f t="shared" si="19"/>
        <v/>
      </c>
      <c r="H369" s="11" t="str">
        <f t="shared" si="19"/>
        <v/>
      </c>
      <c r="I369" s="11">
        <f t="shared" si="19"/>
        <v>1543660223.8399999</v>
      </c>
      <c r="J369" s="11">
        <f t="shared" si="19"/>
        <v>1491022506.6900001</v>
      </c>
      <c r="K369" s="11">
        <f t="shared" si="19"/>
        <v>1473123759.6300001</v>
      </c>
      <c r="L369" s="11">
        <f t="shared" si="19"/>
        <v>1433555548.5569999</v>
      </c>
      <c r="M369" s="11">
        <f t="shared" si="19"/>
        <v>1630899228.73</v>
      </c>
      <c r="N369" s="11">
        <f t="shared" si="19"/>
        <v>1852297507.832</v>
      </c>
      <c r="O369" s="9"/>
      <c r="P369" s="12" t="s">
        <v>202</v>
      </c>
    </row>
    <row r="370" spans="1:16">
      <c r="B370" s="11" t="str">
        <f t="shared" si="19"/>
        <v/>
      </c>
      <c r="C370" s="11" t="str">
        <f t="shared" si="19"/>
        <v/>
      </c>
      <c r="D370" s="11" t="str">
        <f t="shared" si="19"/>
        <v/>
      </c>
      <c r="E370" s="11" t="str">
        <f t="shared" si="19"/>
        <v/>
      </c>
      <c r="F370" s="11" t="str">
        <f t="shared" si="19"/>
        <v/>
      </c>
      <c r="G370" s="11" t="str">
        <f t="shared" si="19"/>
        <v/>
      </c>
      <c r="H370" s="11" t="str">
        <f t="shared" si="19"/>
        <v/>
      </c>
      <c r="I370" s="11">
        <f t="shared" si="19"/>
        <v>1556124239.181</v>
      </c>
      <c r="J370" s="11">
        <f t="shared" si="19"/>
        <v>1483134086.48</v>
      </c>
      <c r="K370" s="11">
        <f t="shared" si="19"/>
        <v>1467376250.0799999</v>
      </c>
      <c r="L370" s="11">
        <f t="shared" si="19"/>
        <v>1500228484.1259999</v>
      </c>
      <c r="M370" s="11">
        <f t="shared" si="19"/>
        <v>1637696907.089</v>
      </c>
      <c r="N370" s="11">
        <f t="shared" si="19"/>
        <v>1823000610.954</v>
      </c>
      <c r="O370" s="9"/>
      <c r="P370" s="12" t="s">
        <v>203</v>
      </c>
    </row>
    <row r="371" spans="1:16">
      <c r="B371" s="11" t="str">
        <f t="shared" si="19"/>
        <v/>
      </c>
      <c r="C371" s="11" t="str">
        <f t="shared" si="19"/>
        <v/>
      </c>
      <c r="D371" s="11" t="str">
        <f t="shared" si="19"/>
        <v/>
      </c>
      <c r="E371" s="11" t="str">
        <f t="shared" si="19"/>
        <v/>
      </c>
      <c r="F371" s="11" t="str">
        <f t="shared" si="19"/>
        <v/>
      </c>
      <c r="G371" s="11" t="str">
        <f t="shared" si="19"/>
        <v/>
      </c>
      <c r="H371" s="11" t="str">
        <f t="shared" si="19"/>
        <v/>
      </c>
      <c r="I371" s="11">
        <f t="shared" si="19"/>
        <v>1554767036.1700001</v>
      </c>
      <c r="J371" s="11">
        <f t="shared" si="19"/>
        <v>1468518034.03</v>
      </c>
      <c r="K371" s="11">
        <f t="shared" si="19"/>
        <v>1463663105.26</v>
      </c>
      <c r="L371" s="11">
        <f t="shared" si="19"/>
        <v>1489592268.2909999</v>
      </c>
      <c r="M371" s="11">
        <f t="shared" si="19"/>
        <v>1719641356.5150001</v>
      </c>
      <c r="N371" s="11">
        <f t="shared" si="19"/>
        <v>1839127271.6989999</v>
      </c>
      <c r="O371" s="9"/>
      <c r="P371" s="12" t="s">
        <v>204</v>
      </c>
    </row>
    <row r="372" spans="1:16">
      <c r="B372" s="11" t="str">
        <f t="shared" si="19"/>
        <v/>
      </c>
      <c r="C372" s="11" t="str">
        <f t="shared" si="19"/>
        <v/>
      </c>
      <c r="D372" s="11" t="str">
        <f t="shared" si="19"/>
        <v/>
      </c>
      <c r="E372" s="11" t="str">
        <f t="shared" si="19"/>
        <v/>
      </c>
      <c r="F372" s="11" t="str">
        <f t="shared" si="19"/>
        <v/>
      </c>
      <c r="G372" s="11" t="str">
        <f t="shared" si="19"/>
        <v/>
      </c>
      <c r="H372" s="11" t="str">
        <f t="shared" si="19"/>
        <v/>
      </c>
      <c r="I372" s="11">
        <f t="shared" si="19"/>
        <v>1494293984.6099999</v>
      </c>
      <c r="J372" s="11">
        <f t="shared" si="19"/>
        <v>1490840462.9690001</v>
      </c>
      <c r="K372" s="11">
        <f t="shared" si="19"/>
        <v>1450143793.8900001</v>
      </c>
      <c r="L372" s="11">
        <f t="shared" si="19"/>
        <v>1498520515.368</v>
      </c>
      <c r="M372" s="11">
        <f t="shared" si="19"/>
        <v>1767339966.6930001</v>
      </c>
      <c r="N372" s="11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1839127271.6989999</v>
      </c>
      <c r="O372" s="9">
        <f>RATE(M$324-I$324,,-I372,M372)</f>
        <v>4.2848000145471916E-2</v>
      </c>
      <c r="P372" s="12" t="s">
        <v>205</v>
      </c>
    </row>
    <row r="373" spans="1:16">
      <c r="A373" s="226"/>
      <c r="B373" s="13" t="e">
        <f t="shared" ref="B373:M373" si="20">+B372/B$378</f>
        <v>#VALUE!</v>
      </c>
      <c r="C373" s="13" t="e">
        <f t="shared" si="20"/>
        <v>#VALUE!</v>
      </c>
      <c r="D373" s="13" t="e">
        <f t="shared" si="20"/>
        <v>#VALUE!</v>
      </c>
      <c r="E373" s="13" t="e">
        <f t="shared" si="20"/>
        <v>#VALUE!</v>
      </c>
      <c r="F373" s="13" t="e">
        <f t="shared" si="20"/>
        <v>#VALUE!</v>
      </c>
      <c r="G373" s="13" t="e">
        <f t="shared" si="20"/>
        <v>#VALUE!</v>
      </c>
      <c r="H373" s="13" t="e">
        <f t="shared" si="20"/>
        <v>#VALUE!</v>
      </c>
      <c r="I373" s="13">
        <f t="shared" si="20"/>
        <v>0.68734894486580267</v>
      </c>
      <c r="J373" s="13">
        <f t="shared" si="20"/>
        <v>0.6678402115551767</v>
      </c>
      <c r="K373" s="13">
        <f t="shared" si="20"/>
        <v>0.64961456672337003</v>
      </c>
      <c r="L373" s="13">
        <f t="shared" si="20"/>
        <v>0.63618372985050009</v>
      </c>
      <c r="M373" s="13">
        <f t="shared" si="20"/>
        <v>0.71136389113805409</v>
      </c>
      <c r="N373" s="13">
        <f>+N372/N$378</f>
        <v>0.71858594921611518</v>
      </c>
      <c r="O373" s="9">
        <f>RATE(M$324-I$324,,-I373,M373)</f>
        <v>8.6224641127377218E-3</v>
      </c>
      <c r="P373" s="14" t="s">
        <v>206</v>
      </c>
    </row>
    <row r="374" spans="1:16">
      <c r="B374" s="350" t="s">
        <v>55</v>
      </c>
      <c r="C374" s="351"/>
      <c r="D374" s="351"/>
      <c r="E374" s="351"/>
      <c r="F374" s="351"/>
      <c r="G374" s="351"/>
      <c r="H374" s="351"/>
      <c r="I374" s="351"/>
      <c r="J374" s="351"/>
      <c r="K374" s="351"/>
      <c r="L374" s="351"/>
      <c r="M374" s="351"/>
      <c r="N374" s="352"/>
      <c r="O374" s="9"/>
      <c r="P374" s="3"/>
    </row>
    <row r="375" spans="1:16">
      <c r="B375" s="11" t="str">
        <f t="shared" ref="B375:N378" si="21">IFERROR(VLOOKUP($B$374,$4:$126,MATCH($P375&amp;"/"&amp;B$324,$2:$2,0),FALSE),"")</f>
        <v/>
      </c>
      <c r="C375" s="11" t="str">
        <f t="shared" si="21"/>
        <v/>
      </c>
      <c r="D375" s="11" t="str">
        <f t="shared" si="21"/>
        <v/>
      </c>
      <c r="E375" s="11" t="str">
        <f t="shared" si="21"/>
        <v/>
      </c>
      <c r="F375" s="11" t="str">
        <f t="shared" si="21"/>
        <v/>
      </c>
      <c r="G375" s="11" t="str">
        <f t="shared" si="21"/>
        <v/>
      </c>
      <c r="H375" s="11" t="str">
        <f t="shared" si="21"/>
        <v/>
      </c>
      <c r="I375" s="11">
        <f t="shared" si="21"/>
        <v>2244957342.54</v>
      </c>
      <c r="J375" s="11">
        <f t="shared" si="21"/>
        <v>2176738015.2600002</v>
      </c>
      <c r="K375" s="11">
        <f t="shared" si="21"/>
        <v>2229964326.3499999</v>
      </c>
      <c r="L375" s="11">
        <f t="shared" si="21"/>
        <v>2232609938.724</v>
      </c>
      <c r="M375" s="11">
        <f t="shared" si="21"/>
        <v>2521100763.4720001</v>
      </c>
      <c r="N375" s="11">
        <f t="shared" si="21"/>
        <v>2499665548.6430001</v>
      </c>
      <c r="O375" s="9"/>
      <c r="P375" s="12" t="s">
        <v>202</v>
      </c>
    </row>
    <row r="376" spans="1:16">
      <c r="B376" s="11" t="str">
        <f t="shared" si="21"/>
        <v/>
      </c>
      <c r="C376" s="11" t="str">
        <f t="shared" si="21"/>
        <v/>
      </c>
      <c r="D376" s="11" t="str">
        <f t="shared" si="21"/>
        <v/>
      </c>
      <c r="E376" s="11" t="str">
        <f t="shared" si="21"/>
        <v/>
      </c>
      <c r="F376" s="11" t="str">
        <f t="shared" si="21"/>
        <v/>
      </c>
      <c r="G376" s="11" t="str">
        <f t="shared" si="21"/>
        <v/>
      </c>
      <c r="H376" s="11" t="str">
        <f t="shared" si="21"/>
        <v/>
      </c>
      <c r="I376" s="11">
        <f t="shared" si="21"/>
        <v>2244387322.1020002</v>
      </c>
      <c r="J376" s="11">
        <f t="shared" si="21"/>
        <v>2152472441.0999999</v>
      </c>
      <c r="K376" s="11">
        <f t="shared" si="21"/>
        <v>2174461233.3000002</v>
      </c>
      <c r="L376" s="11">
        <f t="shared" si="21"/>
        <v>2293205851.474</v>
      </c>
      <c r="M376" s="11">
        <f t="shared" si="21"/>
        <v>2381174760.1820002</v>
      </c>
      <c r="N376" s="11">
        <f t="shared" si="21"/>
        <v>2449276586.5149999</v>
      </c>
      <c r="O376" s="9"/>
      <c r="P376" s="12" t="s">
        <v>203</v>
      </c>
    </row>
    <row r="377" spans="1:16">
      <c r="B377" s="11" t="str">
        <f t="shared" si="21"/>
        <v/>
      </c>
      <c r="C377" s="11" t="str">
        <f t="shared" si="21"/>
        <v/>
      </c>
      <c r="D377" s="11" t="str">
        <f t="shared" si="21"/>
        <v/>
      </c>
      <c r="E377" s="11" t="str">
        <f t="shared" si="21"/>
        <v/>
      </c>
      <c r="F377" s="11" t="str">
        <f t="shared" si="21"/>
        <v/>
      </c>
      <c r="G377" s="11" t="str">
        <f t="shared" si="21"/>
        <v/>
      </c>
      <c r="H377" s="11" t="str">
        <f t="shared" si="21"/>
        <v/>
      </c>
      <c r="I377" s="11">
        <f t="shared" si="21"/>
        <v>2226179656.7199998</v>
      </c>
      <c r="J377" s="11">
        <f t="shared" si="21"/>
        <v>2114467799.441</v>
      </c>
      <c r="K377" s="11">
        <f t="shared" si="21"/>
        <v>2191090977.9200001</v>
      </c>
      <c r="L377" s="11">
        <f t="shared" si="21"/>
        <v>2345669106.6820002</v>
      </c>
      <c r="M377" s="11">
        <f t="shared" si="21"/>
        <v>2419144122.2740002</v>
      </c>
      <c r="N377" s="11">
        <f t="shared" si="21"/>
        <v>2559369931.6069999</v>
      </c>
      <c r="O377" s="9"/>
      <c r="P377" s="12" t="s">
        <v>204</v>
      </c>
    </row>
    <row r="378" spans="1:16">
      <c r="B378" s="11" t="str">
        <f t="shared" si="21"/>
        <v/>
      </c>
      <c r="C378" s="11" t="str">
        <f t="shared" si="21"/>
        <v/>
      </c>
      <c r="D378" s="11" t="str">
        <f t="shared" si="21"/>
        <v/>
      </c>
      <c r="E378" s="11" t="str">
        <f t="shared" si="21"/>
        <v/>
      </c>
      <c r="F378" s="11" t="str">
        <f t="shared" si="21"/>
        <v/>
      </c>
      <c r="G378" s="11" t="str">
        <f t="shared" si="21"/>
        <v/>
      </c>
      <c r="H378" s="11" t="str">
        <f t="shared" si="21"/>
        <v/>
      </c>
      <c r="I378" s="11">
        <f t="shared" si="21"/>
        <v>2173996186.0300002</v>
      </c>
      <c r="J378" s="11">
        <f t="shared" si="21"/>
        <v>2232331083.355</v>
      </c>
      <c r="K378" s="11">
        <f t="shared" si="21"/>
        <v>2232314157</v>
      </c>
      <c r="L378" s="11">
        <f t="shared" si="21"/>
        <v>2355483872.1199999</v>
      </c>
      <c r="M378" s="11">
        <f t="shared" si="21"/>
        <v>2484438679.9920001</v>
      </c>
      <c r="N378" s="11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2559369931.6069999</v>
      </c>
      <c r="O378" s="9">
        <f>RATE(M$324-I$324,,-I378,M378)</f>
        <v>3.393295038730141E-2</v>
      </c>
      <c r="P378" s="12" t="s">
        <v>205</v>
      </c>
    </row>
    <row r="379" spans="1:16">
      <c r="B379" s="293" t="s">
        <v>56</v>
      </c>
      <c r="C379" s="294"/>
      <c r="D379" s="294"/>
      <c r="E379" s="294"/>
      <c r="F379" s="294"/>
      <c r="G379" s="294"/>
      <c r="H379" s="294"/>
      <c r="I379" s="294"/>
      <c r="J379" s="294"/>
      <c r="K379" s="294"/>
      <c r="L379" s="294"/>
      <c r="M379" s="294"/>
      <c r="N379" s="295"/>
    </row>
    <row r="380" spans="1:16">
      <c r="B380" s="296" t="s">
        <v>58</v>
      </c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8"/>
      <c r="O380" s="9"/>
      <c r="P380" s="3"/>
    </row>
    <row r="381" spans="1:16">
      <c r="B381" s="11" t="str">
        <f t="shared" ref="B381:N384" si="22">IFERROR(VLOOKUP($B$380,$4:$126,MATCH($P381&amp;"/"&amp;B$324,$2:$2,0),FALSE),"")</f>
        <v/>
      </c>
      <c r="C381" s="11" t="str">
        <f t="shared" si="22"/>
        <v/>
      </c>
      <c r="D381" s="11" t="str">
        <f t="shared" si="22"/>
        <v/>
      </c>
      <c r="E381" s="11" t="str">
        <f t="shared" si="22"/>
        <v/>
      </c>
      <c r="F381" s="11" t="str">
        <f t="shared" si="22"/>
        <v/>
      </c>
      <c r="G381" s="11" t="str">
        <f t="shared" si="22"/>
        <v/>
      </c>
      <c r="H381" s="11" t="str">
        <f t="shared" si="22"/>
        <v/>
      </c>
      <c r="I381" s="11">
        <f t="shared" si="22"/>
        <v>174308871.11000001</v>
      </c>
      <c r="J381" s="11">
        <f t="shared" si="22"/>
        <v>134586775.52000001</v>
      </c>
      <c r="K381" s="11">
        <f t="shared" si="22"/>
        <v>141621012.31999999</v>
      </c>
      <c r="L381" s="11">
        <f t="shared" si="22"/>
        <v>155725927.07499999</v>
      </c>
      <c r="M381" s="11">
        <f t="shared" si="22"/>
        <v>169790643.20199999</v>
      </c>
      <c r="N381" s="11">
        <f t="shared" si="22"/>
        <v>104230678.839</v>
      </c>
      <c r="O381" s="9"/>
      <c r="P381" s="12" t="s">
        <v>202</v>
      </c>
    </row>
    <row r="382" spans="1:16">
      <c r="B382" s="11" t="str">
        <f t="shared" si="22"/>
        <v/>
      </c>
      <c r="C382" s="11" t="str">
        <f t="shared" si="22"/>
        <v/>
      </c>
      <c r="D382" s="11" t="str">
        <f t="shared" si="22"/>
        <v/>
      </c>
      <c r="E382" s="11" t="str">
        <f t="shared" si="22"/>
        <v/>
      </c>
      <c r="F382" s="11" t="str">
        <f t="shared" si="22"/>
        <v/>
      </c>
      <c r="G382" s="11" t="str">
        <f t="shared" si="22"/>
        <v/>
      </c>
      <c r="H382" s="11" t="str">
        <f t="shared" si="22"/>
        <v/>
      </c>
      <c r="I382" s="11">
        <f t="shared" si="22"/>
        <v>174478195.836</v>
      </c>
      <c r="J382" s="11">
        <f t="shared" si="22"/>
        <v>132475827.2</v>
      </c>
      <c r="K382" s="11">
        <f t="shared" si="22"/>
        <v>123888529.67</v>
      </c>
      <c r="L382" s="11">
        <f t="shared" si="22"/>
        <v>173598117.34999999</v>
      </c>
      <c r="M382" s="11">
        <f t="shared" si="22"/>
        <v>149814480.08199999</v>
      </c>
      <c r="N382" s="11">
        <f t="shared" si="22"/>
        <v>87636667.524000004</v>
      </c>
      <c r="O382" s="9"/>
      <c r="P382" s="12" t="s">
        <v>203</v>
      </c>
    </row>
    <row r="383" spans="1:16">
      <c r="B383" s="11" t="str">
        <f t="shared" si="22"/>
        <v/>
      </c>
      <c r="C383" s="11" t="str">
        <f t="shared" si="22"/>
        <v/>
      </c>
      <c r="D383" s="11" t="str">
        <f t="shared" si="22"/>
        <v/>
      </c>
      <c r="E383" s="11" t="str">
        <f t="shared" si="22"/>
        <v/>
      </c>
      <c r="F383" s="11" t="str">
        <f t="shared" si="22"/>
        <v/>
      </c>
      <c r="G383" s="11" t="str">
        <f t="shared" si="22"/>
        <v/>
      </c>
      <c r="H383" s="11" t="str">
        <f t="shared" si="22"/>
        <v/>
      </c>
      <c r="I383" s="11">
        <f t="shared" si="22"/>
        <v>157132081.93000001</v>
      </c>
      <c r="J383" s="11">
        <f t="shared" si="22"/>
        <v>110193005.066</v>
      </c>
      <c r="K383" s="11">
        <f t="shared" si="22"/>
        <v>146222502.94999999</v>
      </c>
      <c r="L383" s="11">
        <f t="shared" si="22"/>
        <v>180568629.93000001</v>
      </c>
      <c r="M383" s="11">
        <f t="shared" si="22"/>
        <v>129197312.84</v>
      </c>
      <c r="N383" s="11">
        <f t="shared" si="22"/>
        <v>101184000.162</v>
      </c>
      <c r="O383" s="9"/>
      <c r="P383" s="12" t="s">
        <v>204</v>
      </c>
    </row>
    <row r="384" spans="1:16">
      <c r="B384" s="11" t="str">
        <f t="shared" si="22"/>
        <v/>
      </c>
      <c r="C384" s="11" t="str">
        <f t="shared" si="22"/>
        <v/>
      </c>
      <c r="D384" s="11" t="str">
        <f t="shared" si="22"/>
        <v/>
      </c>
      <c r="E384" s="11" t="str">
        <f t="shared" si="22"/>
        <v/>
      </c>
      <c r="F384" s="11" t="str">
        <f t="shared" si="22"/>
        <v/>
      </c>
      <c r="G384" s="11" t="str">
        <f t="shared" si="22"/>
        <v/>
      </c>
      <c r="H384" s="11" t="str">
        <f t="shared" si="22"/>
        <v/>
      </c>
      <c r="I384" s="11">
        <f t="shared" si="22"/>
        <v>149107653.59</v>
      </c>
      <c r="J384" s="11">
        <f t="shared" si="22"/>
        <v>159526622.93900001</v>
      </c>
      <c r="K384" s="11">
        <f t="shared" si="22"/>
        <v>160301286.19</v>
      </c>
      <c r="L384" s="11">
        <f t="shared" si="22"/>
        <v>160323070.74599999</v>
      </c>
      <c r="M384" s="11">
        <f t="shared" si="22"/>
        <v>158301915.91600001</v>
      </c>
      <c r="N384" s="11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101184000.162</v>
      </c>
      <c r="O384" s="9">
        <f>RATE(M$324-I$324,,-I384,M384)</f>
        <v>1.5071323391723223E-2</v>
      </c>
      <c r="P384" s="12" t="s">
        <v>205</v>
      </c>
    </row>
    <row r="385" spans="1:16">
      <c r="A385" s="225"/>
      <c r="B385" s="13" t="e">
        <f t="shared" ref="B385:M385" si="23">+B384/B$378</f>
        <v>#VALUE!</v>
      </c>
      <c r="C385" s="13" t="e">
        <f t="shared" si="23"/>
        <v>#VALUE!</v>
      </c>
      <c r="D385" s="13" t="e">
        <f t="shared" si="23"/>
        <v>#VALUE!</v>
      </c>
      <c r="E385" s="13" t="e">
        <f t="shared" si="23"/>
        <v>#VALUE!</v>
      </c>
      <c r="F385" s="13" t="e">
        <f t="shared" si="23"/>
        <v>#VALUE!</v>
      </c>
      <c r="G385" s="13" t="e">
        <f t="shared" si="23"/>
        <v>#VALUE!</v>
      </c>
      <c r="H385" s="13" t="e">
        <f t="shared" si="23"/>
        <v>#VALUE!</v>
      </c>
      <c r="I385" s="13">
        <f t="shared" si="23"/>
        <v>6.8586897506149713E-2</v>
      </c>
      <c r="J385" s="13">
        <f t="shared" si="23"/>
        <v>7.1461901027353586E-2</v>
      </c>
      <c r="K385" s="13">
        <f t="shared" si="23"/>
        <v>7.1809465386999283E-2</v>
      </c>
      <c r="L385" s="13">
        <f t="shared" si="23"/>
        <v>6.8063752269169581E-2</v>
      </c>
      <c r="M385" s="13">
        <f t="shared" si="23"/>
        <v>6.3717376963600386E-2</v>
      </c>
      <c r="N385" s="13">
        <f>+N384/N$378</f>
        <v>3.9534730369543608E-2</v>
      </c>
      <c r="O385" s="9">
        <f>RATE(M$324-I$324,,-I385,M385)</f>
        <v>-1.8242601697250123E-2</v>
      </c>
      <c r="P385" s="14" t="s">
        <v>206</v>
      </c>
    </row>
    <row r="386" spans="1:16">
      <c r="A386" s="225"/>
      <c r="B386" s="296" t="s">
        <v>65</v>
      </c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8"/>
      <c r="O386" s="9"/>
      <c r="P386" s="3"/>
    </row>
    <row r="387" spans="1:16">
      <c r="B387" s="11" t="str">
        <f t="shared" ref="B387:N390" si="24">IFERROR(VLOOKUP($B$386,$4:$126,MATCH($P387&amp;"/"&amp;B$324,$2:$2,0),FALSE),"")</f>
        <v/>
      </c>
      <c r="C387" s="11" t="str">
        <f t="shared" si="24"/>
        <v/>
      </c>
      <c r="D387" s="11" t="str">
        <f t="shared" si="24"/>
        <v/>
      </c>
      <c r="E387" s="11" t="str">
        <f t="shared" si="24"/>
        <v/>
      </c>
      <c r="F387" s="11" t="str">
        <f t="shared" si="24"/>
        <v/>
      </c>
      <c r="G387" s="11" t="str">
        <f t="shared" si="24"/>
        <v/>
      </c>
      <c r="H387" s="11" t="str">
        <f t="shared" si="24"/>
        <v/>
      </c>
      <c r="I387" s="11">
        <f t="shared" si="24"/>
        <v>393251990.81999999</v>
      </c>
      <c r="J387" s="11">
        <f t="shared" si="24"/>
        <v>310080505.99000001</v>
      </c>
      <c r="K387" s="11">
        <f t="shared" si="24"/>
        <v>337008673.62</v>
      </c>
      <c r="L387" s="11">
        <f t="shared" si="24"/>
        <v>343668307.51999998</v>
      </c>
      <c r="M387" s="11">
        <f t="shared" si="24"/>
        <v>491218374.01599997</v>
      </c>
      <c r="N387" s="11">
        <f t="shared" si="24"/>
        <v>350948907.46200001</v>
      </c>
      <c r="O387" s="9"/>
      <c r="P387" s="12" t="s">
        <v>202</v>
      </c>
    </row>
    <row r="388" spans="1:16">
      <c r="B388" s="11" t="str">
        <f t="shared" si="24"/>
        <v/>
      </c>
      <c r="C388" s="11" t="str">
        <f t="shared" si="24"/>
        <v/>
      </c>
      <c r="D388" s="11" t="str">
        <f t="shared" si="24"/>
        <v/>
      </c>
      <c r="E388" s="11" t="str">
        <f t="shared" si="24"/>
        <v/>
      </c>
      <c r="F388" s="11" t="str">
        <f t="shared" si="24"/>
        <v/>
      </c>
      <c r="G388" s="11" t="str">
        <f t="shared" si="24"/>
        <v/>
      </c>
      <c r="H388" s="11" t="str">
        <f t="shared" si="24"/>
        <v/>
      </c>
      <c r="I388" s="11">
        <f t="shared" si="24"/>
        <v>338893747.26700002</v>
      </c>
      <c r="J388" s="11">
        <f t="shared" si="24"/>
        <v>308274561.24000001</v>
      </c>
      <c r="K388" s="11">
        <f t="shared" si="24"/>
        <v>278526134.44999999</v>
      </c>
      <c r="L388" s="11">
        <f t="shared" si="24"/>
        <v>426064734.458</v>
      </c>
      <c r="M388" s="11">
        <f t="shared" si="24"/>
        <v>403357277.39499998</v>
      </c>
      <c r="N388" s="11">
        <f t="shared" si="24"/>
        <v>262401549.36500001</v>
      </c>
      <c r="O388" s="9"/>
      <c r="P388" s="12" t="s">
        <v>203</v>
      </c>
    </row>
    <row r="389" spans="1:16">
      <c r="B389" s="11" t="str">
        <f t="shared" si="24"/>
        <v/>
      </c>
      <c r="C389" s="11" t="str">
        <f t="shared" si="24"/>
        <v/>
      </c>
      <c r="D389" s="11" t="str">
        <f t="shared" si="24"/>
        <v/>
      </c>
      <c r="E389" s="11" t="str">
        <f t="shared" si="24"/>
        <v/>
      </c>
      <c r="F389" s="11" t="str">
        <f t="shared" si="24"/>
        <v/>
      </c>
      <c r="G389" s="11" t="str">
        <f t="shared" si="24"/>
        <v/>
      </c>
      <c r="H389" s="11" t="str">
        <f t="shared" si="24"/>
        <v/>
      </c>
      <c r="I389" s="11">
        <f t="shared" si="24"/>
        <v>340886199.82999998</v>
      </c>
      <c r="J389" s="11">
        <f t="shared" si="24"/>
        <v>273837955.54400003</v>
      </c>
      <c r="K389" s="11">
        <f t="shared" si="24"/>
        <v>333470985.33999997</v>
      </c>
      <c r="L389" s="11">
        <f t="shared" si="24"/>
        <v>454718657.579</v>
      </c>
      <c r="M389" s="11">
        <f t="shared" si="24"/>
        <v>410142879.64099997</v>
      </c>
      <c r="N389" s="11">
        <f t="shared" si="24"/>
        <v>295566148.32099998</v>
      </c>
      <c r="O389" s="9"/>
      <c r="P389" s="12" t="s">
        <v>204</v>
      </c>
    </row>
    <row r="390" spans="1:16">
      <c r="B390" s="11" t="str">
        <f t="shared" si="24"/>
        <v/>
      </c>
      <c r="C390" s="11" t="str">
        <f t="shared" si="24"/>
        <v/>
      </c>
      <c r="D390" s="11" t="str">
        <f t="shared" si="24"/>
        <v/>
      </c>
      <c r="E390" s="11" t="str">
        <f t="shared" si="24"/>
        <v/>
      </c>
      <c r="F390" s="11" t="str">
        <f t="shared" si="24"/>
        <v/>
      </c>
      <c r="G390" s="11" t="str">
        <f t="shared" si="24"/>
        <v/>
      </c>
      <c r="H390" s="11" t="str">
        <f t="shared" si="24"/>
        <v/>
      </c>
      <c r="I390" s="11">
        <f t="shared" si="24"/>
        <v>315385064.44999999</v>
      </c>
      <c r="J390" s="11">
        <f t="shared" si="24"/>
        <v>339592212.99699998</v>
      </c>
      <c r="K390" s="11">
        <f t="shared" si="24"/>
        <v>354396704.54000002</v>
      </c>
      <c r="L390" s="11">
        <f t="shared" si="24"/>
        <v>406881027.759</v>
      </c>
      <c r="M390" s="11">
        <f t="shared" si="24"/>
        <v>379785306.88300002</v>
      </c>
      <c r="N390" s="11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295566148.32099998</v>
      </c>
      <c r="O390" s="9">
        <f>RATE(M$324-I$324,,-I390,M390)</f>
        <v>4.7548788663100409E-2</v>
      </c>
      <c r="P390" s="12" t="s">
        <v>205</v>
      </c>
    </row>
    <row r="391" spans="1:16">
      <c r="B391" s="13" t="e">
        <f t="shared" ref="B391:M391" si="25">+B390/B$378</f>
        <v>#VALUE!</v>
      </c>
      <c r="C391" s="13" t="e">
        <f t="shared" si="25"/>
        <v>#VALUE!</v>
      </c>
      <c r="D391" s="13" t="e">
        <f t="shared" si="25"/>
        <v>#VALUE!</v>
      </c>
      <c r="E391" s="13" t="e">
        <f t="shared" si="25"/>
        <v>#VALUE!</v>
      </c>
      <c r="F391" s="13" t="e">
        <f t="shared" si="25"/>
        <v>#VALUE!</v>
      </c>
      <c r="G391" s="13" t="e">
        <f t="shared" si="25"/>
        <v>#VALUE!</v>
      </c>
      <c r="H391" s="13" t="e">
        <f t="shared" si="25"/>
        <v>#VALUE!</v>
      </c>
      <c r="I391" s="13">
        <f t="shared" si="25"/>
        <v>0.14507158130113104</v>
      </c>
      <c r="J391" s="13">
        <f t="shared" si="25"/>
        <v>0.15212448347340232</v>
      </c>
      <c r="K391" s="13">
        <f t="shared" si="25"/>
        <v>0.15875754020942673</v>
      </c>
      <c r="L391" s="13">
        <f t="shared" si="25"/>
        <v>0.17273776847930442</v>
      </c>
      <c r="M391" s="13">
        <f t="shared" si="25"/>
        <v>0.15286563920515958</v>
      </c>
      <c r="N391" s="13">
        <f>+N390/N$378</f>
        <v>0.11548394965139615</v>
      </c>
      <c r="O391" s="9">
        <f>RATE(M$324-I$324,,-I391,M391)</f>
        <v>1.3168976065116099E-2</v>
      </c>
      <c r="P391" s="14" t="s">
        <v>206</v>
      </c>
    </row>
    <row r="392" spans="1:16">
      <c r="B392" s="296" t="s">
        <v>91</v>
      </c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8"/>
      <c r="O392" s="9"/>
      <c r="P392" s="3"/>
    </row>
    <row r="393" spans="1:16">
      <c r="B393" s="11" t="str">
        <f t="shared" ref="B393:N396" si="26">IFERROR(VLOOKUP($B$392,$4:$126,MATCH($P393&amp;"/"&amp;B$324,$2:$2,0),FALSE),"")</f>
        <v/>
      </c>
      <c r="C393" s="11" t="str">
        <f t="shared" si="26"/>
        <v/>
      </c>
      <c r="D393" s="11" t="str">
        <f t="shared" si="26"/>
        <v/>
      </c>
      <c r="E393" s="11" t="str">
        <f t="shared" si="26"/>
        <v/>
      </c>
      <c r="F393" s="11" t="str">
        <f t="shared" si="26"/>
        <v/>
      </c>
      <c r="G393" s="11" t="str">
        <f t="shared" si="26"/>
        <v/>
      </c>
      <c r="H393" s="11" t="str">
        <f t="shared" si="26"/>
        <v/>
      </c>
      <c r="I393" s="11">
        <f t="shared" si="26"/>
        <v>118989604.16999999</v>
      </c>
      <c r="J393" s="11">
        <f t="shared" si="26"/>
        <v>84508431.180000007</v>
      </c>
      <c r="K393" s="11">
        <f t="shared" si="26"/>
        <v>104083064.08000001</v>
      </c>
      <c r="L393" s="11">
        <f t="shared" si="26"/>
        <v>77014017.377000004</v>
      </c>
      <c r="M393" s="11">
        <f t="shared" si="26"/>
        <v>159448402.618</v>
      </c>
      <c r="N393" s="11">
        <f t="shared" si="26"/>
        <v>90523121.259000003</v>
      </c>
      <c r="O393" s="9"/>
      <c r="P393" s="12" t="s">
        <v>202</v>
      </c>
    </row>
    <row r="394" spans="1:16">
      <c r="B394" s="11" t="str">
        <f t="shared" si="26"/>
        <v/>
      </c>
      <c r="C394" s="11" t="str">
        <f t="shared" si="26"/>
        <v/>
      </c>
      <c r="D394" s="11" t="str">
        <f t="shared" si="26"/>
        <v/>
      </c>
      <c r="E394" s="11" t="str">
        <f t="shared" si="26"/>
        <v/>
      </c>
      <c r="F394" s="11" t="str">
        <f t="shared" si="26"/>
        <v/>
      </c>
      <c r="G394" s="11" t="str">
        <f t="shared" si="26"/>
        <v/>
      </c>
      <c r="H394" s="11" t="str">
        <f t="shared" si="26"/>
        <v/>
      </c>
      <c r="I394" s="11">
        <f t="shared" si="26"/>
        <v>95424980.081</v>
      </c>
      <c r="J394" s="11">
        <f t="shared" si="26"/>
        <v>102130404.97</v>
      </c>
      <c r="K394" s="11">
        <f t="shared" si="26"/>
        <v>83926784.960000008</v>
      </c>
      <c r="L394" s="11">
        <f t="shared" si="26"/>
        <v>123845000.21699999</v>
      </c>
      <c r="M394" s="11">
        <f t="shared" si="26"/>
        <v>140830335.669</v>
      </c>
      <c r="N394" s="11">
        <f t="shared" si="26"/>
        <v>92621303.619000003</v>
      </c>
      <c r="O394" s="9"/>
      <c r="P394" s="12" t="s">
        <v>203</v>
      </c>
    </row>
    <row r="395" spans="1:16">
      <c r="B395" s="11" t="str">
        <f t="shared" si="26"/>
        <v/>
      </c>
      <c r="C395" s="11" t="str">
        <f t="shared" si="26"/>
        <v/>
      </c>
      <c r="D395" s="11" t="str">
        <f t="shared" si="26"/>
        <v/>
      </c>
      <c r="E395" s="11" t="str">
        <f t="shared" si="26"/>
        <v/>
      </c>
      <c r="F395" s="11" t="str">
        <f t="shared" si="26"/>
        <v/>
      </c>
      <c r="G395" s="11" t="str">
        <f t="shared" si="26"/>
        <v/>
      </c>
      <c r="H395" s="11" t="str">
        <f t="shared" si="26"/>
        <v/>
      </c>
      <c r="I395" s="11">
        <f t="shared" si="26"/>
        <v>99109623.269999996</v>
      </c>
      <c r="J395" s="11">
        <f t="shared" si="26"/>
        <v>90042871.650999993</v>
      </c>
      <c r="K395" s="11">
        <f t="shared" si="26"/>
        <v>106962509.23999999</v>
      </c>
      <c r="L395" s="11">
        <f t="shared" si="26"/>
        <v>116150551.60699999</v>
      </c>
      <c r="M395" s="11">
        <f t="shared" si="26"/>
        <v>147006593.82300001</v>
      </c>
      <c r="N395" s="11">
        <f t="shared" si="26"/>
        <v>102051873.215</v>
      </c>
      <c r="O395" s="9"/>
      <c r="P395" s="12" t="s">
        <v>204</v>
      </c>
    </row>
    <row r="396" spans="1:16">
      <c r="B396" s="11" t="str">
        <f t="shared" si="26"/>
        <v/>
      </c>
      <c r="C396" s="11" t="str">
        <f t="shared" si="26"/>
        <v/>
      </c>
      <c r="D396" s="11" t="str">
        <f t="shared" si="26"/>
        <v/>
      </c>
      <c r="E396" s="11" t="str">
        <f t="shared" si="26"/>
        <v/>
      </c>
      <c r="F396" s="11" t="str">
        <f t="shared" si="26"/>
        <v/>
      </c>
      <c r="G396" s="11" t="str">
        <f t="shared" si="26"/>
        <v/>
      </c>
      <c r="H396" s="11" t="str">
        <f t="shared" si="26"/>
        <v/>
      </c>
      <c r="I396" s="11">
        <f t="shared" si="26"/>
        <v>81093500.409999996</v>
      </c>
      <c r="J396" s="11">
        <f t="shared" si="26"/>
        <v>94582692.082000002</v>
      </c>
      <c r="K396" s="11">
        <f t="shared" si="26"/>
        <v>84560560.109999999</v>
      </c>
      <c r="L396" s="11">
        <f t="shared" si="26"/>
        <v>88670402.22299999</v>
      </c>
      <c r="M396" s="11">
        <f t="shared" si="26"/>
        <v>96222889.458000004</v>
      </c>
      <c r="N396" s="11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102051873.215</v>
      </c>
      <c r="O396" s="9">
        <f>RATE(M$324-I$324,,-I396,M396)</f>
        <v>4.3693759514035029E-2</v>
      </c>
      <c r="P396" s="12" t="s">
        <v>205</v>
      </c>
    </row>
    <row r="397" spans="1:16">
      <c r="B397" s="13" t="e">
        <f t="shared" ref="B397:M397" si="27">+B396/B$378</f>
        <v>#VALUE!</v>
      </c>
      <c r="C397" s="13" t="e">
        <f t="shared" si="27"/>
        <v>#VALUE!</v>
      </c>
      <c r="D397" s="13" t="e">
        <f t="shared" si="27"/>
        <v>#VALUE!</v>
      </c>
      <c r="E397" s="13" t="e">
        <f t="shared" si="27"/>
        <v>#VALUE!</v>
      </c>
      <c r="F397" s="13" t="e">
        <f t="shared" si="27"/>
        <v>#VALUE!</v>
      </c>
      <c r="G397" s="13" t="e">
        <f t="shared" si="27"/>
        <v>#VALUE!</v>
      </c>
      <c r="H397" s="13" t="e">
        <f t="shared" si="27"/>
        <v>#VALUE!</v>
      </c>
      <c r="I397" s="13">
        <f t="shared" si="27"/>
        <v>3.7301583568132783E-2</v>
      </c>
      <c r="J397" s="13">
        <f t="shared" si="27"/>
        <v>4.2369473232371259E-2</v>
      </c>
      <c r="K397" s="13">
        <f t="shared" si="27"/>
        <v>3.7880223912408757E-2</v>
      </c>
      <c r="L397" s="13">
        <f t="shared" si="27"/>
        <v>3.7644240859604869E-2</v>
      </c>
      <c r="M397" s="13">
        <f t="shared" si="27"/>
        <v>3.8730233204350949E-2</v>
      </c>
      <c r="N397" s="13">
        <f>+N396/N$378</f>
        <v>3.9873826739428311E-2</v>
      </c>
      <c r="O397" s="9">
        <f>RATE(M$324-I$324,,-I397,M397)</f>
        <v>9.4404662550231083E-3</v>
      </c>
      <c r="P397" s="14" t="s">
        <v>206</v>
      </c>
    </row>
    <row r="398" spans="1:16">
      <c r="B398" s="296" t="s">
        <v>92</v>
      </c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8"/>
      <c r="O398" s="9"/>
      <c r="P398" s="3"/>
    </row>
    <row r="399" spans="1:16">
      <c r="B399" s="11" t="str">
        <f t="shared" ref="B399:N402" si="28">IFERROR(VLOOKUP($B$398,$4:$126,MATCH($P399&amp;"/"&amp;B$324,$2:$2,0),FALSE),"")</f>
        <v/>
      </c>
      <c r="C399" s="11" t="str">
        <f t="shared" si="28"/>
        <v/>
      </c>
      <c r="D399" s="11" t="str">
        <f t="shared" si="28"/>
        <v/>
      </c>
      <c r="E399" s="11" t="str">
        <f t="shared" si="28"/>
        <v/>
      </c>
      <c r="F399" s="11" t="str">
        <f t="shared" si="28"/>
        <v/>
      </c>
      <c r="G399" s="11" t="str">
        <f t="shared" si="28"/>
        <v/>
      </c>
      <c r="H399" s="11" t="str">
        <f t="shared" si="28"/>
        <v/>
      </c>
      <c r="I399" s="11">
        <f t="shared" si="28"/>
        <v>586613576.74000001</v>
      </c>
      <c r="J399" s="11">
        <f t="shared" si="28"/>
        <v>569169476.23000002</v>
      </c>
      <c r="K399" s="11">
        <f t="shared" si="28"/>
        <v>487803306.55000001</v>
      </c>
      <c r="L399" s="11">
        <f t="shared" si="28"/>
        <v>439977532.84600002</v>
      </c>
      <c r="M399" s="11">
        <f t="shared" si="28"/>
        <v>478227296.06900001</v>
      </c>
      <c r="N399" s="11">
        <f t="shared" si="28"/>
        <v>614908183.61399996</v>
      </c>
      <c r="O399" s="9"/>
      <c r="P399" s="12" t="s">
        <v>202</v>
      </c>
    </row>
    <row r="400" spans="1:16">
      <c r="B400" s="11" t="str">
        <f t="shared" si="28"/>
        <v/>
      </c>
      <c r="C400" s="11" t="str">
        <f t="shared" si="28"/>
        <v/>
      </c>
      <c r="D400" s="11" t="str">
        <f t="shared" si="28"/>
        <v/>
      </c>
      <c r="E400" s="11" t="str">
        <f t="shared" si="28"/>
        <v/>
      </c>
      <c r="F400" s="11" t="str">
        <f t="shared" si="28"/>
        <v/>
      </c>
      <c r="G400" s="11" t="str">
        <f t="shared" si="28"/>
        <v/>
      </c>
      <c r="H400" s="11" t="str">
        <f t="shared" si="28"/>
        <v/>
      </c>
      <c r="I400" s="11">
        <f t="shared" si="28"/>
        <v>594261685.33299994</v>
      </c>
      <c r="J400" s="11">
        <f t="shared" si="28"/>
        <v>532854730.08999997</v>
      </c>
      <c r="K400" s="11">
        <f t="shared" si="28"/>
        <v>499074092.64999998</v>
      </c>
      <c r="L400" s="11">
        <f t="shared" si="28"/>
        <v>386738532.986</v>
      </c>
      <c r="M400" s="11">
        <f t="shared" si="28"/>
        <v>480181775.23799998</v>
      </c>
      <c r="N400" s="11">
        <f t="shared" si="28"/>
        <v>669340074.52100003</v>
      </c>
      <c r="O400" s="9"/>
      <c r="P400" s="12" t="s">
        <v>203</v>
      </c>
    </row>
    <row r="401" spans="1:16">
      <c r="B401" s="11" t="str">
        <f t="shared" si="28"/>
        <v/>
      </c>
      <c r="C401" s="11" t="str">
        <f t="shared" si="28"/>
        <v/>
      </c>
      <c r="D401" s="11" t="str">
        <f t="shared" si="28"/>
        <v/>
      </c>
      <c r="E401" s="11" t="str">
        <f t="shared" si="28"/>
        <v/>
      </c>
      <c r="F401" s="11" t="str">
        <f t="shared" si="28"/>
        <v/>
      </c>
      <c r="G401" s="11" t="str">
        <f t="shared" si="28"/>
        <v/>
      </c>
      <c r="H401" s="11" t="str">
        <f t="shared" si="28"/>
        <v/>
      </c>
      <c r="I401" s="11">
        <f t="shared" si="28"/>
        <v>592186704.09000003</v>
      </c>
      <c r="J401" s="11">
        <f t="shared" si="28"/>
        <v>522509715.63300002</v>
      </c>
      <c r="K401" s="11">
        <f t="shared" si="28"/>
        <v>470506552.61000001</v>
      </c>
      <c r="L401" s="11">
        <f t="shared" si="28"/>
        <v>415932713.82999998</v>
      </c>
      <c r="M401" s="11">
        <f t="shared" si="28"/>
        <v>502994712.551</v>
      </c>
      <c r="N401" s="11">
        <f t="shared" si="28"/>
        <v>721672509.62199998</v>
      </c>
      <c r="O401" s="9"/>
      <c r="P401" s="12" t="s">
        <v>204</v>
      </c>
    </row>
    <row r="402" spans="1:16">
      <c r="B402" s="11" t="str">
        <f t="shared" si="28"/>
        <v/>
      </c>
      <c r="C402" s="11" t="str">
        <f t="shared" si="28"/>
        <v/>
      </c>
      <c r="D402" s="11" t="str">
        <f t="shared" si="28"/>
        <v/>
      </c>
      <c r="E402" s="11" t="str">
        <f t="shared" si="28"/>
        <v/>
      </c>
      <c r="F402" s="11" t="str">
        <f t="shared" si="28"/>
        <v/>
      </c>
      <c r="G402" s="11" t="str">
        <f t="shared" si="28"/>
        <v/>
      </c>
      <c r="H402" s="11" t="str">
        <f t="shared" si="28"/>
        <v/>
      </c>
      <c r="I402" s="11">
        <f t="shared" si="28"/>
        <v>578215365.30999994</v>
      </c>
      <c r="J402" s="11">
        <f t="shared" si="28"/>
        <v>519266904.102</v>
      </c>
      <c r="K402" s="11">
        <f t="shared" si="28"/>
        <v>444919659.68000001</v>
      </c>
      <c r="L402" s="11">
        <f t="shared" si="28"/>
        <v>454964315.36400002</v>
      </c>
      <c r="M402" s="11">
        <f t="shared" si="28"/>
        <v>562745766.48000002</v>
      </c>
      <c r="N402" s="11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721672509.62199998</v>
      </c>
      <c r="O402" s="9">
        <f>RATE(M$324-I$324,,-I402,M402)</f>
        <v>-6.7566819728329458E-3</v>
      </c>
      <c r="P402" s="12" t="s">
        <v>205</v>
      </c>
    </row>
    <row r="403" spans="1:16">
      <c r="B403" s="13" t="e">
        <f t="shared" ref="B403:M403" si="29">+B402/B$378</f>
        <v>#VALUE!</v>
      </c>
      <c r="C403" s="13" t="e">
        <f t="shared" si="29"/>
        <v>#VALUE!</v>
      </c>
      <c r="D403" s="13" t="e">
        <f t="shared" si="29"/>
        <v>#VALUE!</v>
      </c>
      <c r="E403" s="13" t="e">
        <f t="shared" si="29"/>
        <v>#VALUE!</v>
      </c>
      <c r="F403" s="13" t="e">
        <f t="shared" si="29"/>
        <v>#VALUE!</v>
      </c>
      <c r="G403" s="13" t="e">
        <f t="shared" si="29"/>
        <v>#VALUE!</v>
      </c>
      <c r="H403" s="13" t="e">
        <f t="shared" si="29"/>
        <v>#VALUE!</v>
      </c>
      <c r="I403" s="13">
        <f t="shared" si="29"/>
        <v>0.26596889590956291</v>
      </c>
      <c r="J403" s="13">
        <f t="shared" si="29"/>
        <v>0.23261195795454628</v>
      </c>
      <c r="K403" s="13">
        <f t="shared" si="29"/>
        <v>0.19930871212048673</v>
      </c>
      <c r="L403" s="13">
        <f t="shared" si="29"/>
        <v>0.19315110612687816</v>
      </c>
      <c r="M403" s="13">
        <f t="shared" si="29"/>
        <v>0.22650821330869478</v>
      </c>
      <c r="N403" s="13">
        <f>+N402/N$378</f>
        <v>0.28197272332916323</v>
      </c>
      <c r="O403" s="9">
        <f>RATE(M$324-I$324,,-I403,M403)</f>
        <v>-3.9354227317053563E-2</v>
      </c>
      <c r="P403" s="14" t="s">
        <v>206</v>
      </c>
    </row>
    <row r="404" spans="1:16">
      <c r="B404" s="296" t="s">
        <v>93</v>
      </c>
      <c r="C404" s="297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298"/>
      <c r="O404" s="9"/>
      <c r="P404" s="3"/>
    </row>
    <row r="405" spans="1:16">
      <c r="B405" s="11" t="str">
        <f t="shared" ref="B405:N408" si="30">IFERROR(VLOOKUP($B$404,$4:$126,MATCH($P405&amp;"/"&amp;B$324,$2:$2,0),FALSE),"")</f>
        <v/>
      </c>
      <c r="C405" s="11" t="str">
        <f t="shared" si="30"/>
        <v/>
      </c>
      <c r="D405" s="11" t="str">
        <f t="shared" si="30"/>
        <v/>
      </c>
      <c r="E405" s="11" t="str">
        <f t="shared" si="30"/>
        <v/>
      </c>
      <c r="F405" s="11" t="str">
        <f t="shared" si="30"/>
        <v/>
      </c>
      <c r="G405" s="11" t="str">
        <f t="shared" si="30"/>
        <v/>
      </c>
      <c r="H405" s="11" t="str">
        <f t="shared" si="30"/>
        <v/>
      </c>
      <c r="I405" s="11">
        <f t="shared" si="30"/>
        <v>705603180.90999997</v>
      </c>
      <c r="J405" s="11">
        <f t="shared" si="30"/>
        <v>653677907.41000009</v>
      </c>
      <c r="K405" s="11">
        <f t="shared" si="30"/>
        <v>591886370.63</v>
      </c>
      <c r="L405" s="11">
        <f t="shared" si="30"/>
        <v>516991550.22300005</v>
      </c>
      <c r="M405" s="11">
        <f t="shared" si="30"/>
        <v>637675698.68700004</v>
      </c>
      <c r="N405" s="11">
        <f t="shared" si="30"/>
        <v>705431304.87299991</v>
      </c>
      <c r="O405" s="9"/>
      <c r="P405" s="12" t="s">
        <v>202</v>
      </c>
    </row>
    <row r="406" spans="1:16">
      <c r="B406" s="11" t="str">
        <f t="shared" si="30"/>
        <v/>
      </c>
      <c r="C406" s="11" t="str">
        <f t="shared" si="30"/>
        <v/>
      </c>
      <c r="D406" s="11" t="str">
        <f t="shared" si="30"/>
        <v/>
      </c>
      <c r="E406" s="11" t="str">
        <f t="shared" si="30"/>
        <v/>
      </c>
      <c r="F406" s="11" t="str">
        <f t="shared" si="30"/>
        <v/>
      </c>
      <c r="G406" s="11" t="str">
        <f t="shared" si="30"/>
        <v/>
      </c>
      <c r="H406" s="11" t="str">
        <f t="shared" si="30"/>
        <v/>
      </c>
      <c r="I406" s="11">
        <f t="shared" si="30"/>
        <v>689686665.41399992</v>
      </c>
      <c r="J406" s="11">
        <f t="shared" si="30"/>
        <v>634985135.05999994</v>
      </c>
      <c r="K406" s="11">
        <f t="shared" si="30"/>
        <v>583000877.61000001</v>
      </c>
      <c r="L406" s="11">
        <f t="shared" si="30"/>
        <v>510583533.20300001</v>
      </c>
      <c r="M406" s="11">
        <f t="shared" si="30"/>
        <v>621012110.90699995</v>
      </c>
      <c r="N406" s="11">
        <f t="shared" si="30"/>
        <v>761961378.13999999</v>
      </c>
      <c r="O406" s="9"/>
      <c r="P406" s="12" t="s">
        <v>203</v>
      </c>
    </row>
    <row r="407" spans="1:16">
      <c r="B407" s="11" t="str">
        <f t="shared" si="30"/>
        <v/>
      </c>
      <c r="C407" s="11" t="str">
        <f t="shared" si="30"/>
        <v/>
      </c>
      <c r="D407" s="11" t="str">
        <f t="shared" si="30"/>
        <v/>
      </c>
      <c r="E407" s="11" t="str">
        <f t="shared" si="30"/>
        <v/>
      </c>
      <c r="F407" s="11" t="str">
        <f t="shared" si="30"/>
        <v/>
      </c>
      <c r="G407" s="11" t="str">
        <f t="shared" si="30"/>
        <v/>
      </c>
      <c r="H407" s="11" t="str">
        <f t="shared" si="30"/>
        <v/>
      </c>
      <c r="I407" s="11">
        <f t="shared" si="30"/>
        <v>691296327.36000001</v>
      </c>
      <c r="J407" s="11">
        <f t="shared" si="30"/>
        <v>612552587.28400004</v>
      </c>
      <c r="K407" s="11">
        <f t="shared" si="30"/>
        <v>577469061.85000002</v>
      </c>
      <c r="L407" s="11">
        <f t="shared" si="30"/>
        <v>532083265.43699998</v>
      </c>
      <c r="M407" s="11">
        <f t="shared" si="30"/>
        <v>650001306.37400007</v>
      </c>
      <c r="N407" s="11">
        <f t="shared" si="30"/>
        <v>823724382.83700001</v>
      </c>
      <c r="O407" s="9"/>
      <c r="P407" s="12" t="s">
        <v>204</v>
      </c>
    </row>
    <row r="408" spans="1:16">
      <c r="B408" s="11" t="str">
        <f t="shared" si="30"/>
        <v/>
      </c>
      <c r="C408" s="11" t="str">
        <f t="shared" si="30"/>
        <v/>
      </c>
      <c r="D408" s="11" t="str">
        <f t="shared" si="30"/>
        <v/>
      </c>
      <c r="E408" s="11" t="str">
        <f t="shared" si="30"/>
        <v/>
      </c>
      <c r="F408" s="11" t="str">
        <f t="shared" si="30"/>
        <v/>
      </c>
      <c r="G408" s="11" t="str">
        <f t="shared" si="30"/>
        <v/>
      </c>
      <c r="H408" s="11" t="str">
        <f t="shared" si="30"/>
        <v/>
      </c>
      <c r="I408" s="11">
        <f t="shared" si="30"/>
        <v>659308865.71999991</v>
      </c>
      <c r="J408" s="11">
        <f t="shared" si="30"/>
        <v>613849596.18400002</v>
      </c>
      <c r="K408" s="11">
        <f t="shared" si="30"/>
        <v>529480219.79000002</v>
      </c>
      <c r="L408" s="11">
        <f t="shared" si="30"/>
        <v>543634717.58700001</v>
      </c>
      <c r="M408" s="11">
        <f t="shared" si="30"/>
        <v>658968655.93799996</v>
      </c>
      <c r="N408" s="11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823724382.83700001</v>
      </c>
      <c r="O408" s="9">
        <f>RATE(M$324-I$324,,-I408,M408)</f>
        <v>-1.2902739950411505E-4</v>
      </c>
      <c r="P408" s="12" t="s">
        <v>205</v>
      </c>
    </row>
    <row r="409" spans="1:16" s="228" customFormat="1">
      <c r="A409" s="227"/>
      <c r="B409" s="17" t="e">
        <f t="shared" ref="B409:N409" si="31">+B408/B$433</f>
        <v>#VALUE!</v>
      </c>
      <c r="C409" s="17" t="e">
        <f t="shared" si="31"/>
        <v>#VALUE!</v>
      </c>
      <c r="D409" s="17" t="e">
        <f t="shared" si="31"/>
        <v>#VALUE!</v>
      </c>
      <c r="E409" s="17" t="e">
        <f t="shared" si="31"/>
        <v>#VALUE!</v>
      </c>
      <c r="F409" s="17" t="e">
        <f t="shared" si="31"/>
        <v>#VALUE!</v>
      </c>
      <c r="G409" s="17" t="e">
        <f t="shared" si="31"/>
        <v>#VALUE!</v>
      </c>
      <c r="H409" s="17" t="e">
        <f t="shared" si="31"/>
        <v>#VALUE!</v>
      </c>
      <c r="I409" s="17">
        <f t="shared" si="31"/>
        <v>0.9457242760269734</v>
      </c>
      <c r="J409" s="17">
        <f t="shared" si="31"/>
        <v>0.804576299351216</v>
      </c>
      <c r="K409" s="17">
        <f t="shared" si="31"/>
        <v>0.6467552093566612</v>
      </c>
      <c r="L409" s="17">
        <f t="shared" si="31"/>
        <v>0.62123730455108328</v>
      </c>
      <c r="M409" s="17">
        <f t="shared" si="31"/>
        <v>0.75001772566857172</v>
      </c>
      <c r="N409" s="17">
        <f t="shared" si="31"/>
        <v>0.93858356042070701</v>
      </c>
      <c r="O409" s="9">
        <f>RATE(M$324-I$324,,-I409,M409)</f>
        <v>-5.631566134995989E-2</v>
      </c>
      <c r="P409" s="18" t="s">
        <v>207</v>
      </c>
    </row>
    <row r="410" spans="1:16">
      <c r="A410" s="225"/>
      <c r="B410" s="296" t="s">
        <v>71</v>
      </c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8"/>
      <c r="O410" s="9"/>
      <c r="P410" s="3"/>
    </row>
    <row r="411" spans="1:16">
      <c r="B411" s="11" t="str">
        <f t="shared" ref="B411:N414" si="32">IFERROR(VLOOKUP($B$410,$4:$126,MATCH($P411&amp;"/"&amp;B$324,$2:$2,0),FALSE),"")</f>
        <v/>
      </c>
      <c r="C411" s="11" t="str">
        <f t="shared" si="32"/>
        <v/>
      </c>
      <c r="D411" s="11" t="str">
        <f t="shared" si="32"/>
        <v/>
      </c>
      <c r="E411" s="11" t="str">
        <f t="shared" si="32"/>
        <v/>
      </c>
      <c r="F411" s="11" t="str">
        <f t="shared" si="32"/>
        <v/>
      </c>
      <c r="G411" s="11" t="str">
        <f t="shared" si="32"/>
        <v/>
      </c>
      <c r="H411" s="11" t="str">
        <f t="shared" si="32"/>
        <v/>
      </c>
      <c r="I411" s="11">
        <f t="shared" si="32"/>
        <v>773375494</v>
      </c>
      <c r="J411" s="11">
        <f t="shared" si="32"/>
        <v>756312746.27999997</v>
      </c>
      <c r="K411" s="11">
        <f t="shared" si="32"/>
        <v>679586976.13</v>
      </c>
      <c r="L411" s="11">
        <f t="shared" si="32"/>
        <v>616784337.85399997</v>
      </c>
      <c r="M411" s="11">
        <f t="shared" si="32"/>
        <v>665743628.199</v>
      </c>
      <c r="N411" s="11">
        <f t="shared" si="32"/>
        <v>871753292.19200003</v>
      </c>
      <c r="O411" s="9"/>
      <c r="P411" s="12" t="s">
        <v>202</v>
      </c>
    </row>
    <row r="412" spans="1:16">
      <c r="B412" s="11" t="str">
        <f t="shared" si="32"/>
        <v/>
      </c>
      <c r="C412" s="11" t="str">
        <f t="shared" si="32"/>
        <v/>
      </c>
      <c r="D412" s="11" t="str">
        <f t="shared" si="32"/>
        <v/>
      </c>
      <c r="E412" s="11" t="str">
        <f t="shared" si="32"/>
        <v/>
      </c>
      <c r="F412" s="11" t="str">
        <f t="shared" si="32"/>
        <v/>
      </c>
      <c r="G412" s="11" t="str">
        <f t="shared" si="32"/>
        <v/>
      </c>
      <c r="H412" s="11" t="str">
        <f t="shared" si="32"/>
        <v/>
      </c>
      <c r="I412" s="11">
        <f t="shared" si="32"/>
        <v>782865398.34200001</v>
      </c>
      <c r="J412" s="11">
        <f t="shared" si="32"/>
        <v>720447450.50999999</v>
      </c>
      <c r="K412" s="11">
        <f t="shared" si="32"/>
        <v>685609937.48000002</v>
      </c>
      <c r="L412" s="11">
        <f t="shared" si="32"/>
        <v>579104693.38399994</v>
      </c>
      <c r="M412" s="11">
        <f t="shared" si="32"/>
        <v>678707457.48699999</v>
      </c>
      <c r="N412" s="11">
        <f t="shared" si="32"/>
        <v>920383699.36399996</v>
      </c>
      <c r="O412" s="9"/>
      <c r="P412" s="12" t="s">
        <v>203</v>
      </c>
    </row>
    <row r="413" spans="1:16">
      <c r="B413" s="11" t="str">
        <f t="shared" si="32"/>
        <v/>
      </c>
      <c r="C413" s="11" t="str">
        <f t="shared" si="32"/>
        <v/>
      </c>
      <c r="D413" s="11" t="str">
        <f t="shared" si="32"/>
        <v/>
      </c>
      <c r="E413" s="11" t="str">
        <f t="shared" si="32"/>
        <v/>
      </c>
      <c r="F413" s="11" t="str">
        <f t="shared" si="32"/>
        <v/>
      </c>
      <c r="G413" s="11" t="str">
        <f t="shared" si="32"/>
        <v/>
      </c>
      <c r="H413" s="11" t="str">
        <f t="shared" si="32"/>
        <v/>
      </c>
      <c r="I413" s="11">
        <f t="shared" si="32"/>
        <v>797520759.29999995</v>
      </c>
      <c r="J413" s="11">
        <f t="shared" si="32"/>
        <v>708586479.74800003</v>
      </c>
      <c r="K413" s="11">
        <f t="shared" si="32"/>
        <v>651070471.23000002</v>
      </c>
      <c r="L413" s="11">
        <f t="shared" si="32"/>
        <v>596896052.58399999</v>
      </c>
      <c r="M413" s="11">
        <f t="shared" si="32"/>
        <v>719899411.09800005</v>
      </c>
      <c r="N413" s="11">
        <f t="shared" si="32"/>
        <v>977125348.65699995</v>
      </c>
      <c r="O413" s="9"/>
      <c r="P413" s="12" t="s">
        <v>204</v>
      </c>
    </row>
    <row r="414" spans="1:16">
      <c r="B414" s="11" t="str">
        <f t="shared" si="32"/>
        <v/>
      </c>
      <c r="C414" s="11" t="str">
        <f t="shared" si="32"/>
        <v/>
      </c>
      <c r="D414" s="11" t="str">
        <f t="shared" si="32"/>
        <v/>
      </c>
      <c r="E414" s="11" t="str">
        <f t="shared" si="32"/>
        <v/>
      </c>
      <c r="F414" s="11" t="str">
        <f t="shared" si="32"/>
        <v/>
      </c>
      <c r="G414" s="11" t="str">
        <f t="shared" si="32"/>
        <v/>
      </c>
      <c r="H414" s="11" t="str">
        <f t="shared" si="32"/>
        <v/>
      </c>
      <c r="I414" s="11">
        <f t="shared" si="32"/>
        <v>770923747.78999996</v>
      </c>
      <c r="J414" s="11">
        <f t="shared" si="32"/>
        <v>721141861.00100005</v>
      </c>
      <c r="K414" s="11">
        <f t="shared" si="32"/>
        <v>629361711.83000004</v>
      </c>
      <c r="L414" s="11">
        <f t="shared" si="32"/>
        <v>630108494.03699994</v>
      </c>
      <c r="M414" s="11">
        <f t="shared" si="32"/>
        <v>803613755.53499997</v>
      </c>
      <c r="N414" s="11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977125348.65699995</v>
      </c>
      <c r="O414" s="9">
        <f>RATE(M$324-I$324,,-I414,M414)</f>
        <v>1.0436403775872728E-2</v>
      </c>
      <c r="P414" s="12" t="s">
        <v>205</v>
      </c>
    </row>
    <row r="415" spans="1:16">
      <c r="B415" s="13" t="e">
        <f t="shared" ref="B415:M415" si="33">+B414/B$378</f>
        <v>#VALUE!</v>
      </c>
      <c r="C415" s="13" t="e">
        <f t="shared" si="33"/>
        <v>#VALUE!</v>
      </c>
      <c r="D415" s="13" t="e">
        <f t="shared" si="33"/>
        <v>#VALUE!</v>
      </c>
      <c r="E415" s="13" t="e">
        <f t="shared" si="33"/>
        <v>#VALUE!</v>
      </c>
      <c r="F415" s="13" t="e">
        <f t="shared" si="33"/>
        <v>#VALUE!</v>
      </c>
      <c r="G415" s="13" t="e">
        <f t="shared" si="33"/>
        <v>#VALUE!</v>
      </c>
      <c r="H415" s="13" t="e">
        <f t="shared" si="33"/>
        <v>#VALUE!</v>
      </c>
      <c r="I415" s="13">
        <f t="shared" si="33"/>
        <v>0.35461136166839696</v>
      </c>
      <c r="J415" s="13">
        <f t="shared" si="33"/>
        <v>0.3230443129059451</v>
      </c>
      <c r="K415" s="13">
        <f t="shared" si="33"/>
        <v>0.28193241074804509</v>
      </c>
      <c r="L415" s="13">
        <f t="shared" si="33"/>
        <v>0.26750702965751366</v>
      </c>
      <c r="M415" s="13">
        <f t="shared" si="33"/>
        <v>0.32345888107714843</v>
      </c>
      <c r="N415" s="13">
        <f>+N414/N$378</f>
        <v>0.38178355406538428</v>
      </c>
      <c r="O415" s="9">
        <f>RATE(M$324-I$324,,-I415,M415)</f>
        <v>-2.2725406519472319E-2</v>
      </c>
      <c r="P415" s="14" t="s">
        <v>206</v>
      </c>
    </row>
    <row r="416" spans="1:16">
      <c r="B416" s="299" t="s">
        <v>72</v>
      </c>
      <c r="C416" s="300"/>
      <c r="D416" s="300"/>
      <c r="E416" s="300"/>
      <c r="F416" s="300"/>
      <c r="G416" s="300"/>
      <c r="H416" s="300"/>
      <c r="I416" s="300"/>
      <c r="J416" s="300"/>
      <c r="K416" s="300"/>
      <c r="L416" s="300"/>
      <c r="M416" s="300"/>
      <c r="N416" s="301"/>
      <c r="O416" s="9"/>
      <c r="P416" s="3"/>
    </row>
    <row r="417" spans="1:16">
      <c r="B417" s="11" t="str">
        <f t="shared" ref="B417:N420" si="34">IFERROR(VLOOKUP($B$416,$4:$126,MATCH($P417&amp;"/"&amp;B$324,$2:$2,0),FALSE),"")</f>
        <v/>
      </c>
      <c r="C417" s="11" t="str">
        <f t="shared" si="34"/>
        <v/>
      </c>
      <c r="D417" s="11" t="str">
        <f t="shared" si="34"/>
        <v/>
      </c>
      <c r="E417" s="11" t="str">
        <f t="shared" si="34"/>
        <v/>
      </c>
      <c r="F417" s="11" t="str">
        <f t="shared" si="34"/>
        <v/>
      </c>
      <c r="G417" s="11" t="str">
        <f t="shared" si="34"/>
        <v/>
      </c>
      <c r="H417" s="11" t="str">
        <f t="shared" si="34"/>
        <v/>
      </c>
      <c r="I417" s="11">
        <f t="shared" si="34"/>
        <v>1166627484.8199999</v>
      </c>
      <c r="J417" s="11">
        <f t="shared" si="34"/>
        <v>1066393252.27</v>
      </c>
      <c r="K417" s="11">
        <f t="shared" si="34"/>
        <v>1016595649.75</v>
      </c>
      <c r="L417" s="11">
        <f t="shared" si="34"/>
        <v>960452645.37399995</v>
      </c>
      <c r="M417" s="11">
        <f t="shared" si="34"/>
        <v>1156962002.2149999</v>
      </c>
      <c r="N417" s="11">
        <f t="shared" si="34"/>
        <v>1222702199.654</v>
      </c>
      <c r="O417" s="9"/>
      <c r="P417" s="12" t="s">
        <v>202</v>
      </c>
    </row>
    <row r="418" spans="1:16">
      <c r="B418" s="11" t="str">
        <f t="shared" si="34"/>
        <v/>
      </c>
      <c r="C418" s="11" t="str">
        <f t="shared" si="34"/>
        <v/>
      </c>
      <c r="D418" s="11" t="str">
        <f t="shared" si="34"/>
        <v/>
      </c>
      <c r="E418" s="11" t="str">
        <f t="shared" si="34"/>
        <v/>
      </c>
      <c r="F418" s="11" t="str">
        <f t="shared" si="34"/>
        <v/>
      </c>
      <c r="G418" s="11" t="str">
        <f t="shared" si="34"/>
        <v/>
      </c>
      <c r="H418" s="11" t="str">
        <f t="shared" si="34"/>
        <v/>
      </c>
      <c r="I418" s="11">
        <f t="shared" si="34"/>
        <v>1121759145.609</v>
      </c>
      <c r="J418" s="11">
        <f t="shared" si="34"/>
        <v>1028722011.75</v>
      </c>
      <c r="K418" s="11">
        <f t="shared" si="34"/>
        <v>964136071.92999995</v>
      </c>
      <c r="L418" s="11">
        <f t="shared" si="34"/>
        <v>1005169427.842</v>
      </c>
      <c r="M418" s="11">
        <f t="shared" si="34"/>
        <v>1082064734.882</v>
      </c>
      <c r="N418" s="11">
        <f t="shared" si="34"/>
        <v>1182785248.7290001</v>
      </c>
      <c r="O418" s="9"/>
      <c r="P418" s="12" t="s">
        <v>203</v>
      </c>
    </row>
    <row r="419" spans="1:16">
      <c r="B419" s="11" t="str">
        <f t="shared" si="34"/>
        <v/>
      </c>
      <c r="C419" s="11" t="str">
        <f t="shared" si="34"/>
        <v/>
      </c>
      <c r="D419" s="11" t="str">
        <f t="shared" si="34"/>
        <v/>
      </c>
      <c r="E419" s="11" t="str">
        <f t="shared" si="34"/>
        <v/>
      </c>
      <c r="F419" s="11" t="str">
        <f t="shared" si="34"/>
        <v/>
      </c>
      <c r="G419" s="11" t="str">
        <f t="shared" si="34"/>
        <v/>
      </c>
      <c r="H419" s="11" t="str">
        <f t="shared" si="34"/>
        <v/>
      </c>
      <c r="I419" s="11">
        <f t="shared" si="34"/>
        <v>1138406959.1300001</v>
      </c>
      <c r="J419" s="11">
        <f t="shared" si="34"/>
        <v>982424435.29200006</v>
      </c>
      <c r="K419" s="11">
        <f t="shared" si="34"/>
        <v>984541456.57000005</v>
      </c>
      <c r="L419" s="11">
        <f t="shared" si="34"/>
        <v>1051614710.163</v>
      </c>
      <c r="M419" s="11">
        <f t="shared" si="34"/>
        <v>1130042290.7390001</v>
      </c>
      <c r="N419" s="11">
        <f t="shared" si="34"/>
        <v>1272691496.9779999</v>
      </c>
      <c r="O419" s="9"/>
      <c r="P419" s="12" t="s">
        <v>204</v>
      </c>
    </row>
    <row r="420" spans="1:16">
      <c r="B420" s="11" t="str">
        <f t="shared" si="34"/>
        <v/>
      </c>
      <c r="C420" s="11" t="str">
        <f t="shared" si="34"/>
        <v/>
      </c>
      <c r="D420" s="11" t="str">
        <f t="shared" si="34"/>
        <v/>
      </c>
      <c r="E420" s="11" t="str">
        <f t="shared" si="34"/>
        <v/>
      </c>
      <c r="F420" s="11" t="str">
        <f t="shared" si="34"/>
        <v/>
      </c>
      <c r="G420" s="11" t="str">
        <f t="shared" si="34"/>
        <v/>
      </c>
      <c r="H420" s="11" t="str">
        <f t="shared" si="34"/>
        <v/>
      </c>
      <c r="I420" s="11">
        <f t="shared" si="34"/>
        <v>1086308812.24</v>
      </c>
      <c r="J420" s="11">
        <f t="shared" si="34"/>
        <v>1060734073.998</v>
      </c>
      <c r="K420" s="11">
        <f t="shared" si="34"/>
        <v>983758416.37</v>
      </c>
      <c r="L420" s="11">
        <f t="shared" si="34"/>
        <v>1036989521.796</v>
      </c>
      <c r="M420" s="11">
        <f t="shared" si="34"/>
        <v>1183399062.418</v>
      </c>
      <c r="N420" s="11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1272691496.9779999</v>
      </c>
      <c r="O420" s="9">
        <f>RATE(M$324-I$324,,-I420,M420)</f>
        <v>2.1631981037806534E-2</v>
      </c>
      <c r="P420" s="12" t="s">
        <v>205</v>
      </c>
    </row>
    <row r="421" spans="1:16">
      <c r="B421" s="13" t="e">
        <f t="shared" ref="B421:M421" si="35">+B420/B$378</f>
        <v>#VALUE!</v>
      </c>
      <c r="C421" s="13" t="e">
        <f t="shared" si="35"/>
        <v>#VALUE!</v>
      </c>
      <c r="D421" s="13" t="e">
        <f t="shared" si="35"/>
        <v>#VALUE!</v>
      </c>
      <c r="E421" s="13" t="e">
        <f t="shared" si="35"/>
        <v>#VALUE!</v>
      </c>
      <c r="F421" s="13" t="e">
        <f t="shared" si="35"/>
        <v>#VALUE!</v>
      </c>
      <c r="G421" s="13" t="e">
        <f t="shared" si="35"/>
        <v>#VALUE!</v>
      </c>
      <c r="H421" s="13" t="e">
        <f t="shared" si="35"/>
        <v>#VALUE!</v>
      </c>
      <c r="I421" s="13">
        <f t="shared" si="35"/>
        <v>0.49968294296952803</v>
      </c>
      <c r="J421" s="13">
        <f t="shared" si="35"/>
        <v>0.47516879637934739</v>
      </c>
      <c r="K421" s="13">
        <f t="shared" si="35"/>
        <v>0.44068995095747182</v>
      </c>
      <c r="L421" s="13">
        <f t="shared" si="35"/>
        <v>0.44024479813681811</v>
      </c>
      <c r="M421" s="13">
        <f t="shared" si="35"/>
        <v>0.47632452028230798</v>
      </c>
      <c r="N421" s="13">
        <f>+N420/N$378</f>
        <v>0.49726750371678047</v>
      </c>
      <c r="O421" s="9">
        <f>RATE(M$324-I$324,,-I421,M421)</f>
        <v>-1.1897260209075616E-2</v>
      </c>
      <c r="P421" s="14" t="s">
        <v>206</v>
      </c>
    </row>
    <row r="422" spans="1:16">
      <c r="B422" s="302" t="s">
        <v>208</v>
      </c>
      <c r="C422" s="303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4"/>
      <c r="O422" s="9"/>
      <c r="P422" s="14"/>
    </row>
    <row r="423" spans="1:16">
      <c r="B423" s="305" t="s">
        <v>81</v>
      </c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7"/>
    </row>
    <row r="424" spans="1:16">
      <c r="B424" s="11" t="str">
        <f t="shared" ref="B424:N427" si="36">IFERROR(VLOOKUP($B$423,$4:$126,MATCH($P424&amp;"/"&amp;B$324,$2:$2,0),FALSE),"")</f>
        <v/>
      </c>
      <c r="C424" s="11" t="str">
        <f t="shared" si="36"/>
        <v/>
      </c>
      <c r="D424" s="11" t="str">
        <f t="shared" si="36"/>
        <v/>
      </c>
      <c r="E424" s="11" t="str">
        <f t="shared" si="36"/>
        <v/>
      </c>
      <c r="F424" s="11" t="str">
        <f t="shared" si="36"/>
        <v/>
      </c>
      <c r="G424" s="11" t="str">
        <f t="shared" si="36"/>
        <v/>
      </c>
      <c r="H424" s="11" t="str">
        <f t="shared" si="36"/>
        <v/>
      </c>
      <c r="I424" s="11">
        <f t="shared" si="36"/>
        <v>665376231.04999995</v>
      </c>
      <c r="J424" s="11">
        <f t="shared" si="36"/>
        <v>653888034.91999996</v>
      </c>
      <c r="K424" s="11">
        <f t="shared" si="36"/>
        <v>740309718.86000001</v>
      </c>
      <c r="L424" s="11">
        <f t="shared" si="36"/>
        <v>815419066.29499996</v>
      </c>
      <c r="M424" s="11">
        <f t="shared" si="36"/>
        <v>867233348.74399996</v>
      </c>
      <c r="N424" s="11">
        <f t="shared" si="36"/>
        <v>835393517.04100001</v>
      </c>
      <c r="O424" s="9"/>
      <c r="P424" s="12" t="s">
        <v>202</v>
      </c>
    </row>
    <row r="425" spans="1:16">
      <c r="B425" s="11" t="str">
        <f t="shared" si="36"/>
        <v/>
      </c>
      <c r="C425" s="11" t="str">
        <f t="shared" si="36"/>
        <v/>
      </c>
      <c r="D425" s="11" t="str">
        <f t="shared" si="36"/>
        <v/>
      </c>
      <c r="E425" s="11" t="str">
        <f t="shared" si="36"/>
        <v/>
      </c>
      <c r="F425" s="11" t="str">
        <f t="shared" si="36"/>
        <v/>
      </c>
      <c r="G425" s="11" t="str">
        <f t="shared" si="36"/>
        <v/>
      </c>
      <c r="H425" s="11" t="str">
        <f t="shared" si="36"/>
        <v/>
      </c>
      <c r="I425" s="11">
        <f t="shared" si="36"/>
        <v>674495789.51800001</v>
      </c>
      <c r="J425" s="11">
        <f t="shared" si="36"/>
        <v>666757035.26999998</v>
      </c>
      <c r="K425" s="11">
        <f t="shared" si="36"/>
        <v>742465602.71000004</v>
      </c>
      <c r="L425" s="11">
        <f t="shared" si="36"/>
        <v>810985676.56400001</v>
      </c>
      <c r="M425" s="11">
        <f t="shared" si="36"/>
        <v>858212430.02999997</v>
      </c>
      <c r="N425" s="11">
        <f t="shared" si="36"/>
        <v>847445972.27699995</v>
      </c>
      <c r="O425" s="9"/>
      <c r="P425" s="12" t="s">
        <v>203</v>
      </c>
    </row>
    <row r="426" spans="1:16">
      <c r="B426" s="11" t="str">
        <f t="shared" si="36"/>
        <v/>
      </c>
      <c r="C426" s="11" t="str">
        <f t="shared" si="36"/>
        <v/>
      </c>
      <c r="D426" s="11" t="str">
        <f t="shared" si="36"/>
        <v/>
      </c>
      <c r="E426" s="11" t="str">
        <f t="shared" si="36"/>
        <v/>
      </c>
      <c r="F426" s="11" t="str">
        <f t="shared" si="36"/>
        <v/>
      </c>
      <c r="G426" s="11" t="str">
        <f t="shared" si="36"/>
        <v/>
      </c>
      <c r="H426" s="11" t="str">
        <f t="shared" si="36"/>
        <v/>
      </c>
      <c r="I426" s="11">
        <f t="shared" si="36"/>
        <v>631243040.52999997</v>
      </c>
      <c r="J426" s="11">
        <f t="shared" si="36"/>
        <v>676488502.35800004</v>
      </c>
      <c r="K426" s="11">
        <f t="shared" si="36"/>
        <v>741348838.57000005</v>
      </c>
      <c r="L426" s="11">
        <f t="shared" si="36"/>
        <v>818154508.56299996</v>
      </c>
      <c r="M426" s="11">
        <f t="shared" si="36"/>
        <v>852476402.12399995</v>
      </c>
      <c r="N426" s="11">
        <f t="shared" si="36"/>
        <v>856381090.91499996</v>
      </c>
      <c r="O426" s="9"/>
      <c r="P426" s="12" t="s">
        <v>204</v>
      </c>
    </row>
    <row r="427" spans="1:16">
      <c r="B427" s="11" t="str">
        <f t="shared" si="36"/>
        <v/>
      </c>
      <c r="C427" s="11" t="str">
        <f t="shared" si="36"/>
        <v/>
      </c>
      <c r="D427" s="11" t="str">
        <f t="shared" si="36"/>
        <v/>
      </c>
      <c r="E427" s="11" t="str">
        <f t="shared" si="36"/>
        <v/>
      </c>
      <c r="F427" s="11" t="str">
        <f t="shared" si="36"/>
        <v/>
      </c>
      <c r="G427" s="11" t="str">
        <f t="shared" si="36"/>
        <v/>
      </c>
      <c r="H427" s="11" t="str">
        <f t="shared" si="36"/>
        <v/>
      </c>
      <c r="I427" s="11">
        <f t="shared" si="36"/>
        <v>630383740.00999999</v>
      </c>
      <c r="J427" s="11">
        <f t="shared" si="36"/>
        <v>694362564.56299996</v>
      </c>
      <c r="K427" s="11">
        <f t="shared" si="36"/>
        <v>775959276.67999995</v>
      </c>
      <c r="L427" s="11">
        <f t="shared" si="36"/>
        <v>838208853.44700003</v>
      </c>
      <c r="M427" s="11">
        <f t="shared" si="36"/>
        <v>869016087.47300005</v>
      </c>
      <c r="N427" s="11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856381090.91499996</v>
      </c>
      <c r="O427" s="9">
        <f>RATE(M$324-I$324,,-I427,M427)</f>
        <v>8.3566833604638555E-2</v>
      </c>
      <c r="P427" s="12" t="s">
        <v>205</v>
      </c>
    </row>
    <row r="428" spans="1:16">
      <c r="A428" s="226"/>
      <c r="B428" s="13" t="e">
        <f t="shared" ref="B428:M428" si="37">+B427/B$378</f>
        <v>#VALUE!</v>
      </c>
      <c r="C428" s="13" t="e">
        <f t="shared" si="37"/>
        <v>#VALUE!</v>
      </c>
      <c r="D428" s="13" t="e">
        <f t="shared" si="37"/>
        <v>#VALUE!</v>
      </c>
      <c r="E428" s="13" t="e">
        <f t="shared" si="37"/>
        <v>#VALUE!</v>
      </c>
      <c r="F428" s="13" t="e">
        <f t="shared" si="37"/>
        <v>#VALUE!</v>
      </c>
      <c r="G428" s="13" t="e">
        <f t="shared" si="37"/>
        <v>#VALUE!</v>
      </c>
      <c r="H428" s="13" t="e">
        <f t="shared" si="37"/>
        <v>#VALUE!</v>
      </c>
      <c r="I428" s="13">
        <f t="shared" si="37"/>
        <v>0.28996543051032792</v>
      </c>
      <c r="J428" s="13">
        <f t="shared" si="37"/>
        <v>0.31104819967808417</v>
      </c>
      <c r="K428" s="13">
        <f t="shared" si="37"/>
        <v>0.3476030800802738</v>
      </c>
      <c r="L428" s="13">
        <f t="shared" si="37"/>
        <v>0.35585421041010529</v>
      </c>
      <c r="M428" s="13">
        <f t="shared" si="37"/>
        <v>0.34978367325845944</v>
      </c>
      <c r="N428" s="13">
        <f>+N427/N$378</f>
        <v>0.33460621707675053</v>
      </c>
      <c r="O428" s="9">
        <f>RATE(M$324-I$324,,-I428,M428)</f>
        <v>4.8004934167873915E-2</v>
      </c>
      <c r="P428" s="14" t="s">
        <v>206</v>
      </c>
    </row>
    <row r="429" spans="1:16">
      <c r="B429" s="302" t="s">
        <v>88</v>
      </c>
      <c r="C429" s="303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4"/>
    </row>
    <row r="430" spans="1:16">
      <c r="B430" s="11" t="str">
        <f t="shared" ref="B430:N433" si="38">IFERROR(VLOOKUP($B$429,$4:$126,MATCH($P430&amp;"/"&amp;B$324,$2:$2,0),FALSE),"")</f>
        <v/>
      </c>
      <c r="C430" s="11" t="str">
        <f t="shared" si="38"/>
        <v/>
      </c>
      <c r="D430" s="11" t="str">
        <f t="shared" si="38"/>
        <v/>
      </c>
      <c r="E430" s="11" t="str">
        <f t="shared" si="38"/>
        <v/>
      </c>
      <c r="F430" s="11" t="str">
        <f t="shared" si="38"/>
        <v/>
      </c>
      <c r="G430" s="11" t="str">
        <f t="shared" si="38"/>
        <v/>
      </c>
      <c r="H430" s="11" t="str">
        <f t="shared" si="38"/>
        <v/>
      </c>
      <c r="I430" s="11">
        <f t="shared" si="38"/>
        <v>701105945.14999998</v>
      </c>
      <c r="J430" s="11">
        <f t="shared" si="38"/>
        <v>717443896.25999999</v>
      </c>
      <c r="K430" s="11">
        <f t="shared" si="38"/>
        <v>796878576.87</v>
      </c>
      <c r="L430" s="11">
        <f t="shared" si="38"/>
        <v>840939702.222</v>
      </c>
      <c r="M430" s="11">
        <f t="shared" si="38"/>
        <v>897965511.35899997</v>
      </c>
      <c r="N430" s="11">
        <f t="shared" si="38"/>
        <v>866768868.54200006</v>
      </c>
      <c r="O430" s="9"/>
      <c r="P430" s="12" t="s">
        <v>202</v>
      </c>
    </row>
    <row r="431" spans="1:16">
      <c r="B431" s="11" t="str">
        <f t="shared" si="38"/>
        <v/>
      </c>
      <c r="C431" s="11" t="str">
        <f t="shared" si="38"/>
        <v/>
      </c>
      <c r="D431" s="11" t="str">
        <f t="shared" si="38"/>
        <v/>
      </c>
      <c r="E431" s="11" t="str">
        <f t="shared" si="38"/>
        <v/>
      </c>
      <c r="F431" s="11" t="str">
        <f t="shared" si="38"/>
        <v/>
      </c>
      <c r="G431" s="11" t="str">
        <f t="shared" si="38"/>
        <v/>
      </c>
      <c r="H431" s="11" t="str">
        <f t="shared" si="38"/>
        <v/>
      </c>
      <c r="I431" s="11">
        <f t="shared" si="38"/>
        <v>723882218.09800005</v>
      </c>
      <c r="J431" s="11">
        <f t="shared" si="38"/>
        <v>729962930.37</v>
      </c>
      <c r="K431" s="11">
        <f t="shared" si="38"/>
        <v>795355670.08000004</v>
      </c>
      <c r="L431" s="11">
        <f t="shared" si="38"/>
        <v>854612390.597</v>
      </c>
      <c r="M431" s="11">
        <f t="shared" si="38"/>
        <v>872925630.37100005</v>
      </c>
      <c r="N431" s="11">
        <f t="shared" si="38"/>
        <v>862750795.27199996</v>
      </c>
      <c r="O431" s="9"/>
      <c r="P431" s="12" t="s">
        <v>203</v>
      </c>
    </row>
    <row r="432" spans="1:16">
      <c r="B432" s="11" t="str">
        <f t="shared" si="38"/>
        <v/>
      </c>
      <c r="C432" s="11" t="str">
        <f t="shared" si="38"/>
        <v/>
      </c>
      <c r="D432" s="11" t="str">
        <f t="shared" si="38"/>
        <v/>
      </c>
      <c r="E432" s="11" t="str">
        <f t="shared" si="38"/>
        <v/>
      </c>
      <c r="F432" s="11" t="str">
        <f t="shared" si="38"/>
        <v/>
      </c>
      <c r="G432" s="11" t="str">
        <f t="shared" si="38"/>
        <v/>
      </c>
      <c r="H432" s="11" t="str">
        <f t="shared" si="38"/>
        <v/>
      </c>
      <c r="I432" s="11">
        <f t="shared" si="38"/>
        <v>699291083.71000004</v>
      </c>
      <c r="J432" s="11">
        <f t="shared" si="38"/>
        <v>737528818.96000004</v>
      </c>
      <c r="K432" s="11">
        <f t="shared" si="38"/>
        <v>790825239.59000003</v>
      </c>
      <c r="L432" s="11">
        <f t="shared" si="38"/>
        <v>855074415.74399996</v>
      </c>
      <c r="M432" s="11">
        <f t="shared" si="38"/>
        <v>865751507.43599999</v>
      </c>
      <c r="N432" s="11">
        <f t="shared" si="38"/>
        <v>877624984.68200004</v>
      </c>
      <c r="O432" s="9"/>
      <c r="P432" s="12" t="s">
        <v>204</v>
      </c>
    </row>
    <row r="433" spans="1:17">
      <c r="B433" s="11" t="str">
        <f t="shared" si="38"/>
        <v/>
      </c>
      <c r="C433" s="11" t="str">
        <f t="shared" si="38"/>
        <v/>
      </c>
      <c r="D433" s="11" t="str">
        <f t="shared" si="38"/>
        <v/>
      </c>
      <c r="E433" s="11" t="str">
        <f t="shared" si="38"/>
        <v/>
      </c>
      <c r="F433" s="11" t="str">
        <f t="shared" si="38"/>
        <v/>
      </c>
      <c r="G433" s="11" t="str">
        <f t="shared" si="38"/>
        <v/>
      </c>
      <c r="H433" s="11" t="str">
        <f t="shared" si="38"/>
        <v/>
      </c>
      <c r="I433" s="11">
        <f t="shared" si="38"/>
        <v>697147025.23000002</v>
      </c>
      <c r="J433" s="11">
        <f t="shared" si="38"/>
        <v>762947649.19000006</v>
      </c>
      <c r="K433" s="11">
        <f t="shared" si="38"/>
        <v>818671751.12</v>
      </c>
      <c r="L433" s="11">
        <f t="shared" si="38"/>
        <v>875083826.42900002</v>
      </c>
      <c r="M433" s="11">
        <f t="shared" si="38"/>
        <v>878604109.45700002</v>
      </c>
      <c r="N433" s="11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877624984.68200004</v>
      </c>
      <c r="O433" s="9">
        <f>RATE(M$324-I$324,,-I433,M433)</f>
        <v>5.9539648640179507E-2</v>
      </c>
      <c r="P433" s="12" t="s">
        <v>205</v>
      </c>
    </row>
    <row r="434" spans="1:17">
      <c r="A434" s="226"/>
      <c r="B434" s="13" t="e">
        <f t="shared" ref="B434:M434" si="39">+B433/B$378</f>
        <v>#VALUE!</v>
      </c>
      <c r="C434" s="13" t="e">
        <f t="shared" si="39"/>
        <v>#VALUE!</v>
      </c>
      <c r="D434" s="13" t="e">
        <f t="shared" si="39"/>
        <v>#VALUE!</v>
      </c>
      <c r="E434" s="13" t="e">
        <f t="shared" si="39"/>
        <v>#VALUE!</v>
      </c>
      <c r="F434" s="13" t="e">
        <f t="shared" si="39"/>
        <v>#VALUE!</v>
      </c>
      <c r="G434" s="13" t="e">
        <f t="shared" si="39"/>
        <v>#VALUE!</v>
      </c>
      <c r="H434" s="13" t="e">
        <f t="shared" si="39"/>
        <v>#VALUE!</v>
      </c>
      <c r="I434" s="13">
        <f t="shared" si="39"/>
        <v>0.32067536719237816</v>
      </c>
      <c r="J434" s="13">
        <f t="shared" si="39"/>
        <v>0.34177172681901463</v>
      </c>
      <c r="K434" s="13">
        <f t="shared" si="39"/>
        <v>0.36673680026301064</v>
      </c>
      <c r="L434" s="13">
        <f t="shared" si="39"/>
        <v>0.37150915647807031</v>
      </c>
      <c r="M434" s="13">
        <f t="shared" si="39"/>
        <v>0.35364290394151693</v>
      </c>
      <c r="N434" s="13">
        <f>+N433/N$378</f>
        <v>0.34290665598737774</v>
      </c>
      <c r="O434" s="9">
        <f>RATE(M$324-I$324,,-I434,M434)</f>
        <v>2.4766304472073664E-2</v>
      </c>
      <c r="P434" s="14" t="s">
        <v>206</v>
      </c>
    </row>
    <row r="435" spans="1:17">
      <c r="B435" s="287" t="s">
        <v>209</v>
      </c>
      <c r="C435" s="288"/>
      <c r="D435" s="288"/>
      <c r="E435" s="288"/>
      <c r="F435" s="288"/>
      <c r="G435" s="288"/>
      <c r="H435" s="288"/>
      <c r="I435" s="288"/>
      <c r="J435" s="288"/>
      <c r="K435" s="288"/>
      <c r="L435" s="288"/>
      <c r="M435" s="288"/>
      <c r="N435" s="289"/>
      <c r="O435" s="9"/>
      <c r="P435" s="20"/>
    </row>
    <row r="436" spans="1:17">
      <c r="B436" s="287" t="s">
        <v>104</v>
      </c>
      <c r="C436" s="288"/>
      <c r="D436" s="288"/>
      <c r="E436" s="288"/>
      <c r="F436" s="288"/>
      <c r="G436" s="288"/>
      <c r="H436" s="288"/>
      <c r="I436" s="288"/>
      <c r="J436" s="288"/>
      <c r="K436" s="288"/>
      <c r="L436" s="288"/>
      <c r="M436" s="288"/>
      <c r="N436" s="289"/>
      <c r="O436" s="9"/>
      <c r="P436" s="12"/>
    </row>
    <row r="437" spans="1:17">
      <c r="B437" s="21" t="str">
        <f t="shared" ref="B437:N440" si="40">IFERROR(VLOOKUP($B$436,$130:$203,MATCH($P437&amp;"/"&amp;B$324,$128:$128,0),FALSE),"")</f>
        <v/>
      </c>
      <c r="C437" s="21" t="str">
        <f t="shared" si="40"/>
        <v/>
      </c>
      <c r="D437" s="21" t="str">
        <f t="shared" si="40"/>
        <v/>
      </c>
      <c r="E437" s="21" t="str">
        <f t="shared" si="40"/>
        <v/>
      </c>
      <c r="F437" s="21" t="str">
        <f t="shared" si="40"/>
        <v/>
      </c>
      <c r="G437" s="21" t="str">
        <f t="shared" si="40"/>
        <v/>
      </c>
      <c r="H437" s="21" t="str">
        <f t="shared" si="40"/>
        <v/>
      </c>
      <c r="I437" s="21">
        <f t="shared" si="40"/>
        <v>515583463.43000001</v>
      </c>
      <c r="J437" s="21">
        <f t="shared" si="40"/>
        <v>386940065.26999998</v>
      </c>
      <c r="K437" s="21">
        <f t="shared" si="40"/>
        <v>509797253.51999998</v>
      </c>
      <c r="L437" s="21">
        <f t="shared" si="40"/>
        <v>532971980.94199997</v>
      </c>
      <c r="M437" s="21">
        <f t="shared" si="40"/>
        <v>550873525.04799998</v>
      </c>
      <c r="N437" s="21">
        <f t="shared" si="40"/>
        <v>483566985.56999999</v>
      </c>
      <c r="O437" s="22"/>
      <c r="P437" s="12" t="s">
        <v>202</v>
      </c>
      <c r="Q437" s="229"/>
    </row>
    <row r="438" spans="1:17">
      <c r="B438" s="10" t="str">
        <f t="shared" si="40"/>
        <v/>
      </c>
      <c r="C438" s="10" t="str">
        <f t="shared" si="40"/>
        <v/>
      </c>
      <c r="D438" s="10" t="str">
        <f t="shared" si="40"/>
        <v/>
      </c>
      <c r="E438" s="10" t="str">
        <f t="shared" si="40"/>
        <v/>
      </c>
      <c r="F438" s="10" t="str">
        <f t="shared" si="40"/>
        <v/>
      </c>
      <c r="G438" s="10" t="str">
        <f t="shared" si="40"/>
        <v/>
      </c>
      <c r="H438" s="10" t="str">
        <f t="shared" si="40"/>
        <v/>
      </c>
      <c r="I438" s="10">
        <f t="shared" si="40"/>
        <v>536677603.01099998</v>
      </c>
      <c r="J438" s="10">
        <f t="shared" si="40"/>
        <v>420447175.18000001</v>
      </c>
      <c r="K438" s="10">
        <f t="shared" si="40"/>
        <v>478787521.44</v>
      </c>
      <c r="L438" s="10">
        <f t="shared" si="40"/>
        <v>578786519.40900004</v>
      </c>
      <c r="M438" s="10">
        <f t="shared" si="40"/>
        <v>570322847.51900005</v>
      </c>
      <c r="N438" s="10">
        <f t="shared" si="40"/>
        <v>341325033.92000002</v>
      </c>
      <c r="O438" s="22"/>
      <c r="P438" s="12" t="s">
        <v>203</v>
      </c>
    </row>
    <row r="439" spans="1:17">
      <c r="B439" s="10" t="str">
        <f t="shared" si="40"/>
        <v/>
      </c>
      <c r="C439" s="10" t="str">
        <f t="shared" si="40"/>
        <v/>
      </c>
      <c r="D439" s="10" t="str">
        <f t="shared" si="40"/>
        <v/>
      </c>
      <c r="E439" s="10" t="str">
        <f t="shared" si="40"/>
        <v/>
      </c>
      <c r="F439" s="10" t="str">
        <f t="shared" si="40"/>
        <v/>
      </c>
      <c r="G439" s="10" t="str">
        <f t="shared" si="40"/>
        <v/>
      </c>
      <c r="H439" s="10" t="str">
        <f t="shared" si="40"/>
        <v/>
      </c>
      <c r="I439" s="10">
        <f t="shared" si="40"/>
        <v>505065726.25999999</v>
      </c>
      <c r="J439" s="10">
        <f t="shared" si="40"/>
        <v>435172118.36000001</v>
      </c>
      <c r="K439" s="10">
        <f t="shared" si="40"/>
        <v>475178056.60000002</v>
      </c>
      <c r="L439" s="10">
        <f t="shared" si="40"/>
        <v>606979950.34399998</v>
      </c>
      <c r="M439" s="10">
        <f t="shared" si="40"/>
        <v>538436283.57599998</v>
      </c>
      <c r="N439" s="10">
        <f t="shared" si="40"/>
        <v>383598519.23900002</v>
      </c>
      <c r="O439" s="22"/>
      <c r="P439" s="12" t="s">
        <v>204</v>
      </c>
    </row>
    <row r="440" spans="1:17">
      <c r="B440" s="23" t="str">
        <f t="shared" si="40"/>
        <v/>
      </c>
      <c r="C440" s="23" t="str">
        <f t="shared" si="40"/>
        <v/>
      </c>
      <c r="D440" s="23" t="str">
        <f t="shared" si="40"/>
        <v/>
      </c>
      <c r="E440" s="23" t="str">
        <f t="shared" si="40"/>
        <v/>
      </c>
      <c r="F440" s="23" t="str">
        <f t="shared" si="40"/>
        <v/>
      </c>
      <c r="G440" s="23" t="str">
        <f t="shared" si="40"/>
        <v/>
      </c>
      <c r="H440" s="23" t="str">
        <f t="shared" si="40"/>
        <v/>
      </c>
      <c r="I440" s="23">
        <f t="shared" si="40"/>
        <v>469584775.56999999</v>
      </c>
      <c r="J440" s="23">
        <f t="shared" si="40"/>
        <v>476857079.27399999</v>
      </c>
      <c r="K440" s="23">
        <f t="shared" si="40"/>
        <v>531959236.07999998</v>
      </c>
      <c r="L440" s="23">
        <f t="shared" si="40"/>
        <v>617416464.89900005</v>
      </c>
      <c r="M440" s="23">
        <f t="shared" si="40"/>
        <v>560106014.97599995</v>
      </c>
      <c r="N440" s="23" t="str">
        <f t="shared" si="40"/>
        <v/>
      </c>
      <c r="O440" s="22"/>
      <c r="P440" s="12" t="s">
        <v>210</v>
      </c>
    </row>
    <row r="441" spans="1:17">
      <c r="B441" s="21">
        <f>SUM(B437:B440)</f>
        <v>0</v>
      </c>
      <c r="C441" s="21">
        <f t="shared" ref="C441:M441" si="41">SUM(C437:C440)</f>
        <v>0</v>
      </c>
      <c r="D441" s="21">
        <f t="shared" si="41"/>
        <v>0</v>
      </c>
      <c r="E441" s="21">
        <f t="shared" si="41"/>
        <v>0</v>
      </c>
      <c r="F441" s="21">
        <f t="shared" si="41"/>
        <v>0</v>
      </c>
      <c r="G441" s="21">
        <f t="shared" si="41"/>
        <v>0</v>
      </c>
      <c r="H441" s="21">
        <f t="shared" si="41"/>
        <v>0</v>
      </c>
      <c r="I441" s="21">
        <f t="shared" si="41"/>
        <v>2026911568.2709999</v>
      </c>
      <c r="J441" s="21">
        <f t="shared" si="41"/>
        <v>1719416438.0839999</v>
      </c>
      <c r="K441" s="21">
        <f t="shared" si="41"/>
        <v>1995722067.6399999</v>
      </c>
      <c r="L441" s="21">
        <f t="shared" si="41"/>
        <v>2336154915.5940003</v>
      </c>
      <c r="M441" s="21">
        <f t="shared" si="41"/>
        <v>2219738671.119</v>
      </c>
      <c r="N441" s="21">
        <f>IF(N438="",N437*4,IF(N439="",(N438+N437)*2,IF(N440="",((N439+N438+N437)/3)*4,SUM(N437:N440))))</f>
        <v>1611320718.3053334</v>
      </c>
      <c r="O441" s="9">
        <f>RATE(M$324-I$324,,-I441,M441)</f>
        <v>2.2979101793557836E-2</v>
      </c>
      <c r="P441" s="12" t="s">
        <v>205</v>
      </c>
    </row>
    <row r="442" spans="1:17" s="228" customFormat="1">
      <c r="A442" s="227"/>
      <c r="B442" s="24"/>
      <c r="C442" s="25" t="e">
        <f t="shared" ref="C442:M442" si="42">C441/B441-1</f>
        <v>#DIV/0!</v>
      </c>
      <c r="D442" s="25" t="e">
        <f t="shared" si="42"/>
        <v>#DIV/0!</v>
      </c>
      <c r="E442" s="25" t="e">
        <f t="shared" si="42"/>
        <v>#DIV/0!</v>
      </c>
      <c r="F442" s="25" t="e">
        <f t="shared" si="42"/>
        <v>#DIV/0!</v>
      </c>
      <c r="G442" s="25" t="e">
        <f t="shared" si="42"/>
        <v>#DIV/0!</v>
      </c>
      <c r="H442" s="25" t="e">
        <f t="shared" si="42"/>
        <v>#DIV/0!</v>
      </c>
      <c r="I442" s="25" t="e">
        <f t="shared" si="42"/>
        <v>#DIV/0!</v>
      </c>
      <c r="J442" s="25">
        <f t="shared" si="42"/>
        <v>-0.15170623869362987</v>
      </c>
      <c r="K442" s="25">
        <f t="shared" si="42"/>
        <v>0.16069732930080405</v>
      </c>
      <c r="L442" s="25">
        <f t="shared" si="42"/>
        <v>0.17058129159065327</v>
      </c>
      <c r="M442" s="25">
        <f t="shared" si="42"/>
        <v>-4.9832416376976441E-2</v>
      </c>
      <c r="N442" s="13">
        <f>N441/M441-1</f>
        <v>-0.27409440612527369</v>
      </c>
      <c r="O442" s="22"/>
      <c r="P442" s="18" t="s">
        <v>211</v>
      </c>
    </row>
    <row r="443" spans="1:17">
      <c r="B443" s="287" t="s">
        <v>106</v>
      </c>
      <c r="C443" s="288"/>
      <c r="D443" s="288"/>
      <c r="E443" s="288"/>
      <c r="F443" s="288"/>
      <c r="G443" s="288"/>
      <c r="H443" s="288"/>
      <c r="I443" s="288"/>
      <c r="J443" s="288"/>
      <c r="K443" s="288"/>
      <c r="L443" s="288"/>
      <c r="M443" s="288"/>
      <c r="N443" s="289"/>
      <c r="O443" s="9"/>
      <c r="P443" s="12"/>
    </row>
    <row r="444" spans="1:17">
      <c r="B444" s="21" t="str">
        <f t="shared" ref="B444:N447" si="43">IFERROR(VLOOKUP($B$443,$130:$203,MATCH($P444&amp;"/"&amp;B$324,$128:$128,0),FALSE),"")</f>
        <v/>
      </c>
      <c r="C444" s="21" t="str">
        <f t="shared" si="43"/>
        <v/>
      </c>
      <c r="D444" s="21" t="str">
        <f t="shared" si="43"/>
        <v/>
      </c>
      <c r="E444" s="21" t="str">
        <f t="shared" si="43"/>
        <v/>
      </c>
      <c r="F444" s="21" t="str">
        <f t="shared" si="43"/>
        <v/>
      </c>
      <c r="G444" s="21" t="str">
        <f t="shared" si="43"/>
        <v/>
      </c>
      <c r="H444" s="21" t="str">
        <f t="shared" si="43"/>
        <v/>
      </c>
      <c r="I444" s="21">
        <f t="shared" si="43"/>
        <v>7697096.6200000001</v>
      </c>
      <c r="J444" s="21">
        <f t="shared" si="43"/>
        <v>6348960.4000000004</v>
      </c>
      <c r="K444" s="21">
        <f t="shared" si="43"/>
        <v>16965194.079999998</v>
      </c>
      <c r="L444" s="21">
        <f t="shared" si="43"/>
        <v>9800694.9240000006</v>
      </c>
      <c r="M444" s="21">
        <f t="shared" si="43"/>
        <v>5921617.7939999998</v>
      </c>
      <c r="N444" s="21">
        <f t="shared" si="43"/>
        <v>13577923.153000001</v>
      </c>
      <c r="O444" s="9"/>
      <c r="P444" s="12" t="s">
        <v>202</v>
      </c>
    </row>
    <row r="445" spans="1:17">
      <c r="B445" s="10" t="str">
        <f t="shared" si="43"/>
        <v/>
      </c>
      <c r="C445" s="10" t="str">
        <f t="shared" si="43"/>
        <v/>
      </c>
      <c r="D445" s="10" t="str">
        <f t="shared" si="43"/>
        <v/>
      </c>
      <c r="E445" s="10" t="str">
        <f t="shared" si="43"/>
        <v/>
      </c>
      <c r="F445" s="10" t="str">
        <f t="shared" si="43"/>
        <v/>
      </c>
      <c r="G445" s="10" t="str">
        <f t="shared" si="43"/>
        <v/>
      </c>
      <c r="H445" s="10" t="str">
        <f t="shared" si="43"/>
        <v/>
      </c>
      <c r="I445" s="10">
        <f t="shared" si="43"/>
        <v>4485972.0549999997</v>
      </c>
      <c r="J445" s="10">
        <f t="shared" si="43"/>
        <v>774492.17</v>
      </c>
      <c r="K445" s="10">
        <f t="shared" si="43"/>
        <v>8303719.6699999999</v>
      </c>
      <c r="L445" s="10">
        <f t="shared" si="43"/>
        <v>213979.91500000001</v>
      </c>
      <c r="M445" s="10">
        <f t="shared" si="43"/>
        <v>11812256.579</v>
      </c>
      <c r="N445" s="10">
        <f t="shared" si="43"/>
        <v>8432766.8479999993</v>
      </c>
      <c r="O445" s="9"/>
      <c r="P445" s="12" t="s">
        <v>203</v>
      </c>
    </row>
    <row r="446" spans="1:17">
      <c r="B446" s="10" t="str">
        <f t="shared" si="43"/>
        <v/>
      </c>
      <c r="C446" s="10" t="str">
        <f t="shared" si="43"/>
        <v/>
      </c>
      <c r="D446" s="10" t="str">
        <f t="shared" si="43"/>
        <v/>
      </c>
      <c r="E446" s="10" t="str">
        <f t="shared" si="43"/>
        <v/>
      </c>
      <c r="F446" s="10" t="str">
        <f t="shared" si="43"/>
        <v/>
      </c>
      <c r="G446" s="10" t="str">
        <f t="shared" si="43"/>
        <v/>
      </c>
      <c r="H446" s="10" t="str">
        <f t="shared" si="43"/>
        <v/>
      </c>
      <c r="I446" s="10">
        <f t="shared" si="43"/>
        <v>11757075.93</v>
      </c>
      <c r="J446" s="10">
        <f t="shared" si="43"/>
        <v>7175622.6490000002</v>
      </c>
      <c r="K446" s="10">
        <f t="shared" si="43"/>
        <v>7783081.4400000004</v>
      </c>
      <c r="L446" s="10">
        <f t="shared" si="43"/>
        <v>5918725.2929999996</v>
      </c>
      <c r="M446" s="10">
        <f t="shared" si="43"/>
        <v>8430759.4130000006</v>
      </c>
      <c r="N446" s="10">
        <f t="shared" si="43"/>
        <v>5473378.2029999997</v>
      </c>
      <c r="O446" s="9"/>
      <c r="P446" s="12" t="s">
        <v>204</v>
      </c>
    </row>
    <row r="447" spans="1:17">
      <c r="B447" s="23" t="str">
        <f t="shared" si="43"/>
        <v/>
      </c>
      <c r="C447" s="23" t="str">
        <f t="shared" si="43"/>
        <v/>
      </c>
      <c r="D447" s="23" t="str">
        <f t="shared" si="43"/>
        <v/>
      </c>
      <c r="E447" s="23" t="str">
        <f t="shared" si="43"/>
        <v/>
      </c>
      <c r="F447" s="23" t="str">
        <f t="shared" si="43"/>
        <v/>
      </c>
      <c r="G447" s="23" t="str">
        <f t="shared" si="43"/>
        <v/>
      </c>
      <c r="H447" s="23" t="str">
        <f t="shared" si="43"/>
        <v/>
      </c>
      <c r="I447" s="23">
        <f t="shared" si="43"/>
        <v>8785351.1300000008</v>
      </c>
      <c r="J447" s="23">
        <f t="shared" si="43"/>
        <v>104749.416</v>
      </c>
      <c r="K447" s="23">
        <f t="shared" si="43"/>
        <v>8867159.7100000009</v>
      </c>
      <c r="L447" s="23">
        <f t="shared" si="43"/>
        <v>9820848.034</v>
      </c>
      <c r="M447" s="23">
        <f t="shared" si="43"/>
        <v>9128150.7170000002</v>
      </c>
      <c r="N447" s="23" t="str">
        <f t="shared" si="43"/>
        <v/>
      </c>
      <c r="O447" s="9"/>
      <c r="P447" s="12" t="s">
        <v>210</v>
      </c>
    </row>
    <row r="448" spans="1:17">
      <c r="B448" s="23">
        <f>SUM(B444:B447)</f>
        <v>0</v>
      </c>
      <c r="C448" s="26">
        <f t="shared" ref="C448:M448" si="44">SUM(C444:C447)</f>
        <v>0</v>
      </c>
      <c r="D448" s="26">
        <f t="shared" si="44"/>
        <v>0</v>
      </c>
      <c r="E448" s="26">
        <f t="shared" si="44"/>
        <v>0</v>
      </c>
      <c r="F448" s="26">
        <f t="shared" si="44"/>
        <v>0</v>
      </c>
      <c r="G448" s="26">
        <f t="shared" si="44"/>
        <v>0</v>
      </c>
      <c r="H448" s="26">
        <f t="shared" si="44"/>
        <v>0</v>
      </c>
      <c r="I448" s="26">
        <f t="shared" si="44"/>
        <v>32725495.734999999</v>
      </c>
      <c r="J448" s="26">
        <f t="shared" si="44"/>
        <v>14403824.635</v>
      </c>
      <c r="K448" s="26">
        <f t="shared" si="44"/>
        <v>41919154.900000006</v>
      </c>
      <c r="L448" s="26">
        <f t="shared" si="44"/>
        <v>25754248.166000001</v>
      </c>
      <c r="M448" s="26">
        <f t="shared" si="44"/>
        <v>35292784.502999999</v>
      </c>
      <c r="N448" s="26">
        <f>IF(N445="",N444*4,IF(N446="",(N445+N444)*2,IF(N447="",((N446+N445+N444)/3)*4,SUM(N444:N447))))</f>
        <v>36645424.272</v>
      </c>
      <c r="O448" s="9">
        <f>RATE(M$324-I$324,,-I448,M448)</f>
        <v>1.9060393048165827E-2</v>
      </c>
      <c r="P448" s="12" t="s">
        <v>205</v>
      </c>
    </row>
    <row r="449" spans="1:16" s="2" customFormat="1">
      <c r="B449" s="287" t="s">
        <v>1060</v>
      </c>
      <c r="C449" s="288"/>
      <c r="D449" s="288"/>
      <c r="E449" s="288"/>
      <c r="F449" s="288"/>
      <c r="G449" s="288"/>
      <c r="H449" s="288"/>
      <c r="I449" s="288"/>
      <c r="J449" s="288"/>
      <c r="K449" s="288"/>
      <c r="L449" s="288"/>
      <c r="M449" s="288"/>
      <c r="N449" s="289"/>
      <c r="O449" s="9"/>
      <c r="P449" s="12"/>
    </row>
    <row r="450" spans="1:16" s="2" customFormat="1">
      <c r="B450" s="10" t="e">
        <f t="shared" ref="B450:M453" si="45">B444+B437</f>
        <v>#VALUE!</v>
      </c>
      <c r="C450" s="10" t="e">
        <f t="shared" si="45"/>
        <v>#VALUE!</v>
      </c>
      <c r="D450" s="10" t="e">
        <f t="shared" si="45"/>
        <v>#VALUE!</v>
      </c>
      <c r="E450" s="10" t="e">
        <f t="shared" si="45"/>
        <v>#VALUE!</v>
      </c>
      <c r="F450" s="10" t="e">
        <f t="shared" si="45"/>
        <v>#VALUE!</v>
      </c>
      <c r="G450" s="10" t="e">
        <f t="shared" si="45"/>
        <v>#VALUE!</v>
      </c>
      <c r="H450" s="10" t="e">
        <f t="shared" si="45"/>
        <v>#VALUE!</v>
      </c>
      <c r="I450" s="10">
        <f t="shared" si="45"/>
        <v>523280560.05000001</v>
      </c>
      <c r="J450" s="10">
        <f t="shared" si="45"/>
        <v>393289025.66999996</v>
      </c>
      <c r="K450" s="10">
        <f t="shared" si="45"/>
        <v>526762447.59999996</v>
      </c>
      <c r="L450" s="10">
        <f t="shared" si="45"/>
        <v>542772675.86599994</v>
      </c>
      <c r="M450" s="10">
        <f t="shared" si="45"/>
        <v>556795142.84200001</v>
      </c>
      <c r="N450" s="10">
        <f>N444+N437</f>
        <v>497144908.72299999</v>
      </c>
      <c r="O450" s="9"/>
      <c r="P450" s="12" t="s">
        <v>202</v>
      </c>
    </row>
    <row r="451" spans="1:16" s="2" customFormat="1">
      <c r="B451" s="10" t="e">
        <f t="shared" si="45"/>
        <v>#VALUE!</v>
      </c>
      <c r="C451" s="10" t="e">
        <f t="shared" si="45"/>
        <v>#VALUE!</v>
      </c>
      <c r="D451" s="10" t="e">
        <f t="shared" si="45"/>
        <v>#VALUE!</v>
      </c>
      <c r="E451" s="10" t="e">
        <f t="shared" si="45"/>
        <v>#VALUE!</v>
      </c>
      <c r="F451" s="10" t="e">
        <f t="shared" si="45"/>
        <v>#VALUE!</v>
      </c>
      <c r="G451" s="10" t="e">
        <f t="shared" si="45"/>
        <v>#VALUE!</v>
      </c>
      <c r="H451" s="10" t="e">
        <f t="shared" si="45"/>
        <v>#VALUE!</v>
      </c>
      <c r="I451" s="10">
        <f t="shared" si="45"/>
        <v>541163575.06599998</v>
      </c>
      <c r="J451" s="10">
        <f t="shared" si="45"/>
        <v>421221667.35000002</v>
      </c>
      <c r="K451" s="10">
        <f t="shared" si="45"/>
        <v>487091241.11000001</v>
      </c>
      <c r="L451" s="10">
        <f t="shared" si="45"/>
        <v>579000499.324</v>
      </c>
      <c r="M451" s="10">
        <f t="shared" si="45"/>
        <v>582135104.09800005</v>
      </c>
      <c r="N451" s="10">
        <f>N445+N438</f>
        <v>349757800.76800001</v>
      </c>
      <c r="O451" s="9"/>
      <c r="P451" s="12" t="s">
        <v>203</v>
      </c>
    </row>
    <row r="452" spans="1:16" s="2" customFormat="1">
      <c r="B452" s="10" t="e">
        <f t="shared" si="45"/>
        <v>#VALUE!</v>
      </c>
      <c r="C452" s="10" t="e">
        <f t="shared" si="45"/>
        <v>#VALUE!</v>
      </c>
      <c r="D452" s="10" t="e">
        <f t="shared" si="45"/>
        <v>#VALUE!</v>
      </c>
      <c r="E452" s="10" t="e">
        <f t="shared" si="45"/>
        <v>#VALUE!</v>
      </c>
      <c r="F452" s="10" t="e">
        <f t="shared" si="45"/>
        <v>#VALUE!</v>
      </c>
      <c r="G452" s="10" t="e">
        <f t="shared" si="45"/>
        <v>#VALUE!</v>
      </c>
      <c r="H452" s="10" t="e">
        <f t="shared" si="45"/>
        <v>#VALUE!</v>
      </c>
      <c r="I452" s="10">
        <f t="shared" si="45"/>
        <v>516822802.19</v>
      </c>
      <c r="J452" s="10">
        <f t="shared" si="45"/>
        <v>442347741.009</v>
      </c>
      <c r="K452" s="10">
        <f t="shared" si="45"/>
        <v>482961138.04000002</v>
      </c>
      <c r="L452" s="10">
        <f t="shared" si="45"/>
        <v>612898675.63699996</v>
      </c>
      <c r="M452" s="10">
        <f t="shared" si="45"/>
        <v>546867042.98899996</v>
      </c>
      <c r="N452" s="10" t="str">
        <f t="shared" ref="N452:N453" si="46">IFERROR(VLOOKUP($B$405,$131:$202,MATCH($P452&amp;"/"&amp;N$315,$129:$129,0),FALSE),"")</f>
        <v/>
      </c>
      <c r="O452" s="9"/>
      <c r="P452" s="12" t="s">
        <v>204</v>
      </c>
    </row>
    <row r="453" spans="1:16" s="2" customFormat="1">
      <c r="B453" s="10" t="e">
        <f t="shared" si="45"/>
        <v>#VALUE!</v>
      </c>
      <c r="C453" s="10" t="e">
        <f t="shared" si="45"/>
        <v>#VALUE!</v>
      </c>
      <c r="D453" s="10" t="e">
        <f t="shared" si="45"/>
        <v>#VALUE!</v>
      </c>
      <c r="E453" s="10" t="e">
        <f t="shared" si="45"/>
        <v>#VALUE!</v>
      </c>
      <c r="F453" s="10" t="e">
        <f t="shared" si="45"/>
        <v>#VALUE!</v>
      </c>
      <c r="G453" s="10" t="e">
        <f t="shared" si="45"/>
        <v>#VALUE!</v>
      </c>
      <c r="H453" s="10" t="e">
        <f t="shared" si="45"/>
        <v>#VALUE!</v>
      </c>
      <c r="I453" s="10">
        <f t="shared" si="45"/>
        <v>478370126.69999999</v>
      </c>
      <c r="J453" s="10">
        <f t="shared" si="45"/>
        <v>476961828.69</v>
      </c>
      <c r="K453" s="10">
        <f t="shared" si="45"/>
        <v>540826395.78999996</v>
      </c>
      <c r="L453" s="10">
        <f t="shared" si="45"/>
        <v>627237312.93300009</v>
      </c>
      <c r="M453" s="10">
        <f t="shared" si="45"/>
        <v>569234165.69299996</v>
      </c>
      <c r="N453" s="10" t="str">
        <f t="shared" si="46"/>
        <v/>
      </c>
      <c r="O453" s="9"/>
      <c r="P453" s="12" t="s">
        <v>210</v>
      </c>
    </row>
    <row r="454" spans="1:16" s="2" customFormat="1">
      <c r="B454" s="31" t="e">
        <f t="shared" ref="B454:M454" si="47">SUM(B450:B453)</f>
        <v>#VALUE!</v>
      </c>
      <c r="C454" s="31" t="e">
        <f t="shared" si="47"/>
        <v>#VALUE!</v>
      </c>
      <c r="D454" s="31" t="e">
        <f t="shared" si="47"/>
        <v>#VALUE!</v>
      </c>
      <c r="E454" s="31" t="e">
        <f t="shared" si="47"/>
        <v>#VALUE!</v>
      </c>
      <c r="F454" s="31" t="e">
        <f t="shared" si="47"/>
        <v>#VALUE!</v>
      </c>
      <c r="G454" s="31" t="e">
        <f t="shared" si="47"/>
        <v>#VALUE!</v>
      </c>
      <c r="H454" s="31" t="e">
        <f t="shared" si="47"/>
        <v>#VALUE!</v>
      </c>
      <c r="I454" s="31">
        <f t="shared" si="47"/>
        <v>2059637064.006</v>
      </c>
      <c r="J454" s="31">
        <f t="shared" si="47"/>
        <v>1733820262.7190001</v>
      </c>
      <c r="K454" s="31">
        <f t="shared" si="47"/>
        <v>2037641222.54</v>
      </c>
      <c r="L454" s="31">
        <f t="shared" si="47"/>
        <v>2361909163.7600002</v>
      </c>
      <c r="M454" s="31">
        <f t="shared" si="47"/>
        <v>2255031455.6219997</v>
      </c>
      <c r="N454" s="31">
        <f>IF(N451="",N450*4,IF(N452="",(N451+N450)*2,IF(N453="",((N452+N451+N450)/3)*4,SUM(N450:N453))))</f>
        <v>1693805418.9819999</v>
      </c>
      <c r="O454" s="9">
        <f>RATE(M$324-I$324,,-I454,M454)</f>
        <v>2.2917188816376364E-2</v>
      </c>
      <c r="P454" s="12" t="s">
        <v>205</v>
      </c>
    </row>
    <row r="455" spans="1:16">
      <c r="B455" s="299" t="s">
        <v>212</v>
      </c>
      <c r="C455" s="300"/>
      <c r="D455" s="300"/>
      <c r="E455" s="300"/>
      <c r="F455" s="300"/>
      <c r="G455" s="300"/>
      <c r="H455" s="300"/>
      <c r="I455" s="300"/>
      <c r="J455" s="300"/>
      <c r="K455" s="300"/>
      <c r="L455" s="300"/>
      <c r="M455" s="300"/>
      <c r="N455" s="301"/>
      <c r="O455" s="9"/>
      <c r="P455" s="12"/>
    </row>
    <row r="456" spans="1:16">
      <c r="B456" s="308" t="s">
        <v>112</v>
      </c>
      <c r="C456" s="309"/>
      <c r="D456" s="309"/>
      <c r="E456" s="309"/>
      <c r="F456" s="309"/>
      <c r="G456" s="309"/>
      <c r="H456" s="309"/>
      <c r="I456" s="309"/>
      <c r="J456" s="309"/>
      <c r="K456" s="309"/>
      <c r="L456" s="309"/>
      <c r="M456" s="309"/>
      <c r="N456" s="310"/>
      <c r="O456" s="9"/>
      <c r="P456" s="12"/>
    </row>
    <row r="457" spans="1:16">
      <c r="B457" s="21" t="str">
        <f t="shared" ref="B457:N460" si="48">IFERROR(VLOOKUP($B$456,$130:$203,MATCH($P457&amp;"/"&amp;B$324,$128:$128,0),FALSE),"")</f>
        <v/>
      </c>
      <c r="C457" s="21" t="str">
        <f t="shared" si="48"/>
        <v/>
      </c>
      <c r="D457" s="21" t="str">
        <f t="shared" si="48"/>
        <v/>
      </c>
      <c r="E457" s="21" t="str">
        <f t="shared" si="48"/>
        <v/>
      </c>
      <c r="F457" s="21" t="str">
        <f t="shared" si="48"/>
        <v/>
      </c>
      <c r="G457" s="21" t="str">
        <f t="shared" si="48"/>
        <v/>
      </c>
      <c r="H457" s="21" t="str">
        <f t="shared" si="48"/>
        <v/>
      </c>
      <c r="I457" s="21">
        <f t="shared" si="48"/>
        <v>466593273.02999997</v>
      </c>
      <c r="J457" s="21">
        <f t="shared" si="48"/>
        <v>335110873.14999998</v>
      </c>
      <c r="K457" s="21">
        <f t="shared" si="48"/>
        <v>435981838.05000001</v>
      </c>
      <c r="L457" s="21">
        <f t="shared" si="48"/>
        <v>453427131.63599998</v>
      </c>
      <c r="M457" s="21">
        <f t="shared" si="48"/>
        <v>481512037.26899999</v>
      </c>
      <c r="N457" s="21">
        <f t="shared" si="48"/>
        <v>470239903.15100002</v>
      </c>
      <c r="O457" s="9"/>
      <c r="P457" s="12" t="s">
        <v>202</v>
      </c>
    </row>
    <row r="458" spans="1:16">
      <c r="B458" s="10" t="str">
        <f t="shared" si="48"/>
        <v/>
      </c>
      <c r="C458" s="10" t="str">
        <f t="shared" si="48"/>
        <v/>
      </c>
      <c r="D458" s="10" t="str">
        <f t="shared" si="48"/>
        <v/>
      </c>
      <c r="E458" s="10" t="str">
        <f t="shared" si="48"/>
        <v/>
      </c>
      <c r="F458" s="10" t="str">
        <f t="shared" si="48"/>
        <v/>
      </c>
      <c r="G458" s="10" t="str">
        <f t="shared" si="48"/>
        <v/>
      </c>
      <c r="H458" s="10" t="str">
        <f t="shared" si="48"/>
        <v/>
      </c>
      <c r="I458" s="10">
        <f t="shared" si="48"/>
        <v>469636127.95099998</v>
      </c>
      <c r="J458" s="10">
        <f t="shared" si="48"/>
        <v>356940329.47000003</v>
      </c>
      <c r="K458" s="10">
        <f t="shared" si="48"/>
        <v>418877739.06</v>
      </c>
      <c r="L458" s="10">
        <f t="shared" si="48"/>
        <v>491307219.76899999</v>
      </c>
      <c r="M458" s="10">
        <f t="shared" si="48"/>
        <v>505380352.03299999</v>
      </c>
      <c r="N458" s="10">
        <f t="shared" si="48"/>
        <v>303033269.18800002</v>
      </c>
      <c r="O458" s="9"/>
      <c r="P458" s="12" t="s">
        <v>203</v>
      </c>
    </row>
    <row r="459" spans="1:16">
      <c r="B459" s="10" t="str">
        <f t="shared" si="48"/>
        <v/>
      </c>
      <c r="C459" s="10" t="str">
        <f t="shared" si="48"/>
        <v/>
      </c>
      <c r="D459" s="10" t="str">
        <f t="shared" si="48"/>
        <v/>
      </c>
      <c r="E459" s="10" t="str">
        <f t="shared" si="48"/>
        <v/>
      </c>
      <c r="F459" s="10" t="str">
        <f t="shared" si="48"/>
        <v/>
      </c>
      <c r="G459" s="10" t="str">
        <f t="shared" si="48"/>
        <v/>
      </c>
      <c r="H459" s="10" t="str">
        <f t="shared" si="48"/>
        <v/>
      </c>
      <c r="I459" s="10">
        <f t="shared" si="48"/>
        <v>462981949.12</v>
      </c>
      <c r="J459" s="10">
        <f t="shared" si="48"/>
        <v>378138270.199</v>
      </c>
      <c r="K459" s="10">
        <f t="shared" si="48"/>
        <v>401596014.88999999</v>
      </c>
      <c r="L459" s="10">
        <f t="shared" si="48"/>
        <v>521695272.35500002</v>
      </c>
      <c r="M459" s="10">
        <f t="shared" si="48"/>
        <v>483616761.11299998</v>
      </c>
      <c r="N459" s="10">
        <f t="shared" si="48"/>
        <v>334211688.00199997</v>
      </c>
      <c r="O459" s="9"/>
      <c r="P459" s="12" t="s">
        <v>204</v>
      </c>
    </row>
    <row r="460" spans="1:16">
      <c r="B460" s="23" t="str">
        <f t="shared" si="48"/>
        <v/>
      </c>
      <c r="C460" s="23" t="str">
        <f t="shared" si="48"/>
        <v/>
      </c>
      <c r="D460" s="23" t="str">
        <f t="shared" si="48"/>
        <v/>
      </c>
      <c r="E460" s="23" t="str">
        <f t="shared" si="48"/>
        <v/>
      </c>
      <c r="F460" s="23" t="str">
        <f t="shared" si="48"/>
        <v/>
      </c>
      <c r="G460" s="23" t="str">
        <f t="shared" si="48"/>
        <v/>
      </c>
      <c r="H460" s="23" t="str">
        <f t="shared" si="48"/>
        <v/>
      </c>
      <c r="I460" s="23">
        <f t="shared" si="48"/>
        <v>419584231.91000003</v>
      </c>
      <c r="J460" s="23">
        <f t="shared" si="48"/>
        <v>406786399.52600002</v>
      </c>
      <c r="K460" s="23">
        <f t="shared" si="48"/>
        <v>445883196.63</v>
      </c>
      <c r="L460" s="23">
        <f t="shared" si="48"/>
        <v>560418448.18799996</v>
      </c>
      <c r="M460" s="23">
        <f t="shared" si="48"/>
        <v>488322337.36400002</v>
      </c>
      <c r="N460" s="23" t="str">
        <f t="shared" si="48"/>
        <v/>
      </c>
      <c r="O460" s="9"/>
      <c r="P460" s="12" t="s">
        <v>210</v>
      </c>
    </row>
    <row r="461" spans="1:16">
      <c r="B461" s="23">
        <f>SUM(B457:B460)</f>
        <v>0</v>
      </c>
      <c r="C461" s="23">
        <f t="shared" ref="C461:M461" si="49">SUM(C457:C460)</f>
        <v>0</v>
      </c>
      <c r="D461" s="23">
        <f t="shared" si="49"/>
        <v>0</v>
      </c>
      <c r="E461" s="23">
        <f t="shared" si="49"/>
        <v>0</v>
      </c>
      <c r="F461" s="23">
        <f t="shared" si="49"/>
        <v>0</v>
      </c>
      <c r="G461" s="23">
        <f t="shared" si="49"/>
        <v>0</v>
      </c>
      <c r="H461" s="23">
        <f t="shared" si="49"/>
        <v>0</v>
      </c>
      <c r="I461" s="23">
        <f t="shared" si="49"/>
        <v>1818795582.0109999</v>
      </c>
      <c r="J461" s="23">
        <f t="shared" si="49"/>
        <v>1476975872.345</v>
      </c>
      <c r="K461" s="23">
        <f t="shared" si="49"/>
        <v>1702338788.6300001</v>
      </c>
      <c r="L461" s="23">
        <f t="shared" si="49"/>
        <v>2026848071.948</v>
      </c>
      <c r="M461" s="23">
        <f t="shared" si="49"/>
        <v>1958831487.779</v>
      </c>
      <c r="N461" s="23">
        <f>IF(N458="",N457*4,IF(N459="",(N458+N457)*2,IF(N460="",((N459+N458+N457)/3)*4,SUM(N457:N460))))</f>
        <v>1476646480.4546669</v>
      </c>
      <c r="O461" s="9">
        <f>RATE(M$324-I$324,,-I461,M461)</f>
        <v>1.8716396974053948E-2</v>
      </c>
      <c r="P461" s="12" t="s">
        <v>205</v>
      </c>
    </row>
    <row r="462" spans="1:16">
      <c r="B462" s="27" t="e">
        <f>B461/B$441</f>
        <v>#DIV/0!</v>
      </c>
      <c r="C462" s="28" t="e">
        <f>C461/C$441</f>
        <v>#DIV/0!</v>
      </c>
      <c r="D462" s="28" t="e">
        <f t="shared" ref="D462:N462" si="50">D461/D$441</f>
        <v>#DIV/0!</v>
      </c>
      <c r="E462" s="28" t="e">
        <f t="shared" si="50"/>
        <v>#DIV/0!</v>
      </c>
      <c r="F462" s="28" t="e">
        <f t="shared" si="50"/>
        <v>#DIV/0!</v>
      </c>
      <c r="G462" s="28" t="e">
        <f t="shared" si="50"/>
        <v>#DIV/0!</v>
      </c>
      <c r="H462" s="28" t="e">
        <f t="shared" si="50"/>
        <v>#DIV/0!</v>
      </c>
      <c r="I462" s="28">
        <f t="shared" si="50"/>
        <v>0.89732359836619435</v>
      </c>
      <c r="J462" s="28">
        <f t="shared" si="50"/>
        <v>0.85899834364200967</v>
      </c>
      <c r="K462" s="28">
        <f t="shared" si="50"/>
        <v>0.85299391946047176</v>
      </c>
      <c r="L462" s="28">
        <f t="shared" si="50"/>
        <v>0.86760002875607467</v>
      </c>
      <c r="M462" s="28">
        <f t="shared" si="50"/>
        <v>0.88246040548166282</v>
      </c>
      <c r="N462" s="29">
        <f t="shared" si="50"/>
        <v>0.91641996759508759</v>
      </c>
      <c r="O462" s="9">
        <f>RATE(M$324-I$324,,-I462,M462)</f>
        <v>-4.1669520052073335E-3</v>
      </c>
      <c r="P462" s="14" t="s">
        <v>206</v>
      </c>
    </row>
    <row r="463" spans="1:16" s="228" customFormat="1">
      <c r="A463" s="227"/>
      <c r="B463" s="24"/>
      <c r="C463" s="13" t="e">
        <f t="shared" ref="C463:M463" si="51">C461/B461-1</f>
        <v>#DIV/0!</v>
      </c>
      <c r="D463" s="13" t="e">
        <f t="shared" si="51"/>
        <v>#DIV/0!</v>
      </c>
      <c r="E463" s="13" t="e">
        <f t="shared" si="51"/>
        <v>#DIV/0!</v>
      </c>
      <c r="F463" s="13" t="e">
        <f t="shared" si="51"/>
        <v>#DIV/0!</v>
      </c>
      <c r="G463" s="13" t="e">
        <f t="shared" si="51"/>
        <v>#DIV/0!</v>
      </c>
      <c r="H463" s="13" t="e">
        <f t="shared" si="51"/>
        <v>#DIV/0!</v>
      </c>
      <c r="I463" s="13" t="e">
        <f t="shared" si="51"/>
        <v>#DIV/0!</v>
      </c>
      <c r="J463" s="13">
        <f t="shared" si="51"/>
        <v>-0.1879373982688356</v>
      </c>
      <c r="K463" s="13">
        <f t="shared" si="51"/>
        <v>0.15258402016221884</v>
      </c>
      <c r="L463" s="13">
        <f t="shared" si="51"/>
        <v>0.1906255590752044</v>
      </c>
      <c r="M463" s="13">
        <f t="shared" si="51"/>
        <v>-3.3557810824779377E-2</v>
      </c>
      <c r="N463" s="13">
        <f>N461/M461-1</f>
        <v>-0.24615951414537118</v>
      </c>
      <c r="O463" s="22"/>
      <c r="P463" s="18" t="s">
        <v>211</v>
      </c>
    </row>
    <row r="464" spans="1:16">
      <c r="B464" s="302" t="s">
        <v>213</v>
      </c>
      <c r="C464" s="303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4"/>
      <c r="O464" s="9"/>
      <c r="P464" s="12"/>
    </row>
    <row r="465" spans="1:16">
      <c r="B465" s="21" t="str">
        <f t="shared" ref="B465:N469" si="52">IFERROR(B437-B457,"")</f>
        <v/>
      </c>
      <c r="C465" s="21" t="str">
        <f t="shared" si="52"/>
        <v/>
      </c>
      <c r="D465" s="21" t="str">
        <f t="shared" si="52"/>
        <v/>
      </c>
      <c r="E465" s="21" t="str">
        <f t="shared" si="52"/>
        <v/>
      </c>
      <c r="F465" s="21" t="str">
        <f t="shared" si="52"/>
        <v/>
      </c>
      <c r="G465" s="21" t="str">
        <f t="shared" si="52"/>
        <v/>
      </c>
      <c r="H465" s="21" t="str">
        <f t="shared" si="52"/>
        <v/>
      </c>
      <c r="I465" s="21">
        <f t="shared" si="52"/>
        <v>48990190.400000036</v>
      </c>
      <c r="J465" s="21">
        <f t="shared" si="52"/>
        <v>51829192.120000005</v>
      </c>
      <c r="K465" s="21">
        <f t="shared" si="52"/>
        <v>73815415.469999969</v>
      </c>
      <c r="L465" s="21">
        <f t="shared" si="52"/>
        <v>79544849.305999994</v>
      </c>
      <c r="M465" s="21">
        <f t="shared" si="52"/>
        <v>69361487.778999984</v>
      </c>
      <c r="N465" s="21">
        <f t="shared" si="52"/>
        <v>13327082.41899997</v>
      </c>
      <c r="O465" s="9"/>
      <c r="P465" s="12" t="s">
        <v>202</v>
      </c>
    </row>
    <row r="466" spans="1:16">
      <c r="B466" s="10" t="str">
        <f t="shared" si="52"/>
        <v/>
      </c>
      <c r="C466" s="10" t="str">
        <f t="shared" si="52"/>
        <v/>
      </c>
      <c r="D466" s="10" t="str">
        <f t="shared" si="52"/>
        <v/>
      </c>
      <c r="E466" s="10" t="str">
        <f t="shared" si="52"/>
        <v/>
      </c>
      <c r="F466" s="10" t="str">
        <f t="shared" si="52"/>
        <v/>
      </c>
      <c r="G466" s="10" t="str">
        <f t="shared" si="52"/>
        <v/>
      </c>
      <c r="H466" s="10" t="str">
        <f t="shared" si="52"/>
        <v/>
      </c>
      <c r="I466" s="10">
        <f t="shared" si="52"/>
        <v>67041475.060000002</v>
      </c>
      <c r="J466" s="10">
        <f t="shared" si="52"/>
        <v>63506845.709999979</v>
      </c>
      <c r="K466" s="10">
        <f t="shared" si="52"/>
        <v>59909782.379999995</v>
      </c>
      <c r="L466" s="10">
        <f t="shared" si="52"/>
        <v>87479299.640000045</v>
      </c>
      <c r="M466" s="10">
        <f t="shared" si="52"/>
        <v>64942495.486000061</v>
      </c>
      <c r="N466" s="10">
        <f t="shared" si="52"/>
        <v>38291764.731999993</v>
      </c>
      <c r="O466" s="9"/>
      <c r="P466" s="12" t="s">
        <v>203</v>
      </c>
    </row>
    <row r="467" spans="1:16">
      <c r="B467" s="10" t="str">
        <f t="shared" si="52"/>
        <v/>
      </c>
      <c r="C467" s="10" t="str">
        <f t="shared" si="52"/>
        <v/>
      </c>
      <c r="D467" s="10" t="str">
        <f t="shared" si="52"/>
        <v/>
      </c>
      <c r="E467" s="10" t="str">
        <f t="shared" si="52"/>
        <v/>
      </c>
      <c r="F467" s="10" t="str">
        <f t="shared" si="52"/>
        <v/>
      </c>
      <c r="G467" s="10" t="str">
        <f t="shared" si="52"/>
        <v/>
      </c>
      <c r="H467" s="10" t="str">
        <f t="shared" si="52"/>
        <v/>
      </c>
      <c r="I467" s="10">
        <f t="shared" si="52"/>
        <v>42083777.139999986</v>
      </c>
      <c r="J467" s="10">
        <f t="shared" si="52"/>
        <v>57033848.161000013</v>
      </c>
      <c r="K467" s="10">
        <f t="shared" si="52"/>
        <v>73582041.710000038</v>
      </c>
      <c r="L467" s="10">
        <f t="shared" si="52"/>
        <v>85284677.988999963</v>
      </c>
      <c r="M467" s="10">
        <f t="shared" si="52"/>
        <v>54819522.463</v>
      </c>
      <c r="N467" s="10">
        <f t="shared" si="52"/>
        <v>49386831.237000048</v>
      </c>
      <c r="O467" s="9"/>
      <c r="P467" s="12" t="s">
        <v>204</v>
      </c>
    </row>
    <row r="468" spans="1:16">
      <c r="B468" s="23" t="str">
        <f t="shared" si="52"/>
        <v/>
      </c>
      <c r="C468" s="23" t="str">
        <f t="shared" si="52"/>
        <v/>
      </c>
      <c r="D468" s="23" t="str">
        <f t="shared" si="52"/>
        <v/>
      </c>
      <c r="E468" s="23" t="str">
        <f t="shared" si="52"/>
        <v/>
      </c>
      <c r="F468" s="23" t="str">
        <f t="shared" si="52"/>
        <v/>
      </c>
      <c r="G468" s="23" t="str">
        <f t="shared" si="52"/>
        <v/>
      </c>
      <c r="H468" s="23" t="str">
        <f t="shared" si="52"/>
        <v/>
      </c>
      <c r="I468" s="23">
        <f t="shared" si="52"/>
        <v>50000543.659999967</v>
      </c>
      <c r="J468" s="23">
        <f t="shared" si="52"/>
        <v>70070679.747999966</v>
      </c>
      <c r="K468" s="23">
        <f t="shared" si="52"/>
        <v>86076039.449999988</v>
      </c>
      <c r="L468" s="23">
        <f t="shared" si="52"/>
        <v>56998016.711000085</v>
      </c>
      <c r="M468" s="23">
        <f t="shared" si="52"/>
        <v>71783677.611999929</v>
      </c>
      <c r="N468" s="23" t="str">
        <f t="shared" si="52"/>
        <v/>
      </c>
      <c r="O468" s="9"/>
      <c r="P468" s="12" t="s">
        <v>210</v>
      </c>
    </row>
    <row r="469" spans="1:16">
      <c r="B469" s="21">
        <f t="shared" si="52"/>
        <v>0</v>
      </c>
      <c r="C469" s="21">
        <f t="shared" si="52"/>
        <v>0</v>
      </c>
      <c r="D469" s="21">
        <f t="shared" si="52"/>
        <v>0</v>
      </c>
      <c r="E469" s="21">
        <f t="shared" si="52"/>
        <v>0</v>
      </c>
      <c r="F469" s="21">
        <f t="shared" si="52"/>
        <v>0</v>
      </c>
      <c r="G469" s="21">
        <f t="shared" si="52"/>
        <v>0</v>
      </c>
      <c r="H469" s="21">
        <f t="shared" si="52"/>
        <v>0</v>
      </c>
      <c r="I469" s="21">
        <f t="shared" si="52"/>
        <v>208115986.25999999</v>
      </c>
      <c r="J469" s="21">
        <f t="shared" si="52"/>
        <v>242440565.73899984</v>
      </c>
      <c r="K469" s="21">
        <f t="shared" si="52"/>
        <v>293383279.00999975</v>
      </c>
      <c r="L469" s="21">
        <f t="shared" si="52"/>
        <v>309306843.64600039</v>
      </c>
      <c r="M469" s="21">
        <f t="shared" si="52"/>
        <v>260907183.33999991</v>
      </c>
      <c r="N469" s="21">
        <f t="shared" si="52"/>
        <v>134674237.85066652</v>
      </c>
      <c r="O469" s="9">
        <f>RATE(M$324-I$324,,-I469,M469)</f>
        <v>5.8144913711426563E-2</v>
      </c>
      <c r="P469" s="12" t="s">
        <v>205</v>
      </c>
    </row>
    <row r="470" spans="1:16">
      <c r="B470" s="13" t="e">
        <f t="shared" ref="B470:N470" si="53">B469/B$441</f>
        <v>#DIV/0!</v>
      </c>
      <c r="C470" s="13" t="e">
        <f t="shared" si="53"/>
        <v>#DIV/0!</v>
      </c>
      <c r="D470" s="13" t="e">
        <f t="shared" si="53"/>
        <v>#DIV/0!</v>
      </c>
      <c r="E470" s="13" t="e">
        <f t="shared" si="53"/>
        <v>#DIV/0!</v>
      </c>
      <c r="F470" s="13" t="e">
        <f t="shared" si="53"/>
        <v>#DIV/0!</v>
      </c>
      <c r="G470" s="13" t="e">
        <f t="shared" si="53"/>
        <v>#DIV/0!</v>
      </c>
      <c r="H470" s="13" t="e">
        <f t="shared" si="53"/>
        <v>#DIV/0!</v>
      </c>
      <c r="I470" s="13">
        <f t="shared" si="53"/>
        <v>0.10267640163380561</v>
      </c>
      <c r="J470" s="13">
        <f t="shared" si="53"/>
        <v>0.14100165635799028</v>
      </c>
      <c r="K470" s="13">
        <f t="shared" si="53"/>
        <v>0.14700608053952829</v>
      </c>
      <c r="L470" s="13">
        <f t="shared" si="53"/>
        <v>0.1323999712439253</v>
      </c>
      <c r="M470" s="13">
        <f t="shared" si="53"/>
        <v>0.1175395945183372</v>
      </c>
      <c r="N470" s="13">
        <f t="shared" si="53"/>
        <v>8.3580032404912422E-2</v>
      </c>
      <c r="O470" s="9">
        <f>RATE(M$324-I$324,,-I470,M470)</f>
        <v>3.437588495819157E-2</v>
      </c>
      <c r="P470" s="30" t="s">
        <v>214</v>
      </c>
    </row>
    <row r="471" spans="1:16" s="228" customFormat="1">
      <c r="A471" s="227"/>
      <c r="B471" s="24"/>
      <c r="C471" s="13" t="e">
        <f t="shared" ref="C471:M471" si="54">C469/B469-1</f>
        <v>#DIV/0!</v>
      </c>
      <c r="D471" s="13" t="e">
        <f t="shared" si="54"/>
        <v>#DIV/0!</v>
      </c>
      <c r="E471" s="13" t="e">
        <f t="shared" si="54"/>
        <v>#DIV/0!</v>
      </c>
      <c r="F471" s="13" t="e">
        <f t="shared" si="54"/>
        <v>#DIV/0!</v>
      </c>
      <c r="G471" s="13" t="e">
        <f t="shared" si="54"/>
        <v>#DIV/0!</v>
      </c>
      <c r="H471" s="13" t="e">
        <f t="shared" si="54"/>
        <v>#DIV/0!</v>
      </c>
      <c r="I471" s="13" t="e">
        <f t="shared" si="54"/>
        <v>#DIV/0!</v>
      </c>
      <c r="J471" s="13">
        <f t="shared" si="54"/>
        <v>0.16493004740211559</v>
      </c>
      <c r="K471" s="13">
        <f t="shared" si="54"/>
        <v>0.21012454378547551</v>
      </c>
      <c r="L471" s="13">
        <f t="shared" si="54"/>
        <v>5.4275637963191015E-2</v>
      </c>
      <c r="M471" s="13">
        <f t="shared" si="54"/>
        <v>-0.15647781903394786</v>
      </c>
      <c r="N471" s="13">
        <f>N469/M469-1</f>
        <v>-0.48382318904893296</v>
      </c>
      <c r="O471" s="22"/>
      <c r="P471" s="18" t="s">
        <v>211</v>
      </c>
    </row>
    <row r="472" spans="1:16">
      <c r="B472" s="293" t="s">
        <v>215</v>
      </c>
      <c r="C472" s="294"/>
      <c r="D472" s="294"/>
      <c r="E472" s="294"/>
      <c r="F472" s="294"/>
      <c r="G472" s="294"/>
      <c r="H472" s="294"/>
      <c r="I472" s="294"/>
      <c r="J472" s="294"/>
      <c r="K472" s="294"/>
      <c r="L472" s="294"/>
      <c r="M472" s="294"/>
      <c r="N472" s="295"/>
      <c r="O472" s="9"/>
      <c r="P472" s="3"/>
    </row>
    <row r="473" spans="1:16">
      <c r="B473" s="296" t="s">
        <v>115</v>
      </c>
      <c r="C473" s="297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298"/>
      <c r="O473" s="9"/>
      <c r="P473" s="3"/>
    </row>
    <row r="474" spans="1:16">
      <c r="B474" s="21" t="str">
        <f t="shared" ref="B474:N477" si="55">IFERROR(VLOOKUP($B$473,$130:$203,MATCH($P474&amp;"/"&amp;B$324,$128:$128,0),FALSE),"")</f>
        <v/>
      </c>
      <c r="C474" s="21" t="str">
        <f t="shared" si="55"/>
        <v/>
      </c>
      <c r="D474" s="21" t="str">
        <f t="shared" si="55"/>
        <v/>
      </c>
      <c r="E474" s="21" t="str">
        <f t="shared" si="55"/>
        <v/>
      </c>
      <c r="F474" s="21" t="str">
        <f t="shared" si="55"/>
        <v/>
      </c>
      <c r="G474" s="21" t="str">
        <f t="shared" si="55"/>
        <v/>
      </c>
      <c r="H474" s="21" t="str">
        <f t="shared" si="55"/>
        <v/>
      </c>
      <c r="I474" s="21">
        <f t="shared" si="55"/>
        <v>4159561.8</v>
      </c>
      <c r="J474" s="21">
        <f t="shared" si="55"/>
        <v>4494501.4000000004</v>
      </c>
      <c r="K474" s="21">
        <f t="shared" si="55"/>
        <v>5545778.7300000004</v>
      </c>
      <c r="L474" s="21">
        <f t="shared" si="55"/>
        <v>5898422.6189999999</v>
      </c>
      <c r="M474" s="21">
        <f t="shared" si="55"/>
        <v>6869591.0769999996</v>
      </c>
      <c r="N474" s="21">
        <f t="shared" si="55"/>
        <v>7344535.6689999998</v>
      </c>
      <c r="O474" s="9"/>
      <c r="P474" s="12" t="s">
        <v>202</v>
      </c>
    </row>
    <row r="475" spans="1:16">
      <c r="B475" s="10" t="str">
        <f t="shared" si="55"/>
        <v/>
      </c>
      <c r="C475" s="10" t="str">
        <f t="shared" si="55"/>
        <v/>
      </c>
      <c r="D475" s="10" t="str">
        <f t="shared" si="55"/>
        <v/>
      </c>
      <c r="E475" s="10" t="str">
        <f t="shared" si="55"/>
        <v/>
      </c>
      <c r="F475" s="10" t="str">
        <f t="shared" si="55"/>
        <v/>
      </c>
      <c r="G475" s="10" t="str">
        <f t="shared" si="55"/>
        <v/>
      </c>
      <c r="H475" s="10" t="str">
        <f t="shared" si="55"/>
        <v/>
      </c>
      <c r="I475" s="10">
        <f t="shared" si="55"/>
        <v>4708460.07</v>
      </c>
      <c r="J475" s="10">
        <f t="shared" si="55"/>
        <v>4209417.7300000004</v>
      </c>
      <c r="K475" s="10">
        <f t="shared" si="55"/>
        <v>5425554.4000000004</v>
      </c>
      <c r="L475" s="10">
        <f t="shared" si="55"/>
        <v>7002394.5499999998</v>
      </c>
      <c r="M475" s="10">
        <f t="shared" si="55"/>
        <v>6681219.4720000001</v>
      </c>
      <c r="N475" s="10">
        <f t="shared" si="55"/>
        <v>7043950.6129999999</v>
      </c>
      <c r="O475" s="9"/>
      <c r="P475" s="12" t="s">
        <v>203</v>
      </c>
    </row>
    <row r="476" spans="1:16">
      <c r="B476" s="10" t="str">
        <f t="shared" si="55"/>
        <v/>
      </c>
      <c r="C476" s="10" t="str">
        <f t="shared" si="55"/>
        <v/>
      </c>
      <c r="D476" s="10" t="str">
        <f t="shared" si="55"/>
        <v/>
      </c>
      <c r="E476" s="10" t="str">
        <f t="shared" si="55"/>
        <v/>
      </c>
      <c r="F476" s="10" t="str">
        <f t="shared" si="55"/>
        <v/>
      </c>
      <c r="G476" s="10" t="str">
        <f t="shared" si="55"/>
        <v/>
      </c>
      <c r="H476" s="10" t="str">
        <f t="shared" si="55"/>
        <v/>
      </c>
      <c r="I476" s="10">
        <f t="shared" si="55"/>
        <v>5119730.3600000003</v>
      </c>
      <c r="J476" s="10">
        <f t="shared" si="55"/>
        <v>4657697.0590000004</v>
      </c>
      <c r="K476" s="10">
        <f t="shared" si="55"/>
        <v>6812487.0800000001</v>
      </c>
      <c r="L476" s="10">
        <f t="shared" si="55"/>
        <v>6168442.841</v>
      </c>
      <c r="M476" s="10">
        <f t="shared" si="55"/>
        <v>6198482.1730000004</v>
      </c>
      <c r="N476" s="10">
        <f t="shared" si="55"/>
        <v>6415745.7390000001</v>
      </c>
      <c r="O476" s="9"/>
      <c r="P476" s="12" t="s">
        <v>204</v>
      </c>
    </row>
    <row r="477" spans="1:16">
      <c r="B477" s="23" t="str">
        <f t="shared" si="55"/>
        <v/>
      </c>
      <c r="C477" s="23" t="str">
        <f t="shared" si="55"/>
        <v/>
      </c>
      <c r="D477" s="23" t="str">
        <f t="shared" si="55"/>
        <v/>
      </c>
      <c r="E477" s="23" t="str">
        <f t="shared" si="55"/>
        <v/>
      </c>
      <c r="F477" s="23" t="str">
        <f t="shared" si="55"/>
        <v/>
      </c>
      <c r="G477" s="23" t="str">
        <f t="shared" si="55"/>
        <v/>
      </c>
      <c r="H477" s="23" t="str">
        <f t="shared" si="55"/>
        <v/>
      </c>
      <c r="I477" s="23">
        <f t="shared" si="55"/>
        <v>5044186.96</v>
      </c>
      <c r="J477" s="23">
        <f t="shared" si="55"/>
        <v>4223208.5970000001</v>
      </c>
      <c r="K477" s="23">
        <f t="shared" si="55"/>
        <v>6841127.9900000002</v>
      </c>
      <c r="L477" s="23">
        <f t="shared" si="55"/>
        <v>7584237.1119999997</v>
      </c>
      <c r="M477" s="23">
        <f t="shared" si="55"/>
        <v>7824436.4450000003</v>
      </c>
      <c r="N477" s="23" t="str">
        <f t="shared" si="55"/>
        <v/>
      </c>
      <c r="O477" s="9"/>
      <c r="P477" s="12" t="s">
        <v>210</v>
      </c>
    </row>
    <row r="478" spans="1:16">
      <c r="B478" s="23">
        <f>SUM(B474:B477)</f>
        <v>0</v>
      </c>
      <c r="C478" s="23">
        <f t="shared" ref="C478:M478" si="56">SUM(C474:C477)</f>
        <v>0</v>
      </c>
      <c r="D478" s="23">
        <f t="shared" si="56"/>
        <v>0</v>
      </c>
      <c r="E478" s="23">
        <f t="shared" si="56"/>
        <v>0</v>
      </c>
      <c r="F478" s="23">
        <f t="shared" si="56"/>
        <v>0</v>
      </c>
      <c r="G478" s="23">
        <f t="shared" si="56"/>
        <v>0</v>
      </c>
      <c r="H478" s="23">
        <f t="shared" si="56"/>
        <v>0</v>
      </c>
      <c r="I478" s="23">
        <f t="shared" si="56"/>
        <v>19031939.190000001</v>
      </c>
      <c r="J478" s="23">
        <f t="shared" si="56"/>
        <v>17584824.786000002</v>
      </c>
      <c r="K478" s="23">
        <f t="shared" si="56"/>
        <v>24624948.200000003</v>
      </c>
      <c r="L478" s="23">
        <f t="shared" si="56"/>
        <v>26653497.121999998</v>
      </c>
      <c r="M478" s="23">
        <f t="shared" si="56"/>
        <v>27573729.166999999</v>
      </c>
      <c r="N478" s="23">
        <f>IF(N475="",N474*4,IF(N476="",(N475+N474)*2,IF(N477="",((N476+N475+N474)/3)*4,SUM(N474:N477))))</f>
        <v>27738976.027999997</v>
      </c>
      <c r="O478" s="9">
        <f>RATE(M$324-I$324,,-I478,M478)</f>
        <v>9.7117433178992116E-2</v>
      </c>
      <c r="P478" s="12" t="s">
        <v>205</v>
      </c>
    </row>
    <row r="479" spans="1:16">
      <c r="B479" s="13" t="e">
        <f t="shared" ref="B479:M479" si="57">+B478/(B$441+B$448)</f>
        <v>#DIV/0!</v>
      </c>
      <c r="C479" s="13" t="e">
        <f t="shared" si="57"/>
        <v>#DIV/0!</v>
      </c>
      <c r="D479" s="13" t="e">
        <f t="shared" si="57"/>
        <v>#DIV/0!</v>
      </c>
      <c r="E479" s="13" t="e">
        <f t="shared" si="57"/>
        <v>#DIV/0!</v>
      </c>
      <c r="F479" s="13" t="e">
        <f t="shared" si="57"/>
        <v>#DIV/0!</v>
      </c>
      <c r="G479" s="13" t="e">
        <f t="shared" si="57"/>
        <v>#DIV/0!</v>
      </c>
      <c r="H479" s="13" t="e">
        <f t="shared" si="57"/>
        <v>#DIV/0!</v>
      </c>
      <c r="I479" s="13">
        <f t="shared" si="57"/>
        <v>9.2404334348998498E-3</v>
      </c>
      <c r="J479" s="13">
        <f t="shared" si="57"/>
        <v>1.0142242055946011E-2</v>
      </c>
      <c r="K479" s="13">
        <f t="shared" si="57"/>
        <v>1.20850265137962E-2</v>
      </c>
      <c r="L479" s="13">
        <f t="shared" si="57"/>
        <v>1.1284725734146959E-2</v>
      </c>
      <c r="M479" s="13">
        <f t="shared" si="57"/>
        <v>1.2227647245565541E-2</v>
      </c>
      <c r="N479" s="13">
        <f>+N478/(N$441+N$448)</f>
        <v>1.6832248740631092E-2</v>
      </c>
      <c r="O479" s="9">
        <f>RATE(M$324-I$324,,-I479,M479)</f>
        <v>7.2537880072140126E-2</v>
      </c>
      <c r="P479" s="14" t="s">
        <v>206</v>
      </c>
    </row>
    <row r="480" spans="1:16" s="228" customFormat="1">
      <c r="A480" s="227"/>
      <c r="B480" s="24"/>
      <c r="C480" s="13" t="e">
        <f t="shared" ref="C480:M480" si="58">C478/B478-1</f>
        <v>#DIV/0!</v>
      </c>
      <c r="D480" s="13" t="e">
        <f t="shared" si="58"/>
        <v>#DIV/0!</v>
      </c>
      <c r="E480" s="13" t="e">
        <f t="shared" si="58"/>
        <v>#DIV/0!</v>
      </c>
      <c r="F480" s="13" t="e">
        <f t="shared" si="58"/>
        <v>#DIV/0!</v>
      </c>
      <c r="G480" s="13" t="e">
        <f t="shared" si="58"/>
        <v>#DIV/0!</v>
      </c>
      <c r="H480" s="13" t="e">
        <f t="shared" si="58"/>
        <v>#DIV/0!</v>
      </c>
      <c r="I480" s="13" t="e">
        <f t="shared" si="58"/>
        <v>#DIV/0!</v>
      </c>
      <c r="J480" s="13">
        <f t="shared" si="58"/>
        <v>-7.6036098557963006E-2</v>
      </c>
      <c r="K480" s="13">
        <f t="shared" si="58"/>
        <v>0.40035220706918451</v>
      </c>
      <c r="L480" s="13">
        <f t="shared" si="58"/>
        <v>8.2377794484050693E-2</v>
      </c>
      <c r="M480" s="13">
        <f t="shared" si="58"/>
        <v>3.4525752503990814E-2</v>
      </c>
      <c r="N480" s="13">
        <f>N478/M478-1</f>
        <v>5.992909410228231E-3</v>
      </c>
      <c r="O480" s="22"/>
      <c r="P480" s="18" t="s">
        <v>211</v>
      </c>
    </row>
    <row r="481" spans="1:16">
      <c r="B481" s="296" t="s">
        <v>116</v>
      </c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8"/>
      <c r="O481" s="9"/>
      <c r="P481" s="3"/>
    </row>
    <row r="482" spans="1:16">
      <c r="B482" s="21" t="str">
        <f t="shared" ref="B482:N485" si="59">IFERROR(VLOOKUP($B$481,$130:$203,MATCH($P482&amp;"/"&amp;B$324,$128:$128,0),FALSE),"")</f>
        <v/>
      </c>
      <c r="C482" s="21" t="str">
        <f t="shared" si="59"/>
        <v/>
      </c>
      <c r="D482" s="21" t="str">
        <f t="shared" si="59"/>
        <v/>
      </c>
      <c r="E482" s="21" t="str">
        <f t="shared" si="59"/>
        <v/>
      </c>
      <c r="F482" s="21" t="str">
        <f t="shared" si="59"/>
        <v/>
      </c>
      <c r="G482" s="21" t="str">
        <f t="shared" si="59"/>
        <v/>
      </c>
      <c r="H482" s="21" t="str">
        <f t="shared" si="59"/>
        <v/>
      </c>
      <c r="I482" s="21">
        <f t="shared" si="59"/>
        <v>9216473.5399999991</v>
      </c>
      <c r="J482" s="21">
        <f t="shared" si="59"/>
        <v>9865802.7100000009</v>
      </c>
      <c r="K482" s="21">
        <f t="shared" si="59"/>
        <v>9935894.7699999996</v>
      </c>
      <c r="L482" s="21">
        <f t="shared" si="59"/>
        <v>10714312.851</v>
      </c>
      <c r="M482" s="21">
        <f t="shared" si="59"/>
        <v>11962598.528999999</v>
      </c>
      <c r="N482" s="21">
        <f t="shared" si="59"/>
        <v>13561599.626</v>
      </c>
      <c r="O482" s="9"/>
      <c r="P482" s="12" t="s">
        <v>202</v>
      </c>
    </row>
    <row r="483" spans="1:16">
      <c r="B483" s="10" t="str">
        <f t="shared" si="59"/>
        <v/>
      </c>
      <c r="C483" s="10" t="str">
        <f t="shared" si="59"/>
        <v/>
      </c>
      <c r="D483" s="10" t="str">
        <f t="shared" si="59"/>
        <v/>
      </c>
      <c r="E483" s="10" t="str">
        <f t="shared" si="59"/>
        <v/>
      </c>
      <c r="F483" s="10" t="str">
        <f t="shared" si="59"/>
        <v/>
      </c>
      <c r="G483" s="10" t="str">
        <f t="shared" si="59"/>
        <v/>
      </c>
      <c r="H483" s="10" t="str">
        <f t="shared" si="59"/>
        <v/>
      </c>
      <c r="I483" s="10">
        <f t="shared" si="59"/>
        <v>13511651.278999999</v>
      </c>
      <c r="J483" s="10">
        <f t="shared" si="59"/>
        <v>11184896.09</v>
      </c>
      <c r="K483" s="10">
        <f t="shared" si="59"/>
        <v>11569151.17</v>
      </c>
      <c r="L483" s="10">
        <f t="shared" si="59"/>
        <v>13495661.975</v>
      </c>
      <c r="M483" s="10">
        <f t="shared" si="59"/>
        <v>15470457.346000001</v>
      </c>
      <c r="N483" s="10">
        <f t="shared" si="59"/>
        <v>14896895.082</v>
      </c>
      <c r="O483" s="9"/>
      <c r="P483" s="12" t="s">
        <v>203</v>
      </c>
    </row>
    <row r="484" spans="1:16">
      <c r="B484" s="10" t="str">
        <f t="shared" si="59"/>
        <v/>
      </c>
      <c r="C484" s="10" t="str">
        <f t="shared" si="59"/>
        <v/>
      </c>
      <c r="D484" s="10" t="str">
        <f t="shared" si="59"/>
        <v/>
      </c>
      <c r="E484" s="10" t="str">
        <f t="shared" si="59"/>
        <v/>
      </c>
      <c r="F484" s="10" t="str">
        <f t="shared" si="59"/>
        <v/>
      </c>
      <c r="G484" s="10" t="str">
        <f t="shared" si="59"/>
        <v/>
      </c>
      <c r="H484" s="10" t="str">
        <f t="shared" si="59"/>
        <v/>
      </c>
      <c r="I484" s="10">
        <f t="shared" si="59"/>
        <v>15548628.439999999</v>
      </c>
      <c r="J484" s="10">
        <f t="shared" si="59"/>
        <v>10981703.734999999</v>
      </c>
      <c r="K484" s="10">
        <f t="shared" si="59"/>
        <v>30192887.370000001</v>
      </c>
      <c r="L484" s="10">
        <f t="shared" si="59"/>
        <v>13821797.812999999</v>
      </c>
      <c r="M484" s="10">
        <f t="shared" si="59"/>
        <v>16973940.081999999</v>
      </c>
      <c r="N484" s="10">
        <f t="shared" si="59"/>
        <v>14120020.893999999</v>
      </c>
      <c r="O484" s="9"/>
      <c r="P484" s="12" t="s">
        <v>204</v>
      </c>
    </row>
    <row r="485" spans="1:16">
      <c r="B485" s="23" t="str">
        <f t="shared" si="59"/>
        <v/>
      </c>
      <c r="C485" s="23" t="str">
        <f t="shared" si="59"/>
        <v/>
      </c>
      <c r="D485" s="23" t="str">
        <f t="shared" si="59"/>
        <v/>
      </c>
      <c r="E485" s="23" t="str">
        <f t="shared" si="59"/>
        <v/>
      </c>
      <c r="F485" s="23" t="str">
        <f t="shared" si="59"/>
        <v/>
      </c>
      <c r="G485" s="23" t="str">
        <f t="shared" si="59"/>
        <v/>
      </c>
      <c r="H485" s="23" t="str">
        <f t="shared" si="59"/>
        <v/>
      </c>
      <c r="I485" s="23">
        <f t="shared" si="59"/>
        <v>14187782.039999999</v>
      </c>
      <c r="J485" s="23">
        <f t="shared" si="59"/>
        <v>15760855.369000001</v>
      </c>
      <c r="K485" s="23">
        <f t="shared" si="59"/>
        <v>24276095.440000001</v>
      </c>
      <c r="L485" s="23">
        <f t="shared" si="59"/>
        <v>17151791.796999998</v>
      </c>
      <c r="M485" s="23">
        <f t="shared" si="59"/>
        <v>20595301.213</v>
      </c>
      <c r="N485" s="23" t="str">
        <f t="shared" si="59"/>
        <v/>
      </c>
      <c r="O485" s="9"/>
      <c r="P485" s="12" t="s">
        <v>210</v>
      </c>
    </row>
    <row r="486" spans="1:16">
      <c r="B486" s="23">
        <f>SUM(B482:B485)</f>
        <v>0</v>
      </c>
      <c r="C486" s="23">
        <f t="shared" ref="C486:M486" si="60">SUM(C482:C485)</f>
        <v>0</v>
      </c>
      <c r="D486" s="23">
        <f t="shared" si="60"/>
        <v>0</v>
      </c>
      <c r="E486" s="23">
        <f t="shared" si="60"/>
        <v>0</v>
      </c>
      <c r="F486" s="23">
        <f t="shared" si="60"/>
        <v>0</v>
      </c>
      <c r="G486" s="23">
        <f t="shared" si="60"/>
        <v>0</v>
      </c>
      <c r="H486" s="23">
        <f t="shared" si="60"/>
        <v>0</v>
      </c>
      <c r="I486" s="23">
        <f t="shared" si="60"/>
        <v>52464535.298999995</v>
      </c>
      <c r="J486" s="23">
        <f t="shared" si="60"/>
        <v>47793257.903999999</v>
      </c>
      <c r="K486" s="23">
        <f t="shared" si="60"/>
        <v>75974028.75</v>
      </c>
      <c r="L486" s="23">
        <f t="shared" si="60"/>
        <v>55183564.435999997</v>
      </c>
      <c r="M486" s="23">
        <f t="shared" si="60"/>
        <v>65002297.170000002</v>
      </c>
      <c r="N486" s="23">
        <f>IF(N483="",N482*4,IF(N484="",(N483+N482)*2,IF(N485="",((N484+N483+N482)/3)*4,SUM(N482:N485))))</f>
        <v>56771354.136</v>
      </c>
      <c r="O486" s="9">
        <f>RATE(M$324-I$324,,-I486,M486)</f>
        <v>5.5032209488126288E-2</v>
      </c>
      <c r="P486" s="12" t="s">
        <v>205</v>
      </c>
    </row>
    <row r="487" spans="1:16">
      <c r="B487" s="13" t="e">
        <f t="shared" ref="B487:N487" si="61">+B486/(B$441+B$448)</f>
        <v>#DIV/0!</v>
      </c>
      <c r="C487" s="13" t="e">
        <f t="shared" si="61"/>
        <v>#DIV/0!</v>
      </c>
      <c r="D487" s="13" t="e">
        <f t="shared" si="61"/>
        <v>#DIV/0!</v>
      </c>
      <c r="E487" s="13" t="e">
        <f t="shared" si="61"/>
        <v>#DIV/0!</v>
      </c>
      <c r="F487" s="13" t="e">
        <f t="shared" si="61"/>
        <v>#DIV/0!</v>
      </c>
      <c r="G487" s="13" t="e">
        <f t="shared" si="61"/>
        <v>#DIV/0!</v>
      </c>
      <c r="H487" s="13" t="e">
        <f t="shared" si="61"/>
        <v>#DIV/0!</v>
      </c>
      <c r="I487" s="13">
        <f t="shared" si="61"/>
        <v>2.5472708865005723E-2</v>
      </c>
      <c r="J487" s="13">
        <f t="shared" si="61"/>
        <v>2.7565289742922938E-2</v>
      </c>
      <c r="K487" s="13">
        <f t="shared" si="61"/>
        <v>3.7285282565738133E-2</v>
      </c>
      <c r="L487" s="13">
        <f t="shared" si="61"/>
        <v>2.3363965593050786E-2</v>
      </c>
      <c r="M487" s="13">
        <f t="shared" si="61"/>
        <v>2.8825450309326432E-2</v>
      </c>
      <c r="N487" s="13">
        <f t="shared" si="61"/>
        <v>3.4449344964825886E-2</v>
      </c>
      <c r="O487" s="9">
        <f>RATE(M$324-I$324,,-I487,M487)</f>
        <v>3.1395523531037521E-2</v>
      </c>
      <c r="P487" s="14" t="s">
        <v>206</v>
      </c>
    </row>
    <row r="488" spans="1:16" s="228" customFormat="1">
      <c r="A488" s="227"/>
      <c r="B488" s="24"/>
      <c r="C488" s="13" t="e">
        <f t="shared" ref="C488:M488" si="62">C486/B486-1</f>
        <v>#DIV/0!</v>
      </c>
      <c r="D488" s="13" t="e">
        <f t="shared" si="62"/>
        <v>#DIV/0!</v>
      </c>
      <c r="E488" s="13" t="e">
        <f t="shared" si="62"/>
        <v>#DIV/0!</v>
      </c>
      <c r="F488" s="13" t="e">
        <f t="shared" si="62"/>
        <v>#DIV/0!</v>
      </c>
      <c r="G488" s="13" t="e">
        <f t="shared" si="62"/>
        <v>#DIV/0!</v>
      </c>
      <c r="H488" s="13" t="e">
        <f t="shared" si="62"/>
        <v>#DIV/0!</v>
      </c>
      <c r="I488" s="13" t="e">
        <f t="shared" si="62"/>
        <v>#DIV/0!</v>
      </c>
      <c r="J488" s="13">
        <f t="shared" si="62"/>
        <v>-8.9036858296332455E-2</v>
      </c>
      <c r="K488" s="13">
        <f t="shared" si="62"/>
        <v>0.5896390428667857</v>
      </c>
      <c r="L488" s="13">
        <f t="shared" si="62"/>
        <v>-0.27365225533074033</v>
      </c>
      <c r="M488" s="13">
        <f t="shared" si="62"/>
        <v>0.17792857047839727</v>
      </c>
      <c r="N488" s="13">
        <f>N486/M486-1</f>
        <v>-0.12662541775214009</v>
      </c>
      <c r="O488" s="22"/>
      <c r="P488" s="18" t="s">
        <v>211</v>
      </c>
    </row>
    <row r="489" spans="1:16">
      <c r="B489" s="293" t="s">
        <v>114</v>
      </c>
      <c r="C489" s="294"/>
      <c r="D489" s="294"/>
      <c r="E489" s="294"/>
      <c r="F489" s="294"/>
      <c r="G489" s="294"/>
      <c r="H489" s="294"/>
      <c r="I489" s="294"/>
      <c r="J489" s="294"/>
      <c r="K489" s="294"/>
      <c r="L489" s="294"/>
      <c r="M489" s="294"/>
      <c r="N489" s="295"/>
      <c r="O489" s="9"/>
      <c r="P489" s="3"/>
    </row>
    <row r="490" spans="1:16">
      <c r="B490" s="21" t="str">
        <f t="shared" ref="B490:N493" si="63">IFERROR(VLOOKUP($B$489,$130:$203,MATCH($P490&amp;"/"&amp;B$324,$128:$128,0),FALSE),"")</f>
        <v/>
      </c>
      <c r="C490" s="21" t="str">
        <f t="shared" si="63"/>
        <v/>
      </c>
      <c r="D490" s="21" t="str">
        <f t="shared" si="63"/>
        <v/>
      </c>
      <c r="E490" s="21" t="str">
        <f t="shared" si="63"/>
        <v/>
      </c>
      <c r="F490" s="21" t="str">
        <f t="shared" si="63"/>
        <v/>
      </c>
      <c r="G490" s="21" t="str">
        <f t="shared" si="63"/>
        <v/>
      </c>
      <c r="H490" s="21" t="str">
        <f t="shared" si="63"/>
        <v/>
      </c>
      <c r="I490" s="21">
        <f t="shared" si="63"/>
        <v>13376035.34</v>
      </c>
      <c r="J490" s="21">
        <f t="shared" si="63"/>
        <v>14360304.109999999</v>
      </c>
      <c r="K490" s="21">
        <f t="shared" si="63"/>
        <v>15481673.5</v>
      </c>
      <c r="L490" s="21">
        <f t="shared" si="63"/>
        <v>16612735.470000001</v>
      </c>
      <c r="M490" s="21">
        <f t="shared" si="63"/>
        <v>18832189.605999999</v>
      </c>
      <c r="N490" s="21">
        <f t="shared" si="63"/>
        <v>20906135.295000002</v>
      </c>
      <c r="O490" s="9"/>
      <c r="P490" s="12" t="s">
        <v>202</v>
      </c>
    </row>
    <row r="491" spans="1:16">
      <c r="B491" s="10" t="str">
        <f t="shared" si="63"/>
        <v/>
      </c>
      <c r="C491" s="10" t="str">
        <f t="shared" si="63"/>
        <v/>
      </c>
      <c r="D491" s="10" t="str">
        <f t="shared" si="63"/>
        <v/>
      </c>
      <c r="E491" s="10" t="str">
        <f t="shared" si="63"/>
        <v/>
      </c>
      <c r="F491" s="10" t="str">
        <f t="shared" si="63"/>
        <v/>
      </c>
      <c r="G491" s="10" t="str">
        <f t="shared" si="63"/>
        <v/>
      </c>
      <c r="H491" s="10" t="str">
        <f t="shared" si="63"/>
        <v/>
      </c>
      <c r="I491" s="10">
        <f t="shared" si="63"/>
        <v>18220111.348999999</v>
      </c>
      <c r="J491" s="10">
        <f t="shared" si="63"/>
        <v>15394313.82</v>
      </c>
      <c r="K491" s="10">
        <f t="shared" si="63"/>
        <v>16994705.57</v>
      </c>
      <c r="L491" s="10">
        <f t="shared" si="63"/>
        <v>20498056.524999999</v>
      </c>
      <c r="M491" s="10">
        <f t="shared" si="63"/>
        <v>22151676.818</v>
      </c>
      <c r="N491" s="10">
        <f t="shared" si="63"/>
        <v>21940845.695</v>
      </c>
      <c r="O491" s="9"/>
      <c r="P491" s="12" t="s">
        <v>203</v>
      </c>
    </row>
    <row r="492" spans="1:16">
      <c r="B492" s="10" t="str">
        <f t="shared" si="63"/>
        <v/>
      </c>
      <c r="C492" s="10" t="str">
        <f t="shared" si="63"/>
        <v/>
      </c>
      <c r="D492" s="10" t="str">
        <f t="shared" si="63"/>
        <v/>
      </c>
      <c r="E492" s="10" t="str">
        <f t="shared" si="63"/>
        <v/>
      </c>
      <c r="F492" s="10" t="str">
        <f t="shared" si="63"/>
        <v/>
      </c>
      <c r="G492" s="10" t="str">
        <f t="shared" si="63"/>
        <v/>
      </c>
      <c r="H492" s="10" t="str">
        <f t="shared" si="63"/>
        <v/>
      </c>
      <c r="I492" s="10">
        <f t="shared" si="63"/>
        <v>20668358.809999999</v>
      </c>
      <c r="J492" s="10">
        <f t="shared" si="63"/>
        <v>15639400.794</v>
      </c>
      <c r="K492" s="10">
        <f t="shared" si="63"/>
        <v>37005374.450000003</v>
      </c>
      <c r="L492" s="10">
        <f t="shared" si="63"/>
        <v>19990240.653999999</v>
      </c>
      <c r="M492" s="10">
        <f t="shared" si="63"/>
        <v>23172422.254999999</v>
      </c>
      <c r="N492" s="10">
        <f t="shared" si="63"/>
        <v>20535766.633000001</v>
      </c>
      <c r="O492" s="9"/>
      <c r="P492" s="12" t="s">
        <v>204</v>
      </c>
    </row>
    <row r="493" spans="1:16">
      <c r="B493" s="23" t="str">
        <f t="shared" si="63"/>
        <v/>
      </c>
      <c r="C493" s="23" t="str">
        <f t="shared" si="63"/>
        <v/>
      </c>
      <c r="D493" s="23" t="str">
        <f t="shared" si="63"/>
        <v/>
      </c>
      <c r="E493" s="23" t="str">
        <f t="shared" si="63"/>
        <v/>
      </c>
      <c r="F493" s="23" t="str">
        <f t="shared" si="63"/>
        <v/>
      </c>
      <c r="G493" s="23" t="str">
        <f t="shared" si="63"/>
        <v/>
      </c>
      <c r="H493" s="23" t="str">
        <f t="shared" si="63"/>
        <v/>
      </c>
      <c r="I493" s="23">
        <f t="shared" si="63"/>
        <v>19231969</v>
      </c>
      <c r="J493" s="23">
        <f t="shared" si="63"/>
        <v>19984063.965999998</v>
      </c>
      <c r="K493" s="23">
        <f t="shared" si="63"/>
        <v>31117223.43</v>
      </c>
      <c r="L493" s="23">
        <f t="shared" si="63"/>
        <v>24736028.909000002</v>
      </c>
      <c r="M493" s="23">
        <f t="shared" si="63"/>
        <v>28419737.658</v>
      </c>
      <c r="N493" s="23" t="str">
        <f t="shared" si="63"/>
        <v/>
      </c>
      <c r="O493" s="9"/>
      <c r="P493" s="12" t="s">
        <v>210</v>
      </c>
    </row>
    <row r="494" spans="1:16">
      <c r="B494" s="31">
        <f t="shared" ref="B494:M494" si="64">SUM(B490:B493)</f>
        <v>0</v>
      </c>
      <c r="C494" s="31">
        <f t="shared" si="64"/>
        <v>0</v>
      </c>
      <c r="D494" s="31">
        <f t="shared" si="64"/>
        <v>0</v>
      </c>
      <c r="E494" s="31">
        <f t="shared" si="64"/>
        <v>0</v>
      </c>
      <c r="F494" s="31">
        <f t="shared" si="64"/>
        <v>0</v>
      </c>
      <c r="G494" s="31">
        <f t="shared" si="64"/>
        <v>0</v>
      </c>
      <c r="H494" s="31">
        <f t="shared" si="64"/>
        <v>0</v>
      </c>
      <c r="I494" s="31">
        <f t="shared" si="64"/>
        <v>71496474.498999998</v>
      </c>
      <c r="J494" s="31">
        <f t="shared" si="64"/>
        <v>65378082.689999998</v>
      </c>
      <c r="K494" s="31">
        <f t="shared" si="64"/>
        <v>100598976.95000002</v>
      </c>
      <c r="L494" s="31">
        <f t="shared" si="64"/>
        <v>81837061.557999998</v>
      </c>
      <c r="M494" s="31">
        <f t="shared" si="64"/>
        <v>92576026.336999983</v>
      </c>
      <c r="N494" s="31">
        <f>IF(N491="",N490*4,IF(N492="",(N491+N490)*2,IF(N493="",((N492+N491+N490)/3)*4,SUM(N490:N493))))</f>
        <v>84510330.164000005</v>
      </c>
      <c r="O494" s="9">
        <f>RATE(M$324-I$324,,-I494,M494)</f>
        <v>6.6727465187577037E-2</v>
      </c>
      <c r="P494" s="12" t="s">
        <v>205</v>
      </c>
    </row>
    <row r="495" spans="1:16">
      <c r="B495" s="27" t="e">
        <f t="shared" ref="B495:N495" si="65">+B494/(B$441+B$448)</f>
        <v>#DIV/0!</v>
      </c>
      <c r="C495" s="13" t="e">
        <f t="shared" si="65"/>
        <v>#DIV/0!</v>
      </c>
      <c r="D495" s="13" t="e">
        <f t="shared" si="65"/>
        <v>#DIV/0!</v>
      </c>
      <c r="E495" s="13" t="e">
        <f t="shared" si="65"/>
        <v>#DIV/0!</v>
      </c>
      <c r="F495" s="13" t="e">
        <f t="shared" si="65"/>
        <v>#DIV/0!</v>
      </c>
      <c r="G495" s="13" t="e">
        <f t="shared" si="65"/>
        <v>#DIV/0!</v>
      </c>
      <c r="H495" s="13" t="e">
        <f t="shared" si="65"/>
        <v>#DIV/0!</v>
      </c>
      <c r="I495" s="13">
        <f t="shared" si="65"/>
        <v>3.4713142304760802E-2</v>
      </c>
      <c r="J495" s="13">
        <f t="shared" si="65"/>
        <v>3.7707531798868946E-2</v>
      </c>
      <c r="K495" s="13">
        <f t="shared" si="65"/>
        <v>4.9370309079534345E-2</v>
      </c>
      <c r="L495" s="13">
        <f t="shared" si="65"/>
        <v>3.4648691327197743E-2</v>
      </c>
      <c r="M495" s="13">
        <f t="shared" si="65"/>
        <v>4.1053097554891962E-2</v>
      </c>
      <c r="N495" s="13">
        <f t="shared" si="65"/>
        <v>5.1281593705456978E-2</v>
      </c>
      <c r="O495" s="9">
        <f>RATE(M$324-I$324,,-I495,M495)</f>
        <v>4.2828761555857027E-2</v>
      </c>
      <c r="P495" s="14" t="s">
        <v>206</v>
      </c>
    </row>
    <row r="496" spans="1:16" s="228" customFormat="1">
      <c r="A496" s="227"/>
      <c r="B496" s="24"/>
      <c r="C496" s="13" t="e">
        <f t="shared" ref="C496:M496" si="66">C494/B494-1</f>
        <v>#DIV/0!</v>
      </c>
      <c r="D496" s="13" t="e">
        <f t="shared" si="66"/>
        <v>#DIV/0!</v>
      </c>
      <c r="E496" s="13" t="e">
        <f t="shared" si="66"/>
        <v>#DIV/0!</v>
      </c>
      <c r="F496" s="13" t="e">
        <f t="shared" si="66"/>
        <v>#DIV/0!</v>
      </c>
      <c r="G496" s="13" t="e">
        <f t="shared" si="66"/>
        <v>#DIV/0!</v>
      </c>
      <c r="H496" s="13" t="e">
        <f t="shared" si="66"/>
        <v>#DIV/0!</v>
      </c>
      <c r="I496" s="13" t="e">
        <f t="shared" si="66"/>
        <v>#DIV/0!</v>
      </c>
      <c r="J496" s="13">
        <f t="shared" si="66"/>
        <v>-8.5576132975417885E-2</v>
      </c>
      <c r="K496" s="13">
        <f t="shared" si="66"/>
        <v>0.53872632556395361</v>
      </c>
      <c r="L496" s="13">
        <f t="shared" si="66"/>
        <v>-0.18650204963143036</v>
      </c>
      <c r="M496" s="13">
        <f t="shared" si="66"/>
        <v>0.13122373377725705</v>
      </c>
      <c r="N496" s="13">
        <f>N494/M494-1</f>
        <v>-8.7125106705690958E-2</v>
      </c>
      <c r="O496" s="22"/>
      <c r="P496" s="18" t="s">
        <v>211</v>
      </c>
    </row>
    <row r="497" spans="1:16">
      <c r="B497" s="296" t="s">
        <v>134</v>
      </c>
      <c r="C497" s="297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8"/>
      <c r="O497" s="9"/>
      <c r="P497" s="3"/>
    </row>
    <row r="498" spans="1:16">
      <c r="B498" s="21" t="str">
        <f t="shared" ref="B498:N501" si="67">IFERROR(VLOOKUP($B$497,$130:$203,MATCH($P498&amp;"/"&amp;B$324,$128:$128,0),FALSE),"")</f>
        <v/>
      </c>
      <c r="C498" s="21" t="str">
        <f t="shared" si="67"/>
        <v/>
      </c>
      <c r="D498" s="21" t="str">
        <f t="shared" si="67"/>
        <v/>
      </c>
      <c r="E498" s="21" t="str">
        <f t="shared" si="67"/>
        <v/>
      </c>
      <c r="F498" s="21" t="str">
        <f t="shared" si="67"/>
        <v/>
      </c>
      <c r="G498" s="21" t="str">
        <f t="shared" si="67"/>
        <v/>
      </c>
      <c r="H498" s="21" t="str">
        <f t="shared" si="67"/>
        <v/>
      </c>
      <c r="I498" s="21">
        <f t="shared" si="67"/>
        <v>433766.02</v>
      </c>
      <c r="J498" s="21">
        <f t="shared" si="67"/>
        <v>914122.45</v>
      </c>
      <c r="K498" s="21">
        <f t="shared" si="67"/>
        <v>0</v>
      </c>
      <c r="L498" s="21">
        <f t="shared" si="67"/>
        <v>3635745.7820000001</v>
      </c>
      <c r="M498" s="21">
        <f t="shared" si="67"/>
        <v>4143756.8250000002</v>
      </c>
      <c r="N498" s="21">
        <f t="shared" si="67"/>
        <v>5075251.9819999998</v>
      </c>
      <c r="O498" s="9"/>
      <c r="P498" s="12" t="s">
        <v>202</v>
      </c>
    </row>
    <row r="499" spans="1:16">
      <c r="B499" s="10" t="str">
        <f t="shared" si="67"/>
        <v/>
      </c>
      <c r="C499" s="10" t="str">
        <f t="shared" si="67"/>
        <v/>
      </c>
      <c r="D499" s="10" t="str">
        <f t="shared" si="67"/>
        <v/>
      </c>
      <c r="E499" s="10" t="str">
        <f t="shared" si="67"/>
        <v/>
      </c>
      <c r="F499" s="10" t="str">
        <f t="shared" si="67"/>
        <v/>
      </c>
      <c r="G499" s="10" t="str">
        <f t="shared" si="67"/>
        <v/>
      </c>
      <c r="H499" s="10" t="str">
        <f t="shared" si="67"/>
        <v/>
      </c>
      <c r="I499" s="10">
        <f t="shared" si="67"/>
        <v>4579488.5779999997</v>
      </c>
      <c r="J499" s="10">
        <f t="shared" si="67"/>
        <v>802641.43</v>
      </c>
      <c r="K499" s="10">
        <f t="shared" si="67"/>
        <v>0</v>
      </c>
      <c r="L499" s="10">
        <f t="shared" si="67"/>
        <v>2465639.8169999998</v>
      </c>
      <c r="M499" s="10">
        <f t="shared" si="67"/>
        <v>4553761.7630000003</v>
      </c>
      <c r="N499" s="10">
        <f t="shared" si="67"/>
        <v>2645113.5299999998</v>
      </c>
      <c r="O499" s="9"/>
      <c r="P499" s="12" t="s">
        <v>203</v>
      </c>
    </row>
    <row r="500" spans="1:16">
      <c r="B500" s="10" t="str">
        <f t="shared" si="67"/>
        <v/>
      </c>
      <c r="C500" s="10" t="str">
        <f t="shared" si="67"/>
        <v/>
      </c>
      <c r="D500" s="10" t="str">
        <f t="shared" si="67"/>
        <v/>
      </c>
      <c r="E500" s="10" t="str">
        <f t="shared" si="67"/>
        <v/>
      </c>
      <c r="F500" s="10" t="str">
        <f t="shared" si="67"/>
        <v/>
      </c>
      <c r="G500" s="10" t="str">
        <f t="shared" si="67"/>
        <v/>
      </c>
      <c r="H500" s="10" t="str">
        <f t="shared" si="67"/>
        <v/>
      </c>
      <c r="I500" s="10">
        <f t="shared" si="67"/>
        <v>60682915.090000004</v>
      </c>
      <c r="J500" s="10">
        <f t="shared" si="67"/>
        <v>761699.64</v>
      </c>
      <c r="K500" s="10">
        <f t="shared" si="67"/>
        <v>0</v>
      </c>
      <c r="L500" s="10">
        <f t="shared" si="67"/>
        <v>4288914.3789999997</v>
      </c>
      <c r="M500" s="10">
        <f t="shared" si="67"/>
        <v>0</v>
      </c>
      <c r="N500" s="10">
        <f t="shared" si="67"/>
        <v>1212427.9650000001</v>
      </c>
      <c r="O500" s="9"/>
      <c r="P500" s="12" t="s">
        <v>204</v>
      </c>
    </row>
    <row r="501" spans="1:16">
      <c r="B501" s="23" t="str">
        <f t="shared" si="67"/>
        <v/>
      </c>
      <c r="C501" s="23" t="str">
        <f t="shared" si="67"/>
        <v/>
      </c>
      <c r="D501" s="23" t="str">
        <f t="shared" si="67"/>
        <v/>
      </c>
      <c r="E501" s="23" t="str">
        <f t="shared" si="67"/>
        <v/>
      </c>
      <c r="F501" s="23" t="str">
        <f t="shared" si="67"/>
        <v/>
      </c>
      <c r="G501" s="23" t="str">
        <f t="shared" si="67"/>
        <v/>
      </c>
      <c r="H501" s="23" t="str">
        <f t="shared" si="67"/>
        <v/>
      </c>
      <c r="I501" s="23">
        <f t="shared" si="67"/>
        <v>22737786.149999999</v>
      </c>
      <c r="J501" s="23">
        <f t="shared" si="67"/>
        <v>7585766.2309999997</v>
      </c>
      <c r="K501" s="23">
        <f t="shared" si="67"/>
        <v>0</v>
      </c>
      <c r="L501" s="23">
        <f t="shared" si="67"/>
        <v>4664355.898</v>
      </c>
      <c r="M501" s="23">
        <f t="shared" si="67"/>
        <v>4470616.7204999998</v>
      </c>
      <c r="N501" s="23" t="str">
        <f t="shared" si="67"/>
        <v/>
      </c>
      <c r="O501" s="9"/>
      <c r="P501" s="12" t="s">
        <v>210</v>
      </c>
    </row>
    <row r="502" spans="1:16">
      <c r="B502" s="23">
        <f>SUM(B498:B501)</f>
        <v>0</v>
      </c>
      <c r="C502" s="23">
        <f t="shared" ref="C502:M502" si="68">SUM(C498:C501)</f>
        <v>0</v>
      </c>
      <c r="D502" s="23">
        <f t="shared" si="68"/>
        <v>0</v>
      </c>
      <c r="E502" s="23">
        <f t="shared" si="68"/>
        <v>0</v>
      </c>
      <c r="F502" s="23">
        <f t="shared" si="68"/>
        <v>0</v>
      </c>
      <c r="G502" s="23">
        <f t="shared" si="68"/>
        <v>0</v>
      </c>
      <c r="H502" s="23">
        <f t="shared" si="68"/>
        <v>0</v>
      </c>
      <c r="I502" s="23">
        <f t="shared" si="68"/>
        <v>88433955.838</v>
      </c>
      <c r="J502" s="23">
        <f t="shared" si="68"/>
        <v>10064229.751</v>
      </c>
      <c r="K502" s="23">
        <f t="shared" si="68"/>
        <v>0</v>
      </c>
      <c r="L502" s="23">
        <f t="shared" si="68"/>
        <v>15054655.876</v>
      </c>
      <c r="M502" s="23">
        <f t="shared" si="68"/>
        <v>13168135.308499999</v>
      </c>
      <c r="N502" s="23">
        <f>IF(N499="",N498*4,IF(N500="",(N499+N498)*2,IF(N501="",((N500+N499+N498)/3)*4,SUM(N498:N501))))</f>
        <v>11910391.302666666</v>
      </c>
      <c r="O502" s="9">
        <f>RATE(M$324-I$324,,-I502,M502)</f>
        <v>-0.37880735208177801</v>
      </c>
      <c r="P502" s="12" t="s">
        <v>205</v>
      </c>
    </row>
    <row r="503" spans="1:16">
      <c r="B503" s="27" t="e">
        <f t="shared" ref="B503:N503" si="69">+B502/(B$441+B$448)</f>
        <v>#DIV/0!</v>
      </c>
      <c r="C503" s="28" t="e">
        <f t="shared" si="69"/>
        <v>#DIV/0!</v>
      </c>
      <c r="D503" s="28" t="e">
        <f t="shared" si="69"/>
        <v>#DIV/0!</v>
      </c>
      <c r="E503" s="28" t="e">
        <f t="shared" si="69"/>
        <v>#DIV/0!</v>
      </c>
      <c r="F503" s="28" t="e">
        <f t="shared" si="69"/>
        <v>#DIV/0!</v>
      </c>
      <c r="G503" s="28" t="e">
        <f t="shared" si="69"/>
        <v>#DIV/0!</v>
      </c>
      <c r="H503" s="28" t="e">
        <f t="shared" si="69"/>
        <v>#DIV/0!</v>
      </c>
      <c r="I503" s="28">
        <f t="shared" si="69"/>
        <v>4.2936669466413523E-2</v>
      </c>
      <c r="J503" s="28">
        <f t="shared" si="69"/>
        <v>5.8046557462750736E-3</v>
      </c>
      <c r="K503" s="28">
        <f t="shared" si="69"/>
        <v>0</v>
      </c>
      <c r="L503" s="28">
        <f t="shared" si="69"/>
        <v>6.3739351652431896E-3</v>
      </c>
      <c r="M503" s="28">
        <f t="shared" si="69"/>
        <v>5.8394463969319065E-3</v>
      </c>
      <c r="N503" s="29">
        <f t="shared" si="69"/>
        <v>7.2273276707247348E-3</v>
      </c>
      <c r="O503" s="9">
        <f>RATE(M$324-I$324,,-I503,M503)</f>
        <v>-0.39272440163312961</v>
      </c>
      <c r="P503" s="14" t="s">
        <v>206</v>
      </c>
    </row>
    <row r="504" spans="1:16">
      <c r="B504" s="302" t="s">
        <v>216</v>
      </c>
      <c r="C504" s="303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4"/>
      <c r="O504" s="9"/>
      <c r="P504" s="3"/>
    </row>
    <row r="505" spans="1:16">
      <c r="B505" s="21" t="str">
        <f t="shared" ref="B505:N509" si="70">IFERROR(B465+B444-B490-B498,"")</f>
        <v/>
      </c>
      <c r="C505" s="21" t="str">
        <f t="shared" si="70"/>
        <v/>
      </c>
      <c r="D505" s="21" t="str">
        <f t="shared" si="70"/>
        <v/>
      </c>
      <c r="E505" s="21" t="str">
        <f t="shared" si="70"/>
        <v/>
      </c>
      <c r="F505" s="21" t="str">
        <f t="shared" si="70"/>
        <v/>
      </c>
      <c r="G505" s="21" t="str">
        <f t="shared" si="70"/>
        <v/>
      </c>
      <c r="H505" s="21" t="str">
        <f t="shared" si="70"/>
        <v/>
      </c>
      <c r="I505" s="21">
        <f t="shared" si="70"/>
        <v>42877485.660000034</v>
      </c>
      <c r="J505" s="21">
        <f t="shared" si="70"/>
        <v>42903725.960000001</v>
      </c>
      <c r="K505" s="21">
        <f t="shared" si="70"/>
        <v>75298936.049999967</v>
      </c>
      <c r="L505" s="21">
        <f t="shared" si="70"/>
        <v>69097062.977999985</v>
      </c>
      <c r="M505" s="21">
        <f t="shared" si="70"/>
        <v>52307159.141999982</v>
      </c>
      <c r="N505" s="21">
        <f t="shared" si="70"/>
        <v>923618.29499996919</v>
      </c>
      <c r="O505" s="9"/>
      <c r="P505" s="12" t="s">
        <v>202</v>
      </c>
    </row>
    <row r="506" spans="1:16">
      <c r="B506" s="10" t="str">
        <f t="shared" si="70"/>
        <v/>
      </c>
      <c r="C506" s="10" t="str">
        <f t="shared" si="70"/>
        <v/>
      </c>
      <c r="D506" s="10" t="str">
        <f t="shared" si="70"/>
        <v/>
      </c>
      <c r="E506" s="10" t="str">
        <f t="shared" si="70"/>
        <v/>
      </c>
      <c r="F506" s="10" t="str">
        <f t="shared" si="70"/>
        <v/>
      </c>
      <c r="G506" s="10" t="str">
        <f t="shared" si="70"/>
        <v/>
      </c>
      <c r="H506" s="10" t="str">
        <f t="shared" si="70"/>
        <v/>
      </c>
      <c r="I506" s="10">
        <f t="shared" si="70"/>
        <v>48727847.188000008</v>
      </c>
      <c r="J506" s="10">
        <f t="shared" si="70"/>
        <v>48084382.62999998</v>
      </c>
      <c r="K506" s="10">
        <f t="shared" si="70"/>
        <v>51218796.479999997</v>
      </c>
      <c r="L506" s="10">
        <f t="shared" si="70"/>
        <v>64729583.213000059</v>
      </c>
      <c r="M506" s="10">
        <f t="shared" si="70"/>
        <v>50049313.484000057</v>
      </c>
      <c r="N506" s="10">
        <f t="shared" si="70"/>
        <v>22138572.354999989</v>
      </c>
      <c r="O506" s="9"/>
      <c r="P506" s="12" t="s">
        <v>203</v>
      </c>
    </row>
    <row r="507" spans="1:16">
      <c r="B507" s="10" t="str">
        <f t="shared" si="70"/>
        <v/>
      </c>
      <c r="C507" s="10" t="str">
        <f t="shared" si="70"/>
        <v/>
      </c>
      <c r="D507" s="10" t="str">
        <f t="shared" si="70"/>
        <v/>
      </c>
      <c r="E507" s="10" t="str">
        <f t="shared" si="70"/>
        <v/>
      </c>
      <c r="F507" s="10" t="str">
        <f t="shared" si="70"/>
        <v/>
      </c>
      <c r="G507" s="10" t="str">
        <f t="shared" si="70"/>
        <v/>
      </c>
      <c r="H507" s="10" t="str">
        <f t="shared" si="70"/>
        <v/>
      </c>
      <c r="I507" s="10">
        <f t="shared" si="70"/>
        <v>-27510420.830000017</v>
      </c>
      <c r="J507" s="10">
        <f t="shared" si="70"/>
        <v>47808370.376000017</v>
      </c>
      <c r="K507" s="10">
        <f t="shared" si="70"/>
        <v>44359748.700000033</v>
      </c>
      <c r="L507" s="10">
        <f t="shared" si="70"/>
        <v>66924248.248999961</v>
      </c>
      <c r="M507" s="10">
        <f t="shared" si="70"/>
        <v>40077859.621000007</v>
      </c>
      <c r="N507" s="10">
        <f t="shared" si="70"/>
        <v>33112014.842000049</v>
      </c>
      <c r="O507" s="9"/>
      <c r="P507" s="12" t="s">
        <v>204</v>
      </c>
    </row>
    <row r="508" spans="1:16">
      <c r="B508" s="23" t="str">
        <f t="shared" si="70"/>
        <v/>
      </c>
      <c r="C508" s="23" t="str">
        <f t="shared" si="70"/>
        <v/>
      </c>
      <c r="D508" s="23" t="str">
        <f t="shared" si="70"/>
        <v/>
      </c>
      <c r="E508" s="23" t="str">
        <f t="shared" si="70"/>
        <v/>
      </c>
      <c r="F508" s="23" t="str">
        <f t="shared" si="70"/>
        <v/>
      </c>
      <c r="G508" s="23" t="str">
        <f t="shared" si="70"/>
        <v/>
      </c>
      <c r="H508" s="23" t="str">
        <f t="shared" si="70"/>
        <v/>
      </c>
      <c r="I508" s="23">
        <f t="shared" si="70"/>
        <v>16816139.639999971</v>
      </c>
      <c r="J508" s="23">
        <f t="shared" si="70"/>
        <v>42605598.966999963</v>
      </c>
      <c r="K508" s="23">
        <f t="shared" si="70"/>
        <v>63825975.729999997</v>
      </c>
      <c r="L508" s="23">
        <f t="shared" si="70"/>
        <v>37418479.938000083</v>
      </c>
      <c r="M508" s="23">
        <f t="shared" si="70"/>
        <v>48021473.950499937</v>
      </c>
      <c r="N508" s="23" t="str">
        <f t="shared" si="70"/>
        <v/>
      </c>
      <c r="O508" s="9"/>
      <c r="P508" s="12" t="s">
        <v>210</v>
      </c>
    </row>
    <row r="509" spans="1:16">
      <c r="B509" s="31">
        <f t="shared" si="70"/>
        <v>0</v>
      </c>
      <c r="C509" s="23">
        <f t="shared" si="70"/>
        <v>0</v>
      </c>
      <c r="D509" s="23">
        <f t="shared" si="70"/>
        <v>0</v>
      </c>
      <c r="E509" s="23">
        <f t="shared" si="70"/>
        <v>0</v>
      </c>
      <c r="F509" s="23">
        <f t="shared" si="70"/>
        <v>0</v>
      </c>
      <c r="G509" s="23">
        <f t="shared" si="70"/>
        <v>0</v>
      </c>
      <c r="H509" s="23">
        <f t="shared" si="70"/>
        <v>0</v>
      </c>
      <c r="I509" s="23">
        <f t="shared" si="70"/>
        <v>80911051.657999992</v>
      </c>
      <c r="J509" s="23">
        <f t="shared" si="70"/>
        <v>181402077.93299985</v>
      </c>
      <c r="K509" s="23">
        <f t="shared" si="70"/>
        <v>234703456.95999971</v>
      </c>
      <c r="L509" s="23">
        <f t="shared" si="70"/>
        <v>238169374.37800041</v>
      </c>
      <c r="M509" s="23">
        <f t="shared" si="70"/>
        <v>190455806.19749996</v>
      </c>
      <c r="N509" s="23">
        <f t="shared" si="70"/>
        <v>74898940.655999869</v>
      </c>
      <c r="O509" s="9">
        <f>RATE(M$324-I$324,,-I509,M509)</f>
        <v>0.2386442551919829</v>
      </c>
      <c r="P509" s="12" t="s">
        <v>205</v>
      </c>
    </row>
    <row r="510" spans="1:16">
      <c r="B510" s="13" t="e">
        <f t="shared" ref="B510:N510" si="71">+B509/(B$441+B$448)</f>
        <v>#DIV/0!</v>
      </c>
      <c r="C510" s="13" t="e">
        <f t="shared" si="71"/>
        <v>#DIV/0!</v>
      </c>
      <c r="D510" s="13" t="e">
        <f t="shared" si="71"/>
        <v>#DIV/0!</v>
      </c>
      <c r="E510" s="13" t="e">
        <f t="shared" si="71"/>
        <v>#DIV/0!</v>
      </c>
      <c r="F510" s="13" t="e">
        <f t="shared" si="71"/>
        <v>#DIV/0!</v>
      </c>
      <c r="G510" s="13" t="e">
        <f t="shared" si="71"/>
        <v>#DIV/0!</v>
      </c>
      <c r="H510" s="13" t="e">
        <f t="shared" si="71"/>
        <v>#DIV/0!</v>
      </c>
      <c r="I510" s="13">
        <f t="shared" si="71"/>
        <v>3.9284130719918084E-2</v>
      </c>
      <c r="J510" s="13">
        <f t="shared" si="71"/>
        <v>0.10462565343914179</v>
      </c>
      <c r="K510" s="13">
        <f t="shared" si="71"/>
        <v>0.11518389712759768</v>
      </c>
      <c r="L510" s="13">
        <f t="shared" si="71"/>
        <v>0.10083765202843399</v>
      </c>
      <c r="M510" s="13">
        <f t="shared" si="71"/>
        <v>8.4458159429517579E-2</v>
      </c>
      <c r="N510" s="13">
        <f t="shared" si="71"/>
        <v>4.54493200563343E-2</v>
      </c>
      <c r="O510" s="9">
        <f>RATE(M$324-I$324,,-I510,M510)</f>
        <v>0.21089396945731809</v>
      </c>
      <c r="P510" s="14" t="s">
        <v>217</v>
      </c>
    </row>
    <row r="511" spans="1:16" s="228" customFormat="1">
      <c r="A511" s="227"/>
      <c r="B511" s="24"/>
      <c r="C511" s="13" t="e">
        <f t="shared" ref="C511:M511" si="72">C509/B509-1</f>
        <v>#DIV/0!</v>
      </c>
      <c r="D511" s="13" t="e">
        <f t="shared" si="72"/>
        <v>#DIV/0!</v>
      </c>
      <c r="E511" s="13" t="e">
        <f t="shared" si="72"/>
        <v>#DIV/0!</v>
      </c>
      <c r="F511" s="13" t="e">
        <f t="shared" si="72"/>
        <v>#DIV/0!</v>
      </c>
      <c r="G511" s="13" t="e">
        <f t="shared" si="72"/>
        <v>#DIV/0!</v>
      </c>
      <c r="H511" s="13" t="e">
        <f t="shared" si="72"/>
        <v>#DIV/0!</v>
      </c>
      <c r="I511" s="13" t="e">
        <f t="shared" si="72"/>
        <v>#DIV/0!</v>
      </c>
      <c r="J511" s="13">
        <f t="shared" si="72"/>
        <v>1.2419938218052309</v>
      </c>
      <c r="K511" s="13">
        <f t="shared" si="72"/>
        <v>0.29383003565530563</v>
      </c>
      <c r="L511" s="13">
        <f t="shared" si="72"/>
        <v>1.4767219294053113E-2</v>
      </c>
      <c r="M511" s="13">
        <f t="shared" si="72"/>
        <v>-0.20033460769298528</v>
      </c>
      <c r="N511" s="13">
        <f>N509/M509-1</f>
        <v>-0.60673847570532591</v>
      </c>
      <c r="O511" s="22"/>
      <c r="P511" s="18" t="s">
        <v>211</v>
      </c>
    </row>
    <row r="512" spans="1:16">
      <c r="B512" s="302" t="s">
        <v>218</v>
      </c>
      <c r="C512" s="303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4"/>
      <c r="O512" s="9"/>
      <c r="P512" s="14"/>
    </row>
    <row r="513" spans="1:16">
      <c r="B513" s="21" t="str">
        <f t="shared" ref="B513:N513" si="73">IFERROR(B505+B551,"")</f>
        <v/>
      </c>
      <c r="C513" s="21" t="str">
        <f t="shared" si="73"/>
        <v/>
      </c>
      <c r="D513" s="21" t="str">
        <f t="shared" si="73"/>
        <v/>
      </c>
      <c r="E513" s="21" t="str">
        <f t="shared" si="73"/>
        <v/>
      </c>
      <c r="F513" s="21" t="str">
        <f t="shared" si="73"/>
        <v/>
      </c>
      <c r="G513" s="21" t="str">
        <f t="shared" si="73"/>
        <v/>
      </c>
      <c r="H513" s="21" t="str">
        <f t="shared" si="73"/>
        <v/>
      </c>
      <c r="I513" s="21">
        <f t="shared" si="73"/>
        <v>79185908.430000037</v>
      </c>
      <c r="J513" s="21">
        <f t="shared" si="73"/>
        <v>75182032.049999997</v>
      </c>
      <c r="K513" s="21">
        <f t="shared" si="73"/>
        <v>103864183.16999997</v>
      </c>
      <c r="L513" s="21">
        <f t="shared" si="73"/>
        <v>97616548.278999984</v>
      </c>
      <c r="M513" s="21">
        <f t="shared" si="73"/>
        <v>83501766.487999976</v>
      </c>
      <c r="N513" s="21">
        <f t="shared" si="73"/>
        <v>36789048.067999974</v>
      </c>
      <c r="O513" s="9"/>
      <c r="P513" s="12" t="s">
        <v>202</v>
      </c>
    </row>
    <row r="514" spans="1:16">
      <c r="B514" s="10" t="str">
        <f t="shared" ref="B514:N516" si="74">IFERROR(B506+B552-B551,"")</f>
        <v/>
      </c>
      <c r="C514" s="10" t="str">
        <f t="shared" si="74"/>
        <v/>
      </c>
      <c r="D514" s="10" t="str">
        <f t="shared" si="74"/>
        <v/>
      </c>
      <c r="E514" s="10" t="str">
        <f t="shared" si="74"/>
        <v/>
      </c>
      <c r="F514" s="10" t="str">
        <f t="shared" si="74"/>
        <v/>
      </c>
      <c r="G514" s="10" t="str">
        <f t="shared" si="74"/>
        <v/>
      </c>
      <c r="H514" s="10" t="str">
        <f t="shared" si="74"/>
        <v/>
      </c>
      <c r="I514" s="10">
        <f t="shared" si="74"/>
        <v>86391302.620000005</v>
      </c>
      <c r="J514" s="10">
        <f t="shared" si="74"/>
        <v>80090898.309999973</v>
      </c>
      <c r="K514" s="10">
        <f t="shared" si="74"/>
        <v>80319466.25</v>
      </c>
      <c r="L514" s="10">
        <f t="shared" si="74"/>
        <v>95029303.59600006</v>
      </c>
      <c r="M514" s="10">
        <f t="shared" si="74"/>
        <v>82765591.502000049</v>
      </c>
      <c r="N514" s="10">
        <f t="shared" si="74"/>
        <v>56740699.397999987</v>
      </c>
      <c r="O514" s="9"/>
      <c r="P514" s="12" t="s">
        <v>203</v>
      </c>
    </row>
    <row r="515" spans="1:16">
      <c r="B515" s="10" t="str">
        <f t="shared" si="74"/>
        <v/>
      </c>
      <c r="C515" s="10" t="str">
        <f t="shared" si="74"/>
        <v/>
      </c>
      <c r="D515" s="10" t="str">
        <f t="shared" si="74"/>
        <v/>
      </c>
      <c r="E515" s="10" t="str">
        <f t="shared" si="74"/>
        <v/>
      </c>
      <c r="F515" s="10" t="str">
        <f t="shared" si="74"/>
        <v/>
      </c>
      <c r="G515" s="10" t="str">
        <f t="shared" si="74"/>
        <v/>
      </c>
      <c r="H515" s="10" t="str">
        <f t="shared" si="74"/>
        <v/>
      </c>
      <c r="I515" s="10">
        <f t="shared" si="74"/>
        <v>10924688.777999982</v>
      </c>
      <c r="J515" s="10">
        <f t="shared" si="74"/>
        <v>80693483.044999987</v>
      </c>
      <c r="K515" s="10">
        <f t="shared" si="74"/>
        <v>73878347.510000035</v>
      </c>
      <c r="L515" s="10">
        <f t="shared" si="74"/>
        <v>98979512.730999961</v>
      </c>
      <c r="M515" s="10">
        <f t="shared" si="74"/>
        <v>73556532.093000025</v>
      </c>
      <c r="N515" s="10">
        <f t="shared" si="74"/>
        <v>67701446.095000044</v>
      </c>
      <c r="O515" s="9"/>
      <c r="P515" s="12" t="s">
        <v>204</v>
      </c>
    </row>
    <row r="516" spans="1:16">
      <c r="B516" s="23" t="str">
        <f t="shared" si="74"/>
        <v/>
      </c>
      <c r="C516" s="23" t="str">
        <f t="shared" si="74"/>
        <v/>
      </c>
      <c r="D516" s="23" t="str">
        <f t="shared" si="74"/>
        <v/>
      </c>
      <c r="E516" s="23" t="str">
        <f t="shared" si="74"/>
        <v/>
      </c>
      <c r="F516" s="23" t="str">
        <f t="shared" si="74"/>
        <v/>
      </c>
      <c r="G516" s="23" t="str">
        <f t="shared" si="74"/>
        <v/>
      </c>
      <c r="H516" s="23" t="str">
        <f t="shared" si="74"/>
        <v/>
      </c>
      <c r="I516" s="23">
        <f t="shared" si="74"/>
        <v>53294701.709999979</v>
      </c>
      <c r="J516" s="23">
        <f t="shared" si="74"/>
        <v>75192674.692999974</v>
      </c>
      <c r="K516" s="23">
        <f t="shared" si="74"/>
        <v>93788682.269999996</v>
      </c>
      <c r="L516" s="23">
        <f t="shared" si="74"/>
        <v>70100279.745000079</v>
      </c>
      <c r="M516" s="23">
        <f t="shared" si="74"/>
        <v>83836097.918499947</v>
      </c>
      <c r="N516" s="23" t="str">
        <f t="shared" si="74"/>
        <v/>
      </c>
      <c r="O516" s="9"/>
      <c r="P516" s="12" t="s">
        <v>210</v>
      </c>
    </row>
    <row r="517" spans="1:16">
      <c r="B517" s="31" t="str">
        <f t="shared" ref="B517:N517" si="75">IFERROR(B509+B554,"")</f>
        <v/>
      </c>
      <c r="C517" s="23" t="str">
        <f t="shared" si="75"/>
        <v/>
      </c>
      <c r="D517" s="23" t="str">
        <f t="shared" si="75"/>
        <v/>
      </c>
      <c r="E517" s="23" t="str">
        <f t="shared" si="75"/>
        <v/>
      </c>
      <c r="F517" s="23" t="str">
        <f t="shared" si="75"/>
        <v/>
      </c>
      <c r="G517" s="23" t="str">
        <f t="shared" si="75"/>
        <v/>
      </c>
      <c r="H517" s="23" t="str">
        <f t="shared" si="75"/>
        <v/>
      </c>
      <c r="I517" s="23">
        <f t="shared" si="75"/>
        <v>229796601.53799999</v>
      </c>
      <c r="J517" s="23">
        <f t="shared" si="75"/>
        <v>311159088.09799987</v>
      </c>
      <c r="K517" s="23">
        <f t="shared" si="75"/>
        <v>351850679.19999969</v>
      </c>
      <c r="L517" s="23">
        <f t="shared" si="75"/>
        <v>361725644.35100043</v>
      </c>
      <c r="M517" s="23">
        <f t="shared" si="75"/>
        <v>323659988.00149995</v>
      </c>
      <c r="N517" s="23">
        <f t="shared" si="75"/>
        <v>214974924.74799988</v>
      </c>
      <c r="O517" s="9">
        <f>RATE(M$324-I$324,,-I517,M517)</f>
        <v>8.9397446619319601E-2</v>
      </c>
      <c r="P517" s="12" t="s">
        <v>205</v>
      </c>
    </row>
    <row r="518" spans="1:16">
      <c r="B518" s="13" t="e">
        <f t="shared" ref="B518:N518" si="76">+B517/(B$441+B$448)</f>
        <v>#VALUE!</v>
      </c>
      <c r="C518" s="13" t="e">
        <f t="shared" si="76"/>
        <v>#VALUE!</v>
      </c>
      <c r="D518" s="13" t="e">
        <f t="shared" si="76"/>
        <v>#VALUE!</v>
      </c>
      <c r="E518" s="13" t="e">
        <f t="shared" si="76"/>
        <v>#VALUE!</v>
      </c>
      <c r="F518" s="13" t="e">
        <f t="shared" si="76"/>
        <v>#VALUE!</v>
      </c>
      <c r="G518" s="13" t="e">
        <f t="shared" si="76"/>
        <v>#VALUE!</v>
      </c>
      <c r="H518" s="13" t="e">
        <f t="shared" si="76"/>
        <v>#VALUE!</v>
      </c>
      <c r="I518" s="13">
        <f t="shared" si="76"/>
        <v>0.11157140525090618</v>
      </c>
      <c r="J518" s="13">
        <f t="shared" si="76"/>
        <v>0.17946444322321858</v>
      </c>
      <c r="K518" s="13">
        <f t="shared" si="76"/>
        <v>0.1726754814870716</v>
      </c>
      <c r="L518" s="13">
        <f t="shared" si="76"/>
        <v>0.15314968496720577</v>
      </c>
      <c r="M518" s="13">
        <f t="shared" si="76"/>
        <v>0.14352792604936218</v>
      </c>
      <c r="N518" s="13">
        <f t="shared" si="76"/>
        <v>0.13044862949173838</v>
      </c>
      <c r="O518" s="9">
        <f>RATE(M$324-I$324,,-I518,M518)</f>
        <v>6.4990850217179527E-2</v>
      </c>
      <c r="P518" s="14" t="s">
        <v>219</v>
      </c>
    </row>
    <row r="519" spans="1:16" s="228" customFormat="1">
      <c r="A519" s="227"/>
      <c r="B519" s="24"/>
      <c r="C519" s="13" t="e">
        <f t="shared" ref="C519:M519" si="77">C517/B517-1</f>
        <v>#VALUE!</v>
      </c>
      <c r="D519" s="13" t="e">
        <f t="shared" si="77"/>
        <v>#VALUE!</v>
      </c>
      <c r="E519" s="13" t="e">
        <f t="shared" si="77"/>
        <v>#VALUE!</v>
      </c>
      <c r="F519" s="13" t="e">
        <f t="shared" si="77"/>
        <v>#VALUE!</v>
      </c>
      <c r="G519" s="13" t="e">
        <f t="shared" si="77"/>
        <v>#VALUE!</v>
      </c>
      <c r="H519" s="13" t="e">
        <f t="shared" si="77"/>
        <v>#VALUE!</v>
      </c>
      <c r="I519" s="13" t="e">
        <f t="shared" si="77"/>
        <v>#VALUE!</v>
      </c>
      <c r="J519" s="13">
        <f t="shared" si="77"/>
        <v>0.35406305408979466</v>
      </c>
      <c r="K519" s="13">
        <f t="shared" si="77"/>
        <v>0.13077423304822111</v>
      </c>
      <c r="L519" s="13">
        <f t="shared" si="77"/>
        <v>2.8065783966804814E-2</v>
      </c>
      <c r="M519" s="13">
        <f t="shared" si="77"/>
        <v>-0.10523350208635873</v>
      </c>
      <c r="N519" s="13">
        <f>N517/M517-1</f>
        <v>-0.33580012136994952</v>
      </c>
      <c r="O519" s="22"/>
      <c r="P519" s="18" t="s">
        <v>211</v>
      </c>
    </row>
    <row r="520" spans="1:16">
      <c r="B520" s="296" t="s">
        <v>122</v>
      </c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8"/>
      <c r="O520" s="9"/>
      <c r="P520" s="3"/>
    </row>
    <row r="521" spans="1:16">
      <c r="B521" s="21" t="str">
        <f t="shared" ref="B521:N524" si="78">IFERROR(VLOOKUP($B$520,$130:$203,MATCH($P521&amp;"/"&amp;B$324,$128:$128,0),FALSE),"")</f>
        <v/>
      </c>
      <c r="C521" s="21" t="str">
        <f t="shared" si="78"/>
        <v/>
      </c>
      <c r="D521" s="21" t="str">
        <f t="shared" si="78"/>
        <v/>
      </c>
      <c r="E521" s="21" t="str">
        <f t="shared" si="78"/>
        <v/>
      </c>
      <c r="F521" s="21" t="str">
        <f t="shared" si="78"/>
        <v/>
      </c>
      <c r="G521" s="21" t="str">
        <f t="shared" si="78"/>
        <v/>
      </c>
      <c r="H521" s="21" t="str">
        <f t="shared" si="78"/>
        <v/>
      </c>
      <c r="I521" s="21">
        <f t="shared" si="78"/>
        <v>7892620.4699999997</v>
      </c>
      <c r="J521" s="21">
        <f t="shared" si="78"/>
        <v>7235080.1399999997</v>
      </c>
      <c r="K521" s="21">
        <f t="shared" si="78"/>
        <v>7777344.0599999996</v>
      </c>
      <c r="L521" s="21">
        <f t="shared" si="78"/>
        <v>6503888.307</v>
      </c>
      <c r="M521" s="21">
        <f t="shared" si="78"/>
        <v>6887788.3159999996</v>
      </c>
      <c r="N521" s="21">
        <f t="shared" si="78"/>
        <v>6955003.9919999996</v>
      </c>
      <c r="O521" s="9"/>
      <c r="P521" s="12" t="s">
        <v>202</v>
      </c>
    </row>
    <row r="522" spans="1:16">
      <c r="B522" s="10" t="str">
        <f t="shared" si="78"/>
        <v/>
      </c>
      <c r="C522" s="10" t="str">
        <f t="shared" si="78"/>
        <v/>
      </c>
      <c r="D522" s="10" t="str">
        <f t="shared" si="78"/>
        <v/>
      </c>
      <c r="E522" s="10" t="str">
        <f t="shared" si="78"/>
        <v/>
      </c>
      <c r="F522" s="10" t="str">
        <f t="shared" si="78"/>
        <v/>
      </c>
      <c r="G522" s="10" t="str">
        <f t="shared" si="78"/>
        <v/>
      </c>
      <c r="H522" s="10" t="str">
        <f t="shared" si="78"/>
        <v/>
      </c>
      <c r="I522" s="10">
        <f t="shared" si="78"/>
        <v>7829221.324</v>
      </c>
      <c r="J522" s="10">
        <f t="shared" si="78"/>
        <v>7244656.54</v>
      </c>
      <c r="K522" s="10">
        <f t="shared" si="78"/>
        <v>7380711.79</v>
      </c>
      <c r="L522" s="10">
        <f t="shared" si="78"/>
        <v>7122213.8320000004</v>
      </c>
      <c r="M522" s="10">
        <f t="shared" si="78"/>
        <v>7597368.1909999996</v>
      </c>
      <c r="N522" s="10">
        <f t="shared" si="78"/>
        <v>6808762.8169999998</v>
      </c>
      <c r="O522" s="9"/>
      <c r="P522" s="12" t="s">
        <v>203</v>
      </c>
    </row>
    <row r="523" spans="1:16">
      <c r="B523" s="10" t="str">
        <f t="shared" si="78"/>
        <v/>
      </c>
      <c r="C523" s="10" t="str">
        <f t="shared" si="78"/>
        <v/>
      </c>
      <c r="D523" s="10" t="str">
        <f t="shared" si="78"/>
        <v/>
      </c>
      <c r="E523" s="10" t="str">
        <f t="shared" si="78"/>
        <v/>
      </c>
      <c r="F523" s="10" t="str">
        <f t="shared" si="78"/>
        <v/>
      </c>
      <c r="G523" s="10" t="str">
        <f t="shared" si="78"/>
        <v/>
      </c>
      <c r="H523" s="10" t="str">
        <f t="shared" si="78"/>
        <v/>
      </c>
      <c r="I523" s="10">
        <f t="shared" si="78"/>
        <v>7527718.5599999996</v>
      </c>
      <c r="J523" s="10">
        <f t="shared" si="78"/>
        <v>7236664.3380000005</v>
      </c>
      <c r="K523" s="10">
        <f t="shared" si="78"/>
        <v>7230762.6600000001</v>
      </c>
      <c r="L523" s="10">
        <f t="shared" si="78"/>
        <v>6820403.3499999996</v>
      </c>
      <c r="M523" s="10">
        <f t="shared" si="78"/>
        <v>7641611.6150000002</v>
      </c>
      <c r="N523" s="10">
        <f t="shared" si="78"/>
        <v>7346217.216</v>
      </c>
      <c r="O523" s="9"/>
      <c r="P523" s="12" t="s">
        <v>204</v>
      </c>
    </row>
    <row r="524" spans="1:16">
      <c r="B524" s="23" t="str">
        <f t="shared" si="78"/>
        <v/>
      </c>
      <c r="C524" s="23" t="str">
        <f t="shared" si="78"/>
        <v/>
      </c>
      <c r="D524" s="23" t="str">
        <f t="shared" si="78"/>
        <v/>
      </c>
      <c r="E524" s="23" t="str">
        <f t="shared" si="78"/>
        <v/>
      </c>
      <c r="F524" s="23" t="str">
        <f t="shared" si="78"/>
        <v/>
      </c>
      <c r="G524" s="23" t="str">
        <f t="shared" si="78"/>
        <v/>
      </c>
      <c r="H524" s="23" t="str">
        <f t="shared" si="78"/>
        <v/>
      </c>
      <c r="I524" s="23">
        <f t="shared" si="78"/>
        <v>6839545.79</v>
      </c>
      <c r="J524" s="23">
        <f t="shared" si="78"/>
        <v>7177037.1890000002</v>
      </c>
      <c r="K524" s="23">
        <f t="shared" si="78"/>
        <v>6697113.9100000001</v>
      </c>
      <c r="L524" s="23">
        <f t="shared" si="78"/>
        <v>7181087.102</v>
      </c>
      <c r="M524" s="23">
        <f t="shared" si="78"/>
        <v>5844695.5949999997</v>
      </c>
      <c r="N524" s="23" t="str">
        <f t="shared" si="78"/>
        <v/>
      </c>
      <c r="O524" s="9"/>
      <c r="P524" s="12" t="s">
        <v>210</v>
      </c>
    </row>
    <row r="525" spans="1:16">
      <c r="B525" s="23">
        <f>SUM(B521:B524)</f>
        <v>0</v>
      </c>
      <c r="C525" s="23">
        <f t="shared" ref="C525:M525" si="79">SUM(C521:C524)</f>
        <v>0</v>
      </c>
      <c r="D525" s="23">
        <f t="shared" si="79"/>
        <v>0</v>
      </c>
      <c r="E525" s="23">
        <f t="shared" si="79"/>
        <v>0</v>
      </c>
      <c r="F525" s="23">
        <f t="shared" si="79"/>
        <v>0</v>
      </c>
      <c r="G525" s="23">
        <f t="shared" si="79"/>
        <v>0</v>
      </c>
      <c r="H525" s="23">
        <f t="shared" si="79"/>
        <v>0</v>
      </c>
      <c r="I525" s="23">
        <f t="shared" si="79"/>
        <v>30089106.143999998</v>
      </c>
      <c r="J525" s="23">
        <f t="shared" si="79"/>
        <v>28893438.206999999</v>
      </c>
      <c r="K525" s="23">
        <f t="shared" si="79"/>
        <v>29085932.419999998</v>
      </c>
      <c r="L525" s="23">
        <f t="shared" si="79"/>
        <v>27627592.590999998</v>
      </c>
      <c r="M525" s="23">
        <f t="shared" si="79"/>
        <v>27971463.717</v>
      </c>
      <c r="N525" s="23">
        <f>IF(N522="",N521*4,IF(N523="",(N522+N521)*2,IF(N524="",((N523+N522+N521)/3)*4,SUM(N521:N524))))</f>
        <v>28146645.366666663</v>
      </c>
      <c r="O525" s="9">
        <f>RATE(M$324-I$324,,-I525,M525)</f>
        <v>-1.8079161742431221E-2</v>
      </c>
      <c r="P525" s="12" t="s">
        <v>205</v>
      </c>
    </row>
    <row r="526" spans="1:16">
      <c r="B526" s="13" t="e">
        <f t="shared" ref="B526:N526" si="80">+B525/(B$441+B$448)</f>
        <v>#DIV/0!</v>
      </c>
      <c r="C526" s="13" t="e">
        <f t="shared" si="80"/>
        <v>#DIV/0!</v>
      </c>
      <c r="D526" s="13" t="e">
        <f t="shared" si="80"/>
        <v>#DIV/0!</v>
      </c>
      <c r="E526" s="13" t="e">
        <f t="shared" si="80"/>
        <v>#DIV/0!</v>
      </c>
      <c r="F526" s="13" t="e">
        <f t="shared" si="80"/>
        <v>#DIV/0!</v>
      </c>
      <c r="G526" s="13" t="e">
        <f t="shared" si="80"/>
        <v>#DIV/0!</v>
      </c>
      <c r="H526" s="13" t="e">
        <f t="shared" si="80"/>
        <v>#DIV/0!</v>
      </c>
      <c r="I526" s="13">
        <f t="shared" si="80"/>
        <v>1.4608936045012028E-2</v>
      </c>
      <c r="J526" s="13">
        <f t="shared" si="80"/>
        <v>1.6664609837751535E-2</v>
      </c>
      <c r="K526" s="13">
        <f t="shared" si="80"/>
        <v>1.4274314878525689E-2</v>
      </c>
      <c r="L526" s="13">
        <f t="shared" si="80"/>
        <v>1.169714441812772E-2</v>
      </c>
      <c r="M526" s="13">
        <f t="shared" si="80"/>
        <v>1.2404023743112133E-2</v>
      </c>
      <c r="N526" s="13">
        <f t="shared" si="80"/>
        <v>1.7079625994407124E-2</v>
      </c>
      <c r="O526" s="9">
        <f>RATE(M$324-I$324,,-I526,M526)</f>
        <v>-4.0077878255466472E-2</v>
      </c>
      <c r="P526" s="14" t="s">
        <v>206</v>
      </c>
    </row>
    <row r="527" spans="1:16">
      <c r="B527" s="302" t="s">
        <v>220</v>
      </c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4"/>
      <c r="O527" s="9"/>
      <c r="P527" s="3"/>
    </row>
    <row r="528" spans="1:16">
      <c r="B528" s="21" t="str">
        <f t="shared" ref="B528:N531" si="81">IFERROR(B505-B521,"")</f>
        <v/>
      </c>
      <c r="C528" s="21" t="str">
        <f t="shared" si="81"/>
        <v/>
      </c>
      <c r="D528" s="21" t="str">
        <f t="shared" si="81"/>
        <v/>
      </c>
      <c r="E528" s="21" t="str">
        <f t="shared" si="81"/>
        <v/>
      </c>
      <c r="F528" s="21" t="str">
        <f t="shared" si="81"/>
        <v/>
      </c>
      <c r="G528" s="21" t="str">
        <f t="shared" si="81"/>
        <v/>
      </c>
      <c r="H528" s="21" t="str">
        <f t="shared" si="81"/>
        <v/>
      </c>
      <c r="I528" s="21">
        <f t="shared" si="81"/>
        <v>34984865.190000035</v>
      </c>
      <c r="J528" s="21">
        <f t="shared" si="81"/>
        <v>35668645.82</v>
      </c>
      <c r="K528" s="21">
        <f t="shared" si="81"/>
        <v>67521591.989999965</v>
      </c>
      <c r="L528" s="21">
        <f t="shared" si="81"/>
        <v>62593174.670999989</v>
      </c>
      <c r="M528" s="21">
        <f t="shared" si="81"/>
        <v>45419370.825999983</v>
      </c>
      <c r="N528" s="21">
        <f t="shared" si="81"/>
        <v>-6031385.6970000304</v>
      </c>
      <c r="O528" s="9"/>
      <c r="P528" s="12" t="s">
        <v>202</v>
      </c>
    </row>
    <row r="529" spans="2:16">
      <c r="B529" s="10" t="str">
        <f t="shared" si="81"/>
        <v/>
      </c>
      <c r="C529" s="10" t="str">
        <f t="shared" si="81"/>
        <v/>
      </c>
      <c r="D529" s="10" t="str">
        <f t="shared" si="81"/>
        <v/>
      </c>
      <c r="E529" s="10" t="str">
        <f t="shared" si="81"/>
        <v/>
      </c>
      <c r="F529" s="10" t="str">
        <f t="shared" si="81"/>
        <v/>
      </c>
      <c r="G529" s="10" t="str">
        <f t="shared" si="81"/>
        <v/>
      </c>
      <c r="H529" s="10" t="str">
        <f t="shared" si="81"/>
        <v/>
      </c>
      <c r="I529" s="10">
        <f t="shared" si="81"/>
        <v>40898625.864000008</v>
      </c>
      <c r="J529" s="10">
        <f t="shared" si="81"/>
        <v>40839726.089999981</v>
      </c>
      <c r="K529" s="10">
        <f t="shared" si="81"/>
        <v>43838084.689999998</v>
      </c>
      <c r="L529" s="10">
        <f t="shared" si="81"/>
        <v>57607369.381000057</v>
      </c>
      <c r="M529" s="10">
        <f t="shared" si="81"/>
        <v>42451945.293000057</v>
      </c>
      <c r="N529" s="10">
        <f t="shared" si="81"/>
        <v>15329809.537999989</v>
      </c>
      <c r="O529" s="9"/>
      <c r="P529" s="12" t="s">
        <v>203</v>
      </c>
    </row>
    <row r="530" spans="2:16">
      <c r="B530" s="10" t="str">
        <f t="shared" si="81"/>
        <v/>
      </c>
      <c r="C530" s="10" t="str">
        <f t="shared" si="81"/>
        <v/>
      </c>
      <c r="D530" s="10" t="str">
        <f t="shared" si="81"/>
        <v/>
      </c>
      <c r="E530" s="10" t="str">
        <f t="shared" si="81"/>
        <v/>
      </c>
      <c r="F530" s="10" t="str">
        <f t="shared" si="81"/>
        <v/>
      </c>
      <c r="G530" s="10" t="str">
        <f t="shared" si="81"/>
        <v/>
      </c>
      <c r="H530" s="10" t="str">
        <f t="shared" si="81"/>
        <v/>
      </c>
      <c r="I530" s="10">
        <f t="shared" si="81"/>
        <v>-35038139.390000015</v>
      </c>
      <c r="J530" s="10">
        <f t="shared" si="81"/>
        <v>40571706.038000017</v>
      </c>
      <c r="K530" s="10">
        <f t="shared" si="81"/>
        <v>37128986.040000036</v>
      </c>
      <c r="L530" s="10">
        <f t="shared" si="81"/>
        <v>60103844.898999959</v>
      </c>
      <c r="M530" s="10">
        <f t="shared" si="81"/>
        <v>32436248.006000005</v>
      </c>
      <c r="N530" s="10">
        <f t="shared" si="81"/>
        <v>25765797.626000047</v>
      </c>
      <c r="O530" s="9"/>
      <c r="P530" s="12" t="s">
        <v>204</v>
      </c>
    </row>
    <row r="531" spans="2:16">
      <c r="B531" s="10" t="str">
        <f t="shared" si="81"/>
        <v/>
      </c>
      <c r="C531" s="23" t="str">
        <f t="shared" si="81"/>
        <v/>
      </c>
      <c r="D531" s="23" t="str">
        <f t="shared" si="81"/>
        <v/>
      </c>
      <c r="E531" s="23" t="str">
        <f t="shared" si="81"/>
        <v/>
      </c>
      <c r="F531" s="23" t="str">
        <f t="shared" si="81"/>
        <v/>
      </c>
      <c r="G531" s="23" t="str">
        <f t="shared" si="81"/>
        <v/>
      </c>
      <c r="H531" s="23" t="str">
        <f t="shared" si="81"/>
        <v/>
      </c>
      <c r="I531" s="23">
        <f t="shared" si="81"/>
        <v>9976593.8499999717</v>
      </c>
      <c r="J531" s="23">
        <f t="shared" si="81"/>
        <v>35428561.77799996</v>
      </c>
      <c r="K531" s="23">
        <f t="shared" si="81"/>
        <v>57128861.819999993</v>
      </c>
      <c r="L531" s="23">
        <f t="shared" si="81"/>
        <v>30237392.836000085</v>
      </c>
      <c r="M531" s="23">
        <f t="shared" si="81"/>
        <v>42176778.355499938</v>
      </c>
      <c r="N531" s="23" t="str">
        <f t="shared" si="81"/>
        <v/>
      </c>
      <c r="O531" s="9"/>
      <c r="P531" s="12" t="s">
        <v>210</v>
      </c>
    </row>
    <row r="532" spans="2:16">
      <c r="B532" s="31">
        <f t="shared" ref="B532:M532" si="82">B509-B525</f>
        <v>0</v>
      </c>
      <c r="C532" s="23">
        <f t="shared" si="82"/>
        <v>0</v>
      </c>
      <c r="D532" s="23">
        <f t="shared" si="82"/>
        <v>0</v>
      </c>
      <c r="E532" s="23">
        <f t="shared" si="82"/>
        <v>0</v>
      </c>
      <c r="F532" s="23">
        <f t="shared" si="82"/>
        <v>0</v>
      </c>
      <c r="G532" s="23">
        <f t="shared" si="82"/>
        <v>0</v>
      </c>
      <c r="H532" s="23">
        <f t="shared" si="82"/>
        <v>0</v>
      </c>
      <c r="I532" s="23">
        <f t="shared" si="82"/>
        <v>50821945.513999999</v>
      </c>
      <c r="J532" s="23">
        <f t="shared" si="82"/>
        <v>152508639.72599986</v>
      </c>
      <c r="K532" s="23">
        <f t="shared" si="82"/>
        <v>205617524.53999972</v>
      </c>
      <c r="L532" s="23">
        <f t="shared" si="82"/>
        <v>210541781.78700042</v>
      </c>
      <c r="M532" s="23">
        <f t="shared" si="82"/>
        <v>162484342.48049995</v>
      </c>
      <c r="N532" s="23">
        <f>IFERROR(N509-N525,"")</f>
        <v>46752295.289333209</v>
      </c>
      <c r="O532" s="9">
        <f>RATE(M$324-I$324,,-I532,M532)</f>
        <v>0.33718057105938809</v>
      </c>
      <c r="P532" s="12" t="s">
        <v>205</v>
      </c>
    </row>
    <row r="533" spans="2:16">
      <c r="B533" s="13" t="e">
        <f t="shared" ref="B533:N533" si="83">+B532/(B$441+B$448)</f>
        <v>#DIV/0!</v>
      </c>
      <c r="C533" s="13" t="e">
        <f t="shared" si="83"/>
        <v>#DIV/0!</v>
      </c>
      <c r="D533" s="13" t="e">
        <f t="shared" si="83"/>
        <v>#DIV/0!</v>
      </c>
      <c r="E533" s="13" t="e">
        <f t="shared" si="83"/>
        <v>#DIV/0!</v>
      </c>
      <c r="F533" s="13" t="e">
        <f t="shared" si="83"/>
        <v>#DIV/0!</v>
      </c>
      <c r="G533" s="13" t="e">
        <f t="shared" si="83"/>
        <v>#DIV/0!</v>
      </c>
      <c r="H533" s="13" t="e">
        <f t="shared" si="83"/>
        <v>#DIV/0!</v>
      </c>
      <c r="I533" s="13">
        <f t="shared" si="83"/>
        <v>2.4675194674906059E-2</v>
      </c>
      <c r="J533" s="13">
        <f t="shared" si="83"/>
        <v>8.796104360139026E-2</v>
      </c>
      <c r="K533" s="13">
        <f t="shared" si="83"/>
        <v>0.10090958224907198</v>
      </c>
      <c r="L533" s="13">
        <f t="shared" si="83"/>
        <v>8.9140507610306272E-2</v>
      </c>
      <c r="M533" s="13">
        <f t="shared" si="83"/>
        <v>7.2054135686405452E-2</v>
      </c>
      <c r="N533" s="13">
        <f t="shared" si="83"/>
        <v>2.8369694061927176E-2</v>
      </c>
      <c r="O533" s="9">
        <f>RATE(M$324-I$324,,-I533,M533)</f>
        <v>0.30722270158105613</v>
      </c>
      <c r="P533" s="14" t="s">
        <v>221</v>
      </c>
    </row>
    <row r="534" spans="2:16">
      <c r="B534" s="314" t="s">
        <v>123</v>
      </c>
      <c r="C534" s="315"/>
      <c r="D534" s="315"/>
      <c r="E534" s="315"/>
      <c r="F534" s="315"/>
      <c r="G534" s="315"/>
      <c r="H534" s="315"/>
      <c r="I534" s="315"/>
      <c r="J534" s="315"/>
      <c r="K534" s="315"/>
      <c r="L534" s="315"/>
      <c r="M534" s="315"/>
      <c r="N534" s="316"/>
      <c r="O534" s="9"/>
      <c r="P534" s="3"/>
    </row>
    <row r="535" spans="2:16">
      <c r="B535" s="21" t="str">
        <f t="shared" ref="B535:N538" si="84">IFERROR(VLOOKUP($B$534,$130:$203,MATCH($P535&amp;"/"&amp;B$324,$128:$128,0),FALSE),"")</f>
        <v/>
      </c>
      <c r="C535" s="21" t="str">
        <f t="shared" si="84"/>
        <v/>
      </c>
      <c r="D535" s="21" t="str">
        <f t="shared" si="84"/>
        <v/>
      </c>
      <c r="E535" s="21" t="str">
        <f t="shared" si="84"/>
        <v/>
      </c>
      <c r="F535" s="21" t="str">
        <f t="shared" si="84"/>
        <v/>
      </c>
      <c r="G535" s="21" t="str">
        <f t="shared" si="84"/>
        <v/>
      </c>
      <c r="H535" s="21" t="str">
        <f t="shared" si="84"/>
        <v/>
      </c>
      <c r="I535" s="21">
        <f t="shared" si="84"/>
        <v>3450541.65</v>
      </c>
      <c r="J535" s="21">
        <f t="shared" si="84"/>
        <v>3797831.22</v>
      </c>
      <c r="K535" s="21">
        <f t="shared" si="84"/>
        <v>6397830.7000000002</v>
      </c>
      <c r="L535" s="21">
        <f t="shared" si="84"/>
        <v>8478621.7799999993</v>
      </c>
      <c r="M535" s="21">
        <f t="shared" si="84"/>
        <v>7370530.9800000004</v>
      </c>
      <c r="N535" s="21">
        <f t="shared" si="84"/>
        <v>8617872.2740000002</v>
      </c>
      <c r="O535" s="9"/>
      <c r="P535" s="12" t="s">
        <v>202</v>
      </c>
    </row>
    <row r="536" spans="2:16">
      <c r="B536" s="10" t="str">
        <f t="shared" si="84"/>
        <v/>
      </c>
      <c r="C536" s="10" t="str">
        <f t="shared" si="84"/>
        <v/>
      </c>
      <c r="D536" s="10" t="str">
        <f t="shared" si="84"/>
        <v/>
      </c>
      <c r="E536" s="10" t="str">
        <f t="shared" si="84"/>
        <v/>
      </c>
      <c r="F536" s="10" t="str">
        <f t="shared" si="84"/>
        <v/>
      </c>
      <c r="G536" s="10" t="str">
        <f t="shared" si="84"/>
        <v/>
      </c>
      <c r="H536" s="10" t="str">
        <f t="shared" si="84"/>
        <v/>
      </c>
      <c r="I536" s="10">
        <f t="shared" si="84"/>
        <v>8989307.2620000001</v>
      </c>
      <c r="J536" s="10">
        <f t="shared" si="84"/>
        <v>6911713.1500000004</v>
      </c>
      <c r="K536" s="10">
        <f t="shared" si="84"/>
        <v>5552946</v>
      </c>
      <c r="L536" s="10">
        <f t="shared" si="84"/>
        <v>18122655.035</v>
      </c>
      <c r="M536" s="10">
        <f t="shared" si="84"/>
        <v>9830539.5930000003</v>
      </c>
      <c r="N536" s="10">
        <f t="shared" si="84"/>
        <v>353861.88199999998</v>
      </c>
      <c r="O536" s="9"/>
      <c r="P536" s="12" t="s">
        <v>203</v>
      </c>
    </row>
    <row r="537" spans="2:16">
      <c r="B537" s="10" t="str">
        <f t="shared" si="84"/>
        <v/>
      </c>
      <c r="C537" s="10" t="str">
        <f t="shared" si="84"/>
        <v/>
      </c>
      <c r="D537" s="10" t="str">
        <f t="shared" si="84"/>
        <v/>
      </c>
      <c r="E537" s="10" t="str">
        <f t="shared" si="84"/>
        <v/>
      </c>
      <c r="F537" s="10" t="str">
        <f t="shared" si="84"/>
        <v/>
      </c>
      <c r="G537" s="10" t="str">
        <f t="shared" si="84"/>
        <v/>
      </c>
      <c r="H537" s="10" t="str">
        <f t="shared" si="84"/>
        <v/>
      </c>
      <c r="I537" s="10">
        <f t="shared" si="84"/>
        <v>7699304.1600000001</v>
      </c>
      <c r="J537" s="10">
        <f t="shared" si="84"/>
        <v>6726699.1239999998</v>
      </c>
      <c r="K537" s="10">
        <f t="shared" si="84"/>
        <v>7740351.7999999998</v>
      </c>
      <c r="L537" s="10">
        <f t="shared" si="84"/>
        <v>17494554.261</v>
      </c>
      <c r="M537" s="10">
        <f t="shared" si="84"/>
        <v>8776568.6270000003</v>
      </c>
      <c r="N537" s="10">
        <f t="shared" si="84"/>
        <v>7852463.2580000004</v>
      </c>
      <c r="O537" s="9"/>
      <c r="P537" s="12" t="s">
        <v>204</v>
      </c>
    </row>
    <row r="538" spans="2:16">
      <c r="B538" s="23" t="str">
        <f t="shared" si="84"/>
        <v/>
      </c>
      <c r="C538" s="23" t="str">
        <f t="shared" si="84"/>
        <v/>
      </c>
      <c r="D538" s="23" t="str">
        <f t="shared" si="84"/>
        <v/>
      </c>
      <c r="E538" s="23" t="str">
        <f t="shared" si="84"/>
        <v/>
      </c>
      <c r="F538" s="23" t="str">
        <f t="shared" si="84"/>
        <v/>
      </c>
      <c r="G538" s="23" t="str">
        <f t="shared" si="84"/>
        <v/>
      </c>
      <c r="H538" s="23" t="str">
        <f t="shared" si="84"/>
        <v/>
      </c>
      <c r="I538" s="23">
        <f t="shared" si="84"/>
        <v>4715954.12</v>
      </c>
      <c r="J538" s="23">
        <f t="shared" si="84"/>
        <v>9183752.068</v>
      </c>
      <c r="K538" s="23">
        <f t="shared" si="84"/>
        <v>8615446.9100000001</v>
      </c>
      <c r="L538" s="23">
        <f t="shared" si="84"/>
        <v>9550721.8660000004</v>
      </c>
      <c r="M538" s="23">
        <f t="shared" si="84"/>
        <v>7011242.75</v>
      </c>
      <c r="N538" s="23" t="str">
        <f t="shared" si="84"/>
        <v/>
      </c>
      <c r="O538" s="9"/>
      <c r="P538" s="12" t="s">
        <v>210</v>
      </c>
    </row>
    <row r="539" spans="2:16">
      <c r="B539" s="23">
        <f>SUM(B535:B538)</f>
        <v>0</v>
      </c>
      <c r="C539" s="23">
        <f t="shared" ref="C539:M539" si="85">SUM(C535:C538)</f>
        <v>0</v>
      </c>
      <c r="D539" s="23">
        <f t="shared" si="85"/>
        <v>0</v>
      </c>
      <c r="E539" s="23">
        <f t="shared" si="85"/>
        <v>0</v>
      </c>
      <c r="F539" s="23">
        <f t="shared" si="85"/>
        <v>0</v>
      </c>
      <c r="G539" s="23">
        <f t="shared" si="85"/>
        <v>0</v>
      </c>
      <c r="H539" s="23">
        <f t="shared" si="85"/>
        <v>0</v>
      </c>
      <c r="I539" s="23">
        <f t="shared" si="85"/>
        <v>24855107.192000002</v>
      </c>
      <c r="J539" s="23">
        <f t="shared" si="85"/>
        <v>26619995.562000003</v>
      </c>
      <c r="K539" s="23">
        <f t="shared" si="85"/>
        <v>28306575.41</v>
      </c>
      <c r="L539" s="23">
        <f t="shared" si="85"/>
        <v>53646552.942000002</v>
      </c>
      <c r="M539" s="23">
        <f t="shared" si="85"/>
        <v>32988881.949999999</v>
      </c>
      <c r="N539" s="23">
        <f>IF(N536="",N535*4,IF(N537="",(N536+N535)*2,IF(N538="",((N537+N536+N535)/3)*4,SUM(N535:N538))))</f>
        <v>22432263.218666669</v>
      </c>
      <c r="O539" s="9">
        <f>RATE(M$324-I$324,,-I539,M539)</f>
        <v>7.3341667345404857E-2</v>
      </c>
      <c r="P539" s="12" t="s">
        <v>205</v>
      </c>
    </row>
    <row r="540" spans="2:16">
      <c r="B540" s="13" t="e">
        <f t="shared" ref="B540:M540" si="86">+B539/B$532</f>
        <v>#DIV/0!</v>
      </c>
      <c r="C540" s="13" t="e">
        <f t="shared" si="86"/>
        <v>#DIV/0!</v>
      </c>
      <c r="D540" s="13" t="e">
        <f t="shared" si="86"/>
        <v>#DIV/0!</v>
      </c>
      <c r="E540" s="13" t="e">
        <f t="shared" si="86"/>
        <v>#DIV/0!</v>
      </c>
      <c r="F540" s="13" t="e">
        <f t="shared" si="86"/>
        <v>#DIV/0!</v>
      </c>
      <c r="G540" s="13" t="e">
        <f t="shared" si="86"/>
        <v>#DIV/0!</v>
      </c>
      <c r="H540" s="13" t="e">
        <f t="shared" si="86"/>
        <v>#DIV/0!</v>
      </c>
      <c r="I540" s="13">
        <f t="shared" si="86"/>
        <v>0.48906248945454334</v>
      </c>
      <c r="J540" s="13">
        <f t="shared" si="86"/>
        <v>0.17454745914609185</v>
      </c>
      <c r="K540" s="13">
        <f t="shared" si="86"/>
        <v>0.13766616183774449</v>
      </c>
      <c r="L540" s="13">
        <f t="shared" si="86"/>
        <v>0.25480240780080793</v>
      </c>
      <c r="M540" s="13">
        <f t="shared" si="86"/>
        <v>0.20302806686717556</v>
      </c>
      <c r="N540" s="13">
        <f>+N539/N$532</f>
        <v>0.47981095002590624</v>
      </c>
      <c r="O540" s="9">
        <f>RATE(M$324-I$324,,-I540,M540)</f>
        <v>-0.19730985434891485</v>
      </c>
      <c r="P540" s="14" t="s">
        <v>222</v>
      </c>
    </row>
    <row r="541" spans="2:16">
      <c r="B541" s="302" t="s">
        <v>125</v>
      </c>
      <c r="C541" s="303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4"/>
      <c r="O541" s="9"/>
      <c r="P541" s="3"/>
    </row>
    <row r="542" spans="2:16">
      <c r="B542" s="21" t="str">
        <f t="shared" ref="B542:N545" si="87">IFERROR(VLOOKUP($B$541,$130:$203,MATCH($P542&amp;"/"&amp;B$324,$128:$128,0),FALSE),"")</f>
        <v/>
      </c>
      <c r="C542" s="21" t="str">
        <f t="shared" si="87"/>
        <v/>
      </c>
      <c r="D542" s="21" t="str">
        <f t="shared" si="87"/>
        <v/>
      </c>
      <c r="E542" s="21" t="str">
        <f t="shared" si="87"/>
        <v/>
      </c>
      <c r="F542" s="21" t="str">
        <f t="shared" si="87"/>
        <v/>
      </c>
      <c r="G542" s="21" t="str">
        <f t="shared" si="87"/>
        <v/>
      </c>
      <c r="H542" s="21" t="str">
        <f t="shared" si="87"/>
        <v/>
      </c>
      <c r="I542" s="21">
        <f t="shared" si="87"/>
        <v>22583857.41</v>
      </c>
      <c r="J542" s="21">
        <f t="shared" si="87"/>
        <v>23668887.289999999</v>
      </c>
      <c r="K542" s="21">
        <f t="shared" si="87"/>
        <v>46167890.469999999</v>
      </c>
      <c r="L542" s="21">
        <f t="shared" si="87"/>
        <v>39788257.847999997</v>
      </c>
      <c r="M542" s="21">
        <f t="shared" si="87"/>
        <v>29312075.916000001</v>
      </c>
      <c r="N542" s="21">
        <f t="shared" si="87"/>
        <v>-1554358.47</v>
      </c>
      <c r="O542" s="9"/>
      <c r="P542" s="12" t="s">
        <v>202</v>
      </c>
    </row>
    <row r="543" spans="2:16">
      <c r="B543" s="10" t="str">
        <f t="shared" si="87"/>
        <v/>
      </c>
      <c r="C543" s="10" t="str">
        <f t="shared" si="87"/>
        <v/>
      </c>
      <c r="D543" s="10" t="str">
        <f t="shared" si="87"/>
        <v/>
      </c>
      <c r="E543" s="10" t="str">
        <f t="shared" si="87"/>
        <v/>
      </c>
      <c r="F543" s="10" t="str">
        <f t="shared" si="87"/>
        <v/>
      </c>
      <c r="G543" s="10" t="str">
        <f t="shared" si="87"/>
        <v/>
      </c>
      <c r="H543" s="10" t="str">
        <f t="shared" si="87"/>
        <v/>
      </c>
      <c r="I543" s="10">
        <f t="shared" si="87"/>
        <v>23745659.566</v>
      </c>
      <c r="J543" s="10">
        <f t="shared" si="87"/>
        <v>24878993.010000002</v>
      </c>
      <c r="K543" s="10">
        <f t="shared" si="87"/>
        <v>31316846.800000001</v>
      </c>
      <c r="L543" s="10">
        <f t="shared" si="87"/>
        <v>30028526.874000002</v>
      </c>
      <c r="M543" s="10">
        <f t="shared" si="87"/>
        <v>25938137.456</v>
      </c>
      <c r="N543" s="10">
        <f t="shared" si="87"/>
        <v>12053292.376</v>
      </c>
      <c r="O543" s="9"/>
      <c r="P543" s="12" t="s">
        <v>203</v>
      </c>
    </row>
    <row r="544" spans="2:16">
      <c r="B544" s="10" t="str">
        <f t="shared" si="87"/>
        <v/>
      </c>
      <c r="C544" s="10" t="str">
        <f t="shared" si="87"/>
        <v/>
      </c>
      <c r="D544" s="10" t="str">
        <f t="shared" si="87"/>
        <v/>
      </c>
      <c r="E544" s="10" t="str">
        <f t="shared" si="87"/>
        <v/>
      </c>
      <c r="F544" s="10" t="str">
        <f t="shared" si="87"/>
        <v/>
      </c>
      <c r="G544" s="10" t="str">
        <f t="shared" si="87"/>
        <v/>
      </c>
      <c r="H544" s="10" t="str">
        <f t="shared" si="87"/>
        <v/>
      </c>
      <c r="I544" s="10">
        <f t="shared" si="87"/>
        <v>-26581450.800000001</v>
      </c>
      <c r="J544" s="10">
        <f t="shared" si="87"/>
        <v>26974283.881999999</v>
      </c>
      <c r="K544" s="10">
        <f t="shared" si="87"/>
        <v>22331655.199999999</v>
      </c>
      <c r="L544" s="10">
        <f t="shared" si="87"/>
        <v>30328914.272</v>
      </c>
      <c r="M544" s="10">
        <f t="shared" si="87"/>
        <v>20254484.274999999</v>
      </c>
      <c r="N544" s="10">
        <f t="shared" si="87"/>
        <v>14120183.128</v>
      </c>
      <c r="O544" s="9"/>
      <c r="P544" s="12" t="s">
        <v>204</v>
      </c>
    </row>
    <row r="545" spans="1:16">
      <c r="B545" s="10" t="str">
        <f t="shared" si="87"/>
        <v/>
      </c>
      <c r="C545" s="23" t="str">
        <f t="shared" si="87"/>
        <v/>
      </c>
      <c r="D545" s="23" t="str">
        <f t="shared" si="87"/>
        <v/>
      </c>
      <c r="E545" s="23" t="str">
        <f t="shared" si="87"/>
        <v/>
      </c>
      <c r="F545" s="23" t="str">
        <f t="shared" si="87"/>
        <v/>
      </c>
      <c r="G545" s="23" t="str">
        <f t="shared" si="87"/>
        <v/>
      </c>
      <c r="H545" s="23" t="str">
        <f t="shared" si="87"/>
        <v/>
      </c>
      <c r="I545" s="23">
        <f t="shared" si="87"/>
        <v>188350.94</v>
      </c>
      <c r="J545" s="23">
        <f t="shared" si="87"/>
        <v>19086914.055</v>
      </c>
      <c r="K545" s="23">
        <f t="shared" si="87"/>
        <v>35363210.170000002</v>
      </c>
      <c r="L545" s="23">
        <f t="shared" si="87"/>
        <v>19538244.329999998</v>
      </c>
      <c r="M545" s="23">
        <f t="shared" si="87"/>
        <v>17445906.495999999</v>
      </c>
      <c r="N545" s="23" t="str">
        <f t="shared" si="87"/>
        <v/>
      </c>
      <c r="O545" s="9"/>
      <c r="P545" s="12" t="s">
        <v>210</v>
      </c>
    </row>
    <row r="546" spans="1:16">
      <c r="B546" s="32">
        <f>SUM(B542:B545)</f>
        <v>0</v>
      </c>
      <c r="C546" s="23">
        <f t="shared" ref="C546:M546" si="88">SUM(C542:C545)</f>
        <v>0</v>
      </c>
      <c r="D546" s="23">
        <f t="shared" si="88"/>
        <v>0</v>
      </c>
      <c r="E546" s="23">
        <f t="shared" si="88"/>
        <v>0</v>
      </c>
      <c r="F546" s="23">
        <f t="shared" si="88"/>
        <v>0</v>
      </c>
      <c r="G546" s="23">
        <f t="shared" si="88"/>
        <v>0</v>
      </c>
      <c r="H546" s="23">
        <f t="shared" si="88"/>
        <v>0</v>
      </c>
      <c r="I546" s="23">
        <f t="shared" si="88"/>
        <v>19936417.115999997</v>
      </c>
      <c r="J546" s="23">
        <f t="shared" si="88"/>
        <v>94609078.236999989</v>
      </c>
      <c r="K546" s="23">
        <f t="shared" si="88"/>
        <v>135179602.63999999</v>
      </c>
      <c r="L546" s="23">
        <f t="shared" si="88"/>
        <v>119683943.324</v>
      </c>
      <c r="M546" s="23">
        <f t="shared" si="88"/>
        <v>92950604.143000007</v>
      </c>
      <c r="N546" s="23">
        <f>IF(N543="",N542*4,IF(N544="",(N543+N542)*2,IF(N545="",((N544+N543+N542)/3)*4,SUM(N542:N545))))</f>
        <v>32825489.378666669</v>
      </c>
      <c r="O546" s="9">
        <f>RATE(M$324-I$324,,-I546,M546)</f>
        <v>0.46943803291616826</v>
      </c>
      <c r="P546" s="12" t="s">
        <v>205</v>
      </c>
    </row>
    <row r="547" spans="1:16">
      <c r="B547" s="13" t="e">
        <f t="shared" ref="B547:N547" si="89">+B546/(B$441+B$448)</f>
        <v>#DIV/0!</v>
      </c>
      <c r="C547" s="13" t="e">
        <f t="shared" si="89"/>
        <v>#DIV/0!</v>
      </c>
      <c r="D547" s="13" t="e">
        <f t="shared" si="89"/>
        <v>#DIV/0!</v>
      </c>
      <c r="E547" s="13" t="e">
        <f t="shared" si="89"/>
        <v>#DIV/0!</v>
      </c>
      <c r="F547" s="13" t="e">
        <f t="shared" si="89"/>
        <v>#DIV/0!</v>
      </c>
      <c r="G547" s="13" t="e">
        <f t="shared" si="89"/>
        <v>#DIV/0!</v>
      </c>
      <c r="H547" s="13" t="e">
        <f t="shared" si="89"/>
        <v>#DIV/0!</v>
      </c>
      <c r="I547" s="13">
        <f t="shared" si="89"/>
        <v>9.6795777588230079E-3</v>
      </c>
      <c r="J547" s="13">
        <f t="shared" si="89"/>
        <v>5.4566831563401377E-2</v>
      </c>
      <c r="K547" s="13">
        <f t="shared" si="89"/>
        <v>6.6341219025542339E-2</v>
      </c>
      <c r="L547" s="13">
        <f t="shared" si="89"/>
        <v>5.0672542856589467E-2</v>
      </c>
      <c r="M547" s="13">
        <f t="shared" si="89"/>
        <v>4.1219205129607236E-2</v>
      </c>
      <c r="N547" s="13">
        <f t="shared" si="89"/>
        <v>1.9918788699948235E-2</v>
      </c>
      <c r="O547" s="9">
        <f>RATE(M$324-I$324,,-I547,M547)</f>
        <v>0.43651709931345817</v>
      </c>
      <c r="P547" s="14" t="s">
        <v>223</v>
      </c>
    </row>
    <row r="548" spans="1:16" s="228" customFormat="1">
      <c r="A548" s="227"/>
      <c r="B548" s="24"/>
      <c r="C548" s="13" t="e">
        <f t="shared" ref="C548:M548" si="90">C546/B546-1</f>
        <v>#DIV/0!</v>
      </c>
      <c r="D548" s="13" t="e">
        <f t="shared" si="90"/>
        <v>#DIV/0!</v>
      </c>
      <c r="E548" s="13" t="e">
        <f t="shared" si="90"/>
        <v>#DIV/0!</v>
      </c>
      <c r="F548" s="13" t="e">
        <f t="shared" si="90"/>
        <v>#DIV/0!</v>
      </c>
      <c r="G548" s="13" t="e">
        <f t="shared" si="90"/>
        <v>#DIV/0!</v>
      </c>
      <c r="H548" s="13" t="e">
        <f t="shared" si="90"/>
        <v>#DIV/0!</v>
      </c>
      <c r="I548" s="13" t="e">
        <f t="shared" si="90"/>
        <v>#DIV/0!</v>
      </c>
      <c r="J548" s="13">
        <f t="shared" si="90"/>
        <v>3.7455406699467257</v>
      </c>
      <c r="K548" s="13">
        <f t="shared" si="90"/>
        <v>0.42882274258469155</v>
      </c>
      <c r="L548" s="13">
        <f t="shared" si="90"/>
        <v>-0.11463015879153637</v>
      </c>
      <c r="M548" s="13">
        <f t="shared" si="90"/>
        <v>-0.22336612947844947</v>
      </c>
      <c r="N548" s="13">
        <f>N546/M546-1</f>
        <v>-0.64685017723858751</v>
      </c>
      <c r="O548" s="22"/>
      <c r="P548" s="18" t="s">
        <v>211</v>
      </c>
    </row>
    <row r="549" spans="1:16">
      <c r="B549" s="287" t="s">
        <v>136</v>
      </c>
      <c r="C549" s="288"/>
      <c r="D549" s="288"/>
      <c r="E549" s="288"/>
      <c r="F549" s="288"/>
      <c r="G549" s="288"/>
      <c r="H549" s="288"/>
      <c r="I549" s="288"/>
      <c r="J549" s="288"/>
      <c r="K549" s="288"/>
      <c r="L549" s="288"/>
      <c r="M549" s="288"/>
      <c r="N549" s="289"/>
    </row>
    <row r="550" spans="1:16">
      <c r="B550" s="317" t="s">
        <v>138</v>
      </c>
      <c r="C550" s="318"/>
      <c r="D550" s="318"/>
      <c r="E550" s="318"/>
      <c r="F550" s="318"/>
      <c r="G550" s="318"/>
      <c r="H550" s="318"/>
      <c r="I550" s="318"/>
      <c r="J550" s="318"/>
      <c r="K550" s="318"/>
      <c r="L550" s="318"/>
      <c r="M550" s="318"/>
      <c r="N550" s="319"/>
    </row>
    <row r="551" spans="1:16">
      <c r="B551" s="10" t="str">
        <f t="shared" ref="B551:N554" si="91">IFERROR(VLOOKUP($B$550,$208:$319,MATCH($P551&amp;"/"&amp;B$324,$206:$206,0),FALSE),"")</f>
        <v/>
      </c>
      <c r="C551" s="10" t="str">
        <f t="shared" si="91"/>
        <v/>
      </c>
      <c r="D551" s="10" t="str">
        <f t="shared" si="91"/>
        <v/>
      </c>
      <c r="E551" s="10" t="str">
        <f t="shared" si="91"/>
        <v/>
      </c>
      <c r="F551" s="10" t="str">
        <f t="shared" si="91"/>
        <v/>
      </c>
      <c r="G551" s="10" t="str">
        <f t="shared" si="91"/>
        <v/>
      </c>
      <c r="H551" s="10" t="str">
        <f t="shared" si="91"/>
        <v/>
      </c>
      <c r="I551" s="10">
        <f t="shared" si="91"/>
        <v>36308422.770000003</v>
      </c>
      <c r="J551" s="10">
        <f t="shared" si="91"/>
        <v>32278306.09</v>
      </c>
      <c r="K551" s="10">
        <f t="shared" si="91"/>
        <v>28565247.120000001</v>
      </c>
      <c r="L551" s="10">
        <f t="shared" si="91"/>
        <v>28519485.300999999</v>
      </c>
      <c r="M551" s="10">
        <f t="shared" si="91"/>
        <v>31194607.346000001</v>
      </c>
      <c r="N551" s="11">
        <f t="shared" si="91"/>
        <v>35865429.773000002</v>
      </c>
      <c r="O551" s="9"/>
      <c r="P551" s="12" t="s">
        <v>202</v>
      </c>
    </row>
    <row r="552" spans="1:16">
      <c r="B552" s="10" t="str">
        <f t="shared" si="91"/>
        <v/>
      </c>
      <c r="C552" s="10" t="str">
        <f t="shared" si="91"/>
        <v/>
      </c>
      <c r="D552" s="10" t="str">
        <f t="shared" si="91"/>
        <v/>
      </c>
      <c r="E552" s="10" t="str">
        <f t="shared" si="91"/>
        <v/>
      </c>
      <c r="F552" s="10" t="str">
        <f t="shared" si="91"/>
        <v/>
      </c>
      <c r="G552" s="10" t="str">
        <f t="shared" si="91"/>
        <v/>
      </c>
      <c r="H552" s="10" t="str">
        <f t="shared" si="91"/>
        <v/>
      </c>
      <c r="I552" s="10">
        <f t="shared" si="91"/>
        <v>73971878.202000007</v>
      </c>
      <c r="J552" s="10">
        <f t="shared" si="91"/>
        <v>64284821.770000003</v>
      </c>
      <c r="K552" s="10">
        <f t="shared" si="91"/>
        <v>57665916.890000001</v>
      </c>
      <c r="L552" s="10">
        <f t="shared" si="91"/>
        <v>58819205.684</v>
      </c>
      <c r="M552" s="10">
        <f t="shared" si="91"/>
        <v>63910885.364</v>
      </c>
      <c r="N552" s="11">
        <f t="shared" si="91"/>
        <v>70467556.816</v>
      </c>
      <c r="O552" s="9"/>
      <c r="P552" s="12" t="s">
        <v>203</v>
      </c>
    </row>
    <row r="553" spans="1:16">
      <c r="B553" s="10" t="str">
        <f t="shared" si="91"/>
        <v/>
      </c>
      <c r="C553" s="10" t="str">
        <f t="shared" si="91"/>
        <v/>
      </c>
      <c r="D553" s="10" t="str">
        <f t="shared" si="91"/>
        <v/>
      </c>
      <c r="E553" s="10" t="str">
        <f t="shared" si="91"/>
        <v/>
      </c>
      <c r="F553" s="10" t="str">
        <f t="shared" si="91"/>
        <v/>
      </c>
      <c r="G553" s="10" t="str">
        <f t="shared" si="91"/>
        <v/>
      </c>
      <c r="H553" s="10" t="str">
        <f t="shared" si="91"/>
        <v/>
      </c>
      <c r="I553" s="10">
        <f t="shared" si="91"/>
        <v>112406987.81</v>
      </c>
      <c r="J553" s="10">
        <f t="shared" si="91"/>
        <v>97169934.438999996</v>
      </c>
      <c r="K553" s="10">
        <f t="shared" si="91"/>
        <v>87184515.700000003</v>
      </c>
      <c r="L553" s="10">
        <f t="shared" si="91"/>
        <v>90874470.165999994</v>
      </c>
      <c r="M553" s="10">
        <f t="shared" si="91"/>
        <v>97389557.835999995</v>
      </c>
      <c r="N553" s="11">
        <f t="shared" si="91"/>
        <v>105056988.06900001</v>
      </c>
      <c r="O553" s="9"/>
      <c r="P553" s="12" t="s">
        <v>204</v>
      </c>
    </row>
    <row r="554" spans="1:16">
      <c r="B554" s="10" t="str">
        <f t="shared" si="91"/>
        <v/>
      </c>
      <c r="C554" s="10" t="str">
        <f t="shared" si="91"/>
        <v/>
      </c>
      <c r="D554" s="10" t="str">
        <f t="shared" si="91"/>
        <v/>
      </c>
      <c r="E554" s="10" t="str">
        <f t="shared" si="91"/>
        <v/>
      </c>
      <c r="F554" s="10" t="str">
        <f t="shared" si="91"/>
        <v/>
      </c>
      <c r="G554" s="10" t="str">
        <f t="shared" si="91"/>
        <v/>
      </c>
      <c r="H554" s="10" t="str">
        <f t="shared" si="91"/>
        <v/>
      </c>
      <c r="I554" s="10">
        <f t="shared" si="91"/>
        <v>148885549.88</v>
      </c>
      <c r="J554" s="10">
        <f t="shared" si="91"/>
        <v>129757010.16500001</v>
      </c>
      <c r="K554" s="10">
        <f t="shared" si="91"/>
        <v>117147222.23999999</v>
      </c>
      <c r="L554" s="10">
        <f t="shared" si="91"/>
        <v>123556269.973</v>
      </c>
      <c r="M554" s="10">
        <f t="shared" si="91"/>
        <v>133204181.80400001</v>
      </c>
      <c r="N554" s="11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140075984.09200001</v>
      </c>
      <c r="O554" s="9">
        <f>RATE(M$324-I$324,,-I554,M554)</f>
        <v>-2.7440170611654786E-2</v>
      </c>
      <c r="P554" s="12" t="s">
        <v>205</v>
      </c>
    </row>
    <row r="555" spans="1:16">
      <c r="B555" s="13" t="e">
        <f t="shared" ref="B555:N555" si="92">B554/(B$441+B448)</f>
        <v>#VALUE!</v>
      </c>
      <c r="C555" s="13" t="e">
        <f t="shared" si="92"/>
        <v>#VALUE!</v>
      </c>
      <c r="D555" s="13" t="e">
        <f t="shared" si="92"/>
        <v>#VALUE!</v>
      </c>
      <c r="E555" s="13" t="e">
        <f t="shared" si="92"/>
        <v>#VALUE!</v>
      </c>
      <c r="F555" s="13" t="e">
        <f t="shared" si="92"/>
        <v>#VALUE!</v>
      </c>
      <c r="G555" s="13" t="e">
        <f t="shared" si="92"/>
        <v>#VALUE!</v>
      </c>
      <c r="H555" s="13" t="e">
        <f t="shared" si="92"/>
        <v>#VALUE!</v>
      </c>
      <c r="I555" s="13">
        <f t="shared" si="92"/>
        <v>7.2287274530988085E-2</v>
      </c>
      <c r="J555" s="13">
        <f t="shared" si="92"/>
        <v>7.4838789784076779E-2</v>
      </c>
      <c r="K555" s="13">
        <f t="shared" si="92"/>
        <v>5.7491584359473928E-2</v>
      </c>
      <c r="L555" s="13">
        <f t="shared" si="92"/>
        <v>5.2312032938771763E-2</v>
      </c>
      <c r="M555" s="13">
        <f t="shared" si="92"/>
        <v>5.9069766619844609E-2</v>
      </c>
      <c r="N555" s="13">
        <f t="shared" si="92"/>
        <v>8.4999309435404083E-2</v>
      </c>
      <c r="O555" s="9">
        <f>RATE(M$324-I$324,,-I555,M555)</f>
        <v>-4.9229165350420115E-2</v>
      </c>
      <c r="P555" s="14" t="s">
        <v>206</v>
      </c>
    </row>
    <row r="556" spans="1:16">
      <c r="B556" s="296" t="s">
        <v>141</v>
      </c>
      <c r="C556" s="297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298"/>
    </row>
    <row r="557" spans="1:16">
      <c r="B557" s="11" t="str">
        <f t="shared" ref="B557:N560" si="93">IFERROR(VLOOKUP($B$556,$208:$319,MATCH($P557&amp;"/"&amp;B$324,$206:$206,0),FALSE),"")</f>
        <v/>
      </c>
      <c r="C557" s="11" t="str">
        <f t="shared" si="93"/>
        <v/>
      </c>
      <c r="D557" s="11" t="str">
        <f t="shared" si="93"/>
        <v/>
      </c>
      <c r="E557" s="11" t="str">
        <f t="shared" si="93"/>
        <v/>
      </c>
      <c r="F557" s="11" t="str">
        <f t="shared" si="93"/>
        <v/>
      </c>
      <c r="G557" s="11" t="str">
        <f t="shared" si="93"/>
        <v/>
      </c>
      <c r="H557" s="11" t="str">
        <f t="shared" si="93"/>
        <v/>
      </c>
      <c r="I557" s="11">
        <f t="shared" si="93"/>
        <v>-2815051.84</v>
      </c>
      <c r="J557" s="11">
        <f t="shared" si="93"/>
        <v>-8723.35</v>
      </c>
      <c r="K557" s="11">
        <f t="shared" si="93"/>
        <v>19688.46</v>
      </c>
      <c r="L557" s="11">
        <f t="shared" si="93"/>
        <v>130884.049</v>
      </c>
      <c r="M557" s="11">
        <f t="shared" si="93"/>
        <v>-19495.537</v>
      </c>
      <c r="N557" s="11">
        <f t="shared" si="93"/>
        <v>-182398.144</v>
      </c>
      <c r="O557" s="9"/>
      <c r="P557" s="12" t="s">
        <v>202</v>
      </c>
    </row>
    <row r="558" spans="1:16">
      <c r="B558" s="11" t="str">
        <f t="shared" si="93"/>
        <v/>
      </c>
      <c r="C558" s="11" t="str">
        <f t="shared" si="93"/>
        <v/>
      </c>
      <c r="D558" s="11" t="str">
        <f t="shared" si="93"/>
        <v/>
      </c>
      <c r="E558" s="11" t="str">
        <f t="shared" si="93"/>
        <v/>
      </c>
      <c r="F558" s="11" t="str">
        <f t="shared" si="93"/>
        <v/>
      </c>
      <c r="G558" s="11" t="str">
        <f t="shared" si="93"/>
        <v/>
      </c>
      <c r="H558" s="11" t="str">
        <f t="shared" si="93"/>
        <v/>
      </c>
      <c r="I558" s="11">
        <f t="shared" si="93"/>
        <v>-2224619.89</v>
      </c>
      <c r="J558" s="11">
        <f t="shared" si="93"/>
        <v>4321.87</v>
      </c>
      <c r="K558" s="11">
        <f t="shared" si="93"/>
        <v>34772.83</v>
      </c>
      <c r="L558" s="11">
        <f t="shared" si="93"/>
        <v>1447735.321</v>
      </c>
      <c r="M558" s="11">
        <f t="shared" si="93"/>
        <v>-1209.9069999999999</v>
      </c>
      <c r="N558" s="11">
        <f t="shared" si="93"/>
        <v>574534.52399999998</v>
      </c>
      <c r="O558" s="9"/>
      <c r="P558" s="12" t="s">
        <v>203</v>
      </c>
    </row>
    <row r="559" spans="1:16">
      <c r="B559" s="11" t="str">
        <f t="shared" si="93"/>
        <v/>
      </c>
      <c r="C559" s="11" t="str">
        <f t="shared" si="93"/>
        <v/>
      </c>
      <c r="D559" s="11" t="str">
        <f t="shared" si="93"/>
        <v/>
      </c>
      <c r="E559" s="11" t="str">
        <f t="shared" si="93"/>
        <v/>
      </c>
      <c r="F559" s="11" t="str">
        <f t="shared" si="93"/>
        <v/>
      </c>
      <c r="G559" s="11" t="str">
        <f t="shared" si="93"/>
        <v/>
      </c>
      <c r="H559" s="11" t="str">
        <f t="shared" si="93"/>
        <v/>
      </c>
      <c r="I559" s="11">
        <f t="shared" si="93"/>
        <v>-2183310.63</v>
      </c>
      <c r="J559" s="11">
        <f t="shared" si="93"/>
        <v>17692.254000000001</v>
      </c>
      <c r="K559" s="11">
        <f t="shared" si="93"/>
        <v>15195.05</v>
      </c>
      <c r="L559" s="11">
        <f t="shared" si="93"/>
        <v>1481918.423</v>
      </c>
      <c r="M559" s="11">
        <f t="shared" si="93"/>
        <v>178030.64199999999</v>
      </c>
      <c r="N559" s="11">
        <f t="shared" si="93"/>
        <v>600922.09</v>
      </c>
      <c r="O559" s="9"/>
      <c r="P559" s="12" t="s">
        <v>204</v>
      </c>
    </row>
    <row r="560" spans="1:16">
      <c r="B560" s="11" t="str">
        <f t="shared" si="93"/>
        <v/>
      </c>
      <c r="C560" s="11" t="str">
        <f t="shared" si="93"/>
        <v/>
      </c>
      <c r="D560" s="11" t="str">
        <f t="shared" si="93"/>
        <v/>
      </c>
      <c r="E560" s="11" t="str">
        <f t="shared" si="93"/>
        <v/>
      </c>
      <c r="F560" s="11" t="str">
        <f t="shared" si="93"/>
        <v/>
      </c>
      <c r="G560" s="11" t="str">
        <f t="shared" si="93"/>
        <v/>
      </c>
      <c r="H560" s="11" t="str">
        <f t="shared" si="93"/>
        <v/>
      </c>
      <c r="I560" s="11">
        <f t="shared" si="93"/>
        <v>-3394453.68</v>
      </c>
      <c r="J560" s="11">
        <f t="shared" si="93"/>
        <v>276281.098</v>
      </c>
      <c r="K560" s="11">
        <f t="shared" si="93"/>
        <v>-149729.20000000001</v>
      </c>
      <c r="L560" s="11">
        <f t="shared" si="93"/>
        <v>2320284.952</v>
      </c>
      <c r="M560" s="11">
        <f t="shared" si="93"/>
        <v>-77020.600000000006</v>
      </c>
      <c r="N560" s="11" t="str">
        <f t="shared" si="93"/>
        <v/>
      </c>
      <c r="O560" s="9"/>
      <c r="P560" s="12" t="s">
        <v>205</v>
      </c>
    </row>
    <row r="561" spans="2:16">
      <c r="B561" s="296" t="s">
        <v>224</v>
      </c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8"/>
    </row>
    <row r="562" spans="2:16">
      <c r="B562" s="10" t="str">
        <f t="shared" ref="B562:N565" si="94">IFERROR(VLOOKUP($B$561,$208:$319,MATCH($P562&amp;"/"&amp;B$324,$206:$206,0),FALSE),"")</f>
        <v/>
      </c>
      <c r="C562" s="10" t="str">
        <f t="shared" si="94"/>
        <v/>
      </c>
      <c r="D562" s="10" t="str">
        <f t="shared" si="94"/>
        <v/>
      </c>
      <c r="E562" s="10" t="str">
        <f t="shared" si="94"/>
        <v/>
      </c>
      <c r="F562" s="10" t="str">
        <f t="shared" si="94"/>
        <v/>
      </c>
      <c r="G562" s="10" t="str">
        <f t="shared" si="94"/>
        <v/>
      </c>
      <c r="H562" s="10" t="str">
        <f t="shared" si="94"/>
        <v/>
      </c>
      <c r="I562" s="10">
        <f t="shared" si="94"/>
        <v>0</v>
      </c>
      <c r="J562" s="10">
        <f t="shared" si="94"/>
        <v>0</v>
      </c>
      <c r="K562" s="10">
        <f t="shared" si="94"/>
        <v>0</v>
      </c>
      <c r="L562" s="10">
        <f t="shared" si="94"/>
        <v>-41791.161999999997</v>
      </c>
      <c r="M562" s="10">
        <f t="shared" si="94"/>
        <v>158864.041</v>
      </c>
      <c r="N562" s="11">
        <f t="shared" si="94"/>
        <v>603064.86199999996</v>
      </c>
      <c r="O562" s="9"/>
      <c r="P562" s="12" t="s">
        <v>202</v>
      </c>
    </row>
    <row r="563" spans="2:16">
      <c r="B563" s="10" t="str">
        <f t="shared" si="94"/>
        <v/>
      </c>
      <c r="C563" s="10" t="str">
        <f t="shared" si="94"/>
        <v/>
      </c>
      <c r="D563" s="10" t="str">
        <f t="shared" si="94"/>
        <v/>
      </c>
      <c r="E563" s="10" t="str">
        <f t="shared" si="94"/>
        <v/>
      </c>
      <c r="F563" s="10" t="str">
        <f t="shared" si="94"/>
        <v/>
      </c>
      <c r="G563" s="10" t="str">
        <f t="shared" si="94"/>
        <v/>
      </c>
      <c r="H563" s="10" t="str">
        <f t="shared" si="94"/>
        <v/>
      </c>
      <c r="I563" s="10">
        <f t="shared" si="94"/>
        <v>0</v>
      </c>
      <c r="J563" s="10">
        <f t="shared" si="94"/>
        <v>0</v>
      </c>
      <c r="K563" s="10">
        <f t="shared" si="94"/>
        <v>0</v>
      </c>
      <c r="L563" s="10">
        <f t="shared" si="94"/>
        <v>0</v>
      </c>
      <c r="M563" s="10">
        <f t="shared" si="94"/>
        <v>203555.62700000001</v>
      </c>
      <c r="N563" s="11">
        <f t="shared" si="94"/>
        <v>441254.10800000001</v>
      </c>
      <c r="O563" s="9"/>
      <c r="P563" s="12" t="s">
        <v>203</v>
      </c>
    </row>
    <row r="564" spans="2:16">
      <c r="B564" s="10" t="str">
        <f t="shared" si="94"/>
        <v/>
      </c>
      <c r="C564" s="10" t="str">
        <f t="shared" si="94"/>
        <v/>
      </c>
      <c r="D564" s="10" t="str">
        <f t="shared" si="94"/>
        <v/>
      </c>
      <c r="E564" s="10" t="str">
        <f t="shared" si="94"/>
        <v/>
      </c>
      <c r="F564" s="10" t="str">
        <f t="shared" si="94"/>
        <v/>
      </c>
      <c r="G564" s="10" t="str">
        <f t="shared" si="94"/>
        <v/>
      </c>
      <c r="H564" s="10" t="str">
        <f t="shared" si="94"/>
        <v/>
      </c>
      <c r="I564" s="10">
        <f t="shared" si="94"/>
        <v>0</v>
      </c>
      <c r="J564" s="10">
        <f t="shared" si="94"/>
        <v>0</v>
      </c>
      <c r="K564" s="10">
        <f t="shared" si="94"/>
        <v>0</v>
      </c>
      <c r="L564" s="10">
        <f t="shared" si="94"/>
        <v>51073.302000000003</v>
      </c>
      <c r="M564" s="10">
        <f t="shared" si="94"/>
        <v>0</v>
      </c>
      <c r="N564" s="11">
        <f t="shared" si="94"/>
        <v>720191.61499999999</v>
      </c>
      <c r="O564" s="9"/>
      <c r="P564" s="12" t="s">
        <v>204</v>
      </c>
    </row>
    <row r="565" spans="2:16">
      <c r="B565" s="10" t="str">
        <f t="shared" si="94"/>
        <v/>
      </c>
      <c r="C565" s="10" t="str">
        <f t="shared" si="94"/>
        <v/>
      </c>
      <c r="D565" s="10" t="str">
        <f t="shared" si="94"/>
        <v/>
      </c>
      <c r="E565" s="10" t="str">
        <f t="shared" si="94"/>
        <v/>
      </c>
      <c r="F565" s="10" t="str">
        <f t="shared" si="94"/>
        <v/>
      </c>
      <c r="G565" s="10" t="str">
        <f t="shared" si="94"/>
        <v/>
      </c>
      <c r="H565" s="10" t="str">
        <f t="shared" si="94"/>
        <v/>
      </c>
      <c r="I565" s="10">
        <f t="shared" si="94"/>
        <v>0</v>
      </c>
      <c r="J565" s="10">
        <f t="shared" si="94"/>
        <v>0</v>
      </c>
      <c r="K565" s="10">
        <f t="shared" si="94"/>
        <v>0</v>
      </c>
      <c r="L565" s="10">
        <f t="shared" si="94"/>
        <v>157216.97200000001</v>
      </c>
      <c r="M565" s="10">
        <f t="shared" si="94"/>
        <v>453008.35700000002</v>
      </c>
      <c r="N565" s="11" t="str">
        <f t="shared" si="94"/>
        <v/>
      </c>
      <c r="O565" s="9"/>
      <c r="P565" s="12" t="s">
        <v>205</v>
      </c>
    </row>
    <row r="566" spans="2:16">
      <c r="B566" s="287" t="s">
        <v>164</v>
      </c>
      <c r="C566" s="288"/>
      <c r="D566" s="288"/>
      <c r="E566" s="288"/>
      <c r="F566" s="288"/>
      <c r="G566" s="288"/>
      <c r="H566" s="288"/>
      <c r="I566" s="288"/>
      <c r="J566" s="288"/>
      <c r="K566" s="288"/>
      <c r="L566" s="288"/>
      <c r="M566" s="288"/>
      <c r="N566" s="289"/>
    </row>
    <row r="567" spans="2:16">
      <c r="B567" s="10" t="str">
        <f t="shared" ref="B567:N570" si="95">IFERROR(VLOOKUP($B$566,$208:$319,MATCH($P567&amp;"/"&amp;B$324,$206:$206,0),FALSE),"")</f>
        <v/>
      </c>
      <c r="C567" s="10" t="str">
        <f t="shared" si="95"/>
        <v/>
      </c>
      <c r="D567" s="10" t="str">
        <f t="shared" si="95"/>
        <v/>
      </c>
      <c r="E567" s="10" t="str">
        <f t="shared" si="95"/>
        <v/>
      </c>
      <c r="F567" s="10" t="str">
        <f t="shared" si="95"/>
        <v/>
      </c>
      <c r="G567" s="10" t="str">
        <f t="shared" si="95"/>
        <v/>
      </c>
      <c r="H567" s="10" t="str">
        <f t="shared" si="95"/>
        <v/>
      </c>
      <c r="I567" s="10">
        <f t="shared" si="95"/>
        <v>104337210</v>
      </c>
      <c r="J567" s="10">
        <f t="shared" si="95"/>
        <v>76345151.430000007</v>
      </c>
      <c r="K567" s="10">
        <f t="shared" si="95"/>
        <v>61884757.340000004</v>
      </c>
      <c r="L567" s="10">
        <f t="shared" si="95"/>
        <v>80957870.312999994</v>
      </c>
      <c r="M567" s="10">
        <f t="shared" si="95"/>
        <v>69936697.680999994</v>
      </c>
      <c r="N567" s="11">
        <f t="shared" si="95"/>
        <v>61242965.713600002</v>
      </c>
      <c r="O567" s="9"/>
      <c r="P567" s="12" t="s">
        <v>202</v>
      </c>
    </row>
    <row r="568" spans="2:16">
      <c r="B568" s="10" t="str">
        <f t="shared" si="95"/>
        <v/>
      </c>
      <c r="C568" s="10" t="str">
        <f t="shared" si="95"/>
        <v/>
      </c>
      <c r="D568" s="10" t="str">
        <f t="shared" si="95"/>
        <v/>
      </c>
      <c r="E568" s="10" t="str">
        <f t="shared" si="95"/>
        <v/>
      </c>
      <c r="F568" s="10" t="str">
        <f t="shared" si="95"/>
        <v/>
      </c>
      <c r="G568" s="10" t="str">
        <f t="shared" si="95"/>
        <v/>
      </c>
      <c r="H568" s="10" t="str">
        <f t="shared" si="95"/>
        <v/>
      </c>
      <c r="I568" s="10">
        <f t="shared" si="95"/>
        <v>126364175.528</v>
      </c>
      <c r="J568" s="10">
        <f t="shared" si="95"/>
        <v>130433753.81</v>
      </c>
      <c r="K568" s="10">
        <f t="shared" si="95"/>
        <v>119968800.48999999</v>
      </c>
      <c r="L568" s="10">
        <f t="shared" si="95"/>
        <v>128313881.22</v>
      </c>
      <c r="M568" s="10">
        <f t="shared" si="95"/>
        <v>119702553.72499999</v>
      </c>
      <c r="N568" s="11">
        <f t="shared" si="95"/>
        <v>99440179.583000004</v>
      </c>
      <c r="O568" s="9"/>
      <c r="P568" s="12" t="s">
        <v>203</v>
      </c>
    </row>
    <row r="569" spans="2:16">
      <c r="B569" s="10" t="str">
        <f t="shared" si="95"/>
        <v/>
      </c>
      <c r="C569" s="10" t="str">
        <f t="shared" si="95"/>
        <v/>
      </c>
      <c r="D569" s="10" t="str">
        <f t="shared" si="95"/>
        <v/>
      </c>
      <c r="E569" s="10" t="str">
        <f t="shared" si="95"/>
        <v/>
      </c>
      <c r="F569" s="10" t="str">
        <f t="shared" si="95"/>
        <v/>
      </c>
      <c r="G569" s="10" t="str">
        <f t="shared" si="95"/>
        <v/>
      </c>
      <c r="H569" s="10" t="str">
        <f t="shared" si="95"/>
        <v/>
      </c>
      <c r="I569" s="10">
        <f t="shared" si="95"/>
        <v>203982230.41999999</v>
      </c>
      <c r="J569" s="10">
        <f t="shared" si="95"/>
        <v>183123859.039</v>
      </c>
      <c r="K569" s="10">
        <f t="shared" si="95"/>
        <v>205951002.68000001</v>
      </c>
      <c r="L569" s="10">
        <f t="shared" si="95"/>
        <v>176136900.12799999</v>
      </c>
      <c r="M569" s="10">
        <f t="shared" si="95"/>
        <v>179157820.90599999</v>
      </c>
      <c r="N569" s="11">
        <f t="shared" si="95"/>
        <v>152235848.92699999</v>
      </c>
      <c r="O569" s="9"/>
      <c r="P569" s="12" t="s">
        <v>204</v>
      </c>
    </row>
    <row r="570" spans="2:16">
      <c r="B570" s="10" t="str">
        <f t="shared" si="95"/>
        <v/>
      </c>
      <c r="C570" s="10" t="str">
        <f t="shared" si="95"/>
        <v/>
      </c>
      <c r="D570" s="10" t="str">
        <f t="shared" si="95"/>
        <v/>
      </c>
      <c r="E570" s="10" t="str">
        <f t="shared" si="95"/>
        <v/>
      </c>
      <c r="F570" s="10" t="str">
        <f t="shared" si="95"/>
        <v/>
      </c>
      <c r="G570" s="10" t="str">
        <f t="shared" si="95"/>
        <v/>
      </c>
      <c r="H570" s="10" t="str">
        <f t="shared" si="95"/>
        <v/>
      </c>
      <c r="I570" s="10">
        <f t="shared" si="95"/>
        <v>293284609.48000002</v>
      </c>
      <c r="J570" s="10">
        <f t="shared" si="95"/>
        <v>270435234.009</v>
      </c>
      <c r="K570" s="10">
        <f t="shared" si="95"/>
        <v>306100343.63999999</v>
      </c>
      <c r="L570" s="10">
        <f t="shared" si="95"/>
        <v>267800988.86199999</v>
      </c>
      <c r="M570" s="10">
        <f t="shared" si="95"/>
        <v>265107383.472</v>
      </c>
      <c r="N570" s="11" t="str">
        <f t="shared" si="95"/>
        <v/>
      </c>
      <c r="O570" s="9"/>
      <c r="P570" s="12" t="s">
        <v>205</v>
      </c>
    </row>
    <row r="571" spans="2:16">
      <c r="B571" s="33" t="e">
        <f t="shared" ref="B571:M571" si="96">B570/B$546</f>
        <v>#VALUE!</v>
      </c>
      <c r="C571" s="33" t="e">
        <f t="shared" si="96"/>
        <v>#VALUE!</v>
      </c>
      <c r="D571" s="33" t="e">
        <f t="shared" si="96"/>
        <v>#VALUE!</v>
      </c>
      <c r="E571" s="33" t="e">
        <f t="shared" si="96"/>
        <v>#VALUE!</v>
      </c>
      <c r="F571" s="33" t="e">
        <f t="shared" si="96"/>
        <v>#VALUE!</v>
      </c>
      <c r="G571" s="33" t="e">
        <f t="shared" si="96"/>
        <v>#VALUE!</v>
      </c>
      <c r="H571" s="33" t="e">
        <f t="shared" si="96"/>
        <v>#VALUE!</v>
      </c>
      <c r="I571" s="33">
        <f t="shared" si="96"/>
        <v>14.710998860704217</v>
      </c>
      <c r="J571" s="33">
        <f t="shared" si="96"/>
        <v>2.8584490944045307</v>
      </c>
      <c r="K571" s="33">
        <f t="shared" si="96"/>
        <v>2.2643974213712039</v>
      </c>
      <c r="L571" s="33">
        <f t="shared" si="96"/>
        <v>2.2375682269845329</v>
      </c>
      <c r="M571" s="33">
        <f t="shared" si="96"/>
        <v>2.8521319029206644</v>
      </c>
      <c r="N571" s="33">
        <f>IFERROR(N570/N$546,IFERROR(N569/N$546,IFERROR(N568/N$546,N567/N$546)))</f>
        <v>4.6377328048592101</v>
      </c>
      <c r="O571" s="9">
        <f>RATE(M$324-I$324,,-I571,M571)</f>
        <v>-0.33643745956170146</v>
      </c>
      <c r="P571" s="14" t="s">
        <v>225</v>
      </c>
    </row>
    <row r="572" spans="2:16">
      <c r="B572" s="302" t="s">
        <v>226</v>
      </c>
      <c r="C572" s="303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4"/>
    </row>
    <row r="573" spans="2:16">
      <c r="B573" s="10" t="str">
        <f t="shared" ref="B573:N576" si="97">IFERROR(B567+B589,"")</f>
        <v/>
      </c>
      <c r="C573" s="10" t="str">
        <f t="shared" si="97"/>
        <v/>
      </c>
      <c r="D573" s="10" t="str">
        <f t="shared" si="97"/>
        <v/>
      </c>
      <c r="E573" s="10" t="str">
        <f t="shared" si="97"/>
        <v/>
      </c>
      <c r="F573" s="10" t="str">
        <f t="shared" si="97"/>
        <v/>
      </c>
      <c r="G573" s="10" t="str">
        <f t="shared" si="97"/>
        <v/>
      </c>
      <c r="H573" s="10" t="str">
        <f t="shared" si="97"/>
        <v/>
      </c>
      <c r="I573" s="10">
        <f t="shared" si="97"/>
        <v>58871371.75</v>
      </c>
      <c r="J573" s="10">
        <f t="shared" si="97"/>
        <v>43894080.960000008</v>
      </c>
      <c r="K573" s="10">
        <f t="shared" si="97"/>
        <v>36144367.940000005</v>
      </c>
      <c r="L573" s="10">
        <f t="shared" si="97"/>
        <v>52637235.949999988</v>
      </c>
      <c r="M573" s="10">
        <f t="shared" si="97"/>
        <v>36184051.258999996</v>
      </c>
      <c r="N573" s="11">
        <f>IFERROR(N567+N589,"")</f>
        <v>18464171.241599999</v>
      </c>
      <c r="O573" s="9"/>
      <c r="P573" s="12" t="s">
        <v>202</v>
      </c>
    </row>
    <row r="574" spans="2:16">
      <c r="B574" s="10" t="str">
        <f t="shared" si="97"/>
        <v/>
      </c>
      <c r="C574" s="10" t="str">
        <f t="shared" si="97"/>
        <v/>
      </c>
      <c r="D574" s="10" t="str">
        <f t="shared" si="97"/>
        <v/>
      </c>
      <c r="E574" s="10" t="str">
        <f t="shared" si="97"/>
        <v/>
      </c>
      <c r="F574" s="10" t="str">
        <f t="shared" si="97"/>
        <v/>
      </c>
      <c r="G574" s="10" t="str">
        <f t="shared" si="97"/>
        <v/>
      </c>
      <c r="H574" s="10" t="str">
        <f t="shared" si="97"/>
        <v/>
      </c>
      <c r="I574" s="10">
        <f t="shared" si="97"/>
        <v>42081232.252999991</v>
      </c>
      <c r="J574" s="10">
        <f t="shared" si="97"/>
        <v>71739150.849999994</v>
      </c>
      <c r="K574" s="10">
        <f t="shared" si="97"/>
        <v>69166056.5</v>
      </c>
      <c r="L574" s="10">
        <f t="shared" si="97"/>
        <v>71332718.879000008</v>
      </c>
      <c r="M574" s="10">
        <f t="shared" si="97"/>
        <v>53208571.893999994</v>
      </c>
      <c r="N574" s="11">
        <f t="shared" si="97"/>
        <v>20480129.428000003</v>
      </c>
      <c r="O574" s="9"/>
      <c r="P574" s="12" t="s">
        <v>203</v>
      </c>
    </row>
    <row r="575" spans="2:16">
      <c r="B575" s="10" t="str">
        <f t="shared" si="97"/>
        <v/>
      </c>
      <c r="C575" s="10" t="str">
        <f t="shared" si="97"/>
        <v/>
      </c>
      <c r="D575" s="10" t="str">
        <f t="shared" si="97"/>
        <v/>
      </c>
      <c r="E575" s="10" t="str">
        <f t="shared" si="97"/>
        <v/>
      </c>
      <c r="F575" s="10" t="str">
        <f t="shared" si="97"/>
        <v/>
      </c>
      <c r="G575" s="10" t="str">
        <f t="shared" si="97"/>
        <v/>
      </c>
      <c r="H575" s="10" t="str">
        <f t="shared" si="97"/>
        <v/>
      </c>
      <c r="I575" s="10">
        <f t="shared" si="97"/>
        <v>76034796.409999996</v>
      </c>
      <c r="J575" s="10">
        <f t="shared" si="97"/>
        <v>101134738.303</v>
      </c>
      <c r="K575" s="10">
        <f t="shared" si="97"/>
        <v>129599467.18000001</v>
      </c>
      <c r="L575" s="10">
        <f t="shared" si="97"/>
        <v>100974522.00099999</v>
      </c>
      <c r="M575" s="10">
        <f t="shared" si="97"/>
        <v>71921767.92899999</v>
      </c>
      <c r="N575" s="11">
        <f t="shared" si="97"/>
        <v>46182581.323999986</v>
      </c>
      <c r="O575" s="9"/>
      <c r="P575" s="12" t="s">
        <v>204</v>
      </c>
    </row>
    <row r="576" spans="2:16">
      <c r="B576" s="10" t="str">
        <f t="shared" si="97"/>
        <v/>
      </c>
      <c r="C576" s="23" t="str">
        <f t="shared" si="97"/>
        <v/>
      </c>
      <c r="D576" s="23" t="str">
        <f t="shared" si="97"/>
        <v/>
      </c>
      <c r="E576" s="23" t="str">
        <f t="shared" si="97"/>
        <v/>
      </c>
      <c r="F576" s="23" t="str">
        <f t="shared" si="97"/>
        <v/>
      </c>
      <c r="G576" s="23" t="str">
        <f t="shared" si="97"/>
        <v/>
      </c>
      <c r="H576" s="23" t="str">
        <f t="shared" si="97"/>
        <v/>
      </c>
      <c r="I576" s="23">
        <f t="shared" si="97"/>
        <v>132541239.22000003</v>
      </c>
      <c r="J576" s="23">
        <f t="shared" si="97"/>
        <v>162109735.986</v>
      </c>
      <c r="K576" s="23">
        <f t="shared" si="97"/>
        <v>193274659.93000001</v>
      </c>
      <c r="L576" s="23">
        <f t="shared" si="97"/>
        <v>162906790.31799999</v>
      </c>
      <c r="M576" s="23">
        <f t="shared" si="97"/>
        <v>118839304.22099999</v>
      </c>
      <c r="N576" s="23" t="str">
        <f t="shared" si="97"/>
        <v/>
      </c>
      <c r="O576" s="9">
        <f>RATE(M$324-I$324,,-I576,M576)</f>
        <v>-2.6911660577173969E-2</v>
      </c>
      <c r="P576" s="12" t="s">
        <v>205</v>
      </c>
    </row>
    <row r="577" spans="2:16">
      <c r="B577" s="320" t="s">
        <v>165</v>
      </c>
      <c r="C577" s="321"/>
      <c r="D577" s="321"/>
      <c r="E577" s="321"/>
      <c r="F577" s="321"/>
      <c r="G577" s="321"/>
      <c r="H577" s="321"/>
      <c r="I577" s="321"/>
      <c r="J577" s="321"/>
      <c r="K577" s="321"/>
      <c r="L577" s="321"/>
      <c r="M577" s="321"/>
      <c r="N577" s="322"/>
      <c r="O577" s="9"/>
      <c r="P577" s="12"/>
    </row>
    <row r="578" spans="2:16">
      <c r="B578" s="296" t="s">
        <v>173</v>
      </c>
      <c r="C578" s="297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298"/>
    </row>
    <row r="579" spans="2:16">
      <c r="B579" s="10" t="str">
        <f t="shared" ref="B579:N582" si="98">IFERROR(VLOOKUP($B$578,$208:$319,MATCH($P579&amp;"/"&amp;B$324,$206:$206,0),FALSE),"")</f>
        <v/>
      </c>
      <c r="C579" s="10" t="str">
        <f t="shared" si="98"/>
        <v/>
      </c>
      <c r="D579" s="10" t="str">
        <f t="shared" si="98"/>
        <v/>
      </c>
      <c r="E579" s="10" t="str">
        <f t="shared" si="98"/>
        <v/>
      </c>
      <c r="F579" s="10" t="str">
        <f t="shared" si="98"/>
        <v/>
      </c>
      <c r="G579" s="10" t="str">
        <f t="shared" si="98"/>
        <v/>
      </c>
      <c r="H579" s="10" t="str">
        <f t="shared" si="98"/>
        <v/>
      </c>
      <c r="I579" s="10">
        <f t="shared" si="98"/>
        <v>-42089292.530000001</v>
      </c>
      <c r="J579" s="10">
        <f t="shared" si="98"/>
        <v>-31429616.77</v>
      </c>
      <c r="K579" s="10">
        <f t="shared" si="98"/>
        <v>-24816884.149999999</v>
      </c>
      <c r="L579" s="10">
        <f t="shared" si="98"/>
        <v>-27619413.221000001</v>
      </c>
      <c r="M579" s="10">
        <f t="shared" si="98"/>
        <v>-33126782.965999998</v>
      </c>
      <c r="N579" s="11">
        <f t="shared" si="98"/>
        <v>-42098054.016000003</v>
      </c>
      <c r="O579" s="9"/>
      <c r="P579" s="12" t="s">
        <v>202</v>
      </c>
    </row>
    <row r="580" spans="2:16">
      <c r="B580" s="10" t="str">
        <f t="shared" si="98"/>
        <v/>
      </c>
      <c r="C580" s="10" t="str">
        <f t="shared" si="98"/>
        <v/>
      </c>
      <c r="D580" s="10" t="str">
        <f t="shared" si="98"/>
        <v/>
      </c>
      <c r="E580" s="10" t="str">
        <f t="shared" si="98"/>
        <v/>
      </c>
      <c r="F580" s="10" t="str">
        <f t="shared" si="98"/>
        <v/>
      </c>
      <c r="G580" s="10" t="str">
        <f t="shared" si="98"/>
        <v/>
      </c>
      <c r="H580" s="10" t="str">
        <f t="shared" si="98"/>
        <v/>
      </c>
      <c r="I580" s="10">
        <f t="shared" si="98"/>
        <v>-78950816.609999999</v>
      </c>
      <c r="J580" s="10">
        <f t="shared" si="98"/>
        <v>-56973483.640000001</v>
      </c>
      <c r="K580" s="10">
        <f t="shared" si="98"/>
        <v>-49622404.170000002</v>
      </c>
      <c r="L580" s="10">
        <f t="shared" si="98"/>
        <v>-55714702.653999999</v>
      </c>
      <c r="M580" s="10">
        <f t="shared" si="98"/>
        <v>-65132362.723999999</v>
      </c>
      <c r="N580" s="11">
        <f t="shared" si="98"/>
        <v>-77600164.559</v>
      </c>
      <c r="O580" s="9"/>
      <c r="P580" s="12" t="s">
        <v>203</v>
      </c>
    </row>
    <row r="581" spans="2:16">
      <c r="B581" s="10" t="str">
        <f t="shared" si="98"/>
        <v/>
      </c>
      <c r="C581" s="10" t="str">
        <f t="shared" si="98"/>
        <v/>
      </c>
      <c r="D581" s="10" t="str">
        <f t="shared" si="98"/>
        <v/>
      </c>
      <c r="E581" s="10" t="str">
        <f t="shared" si="98"/>
        <v/>
      </c>
      <c r="F581" s="10" t="str">
        <f t="shared" si="98"/>
        <v/>
      </c>
      <c r="G581" s="10" t="str">
        <f t="shared" si="98"/>
        <v/>
      </c>
      <c r="H581" s="10" t="str">
        <f t="shared" si="98"/>
        <v/>
      </c>
      <c r="I581" s="10">
        <f t="shared" si="98"/>
        <v>-121540722.31999999</v>
      </c>
      <c r="J581" s="10">
        <f t="shared" si="98"/>
        <v>-79954649.825000003</v>
      </c>
      <c r="K581" s="10">
        <f t="shared" si="98"/>
        <v>-74830155.239999995</v>
      </c>
      <c r="L581" s="10">
        <f t="shared" si="98"/>
        <v>-73683968.193000004</v>
      </c>
      <c r="M581" s="10">
        <f t="shared" si="98"/>
        <v>-105235697.485</v>
      </c>
      <c r="N581" s="11">
        <f t="shared" si="98"/>
        <v>-104149135.213</v>
      </c>
      <c r="O581" s="9"/>
      <c r="P581" s="12" t="s">
        <v>204</v>
      </c>
    </row>
    <row r="582" spans="2:16">
      <c r="B582" s="10" t="str">
        <f t="shared" si="98"/>
        <v/>
      </c>
      <c r="C582" s="10" t="str">
        <f t="shared" si="98"/>
        <v/>
      </c>
      <c r="D582" s="10" t="str">
        <f t="shared" si="98"/>
        <v/>
      </c>
      <c r="E582" s="10" t="str">
        <f t="shared" si="98"/>
        <v/>
      </c>
      <c r="F582" s="10" t="str">
        <f t="shared" si="98"/>
        <v/>
      </c>
      <c r="G582" s="10" t="str">
        <f t="shared" si="98"/>
        <v/>
      </c>
      <c r="H582" s="10" t="str">
        <f t="shared" si="98"/>
        <v/>
      </c>
      <c r="I582" s="10">
        <f t="shared" si="98"/>
        <v>-154323932.34999999</v>
      </c>
      <c r="J582" s="10">
        <f t="shared" si="98"/>
        <v>-105429316.193</v>
      </c>
      <c r="K582" s="10">
        <f t="shared" si="98"/>
        <v>-110358058.77</v>
      </c>
      <c r="L582" s="10">
        <f t="shared" si="98"/>
        <v>-102496190.53200001</v>
      </c>
      <c r="M582" s="10">
        <f t="shared" si="98"/>
        <v>-143406712.171</v>
      </c>
      <c r="N582" s="11" t="str">
        <f t="shared" si="98"/>
        <v/>
      </c>
      <c r="O582" s="9"/>
      <c r="P582" s="12" t="s">
        <v>205</v>
      </c>
    </row>
    <row r="583" spans="2:16">
      <c r="B583" s="296" t="s">
        <v>176</v>
      </c>
      <c r="C583" s="297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298"/>
    </row>
    <row r="584" spans="2:16">
      <c r="B584" s="10" t="str">
        <f t="shared" ref="B584:N587" si="99">IFERROR(VLOOKUP($B$583,$208:$319,MATCH($P584&amp;"/"&amp;B$324,$206:$206,0),FALSE),"")</f>
        <v/>
      </c>
      <c r="C584" s="10" t="str">
        <f t="shared" si="99"/>
        <v/>
      </c>
      <c r="D584" s="10" t="str">
        <f t="shared" si="99"/>
        <v/>
      </c>
      <c r="E584" s="10" t="str">
        <f t="shared" si="99"/>
        <v/>
      </c>
      <c r="F584" s="10" t="str">
        <f t="shared" si="99"/>
        <v/>
      </c>
      <c r="G584" s="10" t="str">
        <f t="shared" si="99"/>
        <v/>
      </c>
      <c r="H584" s="10" t="str">
        <f t="shared" si="99"/>
        <v/>
      </c>
      <c r="I584" s="10">
        <f t="shared" si="99"/>
        <v>-3376545.72</v>
      </c>
      <c r="J584" s="10">
        <f t="shared" si="99"/>
        <v>-1021453.7</v>
      </c>
      <c r="K584" s="10">
        <f t="shared" si="99"/>
        <v>-923505.25</v>
      </c>
      <c r="L584" s="10">
        <f t="shared" si="99"/>
        <v>-701221.14199999999</v>
      </c>
      <c r="M584" s="10">
        <f t="shared" si="99"/>
        <v>-625863.45600000001</v>
      </c>
      <c r="N584" s="11">
        <f t="shared" si="99"/>
        <v>-680740.45600000001</v>
      </c>
      <c r="O584" s="9"/>
      <c r="P584" s="12" t="s">
        <v>202</v>
      </c>
    </row>
    <row r="585" spans="2:16">
      <c r="B585" s="10" t="str">
        <f t="shared" si="99"/>
        <v/>
      </c>
      <c r="C585" s="10" t="str">
        <f t="shared" si="99"/>
        <v/>
      </c>
      <c r="D585" s="10" t="str">
        <f t="shared" si="99"/>
        <v/>
      </c>
      <c r="E585" s="10" t="str">
        <f t="shared" si="99"/>
        <v/>
      </c>
      <c r="F585" s="10" t="str">
        <f t="shared" si="99"/>
        <v/>
      </c>
      <c r="G585" s="10" t="str">
        <f t="shared" si="99"/>
        <v/>
      </c>
      <c r="H585" s="10" t="str">
        <f t="shared" si="99"/>
        <v/>
      </c>
      <c r="I585" s="10">
        <f t="shared" si="99"/>
        <v>-5332126.665</v>
      </c>
      <c r="J585" s="10">
        <f t="shared" si="99"/>
        <v>-1721119.32</v>
      </c>
      <c r="K585" s="10">
        <f t="shared" si="99"/>
        <v>-1180339.82</v>
      </c>
      <c r="L585" s="10">
        <f t="shared" si="99"/>
        <v>-1266459.6869999999</v>
      </c>
      <c r="M585" s="10">
        <f t="shared" si="99"/>
        <v>-1361619.1070000001</v>
      </c>
      <c r="N585" s="11">
        <f t="shared" si="99"/>
        <v>-1359885.5959999999</v>
      </c>
      <c r="O585" s="9"/>
      <c r="P585" s="12" t="s">
        <v>203</v>
      </c>
    </row>
    <row r="586" spans="2:16">
      <c r="B586" s="10" t="str">
        <f t="shared" si="99"/>
        <v/>
      </c>
      <c r="C586" s="10" t="str">
        <f t="shared" si="99"/>
        <v/>
      </c>
      <c r="D586" s="10" t="str">
        <f t="shared" si="99"/>
        <v/>
      </c>
      <c r="E586" s="10" t="str">
        <f t="shared" si="99"/>
        <v/>
      </c>
      <c r="F586" s="10" t="str">
        <f t="shared" si="99"/>
        <v/>
      </c>
      <c r="G586" s="10" t="str">
        <f t="shared" si="99"/>
        <v/>
      </c>
      <c r="H586" s="10" t="str">
        <f t="shared" si="99"/>
        <v/>
      </c>
      <c r="I586" s="10">
        <f t="shared" si="99"/>
        <v>-6406711.6900000004</v>
      </c>
      <c r="J586" s="10">
        <f t="shared" si="99"/>
        <v>-2034470.9110000001</v>
      </c>
      <c r="K586" s="10">
        <f t="shared" si="99"/>
        <v>-1521380.26</v>
      </c>
      <c r="L586" s="10">
        <f t="shared" si="99"/>
        <v>-1478409.9339999999</v>
      </c>
      <c r="M586" s="10">
        <f t="shared" si="99"/>
        <v>-2000355.4920000001</v>
      </c>
      <c r="N586" s="11">
        <f t="shared" si="99"/>
        <v>-1904132.39</v>
      </c>
      <c r="O586" s="9"/>
      <c r="P586" s="12" t="s">
        <v>204</v>
      </c>
    </row>
    <row r="587" spans="2:16">
      <c r="B587" s="10" t="str">
        <f t="shared" si="99"/>
        <v/>
      </c>
      <c r="C587" s="10" t="str">
        <f t="shared" si="99"/>
        <v/>
      </c>
      <c r="D587" s="10" t="str">
        <f t="shared" si="99"/>
        <v/>
      </c>
      <c r="E587" s="10" t="str">
        <f t="shared" si="99"/>
        <v/>
      </c>
      <c r="F587" s="10" t="str">
        <f t="shared" si="99"/>
        <v/>
      </c>
      <c r="G587" s="10" t="str">
        <f t="shared" si="99"/>
        <v/>
      </c>
      <c r="H587" s="10" t="str">
        <f t="shared" si="99"/>
        <v/>
      </c>
      <c r="I587" s="10">
        <f t="shared" si="99"/>
        <v>-6419437.9100000001</v>
      </c>
      <c r="J587" s="10">
        <f t="shared" si="99"/>
        <v>-2896181.83</v>
      </c>
      <c r="K587" s="10">
        <f t="shared" si="99"/>
        <v>-2467624.94</v>
      </c>
      <c r="L587" s="10">
        <f t="shared" si="99"/>
        <v>-2398008.0120000001</v>
      </c>
      <c r="M587" s="10">
        <f t="shared" si="99"/>
        <v>-2861367.08</v>
      </c>
      <c r="N587" s="11" t="str">
        <f t="shared" si="99"/>
        <v/>
      </c>
      <c r="O587" s="9"/>
      <c r="P587" s="12" t="s">
        <v>205</v>
      </c>
    </row>
    <row r="588" spans="2:16">
      <c r="B588" s="296" t="s">
        <v>227</v>
      </c>
      <c r="C588" s="297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298"/>
    </row>
    <row r="589" spans="2:16">
      <c r="B589" s="11" t="str">
        <f t="shared" ref="B589:M592" si="100">IFERROR(B579+B584,"")</f>
        <v/>
      </c>
      <c r="C589" s="11" t="str">
        <f t="shared" si="100"/>
        <v/>
      </c>
      <c r="D589" s="11" t="str">
        <f t="shared" si="100"/>
        <v/>
      </c>
      <c r="E589" s="11" t="str">
        <f t="shared" si="100"/>
        <v/>
      </c>
      <c r="F589" s="11" t="str">
        <f t="shared" si="100"/>
        <v/>
      </c>
      <c r="G589" s="11" t="str">
        <f t="shared" si="100"/>
        <v/>
      </c>
      <c r="H589" s="11" t="str">
        <f t="shared" si="100"/>
        <v/>
      </c>
      <c r="I589" s="11">
        <f t="shared" si="100"/>
        <v>-45465838.25</v>
      </c>
      <c r="J589" s="11">
        <f t="shared" si="100"/>
        <v>-32451070.469999999</v>
      </c>
      <c r="K589" s="11">
        <f t="shared" si="100"/>
        <v>-25740389.399999999</v>
      </c>
      <c r="L589" s="11">
        <f t="shared" si="100"/>
        <v>-28320634.363000002</v>
      </c>
      <c r="M589" s="11">
        <f t="shared" si="100"/>
        <v>-33752646.421999998</v>
      </c>
      <c r="N589" s="11">
        <f>IFERROR(N579+N584,"")</f>
        <v>-42778794.472000003</v>
      </c>
      <c r="O589" s="9"/>
      <c r="P589" s="12" t="s">
        <v>202</v>
      </c>
    </row>
    <row r="590" spans="2:16">
      <c r="B590" s="11" t="str">
        <f t="shared" si="100"/>
        <v/>
      </c>
      <c r="C590" s="11" t="str">
        <f t="shared" si="100"/>
        <v/>
      </c>
      <c r="D590" s="11" t="str">
        <f t="shared" si="100"/>
        <v/>
      </c>
      <c r="E590" s="11" t="str">
        <f t="shared" si="100"/>
        <v/>
      </c>
      <c r="F590" s="11" t="str">
        <f t="shared" si="100"/>
        <v/>
      </c>
      <c r="G590" s="11" t="str">
        <f t="shared" si="100"/>
        <v/>
      </c>
      <c r="H590" s="11" t="str">
        <f t="shared" si="100"/>
        <v/>
      </c>
      <c r="I590" s="11">
        <f t="shared" si="100"/>
        <v>-84282943.275000006</v>
      </c>
      <c r="J590" s="11">
        <f t="shared" si="100"/>
        <v>-58694602.960000001</v>
      </c>
      <c r="K590" s="11">
        <f t="shared" si="100"/>
        <v>-50802743.990000002</v>
      </c>
      <c r="L590" s="11">
        <f t="shared" si="100"/>
        <v>-56981162.340999998</v>
      </c>
      <c r="M590" s="11">
        <f t="shared" si="100"/>
        <v>-66493981.831</v>
      </c>
      <c r="N590" s="11">
        <f>IFERROR(N580+N585,"")</f>
        <v>-78960050.155000001</v>
      </c>
      <c r="O590" s="9"/>
      <c r="P590" s="12" t="s">
        <v>203</v>
      </c>
    </row>
    <row r="591" spans="2:16">
      <c r="B591" s="11" t="str">
        <f t="shared" si="100"/>
        <v/>
      </c>
      <c r="C591" s="11" t="str">
        <f t="shared" si="100"/>
        <v/>
      </c>
      <c r="D591" s="11" t="str">
        <f t="shared" si="100"/>
        <v/>
      </c>
      <c r="E591" s="11" t="str">
        <f t="shared" si="100"/>
        <v/>
      </c>
      <c r="F591" s="11" t="str">
        <f t="shared" si="100"/>
        <v/>
      </c>
      <c r="G591" s="11" t="str">
        <f t="shared" si="100"/>
        <v/>
      </c>
      <c r="H591" s="11" t="str">
        <f t="shared" si="100"/>
        <v/>
      </c>
      <c r="I591" s="11">
        <f t="shared" si="100"/>
        <v>-127947434.00999999</v>
      </c>
      <c r="J591" s="11">
        <f t="shared" si="100"/>
        <v>-81989120.736000001</v>
      </c>
      <c r="K591" s="11">
        <f t="shared" si="100"/>
        <v>-76351535.5</v>
      </c>
      <c r="L591" s="11">
        <f t="shared" si="100"/>
        <v>-75162378.127000004</v>
      </c>
      <c r="M591" s="11">
        <f t="shared" si="100"/>
        <v>-107236052.977</v>
      </c>
      <c r="N591" s="11">
        <f>IFERROR(N581+N586,"")</f>
        <v>-106053267.603</v>
      </c>
      <c r="O591" s="9"/>
      <c r="P591" s="12" t="s">
        <v>204</v>
      </c>
    </row>
    <row r="592" spans="2:16">
      <c r="B592" s="11" t="str">
        <f t="shared" si="100"/>
        <v/>
      </c>
      <c r="C592" s="11" t="str">
        <f t="shared" si="100"/>
        <v/>
      </c>
      <c r="D592" s="11" t="str">
        <f t="shared" si="100"/>
        <v/>
      </c>
      <c r="E592" s="11" t="str">
        <f t="shared" si="100"/>
        <v/>
      </c>
      <c r="F592" s="11" t="str">
        <f t="shared" si="100"/>
        <v/>
      </c>
      <c r="G592" s="11" t="str">
        <f t="shared" si="100"/>
        <v/>
      </c>
      <c r="H592" s="11" t="str">
        <f t="shared" si="100"/>
        <v/>
      </c>
      <c r="I592" s="11">
        <f t="shared" si="100"/>
        <v>-160743370.25999999</v>
      </c>
      <c r="J592" s="11">
        <f t="shared" si="100"/>
        <v>-108325498.023</v>
      </c>
      <c r="K592" s="11">
        <f t="shared" si="100"/>
        <v>-112825683.70999999</v>
      </c>
      <c r="L592" s="11">
        <f t="shared" si="100"/>
        <v>-104894198.544</v>
      </c>
      <c r="M592" s="11">
        <f t="shared" si="100"/>
        <v>-146268079.25100002</v>
      </c>
      <c r="N592" s="11" t="str">
        <f>IFERROR(N582+N587,"")</f>
        <v/>
      </c>
      <c r="O592" s="9">
        <f>RATE(M$324-I$324,,-I592,M592)</f>
        <v>-2.3315889881134071E-2</v>
      </c>
      <c r="P592" s="12" t="s">
        <v>205</v>
      </c>
    </row>
    <row r="593" spans="2:16">
      <c r="B593" s="314" t="s">
        <v>182</v>
      </c>
      <c r="C593" s="315"/>
      <c r="D593" s="315"/>
      <c r="E593" s="315"/>
      <c r="F593" s="315"/>
      <c r="G593" s="315"/>
      <c r="H593" s="315"/>
      <c r="I593" s="315"/>
      <c r="J593" s="315"/>
      <c r="K593" s="315"/>
      <c r="L593" s="315"/>
      <c r="M593" s="315"/>
      <c r="N593" s="316"/>
    </row>
    <row r="594" spans="2:16">
      <c r="B594" s="10" t="str">
        <f t="shared" ref="B594:N597" si="101">IFERROR(VLOOKUP($B$593,$208:$319,MATCH($P594&amp;"/"&amp;B$324,$206:$206,0),FALSE),"")</f>
        <v/>
      </c>
      <c r="C594" s="10" t="str">
        <f t="shared" si="101"/>
        <v/>
      </c>
      <c r="D594" s="10" t="str">
        <f t="shared" si="101"/>
        <v/>
      </c>
      <c r="E594" s="10" t="str">
        <f t="shared" si="101"/>
        <v/>
      </c>
      <c r="F594" s="10" t="str">
        <f t="shared" si="101"/>
        <v/>
      </c>
      <c r="G594" s="10" t="str">
        <f t="shared" si="101"/>
        <v/>
      </c>
      <c r="H594" s="10" t="str">
        <f t="shared" si="101"/>
        <v/>
      </c>
      <c r="I594" s="10">
        <f t="shared" si="101"/>
        <v>-87624191.659999996</v>
      </c>
      <c r="J594" s="10">
        <f t="shared" si="101"/>
        <v>-62818575.710000001</v>
      </c>
      <c r="K594" s="10">
        <f t="shared" si="101"/>
        <v>-55857979.079999998</v>
      </c>
      <c r="L594" s="10">
        <f t="shared" si="101"/>
        <v>41491688.626000002</v>
      </c>
      <c r="M594" s="10">
        <f t="shared" si="101"/>
        <v>-77150133.166999996</v>
      </c>
      <c r="N594" s="11">
        <f t="shared" si="101"/>
        <v>-69217874.363000005</v>
      </c>
      <c r="O594" s="9"/>
      <c r="P594" s="12" t="s">
        <v>202</v>
      </c>
    </row>
    <row r="595" spans="2:16">
      <c r="B595" s="10" t="str">
        <f t="shared" si="101"/>
        <v/>
      </c>
      <c r="C595" s="10" t="str">
        <f t="shared" si="101"/>
        <v/>
      </c>
      <c r="D595" s="10" t="str">
        <f t="shared" si="101"/>
        <v/>
      </c>
      <c r="E595" s="10" t="str">
        <f t="shared" si="101"/>
        <v/>
      </c>
      <c r="F595" s="10" t="str">
        <f t="shared" si="101"/>
        <v/>
      </c>
      <c r="G595" s="10" t="str">
        <f t="shared" si="101"/>
        <v/>
      </c>
      <c r="H595" s="10" t="str">
        <f t="shared" si="101"/>
        <v/>
      </c>
      <c r="I595" s="10">
        <f t="shared" si="101"/>
        <v>-113352121.42704</v>
      </c>
      <c r="J595" s="10">
        <f t="shared" si="101"/>
        <v>-107256407.42</v>
      </c>
      <c r="K595" s="10">
        <f t="shared" si="101"/>
        <v>-41568969.219999999</v>
      </c>
      <c r="L595" s="10">
        <f t="shared" si="101"/>
        <v>16993407.361000001</v>
      </c>
      <c r="M595" s="10">
        <f t="shared" si="101"/>
        <v>-63067994.776000001</v>
      </c>
      <c r="N595" s="11">
        <f t="shared" si="101"/>
        <v>-130893683.719</v>
      </c>
      <c r="O595" s="9"/>
      <c r="P595" s="12" t="s">
        <v>203</v>
      </c>
    </row>
    <row r="596" spans="2:16">
      <c r="B596" s="10" t="str">
        <f t="shared" si="101"/>
        <v/>
      </c>
      <c r="C596" s="10" t="str">
        <f t="shared" si="101"/>
        <v/>
      </c>
      <c r="D596" s="10" t="str">
        <f t="shared" si="101"/>
        <v/>
      </c>
      <c r="E596" s="10" t="str">
        <f t="shared" si="101"/>
        <v/>
      </c>
      <c r="F596" s="10" t="str">
        <f t="shared" si="101"/>
        <v/>
      </c>
      <c r="G596" s="10" t="str">
        <f t="shared" si="101"/>
        <v/>
      </c>
      <c r="H596" s="10" t="str">
        <f t="shared" si="101"/>
        <v/>
      </c>
      <c r="I596" s="10">
        <f t="shared" si="101"/>
        <v>-158929801.06999999</v>
      </c>
      <c r="J596" s="10">
        <f t="shared" si="101"/>
        <v>-134942082.097</v>
      </c>
      <c r="K596" s="10">
        <f t="shared" si="101"/>
        <v>-102836063.69</v>
      </c>
      <c r="L596" s="10">
        <f t="shared" si="101"/>
        <v>23263647.936999999</v>
      </c>
      <c r="M596" s="10">
        <f t="shared" si="101"/>
        <v>-156827930.26699999</v>
      </c>
      <c r="N596" s="11">
        <f t="shared" si="101"/>
        <v>-183640118.23699999</v>
      </c>
      <c r="O596" s="9"/>
      <c r="P596" s="12" t="s">
        <v>204</v>
      </c>
    </row>
    <row r="597" spans="2:16">
      <c r="B597" s="10" t="str">
        <f t="shared" si="101"/>
        <v/>
      </c>
      <c r="C597" s="10" t="str">
        <f t="shared" si="101"/>
        <v/>
      </c>
      <c r="D597" s="10" t="str">
        <f t="shared" si="101"/>
        <v/>
      </c>
      <c r="E597" s="10" t="str">
        <f t="shared" si="101"/>
        <v/>
      </c>
      <c r="F597" s="10" t="str">
        <f t="shared" si="101"/>
        <v/>
      </c>
      <c r="G597" s="10" t="str">
        <f t="shared" si="101"/>
        <v/>
      </c>
      <c r="H597" s="10" t="str">
        <f t="shared" si="101"/>
        <v/>
      </c>
      <c r="I597" s="10">
        <f t="shared" si="101"/>
        <v>-133042979.59999999</v>
      </c>
      <c r="J597" s="10">
        <f t="shared" si="101"/>
        <v>-178914390.64700001</v>
      </c>
      <c r="K597" s="10">
        <f t="shared" si="101"/>
        <v>-180525074.06</v>
      </c>
      <c r="L597" s="10">
        <f t="shared" si="101"/>
        <v>-34147974.883000001</v>
      </c>
      <c r="M597" s="10">
        <f t="shared" si="101"/>
        <v>-188218211.016</v>
      </c>
      <c r="N597" s="11" t="str">
        <f t="shared" si="101"/>
        <v/>
      </c>
      <c r="O597" s="9"/>
      <c r="P597" s="12" t="s">
        <v>205</v>
      </c>
    </row>
    <row r="598" spans="2:16">
      <c r="B598" s="302" t="s">
        <v>196</v>
      </c>
      <c r="C598" s="303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4"/>
    </row>
    <row r="599" spans="2:16">
      <c r="B599" s="10" t="str">
        <f t="shared" ref="B599:N602" si="102">IFERROR(VLOOKUP($B$598,$208:$319,MATCH($P599&amp;"/"&amp;B$324,$206:$206,0),FALSE),"")</f>
        <v/>
      </c>
      <c r="C599" s="10" t="str">
        <f t="shared" si="102"/>
        <v/>
      </c>
      <c r="D599" s="10" t="str">
        <f t="shared" si="102"/>
        <v/>
      </c>
      <c r="E599" s="10" t="str">
        <f t="shared" si="102"/>
        <v/>
      </c>
      <c r="F599" s="10" t="str">
        <f t="shared" si="102"/>
        <v/>
      </c>
      <c r="G599" s="10" t="str">
        <f t="shared" si="102"/>
        <v/>
      </c>
      <c r="H599" s="10" t="str">
        <f t="shared" si="102"/>
        <v/>
      </c>
      <c r="I599" s="10">
        <f t="shared" si="102"/>
        <v>-26963783.190000001</v>
      </c>
      <c r="J599" s="10">
        <f t="shared" si="102"/>
        <v>-8007581.0800000001</v>
      </c>
      <c r="K599" s="10">
        <f t="shared" si="102"/>
        <v>-19784394.039999999</v>
      </c>
      <c r="L599" s="10">
        <f t="shared" si="102"/>
        <v>-24604046.182999998</v>
      </c>
      <c r="M599" s="10">
        <f t="shared" si="102"/>
        <v>57080052.568000004</v>
      </c>
      <c r="N599" s="10">
        <f t="shared" si="102"/>
        <v>-27056372.427000001</v>
      </c>
      <c r="O599" s="9"/>
      <c r="P599" s="12" t="s">
        <v>202</v>
      </c>
    </row>
    <row r="600" spans="2:16">
      <c r="B600" s="10" t="str">
        <f t="shared" si="102"/>
        <v/>
      </c>
      <c r="C600" s="10" t="str">
        <f t="shared" si="102"/>
        <v/>
      </c>
      <c r="D600" s="10" t="str">
        <f t="shared" si="102"/>
        <v/>
      </c>
      <c r="E600" s="10" t="str">
        <f t="shared" si="102"/>
        <v/>
      </c>
      <c r="F600" s="10" t="str">
        <f t="shared" si="102"/>
        <v/>
      </c>
      <c r="G600" s="10" t="str">
        <f t="shared" si="102"/>
        <v/>
      </c>
      <c r="H600" s="10" t="str">
        <f t="shared" si="102"/>
        <v/>
      </c>
      <c r="I600" s="10">
        <f t="shared" si="102"/>
        <v>-72527536.879999995</v>
      </c>
      <c r="J600" s="10">
        <f t="shared" si="102"/>
        <v>-59296641.299999997</v>
      </c>
      <c r="K600" s="10">
        <f t="shared" si="102"/>
        <v>-74181562.239999995</v>
      </c>
      <c r="L600" s="10">
        <f t="shared" si="102"/>
        <v>-100957406.23999999</v>
      </c>
      <c r="M600" s="10">
        <f t="shared" si="102"/>
        <v>-60621552.280000001</v>
      </c>
      <c r="N600" s="10">
        <f t="shared" si="102"/>
        <v>-5885335.8880000003</v>
      </c>
      <c r="O600" s="9"/>
      <c r="P600" s="12" t="s">
        <v>203</v>
      </c>
    </row>
    <row r="601" spans="2:16">
      <c r="B601" s="10" t="str">
        <f t="shared" si="102"/>
        <v/>
      </c>
      <c r="C601" s="10" t="str">
        <f t="shared" si="102"/>
        <v/>
      </c>
      <c r="D601" s="10" t="str">
        <f t="shared" si="102"/>
        <v/>
      </c>
      <c r="E601" s="10" t="str">
        <f t="shared" si="102"/>
        <v/>
      </c>
      <c r="F601" s="10" t="str">
        <f t="shared" si="102"/>
        <v/>
      </c>
      <c r="G601" s="10" t="str">
        <f t="shared" si="102"/>
        <v/>
      </c>
      <c r="H601" s="10" t="str">
        <f t="shared" si="102"/>
        <v/>
      </c>
      <c r="I601" s="10">
        <f t="shared" si="102"/>
        <v>-121557966.43000001</v>
      </c>
      <c r="J601" s="10">
        <f t="shared" si="102"/>
        <v>-102796418.55599999</v>
      </c>
      <c r="K601" s="10">
        <f t="shared" si="102"/>
        <v>-112769409.18000001</v>
      </c>
      <c r="L601" s="10">
        <f t="shared" si="102"/>
        <v>-88885261.938999996</v>
      </c>
      <c r="M601" s="10">
        <f t="shared" si="102"/>
        <v>-48431237.686999999</v>
      </c>
      <c r="N601" s="10">
        <f t="shared" si="102"/>
        <v>36950169.486000001</v>
      </c>
      <c r="O601" s="9"/>
      <c r="P601" s="12" t="s">
        <v>204</v>
      </c>
    </row>
    <row r="602" spans="2:16">
      <c r="B602" s="10" t="str">
        <f t="shared" si="102"/>
        <v/>
      </c>
      <c r="C602" s="10" t="str">
        <f t="shared" si="102"/>
        <v/>
      </c>
      <c r="D602" s="10" t="str">
        <f t="shared" si="102"/>
        <v/>
      </c>
      <c r="E602" s="10" t="str">
        <f t="shared" si="102"/>
        <v/>
      </c>
      <c r="F602" s="10" t="str">
        <f t="shared" si="102"/>
        <v/>
      </c>
      <c r="G602" s="10" t="str">
        <f t="shared" si="102"/>
        <v/>
      </c>
      <c r="H602" s="10" t="str">
        <f t="shared" si="102"/>
        <v/>
      </c>
      <c r="I602" s="10">
        <f t="shared" si="102"/>
        <v>-163813330.80000001</v>
      </c>
      <c r="J602" s="10">
        <f t="shared" si="102"/>
        <v>-116203407.80080999</v>
      </c>
      <c r="K602" s="10">
        <f t="shared" si="102"/>
        <v>-162497889.59</v>
      </c>
      <c r="L602" s="10">
        <f t="shared" si="102"/>
        <v>-111467552.632</v>
      </c>
      <c r="M602" s="10">
        <f t="shared" si="102"/>
        <v>-70225665.494000003</v>
      </c>
      <c r="N602" s="10" t="str">
        <f t="shared" si="102"/>
        <v/>
      </c>
      <c r="O602" s="9"/>
      <c r="P602" s="12" t="s">
        <v>205</v>
      </c>
    </row>
    <row r="603" spans="2:16">
      <c r="B603" s="326" t="s">
        <v>198</v>
      </c>
      <c r="C603" s="327"/>
      <c r="D603" s="327"/>
      <c r="E603" s="327"/>
      <c r="F603" s="327"/>
      <c r="G603" s="327"/>
      <c r="H603" s="327"/>
      <c r="I603" s="327"/>
      <c r="J603" s="327"/>
      <c r="K603" s="327"/>
      <c r="L603" s="327"/>
      <c r="M603" s="327"/>
      <c r="N603" s="328"/>
    </row>
    <row r="604" spans="2:16">
      <c r="B604" s="10" t="str">
        <f t="shared" ref="B604:N607" si="103">IFERROR(VLOOKUP($B$603,$208:$319,MATCH($P604&amp;"/"&amp;B$324,$206:$206,0),FALSE),"")</f>
        <v/>
      </c>
      <c r="C604" s="10" t="str">
        <f t="shared" si="103"/>
        <v/>
      </c>
      <c r="D604" s="10" t="str">
        <f t="shared" si="103"/>
        <v/>
      </c>
      <c r="E604" s="10" t="str">
        <f t="shared" si="103"/>
        <v/>
      </c>
      <c r="F604" s="10" t="str">
        <f t="shared" si="103"/>
        <v/>
      </c>
      <c r="G604" s="10" t="str">
        <f t="shared" si="103"/>
        <v/>
      </c>
      <c r="H604" s="10" t="str">
        <f t="shared" si="103"/>
        <v/>
      </c>
      <c r="I604" s="10">
        <f t="shared" si="103"/>
        <v>-10100698.720000001</v>
      </c>
      <c r="J604" s="10">
        <f t="shared" si="103"/>
        <v>5518994.6399999997</v>
      </c>
      <c r="K604" s="10">
        <f t="shared" si="103"/>
        <v>-13757615.789999999</v>
      </c>
      <c r="L604" s="10">
        <f t="shared" si="103"/>
        <v>97845512.755999997</v>
      </c>
      <c r="M604" s="10">
        <f t="shared" si="103"/>
        <v>49866617.082000002</v>
      </c>
      <c r="N604" s="11">
        <f t="shared" si="103"/>
        <v>-35031281.076399997</v>
      </c>
      <c r="O604" s="9"/>
      <c r="P604" s="12" t="s">
        <v>202</v>
      </c>
    </row>
    <row r="605" spans="2:16">
      <c r="B605" s="10" t="str">
        <f t="shared" si="103"/>
        <v/>
      </c>
      <c r="C605" s="10" t="str">
        <f t="shared" si="103"/>
        <v/>
      </c>
      <c r="D605" s="10" t="str">
        <f t="shared" si="103"/>
        <v/>
      </c>
      <c r="E605" s="10" t="str">
        <f t="shared" si="103"/>
        <v/>
      </c>
      <c r="F605" s="10" t="str">
        <f t="shared" si="103"/>
        <v/>
      </c>
      <c r="G605" s="10" t="str">
        <f t="shared" si="103"/>
        <v/>
      </c>
      <c r="H605" s="10" t="str">
        <f t="shared" si="103"/>
        <v/>
      </c>
      <c r="I605" s="10">
        <f t="shared" si="103"/>
        <v>-59562701.361040004</v>
      </c>
      <c r="J605" s="10">
        <f t="shared" si="103"/>
        <v>-36119294.909999996</v>
      </c>
      <c r="K605" s="10">
        <f t="shared" si="103"/>
        <v>4218269.03</v>
      </c>
      <c r="L605" s="10">
        <f t="shared" si="103"/>
        <v>44349882.340999998</v>
      </c>
      <c r="M605" s="10">
        <f t="shared" si="103"/>
        <v>-3986993.3309999998</v>
      </c>
      <c r="N605" s="11">
        <f t="shared" si="103"/>
        <v>-37338840.023999996</v>
      </c>
      <c r="O605" s="9"/>
      <c r="P605" s="12" t="s">
        <v>203</v>
      </c>
    </row>
    <row r="606" spans="2:16">
      <c r="B606" s="10" t="str">
        <f t="shared" si="103"/>
        <v/>
      </c>
      <c r="C606" s="10" t="str">
        <f t="shared" si="103"/>
        <v/>
      </c>
      <c r="D606" s="10" t="str">
        <f t="shared" si="103"/>
        <v/>
      </c>
      <c r="E606" s="10" t="str">
        <f t="shared" si="103"/>
        <v/>
      </c>
      <c r="F606" s="10" t="str">
        <f t="shared" si="103"/>
        <v/>
      </c>
      <c r="G606" s="10" t="str">
        <f t="shared" si="103"/>
        <v/>
      </c>
      <c r="H606" s="10" t="str">
        <f t="shared" si="103"/>
        <v/>
      </c>
      <c r="I606" s="10">
        <f t="shared" si="103"/>
        <v>-76505537.079999998</v>
      </c>
      <c r="J606" s="10">
        <f t="shared" si="103"/>
        <v>-54864613.167999998</v>
      </c>
      <c r="K606" s="10">
        <f t="shared" si="103"/>
        <v>-9654470.1899999995</v>
      </c>
      <c r="L606" s="10">
        <f t="shared" si="103"/>
        <v>110515286.126</v>
      </c>
      <c r="M606" s="10">
        <f t="shared" si="103"/>
        <v>-26101347.048</v>
      </c>
      <c r="N606" s="11">
        <f t="shared" si="103"/>
        <v>5545900.176</v>
      </c>
      <c r="O606" s="9"/>
      <c r="P606" s="12" t="s">
        <v>204</v>
      </c>
    </row>
    <row r="607" spans="2:16">
      <c r="B607" s="10" t="str">
        <f t="shared" si="103"/>
        <v/>
      </c>
      <c r="C607" s="10" t="str">
        <f t="shared" si="103"/>
        <v/>
      </c>
      <c r="D607" s="10" t="str">
        <f t="shared" si="103"/>
        <v/>
      </c>
      <c r="E607" s="10" t="str">
        <f t="shared" si="103"/>
        <v/>
      </c>
      <c r="F607" s="10" t="str">
        <f t="shared" si="103"/>
        <v/>
      </c>
      <c r="G607" s="10" t="str">
        <f t="shared" si="103"/>
        <v/>
      </c>
      <c r="H607" s="10" t="str">
        <f t="shared" si="103"/>
        <v/>
      </c>
      <c r="I607" s="10">
        <f t="shared" si="103"/>
        <v>-3344219.4</v>
      </c>
      <c r="J607" s="10">
        <f t="shared" si="103"/>
        <v>-24682564.438809998</v>
      </c>
      <c r="K607" s="10">
        <f t="shared" si="103"/>
        <v>-36922620.009999998</v>
      </c>
      <c r="L607" s="10">
        <f t="shared" si="103"/>
        <v>122185461.347</v>
      </c>
      <c r="M607" s="10">
        <f t="shared" si="103"/>
        <v>6663506.9620000003</v>
      </c>
      <c r="N607" s="11" t="str">
        <f t="shared" si="103"/>
        <v/>
      </c>
      <c r="O607" s="9"/>
      <c r="P607" s="12" t="s">
        <v>205</v>
      </c>
    </row>
    <row r="608" spans="2:16">
      <c r="B608" s="329" t="s">
        <v>228</v>
      </c>
      <c r="C608" s="330"/>
      <c r="D608" s="330"/>
      <c r="E608" s="330"/>
      <c r="F608" s="330"/>
      <c r="G608" s="330"/>
      <c r="H608" s="330"/>
      <c r="I608" s="330"/>
      <c r="J608" s="330"/>
      <c r="K608" s="330"/>
      <c r="L608" s="330"/>
      <c r="M608" s="330"/>
      <c r="N608" s="331"/>
      <c r="O608" s="34"/>
      <c r="P608" s="230"/>
    </row>
    <row r="609" spans="2:16">
      <c r="B609" s="332" t="s">
        <v>229</v>
      </c>
      <c r="C609" s="333"/>
      <c r="D609" s="333"/>
      <c r="E609" s="333"/>
      <c r="F609" s="333"/>
      <c r="G609" s="333"/>
      <c r="H609" s="333"/>
      <c r="I609" s="333"/>
      <c r="J609" s="333"/>
      <c r="K609" s="333"/>
      <c r="L609" s="333"/>
      <c r="M609" s="333"/>
      <c r="N609" s="334"/>
      <c r="O609" s="34"/>
      <c r="P609" s="230"/>
    </row>
    <row r="610" spans="2:16">
      <c r="B610" s="36" t="e">
        <f t="shared" ref="B610:N610" si="104">B546/B378</f>
        <v>#VALUE!</v>
      </c>
      <c r="C610" s="36" t="e">
        <f t="shared" si="104"/>
        <v>#VALUE!</v>
      </c>
      <c r="D610" s="36" t="e">
        <f t="shared" si="104"/>
        <v>#VALUE!</v>
      </c>
      <c r="E610" s="36" t="e">
        <f t="shared" si="104"/>
        <v>#VALUE!</v>
      </c>
      <c r="F610" s="36" t="e">
        <f t="shared" si="104"/>
        <v>#VALUE!</v>
      </c>
      <c r="G610" s="36" t="e">
        <f t="shared" si="104"/>
        <v>#VALUE!</v>
      </c>
      <c r="H610" s="36" t="e">
        <f t="shared" si="104"/>
        <v>#VALUE!</v>
      </c>
      <c r="I610" s="36">
        <f t="shared" si="104"/>
        <v>9.1704011461061878E-3</v>
      </c>
      <c r="J610" s="36">
        <f t="shared" si="104"/>
        <v>4.2381293233085635E-2</v>
      </c>
      <c r="K610" s="36">
        <f t="shared" si="104"/>
        <v>6.0555814788034776E-2</v>
      </c>
      <c r="L610" s="36">
        <f t="shared" si="104"/>
        <v>5.0810767477801146E-2</v>
      </c>
      <c r="M610" s="36">
        <f t="shared" si="104"/>
        <v>3.7413120674525686E-2</v>
      </c>
      <c r="N610" s="36">
        <f t="shared" si="104"/>
        <v>1.2825613434497103E-2</v>
      </c>
      <c r="O610" s="9">
        <f>RATE(M$324-I$324,,-I610,M610)</f>
        <v>0.42121211280265469</v>
      </c>
      <c r="P610" s="230" t="s">
        <v>230</v>
      </c>
    </row>
    <row r="611" spans="2:16">
      <c r="B611" s="36" t="e">
        <f t="shared" ref="B611:N611" si="105">((B509*(1-B540))/(B433+B408))</f>
        <v>#DIV/0!</v>
      </c>
      <c r="C611" s="36" t="e">
        <f t="shared" si="105"/>
        <v>#DIV/0!</v>
      </c>
      <c r="D611" s="36" t="e">
        <f t="shared" si="105"/>
        <v>#DIV/0!</v>
      </c>
      <c r="E611" s="36" t="e">
        <f t="shared" si="105"/>
        <v>#DIV/0!</v>
      </c>
      <c r="F611" s="36" t="e">
        <f t="shared" si="105"/>
        <v>#DIV/0!</v>
      </c>
      <c r="G611" s="36" t="e">
        <f t="shared" si="105"/>
        <v>#DIV/0!</v>
      </c>
      <c r="H611" s="36" t="e">
        <f t="shared" si="105"/>
        <v>#DIV/0!</v>
      </c>
      <c r="I611" s="36">
        <f t="shared" si="105"/>
        <v>3.0476841588118551E-2</v>
      </c>
      <c r="J611" s="36">
        <f t="shared" si="105"/>
        <v>0.10875879266107741</v>
      </c>
      <c r="K611" s="36">
        <f t="shared" si="105"/>
        <v>0.15012605198629911</v>
      </c>
      <c r="L611" s="36">
        <f t="shared" si="105"/>
        <v>0.12510109568291666</v>
      </c>
      <c r="M611" s="36">
        <f t="shared" si="105"/>
        <v>9.8719186147003618E-2</v>
      </c>
      <c r="N611" s="36">
        <f t="shared" si="105"/>
        <v>2.2900416297639406E-2</v>
      </c>
      <c r="O611" s="9">
        <f>RATE(M$324-I$324,,-I611,M611)</f>
        <v>0.34155320813890305</v>
      </c>
      <c r="P611" s="230" t="s">
        <v>231</v>
      </c>
    </row>
    <row r="612" spans="2:16">
      <c r="B612" s="36" t="e">
        <f t="shared" ref="B612:N612" si="106">B546/B433</f>
        <v>#VALUE!</v>
      </c>
      <c r="C612" s="36" t="e">
        <f t="shared" si="106"/>
        <v>#VALUE!</v>
      </c>
      <c r="D612" s="36" t="e">
        <f t="shared" si="106"/>
        <v>#VALUE!</v>
      </c>
      <c r="E612" s="36" t="e">
        <f t="shared" si="106"/>
        <v>#VALUE!</v>
      </c>
      <c r="F612" s="36" t="e">
        <f t="shared" si="106"/>
        <v>#VALUE!</v>
      </c>
      <c r="G612" s="36" t="e">
        <f t="shared" si="106"/>
        <v>#VALUE!</v>
      </c>
      <c r="H612" s="36" t="e">
        <f t="shared" si="106"/>
        <v>#VALUE!</v>
      </c>
      <c r="I612" s="36">
        <f t="shared" si="106"/>
        <v>2.8597148656587398E-2</v>
      </c>
      <c r="J612" s="36">
        <f t="shared" si="106"/>
        <v>0.12400467887599335</v>
      </c>
      <c r="K612" s="36">
        <f t="shared" si="106"/>
        <v>0.16512063895580234</v>
      </c>
      <c r="L612" s="36">
        <f t="shared" si="106"/>
        <v>0.13676854686299081</v>
      </c>
      <c r="M612" s="36">
        <f t="shared" si="106"/>
        <v>0.10579350032911396</v>
      </c>
      <c r="N612" s="36">
        <f t="shared" si="106"/>
        <v>3.7402637745734539E-2</v>
      </c>
      <c r="O612" s="9">
        <f>RATE(M$324-I$324,,-I612,M612)</f>
        <v>0.38686460181273691</v>
      </c>
      <c r="P612" s="230" t="s">
        <v>232</v>
      </c>
    </row>
    <row r="613" spans="2:16">
      <c r="B613" s="332" t="s">
        <v>233</v>
      </c>
      <c r="C613" s="333"/>
      <c r="D613" s="333"/>
      <c r="E613" s="333"/>
      <c r="F613" s="333"/>
      <c r="G613" s="333"/>
      <c r="H613" s="333"/>
      <c r="I613" s="333"/>
      <c r="J613" s="333"/>
      <c r="K613" s="333"/>
      <c r="L613" s="333"/>
      <c r="M613" s="333"/>
      <c r="N613" s="334"/>
      <c r="O613" s="34"/>
      <c r="P613" s="230"/>
    </row>
    <row r="614" spans="2:16">
      <c r="B614" s="17" t="e">
        <f t="shared" ref="B614:N614" si="107">B408/B433</f>
        <v>#VALUE!</v>
      </c>
      <c r="C614" s="33" t="e">
        <f t="shared" si="107"/>
        <v>#VALUE!</v>
      </c>
      <c r="D614" s="33" t="e">
        <f t="shared" si="107"/>
        <v>#VALUE!</v>
      </c>
      <c r="E614" s="33" t="e">
        <f t="shared" si="107"/>
        <v>#VALUE!</v>
      </c>
      <c r="F614" s="33" t="e">
        <f t="shared" si="107"/>
        <v>#VALUE!</v>
      </c>
      <c r="G614" s="33" t="e">
        <f t="shared" si="107"/>
        <v>#VALUE!</v>
      </c>
      <c r="H614" s="33" t="e">
        <f t="shared" si="107"/>
        <v>#VALUE!</v>
      </c>
      <c r="I614" s="33">
        <f t="shared" si="107"/>
        <v>0.9457242760269734</v>
      </c>
      <c r="J614" s="33">
        <f t="shared" si="107"/>
        <v>0.804576299351216</v>
      </c>
      <c r="K614" s="33">
        <f t="shared" si="107"/>
        <v>0.6467552093566612</v>
      </c>
      <c r="L614" s="33">
        <f t="shared" si="107"/>
        <v>0.62123730455108328</v>
      </c>
      <c r="M614" s="33">
        <f t="shared" si="107"/>
        <v>0.75001772566857172</v>
      </c>
      <c r="N614" s="33">
        <f t="shared" si="107"/>
        <v>0.93858356042070701</v>
      </c>
      <c r="O614" s="9">
        <f>RATE(M$324-I$324,,-I614,M614)</f>
        <v>-5.631566134995989E-2</v>
      </c>
      <c r="P614" s="230" t="s">
        <v>234</v>
      </c>
    </row>
    <row r="615" spans="2:16">
      <c r="B615" s="17" t="e">
        <f t="shared" ref="B615:N615" si="108">B408/B546</f>
        <v>#VALUE!</v>
      </c>
      <c r="C615" s="33" t="e">
        <f t="shared" si="108"/>
        <v>#VALUE!</v>
      </c>
      <c r="D615" s="33" t="e">
        <f t="shared" si="108"/>
        <v>#VALUE!</v>
      </c>
      <c r="E615" s="33" t="e">
        <f t="shared" si="108"/>
        <v>#VALUE!</v>
      </c>
      <c r="F615" s="33" t="e">
        <f t="shared" si="108"/>
        <v>#VALUE!</v>
      </c>
      <c r="G615" s="33" t="e">
        <f t="shared" si="108"/>
        <v>#VALUE!</v>
      </c>
      <c r="H615" s="33" t="e">
        <f t="shared" si="108"/>
        <v>#VALUE!</v>
      </c>
      <c r="I615" s="33">
        <f t="shared" si="108"/>
        <v>33.070579426775275</v>
      </c>
      <c r="J615" s="33">
        <f t="shared" si="108"/>
        <v>6.4882737219601614</v>
      </c>
      <c r="K615" s="33">
        <f t="shared" si="108"/>
        <v>3.916864744750518</v>
      </c>
      <c r="L615" s="33">
        <f t="shared" si="108"/>
        <v>4.5422527240375938</v>
      </c>
      <c r="M615" s="33">
        <f t="shared" si="108"/>
        <v>7.0894499504727113</v>
      </c>
      <c r="N615" s="33">
        <f t="shared" si="108"/>
        <v>25.094047291564209</v>
      </c>
      <c r="O615" s="9">
        <f>RATE(M$324-I$324,,-I615,M615)</f>
        <v>-0.31955553742117704</v>
      </c>
      <c r="P615" s="230" t="s">
        <v>235</v>
      </c>
    </row>
    <row r="616" spans="2:16">
      <c r="B616" s="332" t="s">
        <v>236</v>
      </c>
      <c r="C616" s="333"/>
      <c r="D616" s="333"/>
      <c r="E616" s="333"/>
      <c r="F616" s="333"/>
      <c r="G616" s="333"/>
      <c r="H616" s="333"/>
      <c r="I616" s="333"/>
      <c r="J616" s="333"/>
      <c r="K616" s="333"/>
      <c r="L616" s="333"/>
      <c r="M616" s="333"/>
      <c r="N616" s="334"/>
      <c r="O616" s="34"/>
      <c r="P616" s="230"/>
    </row>
    <row r="617" spans="2:16" ht="19.5">
      <c r="B617" s="10"/>
      <c r="C617" s="10"/>
      <c r="D617" s="231"/>
      <c r="E617" s="10"/>
      <c r="F617" s="231"/>
      <c r="G617" s="10"/>
      <c r="H617" s="231"/>
      <c r="I617" s="366">
        <v>28562996</v>
      </c>
      <c r="J617" s="366">
        <v>28562996</v>
      </c>
      <c r="K617" s="366">
        <v>28562996</v>
      </c>
      <c r="L617" s="366">
        <v>28562996</v>
      </c>
      <c r="M617" s="366">
        <v>28562996</v>
      </c>
      <c r="N617" s="366">
        <v>28562996</v>
      </c>
      <c r="O617" s="37"/>
      <c r="P617" s="232" t="s">
        <v>237</v>
      </c>
    </row>
    <row r="618" spans="2:16">
      <c r="B618" s="17" t="e">
        <f t="shared" ref="B618:N618" si="109">B433/B617</f>
        <v>#VALUE!</v>
      </c>
      <c r="C618" s="17" t="e">
        <f t="shared" si="109"/>
        <v>#VALUE!</v>
      </c>
      <c r="D618" s="17" t="e">
        <f t="shared" si="109"/>
        <v>#VALUE!</v>
      </c>
      <c r="E618" s="17" t="e">
        <f t="shared" si="109"/>
        <v>#VALUE!</v>
      </c>
      <c r="F618" s="17" t="e">
        <f t="shared" si="109"/>
        <v>#VALUE!</v>
      </c>
      <c r="G618" s="17" t="e">
        <f t="shared" si="109"/>
        <v>#VALUE!</v>
      </c>
      <c r="H618" s="17" t="e">
        <f t="shared" si="109"/>
        <v>#VALUE!</v>
      </c>
      <c r="I618" s="17">
        <f t="shared" si="109"/>
        <v>24.407349468172036</v>
      </c>
      <c r="J618" s="17">
        <f t="shared" si="109"/>
        <v>26.711051221307457</v>
      </c>
      <c r="K618" s="17">
        <f t="shared" si="109"/>
        <v>28.661970583197924</v>
      </c>
      <c r="L618" s="17">
        <f t="shared" si="109"/>
        <v>30.63697612214769</v>
      </c>
      <c r="M618" s="17">
        <f t="shared" si="109"/>
        <v>30.760222403035034</v>
      </c>
      <c r="N618" s="17">
        <f t="shared" si="109"/>
        <v>30.725942918663016</v>
      </c>
      <c r="O618" s="9">
        <f>RATE(M$324-I$324,,-I618,M618)</f>
        <v>5.9539648640179681E-2</v>
      </c>
      <c r="P618" s="232" t="s">
        <v>238</v>
      </c>
    </row>
    <row r="619" spans="2:16">
      <c r="B619" s="17" t="e">
        <f t="shared" ref="B619:N619" si="110">B546/B617</f>
        <v>#DIV/0!</v>
      </c>
      <c r="C619" s="17" t="e">
        <f t="shared" si="110"/>
        <v>#DIV/0!</v>
      </c>
      <c r="D619" s="17" t="e">
        <f t="shared" si="110"/>
        <v>#DIV/0!</v>
      </c>
      <c r="E619" s="17" t="e">
        <f t="shared" si="110"/>
        <v>#DIV/0!</v>
      </c>
      <c r="F619" s="17" t="e">
        <f t="shared" si="110"/>
        <v>#DIV/0!</v>
      </c>
      <c r="G619" s="17" t="e">
        <f t="shared" si="110"/>
        <v>#DIV/0!</v>
      </c>
      <c r="H619" s="17" t="e">
        <f t="shared" si="110"/>
        <v>#DIV/0!</v>
      </c>
      <c r="I619" s="17">
        <f t="shared" si="110"/>
        <v>0.69798060105459514</v>
      </c>
      <c r="J619" s="17">
        <f t="shared" si="110"/>
        <v>3.3122953291384416</v>
      </c>
      <c r="K619" s="17">
        <f t="shared" si="110"/>
        <v>4.7326828964300516</v>
      </c>
      <c r="L619" s="17">
        <f t="shared" si="110"/>
        <v>4.1901747045022866</v>
      </c>
      <c r="M619" s="17">
        <f t="shared" si="110"/>
        <v>3.2542315989191053</v>
      </c>
      <c r="N619" s="17">
        <f t="shared" si="110"/>
        <v>1.1492313123828701</v>
      </c>
      <c r="O619" s="9">
        <f>RATE(M$324-I$324,,-I619,M619)</f>
        <v>0.46943803291961439</v>
      </c>
      <c r="P619" s="230" t="s">
        <v>239</v>
      </c>
    </row>
    <row r="620" spans="2:16">
      <c r="B620" s="233"/>
      <c r="C620" s="233" t="e">
        <f t="shared" ref="C620:M620" si="111">+C619/B619-1</f>
        <v>#DIV/0!</v>
      </c>
      <c r="D620" s="234" t="e">
        <f t="shared" si="111"/>
        <v>#DIV/0!</v>
      </c>
      <c r="E620" s="233" t="e">
        <f t="shared" si="111"/>
        <v>#DIV/0!</v>
      </c>
      <c r="F620" s="234" t="e">
        <f t="shared" si="111"/>
        <v>#DIV/0!</v>
      </c>
      <c r="G620" s="233" t="e">
        <f t="shared" si="111"/>
        <v>#DIV/0!</v>
      </c>
      <c r="H620" s="234" t="e">
        <f t="shared" si="111"/>
        <v>#DIV/0!</v>
      </c>
      <c r="I620" s="233" t="e">
        <f t="shared" si="111"/>
        <v>#DIV/0!</v>
      </c>
      <c r="J620" s="234">
        <f t="shared" si="111"/>
        <v>3.7455406699467257</v>
      </c>
      <c r="K620" s="233">
        <f t="shared" si="111"/>
        <v>0.42882274258469155</v>
      </c>
      <c r="L620" s="234">
        <f t="shared" si="111"/>
        <v>-0.11463015879153637</v>
      </c>
      <c r="M620" s="233">
        <f t="shared" si="111"/>
        <v>-0.22336612947844947</v>
      </c>
      <c r="N620" s="235">
        <f>+N619/M619-1</f>
        <v>-0.64685017723858751</v>
      </c>
      <c r="O620" s="42"/>
      <c r="P620" s="236" t="s">
        <v>240</v>
      </c>
    </row>
    <row r="621" spans="2:16">
      <c r="B621" s="17"/>
      <c r="C621" s="17"/>
      <c r="D621" s="17"/>
      <c r="E621" s="17"/>
      <c r="F621" s="17"/>
      <c r="G621" s="17"/>
      <c r="H621" s="17"/>
      <c r="I621" s="17">
        <v>0</v>
      </c>
      <c r="J621" s="17">
        <v>1</v>
      </c>
      <c r="K621" s="17">
        <v>1.8</v>
      </c>
      <c r="L621" s="17">
        <v>4.0999999999999996</v>
      </c>
      <c r="M621" s="17">
        <v>2.1</v>
      </c>
      <c r="N621" s="17">
        <v>1.28</v>
      </c>
      <c r="O621" s="9">
        <f>RATE(N$324-J$324,,-J621,N621)</f>
        <v>6.365917938899783E-2</v>
      </c>
      <c r="P621" s="232" t="s">
        <v>241</v>
      </c>
    </row>
    <row r="622" spans="2:16">
      <c r="B622" s="233" t="e">
        <f t="shared" ref="B622:L622" si="112">+B621/B631</f>
        <v>#DIV/0!</v>
      </c>
      <c r="C622" s="233" t="e">
        <f t="shared" si="112"/>
        <v>#DIV/0!</v>
      </c>
      <c r="D622" s="234" t="e">
        <f t="shared" si="112"/>
        <v>#DIV/0!</v>
      </c>
      <c r="E622" s="233" t="e">
        <f t="shared" si="112"/>
        <v>#DIV/0!</v>
      </c>
      <c r="F622" s="234" t="e">
        <f t="shared" si="112"/>
        <v>#DIV/0!</v>
      </c>
      <c r="G622" s="233" t="e">
        <f t="shared" si="112"/>
        <v>#DIV/0!</v>
      </c>
      <c r="H622" s="234" t="e">
        <f t="shared" si="112"/>
        <v>#DIV/0!</v>
      </c>
      <c r="I622" s="233">
        <f t="shared" si="112"/>
        <v>0</v>
      </c>
      <c r="J622" s="234">
        <f t="shared" si="112"/>
        <v>3.3681374200067359E-2</v>
      </c>
      <c r="K622" s="233">
        <f t="shared" si="112"/>
        <v>4.4865403788634101E-2</v>
      </c>
      <c r="L622" s="234">
        <f t="shared" si="112"/>
        <v>7.8649530021101088E-2</v>
      </c>
      <c r="M622" s="233">
        <f>+M621/M631</f>
        <v>4.514187446259673E-2</v>
      </c>
      <c r="N622" s="235">
        <f>+N621/N631</f>
        <v>2.9767441860465118E-2</v>
      </c>
      <c r="O622" s="9">
        <f>RATE(M$324-J$324,,-J622,M622)</f>
        <v>0.10254568885443706</v>
      </c>
      <c r="P622" s="236" t="s">
        <v>242</v>
      </c>
    </row>
    <row r="623" spans="2:16">
      <c r="B623" s="237" t="e">
        <f t="shared" ref="B623:M623" si="113">+B621/B619</f>
        <v>#DIV/0!</v>
      </c>
      <c r="C623" s="237" t="e">
        <f t="shared" si="113"/>
        <v>#DIV/0!</v>
      </c>
      <c r="D623" s="238" t="e">
        <f t="shared" si="113"/>
        <v>#DIV/0!</v>
      </c>
      <c r="E623" s="237" t="e">
        <f t="shared" si="113"/>
        <v>#DIV/0!</v>
      </c>
      <c r="F623" s="238" t="e">
        <f t="shared" si="113"/>
        <v>#DIV/0!</v>
      </c>
      <c r="G623" s="237" t="e">
        <f t="shared" si="113"/>
        <v>#DIV/0!</v>
      </c>
      <c r="H623" s="238" t="e">
        <f t="shared" si="113"/>
        <v>#DIV/0!</v>
      </c>
      <c r="I623" s="237">
        <f t="shared" si="113"/>
        <v>0</v>
      </c>
      <c r="J623" s="238">
        <f t="shared" si="113"/>
        <v>0.30190544641443828</v>
      </c>
      <c r="K623" s="237">
        <f t="shared" si="113"/>
        <v>0.38033395420550414</v>
      </c>
      <c r="L623" s="238">
        <f t="shared" si="113"/>
        <v>0.97847948812124819</v>
      </c>
      <c r="M623" s="237">
        <f t="shared" si="113"/>
        <v>0.64531362816878679</v>
      </c>
      <c r="N623" s="239">
        <f>+N621/N619</f>
        <v>1.1137879608814243</v>
      </c>
      <c r="O623" s="34"/>
      <c r="P623" s="240" t="s">
        <v>243</v>
      </c>
    </row>
    <row r="624" spans="2:16">
      <c r="B624" s="21">
        <f t="shared" ref="B624:L624" si="114">+B631*B617</f>
        <v>0</v>
      </c>
      <c r="C624" s="21">
        <f t="shared" si="114"/>
        <v>0</v>
      </c>
      <c r="D624" s="21">
        <f t="shared" si="114"/>
        <v>0</v>
      </c>
      <c r="E624" s="21">
        <f t="shared" si="114"/>
        <v>0</v>
      </c>
      <c r="F624" s="21">
        <f t="shared" si="114"/>
        <v>0</v>
      </c>
      <c r="G624" s="21">
        <f t="shared" si="114"/>
        <v>0</v>
      </c>
      <c r="H624" s="21">
        <f t="shared" si="114"/>
        <v>0</v>
      </c>
      <c r="I624" s="21">
        <f t="shared" si="114"/>
        <v>859746179.60000002</v>
      </c>
      <c r="J624" s="21">
        <f t="shared" si="114"/>
        <v>848035351.24000001</v>
      </c>
      <c r="K624" s="21">
        <f t="shared" si="114"/>
        <v>1145947399.52</v>
      </c>
      <c r="L624" s="21">
        <f t="shared" si="114"/>
        <v>1488988981.48</v>
      </c>
      <c r="M624" s="21">
        <f>+M631*M617</f>
        <v>1328750573.9200001</v>
      </c>
      <c r="N624" s="21">
        <f>+N631*N617</f>
        <v>1228208828</v>
      </c>
      <c r="O624" s="9">
        <f>RATE(M$324-I$324,,-I624,M624)</f>
        <v>0.11498314585631991</v>
      </c>
      <c r="P624" s="230" t="s">
        <v>244</v>
      </c>
    </row>
    <row r="625" spans="1:17">
      <c r="B625" s="48" t="e">
        <f t="shared" ref="B625:M625" si="115">+B631/B$618</f>
        <v>#VALUE!</v>
      </c>
      <c r="C625" s="48" t="e">
        <f t="shared" si="115"/>
        <v>#VALUE!</v>
      </c>
      <c r="D625" s="49" t="e">
        <f t="shared" si="115"/>
        <v>#VALUE!</v>
      </c>
      <c r="E625" s="48" t="e">
        <f t="shared" si="115"/>
        <v>#VALUE!</v>
      </c>
      <c r="F625" s="49" t="e">
        <f t="shared" si="115"/>
        <v>#VALUE!</v>
      </c>
      <c r="G625" s="48" t="e">
        <f t="shared" si="115"/>
        <v>#VALUE!</v>
      </c>
      <c r="H625" s="49" t="e">
        <f t="shared" si="115"/>
        <v>#VALUE!</v>
      </c>
      <c r="I625" s="48">
        <f t="shared" si="115"/>
        <v>1.2332350974550252</v>
      </c>
      <c r="J625" s="49">
        <f t="shared" si="115"/>
        <v>1.1115249547466792</v>
      </c>
      <c r="K625" s="48">
        <f t="shared" si="115"/>
        <v>1.3997641887023267</v>
      </c>
      <c r="L625" s="49">
        <f t="shared" si="115"/>
        <v>1.7015386829353192</v>
      </c>
      <c r="M625" s="48">
        <f t="shared" si="115"/>
        <v>1.5123427714687132</v>
      </c>
      <c r="N625" s="50">
        <f>+N631/N$618</f>
        <v>1.3994688499496526</v>
      </c>
      <c r="O625" s="51">
        <f>(SUM(I625:N625)-MAX(I625:N625)-MIN(I625:N625))/(COUNTA(I625:N625)-2)</f>
        <v>1.3862027268939292</v>
      </c>
      <c r="P625" s="52" t="s">
        <v>245</v>
      </c>
    </row>
    <row r="626" spans="1:17">
      <c r="B626" s="48" t="e">
        <f t="shared" ref="B626:M626" si="116">+B631/B$619</f>
        <v>#DIV/0!</v>
      </c>
      <c r="C626" s="48" t="e">
        <f t="shared" si="116"/>
        <v>#DIV/0!</v>
      </c>
      <c r="D626" s="49" t="e">
        <f t="shared" si="116"/>
        <v>#DIV/0!</v>
      </c>
      <c r="E626" s="48" t="e">
        <f t="shared" si="116"/>
        <v>#DIV/0!</v>
      </c>
      <c r="F626" s="49" t="e">
        <f t="shared" si="116"/>
        <v>#DIV/0!</v>
      </c>
      <c r="G626" s="48" t="e">
        <f t="shared" si="116"/>
        <v>#DIV/0!</v>
      </c>
      <c r="H626" s="49" t="e">
        <f t="shared" si="116"/>
        <v>#DIV/0!</v>
      </c>
      <c r="I626" s="48">
        <f t="shared" si="116"/>
        <v>43.124407690587979</v>
      </c>
      <c r="J626" s="49">
        <f t="shared" si="116"/>
        <v>8.9635727040446724</v>
      </c>
      <c r="K626" s="48">
        <f t="shared" si="116"/>
        <v>8.477221245958237</v>
      </c>
      <c r="L626" s="49">
        <f t="shared" si="116"/>
        <v>12.441008711161141</v>
      </c>
      <c r="M626" s="48">
        <f t="shared" si="116"/>
        <v>14.295233324958078</v>
      </c>
      <c r="N626" s="50">
        <f>+N631/N$619</f>
        <v>37.416314310860344</v>
      </c>
      <c r="O626" s="51">
        <f>(SUM(I626:N626)-MAX(I626:N626)-MIN(I626:N626))/(COUNTA(I626:N626)-2)</f>
        <v>18.279032262756058</v>
      </c>
      <c r="P626" s="52" t="s">
        <v>246</v>
      </c>
    </row>
    <row r="627" spans="1:17">
      <c r="B627" s="48" t="e">
        <f t="shared" ref="B627:N627" si="117">+(B624+B408-B330-B336)/B517</f>
        <v>#VALUE!</v>
      </c>
      <c r="C627" s="48" t="e">
        <f t="shared" si="117"/>
        <v>#VALUE!</v>
      </c>
      <c r="D627" s="49" t="e">
        <f t="shared" si="117"/>
        <v>#VALUE!</v>
      </c>
      <c r="E627" s="48" t="e">
        <f t="shared" si="117"/>
        <v>#VALUE!</v>
      </c>
      <c r="F627" s="49" t="e">
        <f t="shared" si="117"/>
        <v>#VALUE!</v>
      </c>
      <c r="G627" s="48" t="e">
        <f t="shared" si="117"/>
        <v>#VALUE!</v>
      </c>
      <c r="H627" s="49" t="e">
        <f t="shared" si="117"/>
        <v>#VALUE!</v>
      </c>
      <c r="I627" s="48">
        <f t="shared" si="117"/>
        <v>5.1015971628550805</v>
      </c>
      <c r="J627" s="49">
        <f t="shared" si="117"/>
        <v>3.4371643037344244</v>
      </c>
      <c r="K627" s="48">
        <f t="shared" si="117"/>
        <v>3.6367340352429851</v>
      </c>
      <c r="L627" s="49">
        <f t="shared" si="117"/>
        <v>4.4177643086188345</v>
      </c>
      <c r="M627" s="48">
        <f t="shared" si="117"/>
        <v>5.1193027489957181</v>
      </c>
      <c r="N627" s="50">
        <f t="shared" si="117"/>
        <v>7.581038022059654</v>
      </c>
      <c r="O627" s="51">
        <f>(SUM(I627:N627)-MAX(I627:N627)-MIN(I627:N627))/(COUNTA(I627:N627)-2)</f>
        <v>4.568849563928155</v>
      </c>
      <c r="P627" s="52" t="s">
        <v>247</v>
      </c>
    </row>
    <row r="628" spans="1:17">
      <c r="B628" s="48" t="e">
        <f t="shared" ref="B628:N628" si="118">B624/B441</f>
        <v>#DIV/0!</v>
      </c>
      <c r="C628" s="48" t="e">
        <f t="shared" si="118"/>
        <v>#DIV/0!</v>
      </c>
      <c r="D628" s="49" t="e">
        <f t="shared" si="118"/>
        <v>#DIV/0!</v>
      </c>
      <c r="E628" s="48" t="e">
        <f t="shared" si="118"/>
        <v>#DIV/0!</v>
      </c>
      <c r="F628" s="49" t="e">
        <f t="shared" si="118"/>
        <v>#DIV/0!</v>
      </c>
      <c r="G628" s="48" t="e">
        <f t="shared" si="118"/>
        <v>#DIV/0!</v>
      </c>
      <c r="H628" s="49" t="e">
        <f t="shared" si="118"/>
        <v>#DIV/0!</v>
      </c>
      <c r="I628" s="48">
        <f t="shared" si="118"/>
        <v>0.42416560892855448</v>
      </c>
      <c r="J628" s="49">
        <f t="shared" si="118"/>
        <v>0.49321114562856722</v>
      </c>
      <c r="K628" s="48">
        <f t="shared" si="118"/>
        <v>0.57420189820074319</v>
      </c>
      <c r="L628" s="49">
        <f t="shared" si="118"/>
        <v>0.63736739868614556</v>
      </c>
      <c r="M628" s="48">
        <f t="shared" si="118"/>
        <v>0.59860675997961466</v>
      </c>
      <c r="N628" s="50">
        <f t="shared" si="118"/>
        <v>0.76223734607703564</v>
      </c>
      <c r="O628" s="51">
        <f>(SUM(I628:N628)-MAX(I628:N628)-MIN(I628:N628))/(COUNTA(I628:N628)-2)</f>
        <v>0.57584680062376759</v>
      </c>
      <c r="P628" s="52" t="s">
        <v>248</v>
      </c>
    </row>
    <row r="629" spans="1:17" s="20" customFormat="1" ht="14.25">
      <c r="A629" s="241"/>
      <c r="B629" s="53"/>
      <c r="C629" s="53"/>
      <c r="D629" s="54"/>
      <c r="E629" s="53"/>
      <c r="F629" s="54"/>
      <c r="G629" s="53"/>
      <c r="H629" s="54"/>
      <c r="I629" s="53">
        <v>38.200000000000003</v>
      </c>
      <c r="J629" s="54">
        <v>37.700000000000003</v>
      </c>
      <c r="K629" s="53">
        <v>45.2</v>
      </c>
      <c r="L629" s="54">
        <v>59.5</v>
      </c>
      <c r="M629" s="53">
        <v>50.25</v>
      </c>
      <c r="N629" s="55">
        <v>47.75</v>
      </c>
      <c r="O629" s="42"/>
      <c r="P629" s="56" t="s">
        <v>249</v>
      </c>
    </row>
    <row r="630" spans="1:17" s="117" customFormat="1" ht="14.25">
      <c r="A630" s="242"/>
      <c r="B630" s="57"/>
      <c r="C630" s="57"/>
      <c r="D630" s="58"/>
      <c r="E630" s="57"/>
      <c r="F630" s="58"/>
      <c r="G630" s="57"/>
      <c r="H630" s="58"/>
      <c r="I630" s="57">
        <v>20.6</v>
      </c>
      <c r="J630" s="58">
        <v>19.7</v>
      </c>
      <c r="K630" s="57">
        <v>36.5</v>
      </c>
      <c r="L630" s="58">
        <v>44</v>
      </c>
      <c r="M630" s="57">
        <v>40.75</v>
      </c>
      <c r="N630" s="59">
        <v>23.2</v>
      </c>
      <c r="O630" s="60"/>
      <c r="P630" s="61" t="s">
        <v>250</v>
      </c>
    </row>
    <row r="631" spans="1:17" s="3" customFormat="1" ht="14.25">
      <c r="A631" s="243"/>
      <c r="B631" s="62"/>
      <c r="C631" s="62"/>
      <c r="D631" s="63"/>
      <c r="E631" s="62"/>
      <c r="F631" s="63"/>
      <c r="G631" s="62"/>
      <c r="H631" s="63"/>
      <c r="I631" s="62">
        <v>30.1</v>
      </c>
      <c r="J631" s="63">
        <v>29.69</v>
      </c>
      <c r="K631" s="62">
        <v>40.119999999999997</v>
      </c>
      <c r="L631" s="63">
        <v>52.13</v>
      </c>
      <c r="M631" s="62">
        <v>46.52</v>
      </c>
      <c r="N631" s="64">
        <f>VLOOKUP(Q631,Price!1:1048576,5,FALSE)</f>
        <v>43</v>
      </c>
      <c r="O631" s="42"/>
      <c r="P631" s="52" t="s">
        <v>251</v>
      </c>
      <c r="Q631" s="3" t="s">
        <v>1266</v>
      </c>
    </row>
    <row r="632" spans="1:17">
      <c r="B632" s="362" t="s">
        <v>253</v>
      </c>
      <c r="C632" s="363"/>
      <c r="D632" s="363"/>
      <c r="E632" s="363"/>
      <c r="F632" s="363"/>
      <c r="G632" s="363"/>
      <c r="H632" s="363"/>
      <c r="I632" s="363"/>
      <c r="J632" s="363"/>
      <c r="K632" s="363"/>
      <c r="L632" s="363"/>
      <c r="M632" s="363"/>
      <c r="N632" s="364"/>
      <c r="O632" s="65"/>
      <c r="P632" s="66"/>
    </row>
    <row r="633" spans="1:17">
      <c r="B633" s="67"/>
      <c r="C633" s="68" t="e">
        <f t="shared" ref="C633:N633" si="119">365/(C441/((C342+B342)/2))</f>
        <v>#VALUE!</v>
      </c>
      <c r="D633" s="68" t="e">
        <f t="shared" si="119"/>
        <v>#VALUE!</v>
      </c>
      <c r="E633" s="68" t="e">
        <f t="shared" si="119"/>
        <v>#VALUE!</v>
      </c>
      <c r="F633" s="68" t="e">
        <f t="shared" si="119"/>
        <v>#VALUE!</v>
      </c>
      <c r="G633" s="68" t="e">
        <f t="shared" si="119"/>
        <v>#VALUE!</v>
      </c>
      <c r="H633" s="68" t="e">
        <f t="shared" si="119"/>
        <v>#VALUE!</v>
      </c>
      <c r="I633" s="68" t="e">
        <f t="shared" si="119"/>
        <v>#VALUE!</v>
      </c>
      <c r="J633" s="68">
        <f t="shared" si="119"/>
        <v>30.268115567152083</v>
      </c>
      <c r="K633" s="68">
        <f t="shared" si="119"/>
        <v>29.089512517674244</v>
      </c>
      <c r="L633" s="68">
        <f t="shared" si="119"/>
        <v>27.304512713844844</v>
      </c>
      <c r="M633" s="68">
        <f t="shared" si="119"/>
        <v>28.138376968212285</v>
      </c>
      <c r="N633" s="69">
        <f t="shared" si="119"/>
        <v>31.271596613446036</v>
      </c>
      <c r="O633" s="65"/>
      <c r="P633" s="66" t="s">
        <v>254</v>
      </c>
    </row>
    <row r="634" spans="1:17">
      <c r="B634" s="67"/>
      <c r="C634" s="68" t="e">
        <f t="shared" ref="C634:N634" si="120">365/(C461/((C348+B348)/2))</f>
        <v>#VALUE!</v>
      </c>
      <c r="D634" s="68" t="e">
        <f t="shared" si="120"/>
        <v>#VALUE!</v>
      </c>
      <c r="E634" s="68" t="e">
        <f t="shared" si="120"/>
        <v>#VALUE!</v>
      </c>
      <c r="F634" s="68" t="e">
        <f t="shared" si="120"/>
        <v>#VALUE!</v>
      </c>
      <c r="G634" s="68" t="e">
        <f t="shared" si="120"/>
        <v>#VALUE!</v>
      </c>
      <c r="H634" s="68" t="e">
        <f t="shared" si="120"/>
        <v>#VALUE!</v>
      </c>
      <c r="I634" s="68" t="e">
        <f t="shared" si="120"/>
        <v>#VALUE!</v>
      </c>
      <c r="J634" s="68">
        <f t="shared" si="120"/>
        <v>24.832366657921842</v>
      </c>
      <c r="K634" s="68">
        <f t="shared" si="120"/>
        <v>25.595874467585475</v>
      </c>
      <c r="L634" s="68">
        <f t="shared" si="120"/>
        <v>24.853488506606666</v>
      </c>
      <c r="M634" s="68">
        <f t="shared" si="120"/>
        <v>28.535204137347307</v>
      </c>
      <c r="N634" s="69">
        <f t="shared" si="120"/>
        <v>30.676323057366101</v>
      </c>
      <c r="O634" s="65"/>
      <c r="P634" s="66" t="s">
        <v>255</v>
      </c>
    </row>
    <row r="635" spans="1:17">
      <c r="B635" s="67"/>
      <c r="C635" s="68" t="e">
        <f t="shared" ref="C635:N635" si="121">365/(C461/((C384+B384)/2))</f>
        <v>#VALUE!</v>
      </c>
      <c r="D635" s="68" t="e">
        <f t="shared" si="121"/>
        <v>#VALUE!</v>
      </c>
      <c r="E635" s="68" t="e">
        <f t="shared" si="121"/>
        <v>#VALUE!</v>
      </c>
      <c r="F635" s="68" t="e">
        <f t="shared" si="121"/>
        <v>#VALUE!</v>
      </c>
      <c r="G635" s="68" t="e">
        <f t="shared" si="121"/>
        <v>#VALUE!</v>
      </c>
      <c r="H635" s="68" t="e">
        <f t="shared" si="121"/>
        <v>#VALUE!</v>
      </c>
      <c r="I635" s="68" t="e">
        <f t="shared" si="121"/>
        <v>#VALUE!</v>
      </c>
      <c r="J635" s="68">
        <f t="shared" si="121"/>
        <v>38.135867024769944</v>
      </c>
      <c r="K635" s="68">
        <f t="shared" si="121"/>
        <v>34.287295693365536</v>
      </c>
      <c r="L635" s="68">
        <f t="shared" si="121"/>
        <v>28.869428326012788</v>
      </c>
      <c r="M635" s="68">
        <f t="shared" si="121"/>
        <v>29.685585732413706</v>
      </c>
      <c r="N635" s="69">
        <f t="shared" si="121"/>
        <v>32.070086043650612</v>
      </c>
      <c r="O635" s="65"/>
      <c r="P635" s="66" t="s">
        <v>256</v>
      </c>
    </row>
    <row r="636" spans="1:17">
      <c r="B636" s="70"/>
      <c r="C636" s="71" t="e">
        <f t="shared" ref="C636:M636" si="122">C634+C633-C635</f>
        <v>#VALUE!</v>
      </c>
      <c r="D636" s="71" t="e">
        <f t="shared" si="122"/>
        <v>#VALUE!</v>
      </c>
      <c r="E636" s="71" t="e">
        <f t="shared" si="122"/>
        <v>#VALUE!</v>
      </c>
      <c r="F636" s="71" t="e">
        <f t="shared" si="122"/>
        <v>#VALUE!</v>
      </c>
      <c r="G636" s="71" t="e">
        <f t="shared" si="122"/>
        <v>#VALUE!</v>
      </c>
      <c r="H636" s="71" t="e">
        <f t="shared" si="122"/>
        <v>#VALUE!</v>
      </c>
      <c r="I636" s="71" t="e">
        <f t="shared" si="122"/>
        <v>#VALUE!</v>
      </c>
      <c r="J636" s="71">
        <f t="shared" si="122"/>
        <v>16.964615200303982</v>
      </c>
      <c r="K636" s="71">
        <f t="shared" si="122"/>
        <v>20.398091291894183</v>
      </c>
      <c r="L636" s="71">
        <f t="shared" si="122"/>
        <v>23.288572894438722</v>
      </c>
      <c r="M636" s="71">
        <f t="shared" si="122"/>
        <v>26.987995373145885</v>
      </c>
      <c r="N636" s="72">
        <f>N634+N633-N635</f>
        <v>29.877833627161529</v>
      </c>
      <c r="O636" s="65"/>
      <c r="P636" s="66" t="s">
        <v>257</v>
      </c>
    </row>
    <row r="637" spans="1:17">
      <c r="B637" s="335" t="s">
        <v>258</v>
      </c>
      <c r="C637" s="336"/>
      <c r="D637" s="336"/>
      <c r="E637" s="336"/>
      <c r="F637" s="336"/>
      <c r="G637" s="336"/>
      <c r="H637" s="336"/>
      <c r="I637" s="336"/>
      <c r="J637" s="336"/>
      <c r="K637" s="336"/>
      <c r="L637" s="336"/>
      <c r="M637" s="336"/>
      <c r="N637" s="337"/>
      <c r="O637" s="34"/>
      <c r="P637" s="230"/>
    </row>
    <row r="638" spans="1:17">
      <c r="B638" s="244"/>
      <c r="C638" s="245" t="e">
        <f t="shared" ref="C638:I638" si="123">+C626/C620/100</f>
        <v>#DIV/0!</v>
      </c>
      <c r="D638" s="244" t="e">
        <f t="shared" si="123"/>
        <v>#DIV/0!</v>
      </c>
      <c r="E638" s="245" t="e">
        <f t="shared" si="123"/>
        <v>#DIV/0!</v>
      </c>
      <c r="F638" s="244" t="e">
        <f t="shared" si="123"/>
        <v>#DIV/0!</v>
      </c>
      <c r="G638" s="245" t="e">
        <f t="shared" si="123"/>
        <v>#DIV/0!</v>
      </c>
      <c r="H638" s="244" t="e">
        <f t="shared" si="123"/>
        <v>#DIV/0!</v>
      </c>
      <c r="I638" s="245" t="e">
        <f t="shared" si="123"/>
        <v>#DIV/0!</v>
      </c>
      <c r="J638" s="244">
        <f>+J626/J620/100</f>
        <v>2.393131858363232E-2</v>
      </c>
      <c r="K638" s="245">
        <f>+K626/K620/100</f>
        <v>0.19768590618264617</v>
      </c>
      <c r="L638" s="244">
        <f>+L626/L620/100</f>
        <v>-1.0853172360849692</v>
      </c>
      <c r="M638" s="245">
        <f>+M626/M620/100</f>
        <v>-0.63999109257687581</v>
      </c>
      <c r="N638" s="246">
        <f>+N626/N620/100</f>
        <v>-0.57843864974407389</v>
      </c>
      <c r="O638" s="34"/>
      <c r="P638" s="230" t="s">
        <v>259</v>
      </c>
    </row>
    <row r="639" spans="1:17">
      <c r="B639" s="247"/>
      <c r="D639" s="247"/>
      <c r="F639" s="247"/>
      <c r="H639" s="247"/>
      <c r="I639" s="248"/>
      <c r="J639" s="249"/>
      <c r="K639" s="248"/>
      <c r="L639" s="249"/>
      <c r="M639" s="248"/>
      <c r="N639" s="250">
        <v>63.5</v>
      </c>
      <c r="O639" s="37"/>
      <c r="P639" s="232" t="s">
        <v>260</v>
      </c>
    </row>
    <row r="640" spans="1:17">
      <c r="B640" s="79" t="e">
        <f t="shared" ref="B640:M643" si="124">($O625-B625)/$O625</f>
        <v>#VALUE!</v>
      </c>
      <c r="C640" s="80" t="e">
        <f t="shared" si="124"/>
        <v>#VALUE!</v>
      </c>
      <c r="D640" s="79" t="e">
        <f t="shared" si="124"/>
        <v>#VALUE!</v>
      </c>
      <c r="E640" s="80" t="e">
        <f t="shared" si="124"/>
        <v>#VALUE!</v>
      </c>
      <c r="F640" s="79" t="e">
        <f t="shared" si="124"/>
        <v>#VALUE!</v>
      </c>
      <c r="G640" s="80" t="e">
        <f t="shared" si="124"/>
        <v>#VALUE!</v>
      </c>
      <c r="H640" s="79" t="e">
        <f t="shared" si="124"/>
        <v>#VALUE!</v>
      </c>
      <c r="I640" s="80">
        <f t="shared" si="124"/>
        <v>0.11035011436001084</v>
      </c>
      <c r="J640" s="79">
        <f t="shared" si="124"/>
        <v>0.19815122767989479</v>
      </c>
      <c r="K640" s="80">
        <f t="shared" si="124"/>
        <v>-9.7831735180500517E-3</v>
      </c>
      <c r="L640" s="79">
        <f t="shared" si="124"/>
        <v>-0.22748184657518652</v>
      </c>
      <c r="M640" s="80">
        <f t="shared" si="124"/>
        <v>-9.0996823283868863E-2</v>
      </c>
      <c r="N640" s="81">
        <f>($O625-N625)/$O625</f>
        <v>-9.5701175580925682E-3</v>
      </c>
      <c r="O640" s="42"/>
      <c r="P640" s="82" t="s">
        <v>261</v>
      </c>
    </row>
    <row r="641" spans="1:16">
      <c r="B641" s="79" t="e">
        <f t="shared" si="124"/>
        <v>#DIV/0!</v>
      </c>
      <c r="C641" s="80" t="e">
        <f t="shared" si="124"/>
        <v>#DIV/0!</v>
      </c>
      <c r="D641" s="79" t="e">
        <f t="shared" si="124"/>
        <v>#DIV/0!</v>
      </c>
      <c r="E641" s="80" t="e">
        <f t="shared" si="124"/>
        <v>#DIV/0!</v>
      </c>
      <c r="F641" s="79" t="e">
        <f t="shared" si="124"/>
        <v>#DIV/0!</v>
      </c>
      <c r="G641" s="80" t="e">
        <f t="shared" si="124"/>
        <v>#DIV/0!</v>
      </c>
      <c r="H641" s="79" t="e">
        <f t="shared" si="124"/>
        <v>#DIV/0!</v>
      </c>
      <c r="I641" s="80">
        <f t="shared" si="124"/>
        <v>-1.359228162119662</v>
      </c>
      <c r="J641" s="79">
        <f t="shared" si="124"/>
        <v>0.50962542353469364</v>
      </c>
      <c r="K641" s="80">
        <f t="shared" si="124"/>
        <v>0.5362324917369522</v>
      </c>
      <c r="L641" s="79">
        <f t="shared" si="124"/>
        <v>0.31938362314125468</v>
      </c>
      <c r="M641" s="80">
        <f t="shared" si="124"/>
        <v>0.21794364606024907</v>
      </c>
      <c r="N641" s="81">
        <f>($O626-N626)/$O626</f>
        <v>-1.0469526927361976</v>
      </c>
      <c r="O641" s="42"/>
      <c r="P641" s="82" t="s">
        <v>262</v>
      </c>
    </row>
    <row r="642" spans="1:16">
      <c r="B642" s="79" t="e">
        <f t="shared" si="124"/>
        <v>#VALUE!</v>
      </c>
      <c r="C642" s="80" t="e">
        <f t="shared" si="124"/>
        <v>#VALUE!</v>
      </c>
      <c r="D642" s="79" t="e">
        <f t="shared" si="124"/>
        <v>#VALUE!</v>
      </c>
      <c r="E642" s="80" t="e">
        <f t="shared" si="124"/>
        <v>#VALUE!</v>
      </c>
      <c r="F642" s="79" t="e">
        <f t="shared" si="124"/>
        <v>#VALUE!</v>
      </c>
      <c r="G642" s="80" t="e">
        <f t="shared" si="124"/>
        <v>#VALUE!</v>
      </c>
      <c r="H642" s="79" t="e">
        <f t="shared" si="124"/>
        <v>#VALUE!</v>
      </c>
      <c r="I642" s="80">
        <f t="shared" si="124"/>
        <v>-0.11660432051277382</v>
      </c>
      <c r="J642" s="79">
        <f t="shared" si="124"/>
        <v>0.24769589025836578</v>
      </c>
      <c r="K642" s="80">
        <f t="shared" si="124"/>
        <v>0.20401536878000551</v>
      </c>
      <c r="L642" s="79">
        <f t="shared" si="124"/>
        <v>3.306855548542554E-2</v>
      </c>
      <c r="M642" s="80">
        <f t="shared" si="124"/>
        <v>-0.12047960375265684</v>
      </c>
      <c r="N642" s="81">
        <f>($O627-N627)/$O627</f>
        <v>-0.65928816783840716</v>
      </c>
      <c r="O642" s="42"/>
      <c r="P642" s="82" t="s">
        <v>263</v>
      </c>
    </row>
    <row r="643" spans="1:16">
      <c r="B643" s="79" t="e">
        <f t="shared" si="124"/>
        <v>#DIV/0!</v>
      </c>
      <c r="C643" s="80" t="e">
        <f t="shared" si="124"/>
        <v>#DIV/0!</v>
      </c>
      <c r="D643" s="79" t="e">
        <f t="shared" si="124"/>
        <v>#DIV/0!</v>
      </c>
      <c r="E643" s="80" t="e">
        <f t="shared" si="124"/>
        <v>#DIV/0!</v>
      </c>
      <c r="F643" s="79" t="e">
        <f t="shared" si="124"/>
        <v>#DIV/0!</v>
      </c>
      <c r="G643" s="80" t="e">
        <f t="shared" si="124"/>
        <v>#DIV/0!</v>
      </c>
      <c r="H643" s="79" t="e">
        <f t="shared" si="124"/>
        <v>#DIV/0!</v>
      </c>
      <c r="I643" s="80">
        <f t="shared" si="124"/>
        <v>0.26340546049905861</v>
      </c>
      <c r="J643" s="79">
        <f t="shared" si="124"/>
        <v>0.14350284642666755</v>
      </c>
      <c r="K643" s="80">
        <f t="shared" si="124"/>
        <v>2.8564931180352295E-3</v>
      </c>
      <c r="L643" s="79">
        <f t="shared" si="124"/>
        <v>-0.10683500888732517</v>
      </c>
      <c r="M643" s="80">
        <f t="shared" si="124"/>
        <v>-3.95243306573781E-2</v>
      </c>
      <c r="N643" s="81">
        <f>($O628-N628)/$O628</f>
        <v>-0.32368078671508893</v>
      </c>
      <c r="O643" s="42"/>
      <c r="P643" s="82" t="s">
        <v>264</v>
      </c>
    </row>
    <row r="644" spans="1:16">
      <c r="B644" s="247"/>
      <c r="D644" s="247"/>
      <c r="F644" s="247"/>
      <c r="H644" s="247"/>
      <c r="I644" s="238"/>
      <c r="J644" s="237"/>
      <c r="K644" s="238"/>
      <c r="L644" s="237"/>
      <c r="M644" s="238"/>
      <c r="N644" s="239">
        <f>N639/N631-1</f>
        <v>0.47674418604651159</v>
      </c>
      <c r="O644" s="34"/>
      <c r="P644" s="240" t="s">
        <v>265</v>
      </c>
    </row>
    <row r="645" spans="1:16">
      <c r="B645" s="251" t="e">
        <f t="shared" ref="B645:M645" si="125">AVERAGE(B640:B644)</f>
        <v>#VALUE!</v>
      </c>
      <c r="C645" s="252" t="e">
        <f t="shared" si="125"/>
        <v>#VALUE!</v>
      </c>
      <c r="D645" s="251" t="e">
        <f t="shared" si="125"/>
        <v>#VALUE!</v>
      </c>
      <c r="E645" s="252" t="e">
        <f t="shared" si="125"/>
        <v>#VALUE!</v>
      </c>
      <c r="F645" s="251" t="e">
        <f t="shared" si="125"/>
        <v>#VALUE!</v>
      </c>
      <c r="G645" s="252" t="e">
        <f t="shared" si="125"/>
        <v>#VALUE!</v>
      </c>
      <c r="H645" s="251" t="e">
        <f t="shared" si="125"/>
        <v>#VALUE!</v>
      </c>
      <c r="I645" s="252">
        <f t="shared" si="125"/>
        <v>-0.27551922694334163</v>
      </c>
      <c r="J645" s="85">
        <f t="shared" si="125"/>
        <v>0.27474384697490545</v>
      </c>
      <c r="K645" s="86">
        <f t="shared" si="125"/>
        <v>0.18333029502923573</v>
      </c>
      <c r="L645" s="85">
        <f t="shared" si="125"/>
        <v>4.5338307910421302E-3</v>
      </c>
      <c r="M645" s="86">
        <f t="shared" si="125"/>
        <v>-8.2642779084136867E-3</v>
      </c>
      <c r="N645" s="87">
        <f>AVERAGE(N640:N644)</f>
        <v>-0.31254951576025497</v>
      </c>
      <c r="O645" s="42"/>
      <c r="P645" s="82" t="s">
        <v>266</v>
      </c>
    </row>
    <row r="646" spans="1:16">
      <c r="B646" s="338" t="s">
        <v>267</v>
      </c>
      <c r="C646" s="339"/>
      <c r="D646" s="339"/>
      <c r="E646" s="339"/>
      <c r="F646" s="339"/>
      <c r="G646" s="339"/>
      <c r="H646" s="339"/>
      <c r="I646" s="339"/>
      <c r="J646" s="339"/>
      <c r="K646" s="339"/>
      <c r="L646" s="339"/>
      <c r="M646" s="339"/>
      <c r="N646" s="340"/>
      <c r="O646" s="34"/>
      <c r="P646" s="230"/>
    </row>
    <row r="647" spans="1:16" s="3" customFormat="1" ht="14.25">
      <c r="B647" s="88"/>
      <c r="C647" s="89"/>
      <c r="D647" s="89"/>
      <c r="E647" s="89"/>
      <c r="F647" s="89"/>
      <c r="G647" s="89"/>
      <c r="H647" s="89"/>
      <c r="I647" s="89"/>
      <c r="J647" s="89">
        <f>+I$621+I647</f>
        <v>0</v>
      </c>
      <c r="K647" s="89">
        <f>+J$621+J647</f>
        <v>1</v>
      </c>
      <c r="L647" s="89">
        <f>+K$621+K647</f>
        <v>2.8</v>
      </c>
      <c r="M647" s="89">
        <f>+L$621+L647</f>
        <v>6.8999999999999995</v>
      </c>
      <c r="N647" s="90">
        <f>+M$621+M647</f>
        <v>9</v>
      </c>
      <c r="O647" s="42"/>
      <c r="P647" s="52" t="s">
        <v>268</v>
      </c>
    </row>
    <row r="648" spans="1:16" s="3" customFormat="1" ht="14.25">
      <c r="B648" s="91"/>
      <c r="C648" s="92"/>
      <c r="D648" s="92"/>
      <c r="E648" s="92"/>
      <c r="F648" s="92"/>
      <c r="G648" s="92"/>
      <c r="H648" s="92"/>
      <c r="I648" s="92">
        <f t="shared" ref="I648:N648" si="126">+I$631+I647</f>
        <v>30.1</v>
      </c>
      <c r="J648" s="92">
        <f t="shared" si="126"/>
        <v>29.69</v>
      </c>
      <c r="K648" s="92">
        <f t="shared" si="126"/>
        <v>41.12</v>
      </c>
      <c r="L648" s="92">
        <f t="shared" si="126"/>
        <v>54.93</v>
      </c>
      <c r="M648" s="92">
        <f t="shared" si="126"/>
        <v>53.42</v>
      </c>
      <c r="N648" s="93">
        <f t="shared" si="126"/>
        <v>52</v>
      </c>
      <c r="O648" s="42"/>
      <c r="P648" s="52" t="s">
        <v>269</v>
      </c>
    </row>
    <row r="649" spans="1:16" s="3" customFormat="1" ht="14.25">
      <c r="B649" s="121"/>
      <c r="I649" s="94"/>
      <c r="J649" s="94"/>
      <c r="K649" s="94"/>
      <c r="L649" s="94"/>
      <c r="M649" s="94"/>
      <c r="N649" s="95">
        <f>+N648/I648-1</f>
        <v>0.72757475083056478</v>
      </c>
      <c r="O649" s="42"/>
      <c r="P649" s="96" t="s">
        <v>270</v>
      </c>
    </row>
    <row r="650" spans="1:16" s="103" customFormat="1" ht="14.25">
      <c r="A650" s="97"/>
      <c r="B650" s="98"/>
      <c r="C650" s="99"/>
      <c r="D650" s="99"/>
      <c r="E650" s="99"/>
      <c r="F650" s="99"/>
      <c r="G650" s="99"/>
      <c r="H650" s="99"/>
      <c r="I650" s="99"/>
      <c r="J650" s="99">
        <f>RATE(J$324-$I$324,,-$I648,J648)</f>
        <v>-1.3621262458471771E-2</v>
      </c>
      <c r="K650" s="99">
        <f>RATE(K$324-$I$324,,-$I648,K648)</f>
        <v>0.16880834905250572</v>
      </c>
      <c r="L650" s="99">
        <f>RATE(L$324-$I$324,,-$I648,L648)</f>
        <v>0.22202765553780185</v>
      </c>
      <c r="M650" s="99">
        <f>RATE(M$324-$I$324,,-$I648,M648)</f>
        <v>0.1542087092648122</v>
      </c>
      <c r="N650" s="100">
        <f>RATE(N$324-$I$324,,-$I648,N648)</f>
        <v>0.11554570796345165</v>
      </c>
      <c r="O650" s="101"/>
      <c r="P650" s="102" t="s">
        <v>271</v>
      </c>
    </row>
    <row r="651" spans="1:16" s="3" customFormat="1" ht="14.25">
      <c r="B651" s="88"/>
      <c r="C651" s="89"/>
      <c r="D651" s="89"/>
      <c r="E651" s="89"/>
      <c r="F651" s="89"/>
      <c r="G651" s="89"/>
      <c r="H651" s="89"/>
      <c r="I651" s="89"/>
      <c r="J651" s="89"/>
      <c r="K651" s="89">
        <f>+J$621+J651</f>
        <v>1</v>
      </c>
      <c r="L651" s="89">
        <f>+K$621+K651</f>
        <v>2.8</v>
      </c>
      <c r="M651" s="89">
        <f>+L$621+L651</f>
        <v>6.8999999999999995</v>
      </c>
      <c r="N651" s="90">
        <f>+M$621+M651</f>
        <v>9</v>
      </c>
      <c r="O651" s="42"/>
      <c r="P651" s="52" t="s">
        <v>268</v>
      </c>
    </row>
    <row r="652" spans="1:16" s="3" customFormat="1" ht="14.25">
      <c r="B652" s="91"/>
      <c r="C652" s="92"/>
      <c r="D652" s="92"/>
      <c r="E652" s="92"/>
      <c r="F652" s="92"/>
      <c r="G652" s="92"/>
      <c r="H652" s="92"/>
      <c r="I652" s="92"/>
      <c r="J652" s="92">
        <f>+J$631+J651</f>
        <v>29.69</v>
      </c>
      <c r="K652" s="92">
        <f>+K$631+K651</f>
        <v>41.12</v>
      </c>
      <c r="L652" s="92">
        <f>+L$631+L651</f>
        <v>54.93</v>
      </c>
      <c r="M652" s="92">
        <f>+M$631+M651</f>
        <v>53.42</v>
      </c>
      <c r="N652" s="93">
        <f>+N$631+N651</f>
        <v>52</v>
      </c>
      <c r="O652" s="42"/>
      <c r="P652" s="52" t="s">
        <v>269</v>
      </c>
    </row>
    <row r="653" spans="1:16" s="3" customFormat="1" ht="14.25">
      <c r="B653" s="121"/>
      <c r="I653" s="94"/>
      <c r="J653" s="94"/>
      <c r="K653" s="94"/>
      <c r="L653" s="94"/>
      <c r="M653" s="94"/>
      <c r="N653" s="95">
        <f>+N652/J652-1</f>
        <v>0.75143145840350289</v>
      </c>
      <c r="O653" s="42"/>
      <c r="P653" s="96" t="s">
        <v>270</v>
      </c>
    </row>
    <row r="654" spans="1:16" s="103" customFormat="1" ht="14.25">
      <c r="A654" s="97"/>
      <c r="B654" s="98"/>
      <c r="C654" s="99"/>
      <c r="D654" s="99"/>
      <c r="E654" s="99"/>
      <c r="F654" s="99"/>
      <c r="G654" s="99"/>
      <c r="H654" s="99"/>
      <c r="I654" s="99"/>
      <c r="J654" s="99"/>
      <c r="K654" s="99">
        <f>RATE(K$324-$J$324,,-$J652,K652)</f>
        <v>0.38497810710676994</v>
      </c>
      <c r="L654" s="99">
        <f>RATE(L$324-$J$324,,-$J652,L652)</f>
        <v>0.36019038550054261</v>
      </c>
      <c r="M654" s="99">
        <f>RATE(M$324-$J$324,,-$J652,M652)</f>
        <v>0.21627345574992624</v>
      </c>
      <c r="N654" s="100">
        <f>RATE(N$324-$J$324,,-$J652,N652)</f>
        <v>0.15039844634764896</v>
      </c>
      <c r="O654" s="101"/>
      <c r="P654" s="102" t="s">
        <v>271</v>
      </c>
    </row>
    <row r="655" spans="1:16" s="3" customFormat="1" ht="14.25">
      <c r="B655" s="122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>
        <f>+K$621+K655</f>
        <v>1.8</v>
      </c>
      <c r="M655" s="123">
        <f>+L$621+L655</f>
        <v>5.8999999999999995</v>
      </c>
      <c r="N655" s="124">
        <f>+M$621+M655</f>
        <v>8</v>
      </c>
      <c r="O655" s="42"/>
      <c r="P655" s="52" t="s">
        <v>268</v>
      </c>
    </row>
    <row r="656" spans="1:16" s="3" customFormat="1" ht="14.25">
      <c r="B656" s="125"/>
      <c r="C656" s="126"/>
      <c r="D656" s="126"/>
      <c r="E656" s="126"/>
      <c r="F656" s="126"/>
      <c r="G656" s="126"/>
      <c r="H656" s="126"/>
      <c r="I656" s="126"/>
      <c r="J656" s="126"/>
      <c r="K656" s="126">
        <f>+K$631+K655</f>
        <v>40.119999999999997</v>
      </c>
      <c r="L656" s="126">
        <f>+L$631+L655</f>
        <v>53.93</v>
      </c>
      <c r="M656" s="126">
        <f>+M$631+M655</f>
        <v>52.42</v>
      </c>
      <c r="N656" s="127">
        <f>+N$631+N655</f>
        <v>51</v>
      </c>
      <c r="O656" s="42"/>
      <c r="P656" s="52" t="s">
        <v>269</v>
      </c>
    </row>
    <row r="657" spans="1:29" s="3" customFormat="1" ht="14.25">
      <c r="B657" s="121"/>
      <c r="I657" s="94"/>
      <c r="J657" s="94"/>
      <c r="K657" s="94"/>
      <c r="L657" s="94"/>
      <c r="M657" s="94"/>
      <c r="N657" s="95">
        <f>+N656/K656-1</f>
        <v>0.27118644067796627</v>
      </c>
      <c r="O657" s="42"/>
      <c r="P657" s="96" t="s">
        <v>270</v>
      </c>
    </row>
    <row r="658" spans="1:29" s="103" customFormat="1" ht="14.25">
      <c r="A658" s="97"/>
      <c r="B658" s="98"/>
      <c r="C658" s="99"/>
      <c r="D658" s="99"/>
      <c r="E658" s="99"/>
      <c r="F658" s="99"/>
      <c r="G658" s="99"/>
      <c r="H658" s="99"/>
      <c r="I658" s="99"/>
      <c r="J658" s="99"/>
      <c r="K658" s="99"/>
      <c r="L658" s="99">
        <f>RATE(L$324-$K$324,,-$K656,L656)</f>
        <v>0.34421734795613174</v>
      </c>
      <c r="M658" s="99">
        <f>RATE(M$324-$K$324,,-$K656,M656)</f>
        <v>0.14305741729033083</v>
      </c>
      <c r="N658" s="100">
        <f>RATE(N$324-$K$324,,-$K656,N656)</f>
        <v>8.3269254837674125E-2</v>
      </c>
      <c r="O658" s="101"/>
      <c r="P658" s="102" t="s">
        <v>271</v>
      </c>
    </row>
    <row r="659" spans="1:29" s="3" customFormat="1" ht="14.25">
      <c r="B659" s="122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>
        <f>+L$621+L659</f>
        <v>4.0999999999999996</v>
      </c>
      <c r="N659" s="124">
        <f>+M$621+M659</f>
        <v>6.1999999999999993</v>
      </c>
      <c r="O659" s="42"/>
      <c r="P659" s="52" t="s">
        <v>268</v>
      </c>
    </row>
    <row r="660" spans="1:29" s="3" customFormat="1" ht="14.25">
      <c r="B660" s="125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>
        <f>+L$631+L659</f>
        <v>52.13</v>
      </c>
      <c r="M660" s="126">
        <f>+M$631+M659</f>
        <v>50.620000000000005</v>
      </c>
      <c r="N660" s="127">
        <f>+N$631+N659</f>
        <v>49.2</v>
      </c>
      <c r="O660" s="42"/>
      <c r="P660" s="52" t="s">
        <v>269</v>
      </c>
    </row>
    <row r="661" spans="1:29" s="3" customFormat="1" ht="14.25">
      <c r="B661" s="121"/>
      <c r="I661" s="94"/>
      <c r="J661" s="94"/>
      <c r="K661" s="94"/>
      <c r="L661" s="94"/>
      <c r="M661" s="94"/>
      <c r="N661" s="95">
        <f>+N660/L660-1</f>
        <v>-5.6205639746786829E-2</v>
      </c>
      <c r="O661" s="42"/>
      <c r="P661" s="96" t="s">
        <v>270</v>
      </c>
    </row>
    <row r="662" spans="1:29" s="103" customFormat="1" ht="14.25">
      <c r="A662" s="97"/>
      <c r="B662" s="98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>
        <f>RATE(M$324-$L$324,,-$L660,M660)</f>
        <v>-2.8966046422405481E-2</v>
      </c>
      <c r="N662" s="100">
        <f>RATE(N$324-$L$324,,-$L660,N660)</f>
        <v>-2.8509207324529467E-2</v>
      </c>
      <c r="O662" s="101"/>
      <c r="P662" s="102" t="s">
        <v>271</v>
      </c>
    </row>
    <row r="663" spans="1:29" s="3" customFormat="1" ht="14.25">
      <c r="B663" s="122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4">
        <f>+M$621+M663</f>
        <v>2.1</v>
      </c>
      <c r="O663" s="42"/>
      <c r="P663" s="52" t="s">
        <v>268</v>
      </c>
    </row>
    <row r="664" spans="1:29" s="3" customFormat="1" ht="14.25">
      <c r="B664" s="125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>
        <f>+M$631+M663</f>
        <v>46.52</v>
      </c>
      <c r="N664" s="127">
        <f>+N$631+N663</f>
        <v>45.1</v>
      </c>
      <c r="O664" s="42"/>
      <c r="P664" s="52" t="s">
        <v>269</v>
      </c>
    </row>
    <row r="665" spans="1:29" s="3" customFormat="1" ht="14.25">
      <c r="B665" s="121"/>
      <c r="I665" s="94"/>
      <c r="J665" s="94"/>
      <c r="K665" s="94"/>
      <c r="L665" s="94"/>
      <c r="M665" s="94"/>
      <c r="N665" s="95">
        <f>+N664/M664-1</f>
        <v>-3.0524505588994E-2</v>
      </c>
      <c r="O665" s="42"/>
      <c r="P665" s="96" t="s">
        <v>270</v>
      </c>
    </row>
    <row r="666" spans="1:29" s="103" customFormat="1" ht="14.25">
      <c r="A666" s="97"/>
      <c r="B666" s="98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100">
        <f>RATE(N$324-$M$324,,-$M664,N664)</f>
        <v>-3.0524505588994083E-2</v>
      </c>
      <c r="O666" s="101"/>
      <c r="P666" s="102" t="s">
        <v>271</v>
      </c>
    </row>
    <row r="670" spans="1:29">
      <c r="D670" s="165"/>
      <c r="E670" s="165"/>
      <c r="F670" s="165"/>
      <c r="G670" s="353" t="s">
        <v>1210</v>
      </c>
      <c r="H670" s="354"/>
      <c r="I670" s="354"/>
      <c r="J670" s="354"/>
      <c r="K670" s="354"/>
      <c r="L670" s="354"/>
      <c r="M670" s="354"/>
      <c r="N670" s="355"/>
      <c r="O670" s="253"/>
      <c r="P670" s="131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</row>
    <row r="671" spans="1:29">
      <c r="D671" s="165"/>
      <c r="E671" s="165"/>
      <c r="F671" s="165"/>
      <c r="G671" s="254">
        <v>17522</v>
      </c>
      <c r="H671" s="255">
        <v>19743</v>
      </c>
      <c r="I671" s="256">
        <v>21577</v>
      </c>
      <c r="J671" s="255">
        <v>24537</v>
      </c>
      <c r="K671" s="256">
        <v>25340</v>
      </c>
      <c r="L671" s="255">
        <v>28078</v>
      </c>
      <c r="M671" s="256">
        <v>30433</v>
      </c>
      <c r="N671" s="255"/>
      <c r="O671" s="130">
        <f>RATE(M$324-$G$324,,-G671,M671)</f>
        <v>9.637767003995E-2</v>
      </c>
      <c r="P671" s="167" t="s">
        <v>1211</v>
      </c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</row>
    <row r="672" spans="1:29">
      <c r="D672" s="165"/>
      <c r="E672" s="165"/>
      <c r="F672" s="165"/>
      <c r="G672" s="257">
        <v>579</v>
      </c>
      <c r="H672" s="258">
        <v>612</v>
      </c>
      <c r="I672" s="259">
        <v>638</v>
      </c>
      <c r="J672" s="258">
        <v>667</v>
      </c>
      <c r="K672" s="259">
        <v>690</v>
      </c>
      <c r="L672" s="258">
        <v>948</v>
      </c>
      <c r="M672" s="259">
        <v>1410</v>
      </c>
      <c r="N672" s="258"/>
      <c r="O672" s="130">
        <f t="shared" ref="O672:O679" si="127">RATE(M$324-$G$324,,-G672,M672)</f>
        <v>0.15990768218785276</v>
      </c>
      <c r="P672" s="165" t="s">
        <v>1212</v>
      </c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</row>
    <row r="673" spans="4:29">
      <c r="D673" s="165"/>
      <c r="E673" s="165"/>
      <c r="F673" s="165"/>
      <c r="G673" s="257">
        <v>903</v>
      </c>
      <c r="H673" s="258">
        <v>958</v>
      </c>
      <c r="I673" s="259">
        <v>983</v>
      </c>
      <c r="J673" s="258">
        <v>998</v>
      </c>
      <c r="K673" s="259">
        <v>1097</v>
      </c>
      <c r="L673" s="258">
        <v>1208</v>
      </c>
      <c r="M673" s="259">
        <v>1121</v>
      </c>
      <c r="N673" s="258"/>
      <c r="O673" s="130">
        <f t="shared" si="127"/>
        <v>3.6699710000373524E-2</v>
      </c>
      <c r="P673" s="167" t="s">
        <v>1213</v>
      </c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</row>
    <row r="674" spans="4:29">
      <c r="D674" s="165"/>
      <c r="E674" s="165"/>
      <c r="F674" s="165"/>
      <c r="G674" s="257">
        <v>19</v>
      </c>
      <c r="H674" s="258">
        <v>17</v>
      </c>
      <c r="I674" s="259">
        <v>10</v>
      </c>
      <c r="J674" s="258">
        <v>1</v>
      </c>
      <c r="K674" s="259">
        <v>1</v>
      </c>
      <c r="L674" s="258">
        <v>2762</v>
      </c>
      <c r="M674" s="259">
        <v>2904</v>
      </c>
      <c r="N674" s="258"/>
      <c r="O674" s="130">
        <f>RATE(M$324-$L$324,,-L674,M674)</f>
        <v>5.1412020275162902E-2</v>
      </c>
      <c r="P674" s="167" t="s">
        <v>1214</v>
      </c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</row>
    <row r="675" spans="4:29">
      <c r="D675" s="165"/>
      <c r="E675" s="165"/>
      <c r="F675" s="165"/>
      <c r="G675" s="257">
        <v>8</v>
      </c>
      <c r="H675" s="258">
        <v>3</v>
      </c>
      <c r="I675" s="259">
        <v>7</v>
      </c>
      <c r="J675" s="258">
        <v>42</v>
      </c>
      <c r="K675" s="259">
        <v>27</v>
      </c>
      <c r="L675" s="258">
        <v>37</v>
      </c>
      <c r="M675" s="259">
        <v>0</v>
      </c>
      <c r="N675" s="258"/>
      <c r="O675" s="130">
        <f t="shared" si="127"/>
        <v>-0.9999993377532328</v>
      </c>
      <c r="P675" s="167" t="s">
        <v>1215</v>
      </c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</row>
    <row r="676" spans="4:29">
      <c r="D676" s="165"/>
      <c r="E676" s="165"/>
      <c r="F676" s="165"/>
      <c r="G676" s="257">
        <v>882</v>
      </c>
      <c r="H676" s="258">
        <v>975</v>
      </c>
      <c r="I676" s="259">
        <v>1068</v>
      </c>
      <c r="J676" s="258">
        <v>1389</v>
      </c>
      <c r="K676" s="259">
        <v>1631</v>
      </c>
      <c r="L676" s="258">
        <v>733</v>
      </c>
      <c r="M676" s="259">
        <v>851</v>
      </c>
      <c r="N676" s="258"/>
      <c r="O676" s="130">
        <f>RATE(M$324-$L$324,,-L676,M676)</f>
        <v>0.16098226466575702</v>
      </c>
      <c r="P676" s="167" t="s">
        <v>1216</v>
      </c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</row>
    <row r="677" spans="4:29">
      <c r="D677" s="165"/>
      <c r="E677" s="165"/>
      <c r="F677" s="165"/>
      <c r="G677" s="257">
        <v>0</v>
      </c>
      <c r="H677" s="258">
        <v>0</v>
      </c>
      <c r="I677" s="259">
        <v>0</v>
      </c>
      <c r="J677" s="258">
        <v>0</v>
      </c>
      <c r="K677" s="259">
        <v>0</v>
      </c>
      <c r="L677" s="258">
        <v>519</v>
      </c>
      <c r="M677" s="259">
        <v>1984</v>
      </c>
      <c r="N677" s="258"/>
      <c r="O677" s="130">
        <f>RATE(M$324-$L$324,,-L677,M677)</f>
        <v>2.8227360308285161</v>
      </c>
      <c r="P677" s="167" t="s">
        <v>1217</v>
      </c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</row>
    <row r="678" spans="4:29">
      <c r="D678" s="212"/>
      <c r="E678" s="212"/>
      <c r="F678" s="212"/>
      <c r="G678" s="257">
        <v>686</v>
      </c>
      <c r="H678" s="258">
        <v>813</v>
      </c>
      <c r="I678" s="259">
        <v>749</v>
      </c>
      <c r="J678" s="258">
        <v>853</v>
      </c>
      <c r="K678" s="259">
        <v>839</v>
      </c>
      <c r="L678" s="258">
        <v>1055</v>
      </c>
      <c r="M678" s="259">
        <v>1232</v>
      </c>
      <c r="N678" s="258"/>
      <c r="O678" s="130">
        <f t="shared" si="127"/>
        <v>0.10250634790722005</v>
      </c>
      <c r="P678" s="167" t="s">
        <v>1218</v>
      </c>
      <c r="Q678" s="212"/>
      <c r="R678" s="212"/>
      <c r="S678" s="212"/>
      <c r="T678" s="212"/>
      <c r="U678" s="212"/>
      <c r="V678" s="212"/>
      <c r="W678" s="212"/>
      <c r="X678" s="212"/>
      <c r="Y678" s="212"/>
      <c r="Z678" s="212"/>
      <c r="AA678" s="212"/>
      <c r="AB678" s="212"/>
      <c r="AC678" s="212"/>
    </row>
    <row r="679" spans="4:29">
      <c r="D679" s="212"/>
      <c r="E679" s="212"/>
      <c r="F679" s="212"/>
      <c r="G679" s="260">
        <v>1321</v>
      </c>
      <c r="H679" s="261">
        <v>1518</v>
      </c>
      <c r="I679" s="262">
        <v>1431</v>
      </c>
      <c r="J679" s="261">
        <v>1600</v>
      </c>
      <c r="K679" s="262">
        <v>2309</v>
      </c>
      <c r="L679" s="261">
        <v>1203</v>
      </c>
      <c r="M679" s="262">
        <v>1134</v>
      </c>
      <c r="N679" s="261"/>
      <c r="O679" s="130">
        <f t="shared" si="127"/>
        <v>-2.5118775767419936E-2</v>
      </c>
      <c r="P679" s="167" t="s">
        <v>1063</v>
      </c>
      <c r="Q679" s="212"/>
      <c r="R679" s="212"/>
      <c r="S679" s="212"/>
      <c r="T679" s="212"/>
      <c r="U679" s="212"/>
      <c r="V679" s="212"/>
      <c r="W679" s="212"/>
      <c r="X679" s="212"/>
      <c r="Y679" s="212"/>
      <c r="Z679" s="212"/>
      <c r="AA679" s="212"/>
      <c r="AB679" s="212"/>
      <c r="AC679" s="212"/>
    </row>
    <row r="680" spans="4:29">
      <c r="D680" s="212"/>
      <c r="E680" s="212"/>
      <c r="F680" s="212"/>
      <c r="G680" s="165"/>
      <c r="H680" s="165"/>
      <c r="I680" s="167"/>
      <c r="J680" s="167"/>
      <c r="K680" s="167"/>
      <c r="L680" s="167"/>
      <c r="M680" s="167"/>
      <c r="N680" s="167"/>
      <c r="O680" s="128"/>
      <c r="P680" s="165"/>
      <c r="Q680" s="212"/>
      <c r="R680" s="212"/>
      <c r="S680" s="212"/>
      <c r="T680" s="212"/>
      <c r="U680" s="212"/>
      <c r="V680" s="212"/>
      <c r="W680" s="212"/>
      <c r="X680" s="212"/>
      <c r="Y680" s="212"/>
      <c r="Z680" s="212"/>
      <c r="AA680" s="212"/>
      <c r="AB680" s="212"/>
      <c r="AC680" s="212"/>
    </row>
    <row r="681" spans="4:29">
      <c r="D681" s="212"/>
      <c r="E681" s="212"/>
      <c r="F681" s="212"/>
      <c r="G681" s="165"/>
      <c r="H681" s="165"/>
      <c r="I681" s="353" t="s">
        <v>1219</v>
      </c>
      <c r="J681" s="354"/>
      <c r="K681" s="354"/>
      <c r="L681" s="354"/>
      <c r="M681" s="354"/>
      <c r="N681" s="355"/>
      <c r="O681" s="128"/>
      <c r="P681" s="212"/>
      <c r="Q681" s="212"/>
      <c r="R681" s="212"/>
      <c r="S681" s="212"/>
      <c r="T681" s="212"/>
      <c r="U681" s="212"/>
      <c r="V681" s="212"/>
      <c r="W681" s="212"/>
      <c r="X681" s="212"/>
      <c r="Y681" s="212"/>
      <c r="Z681" s="212"/>
      <c r="AA681" s="212"/>
      <c r="AB681" s="212"/>
      <c r="AC681" s="212"/>
    </row>
    <row r="682" spans="4:29">
      <c r="D682" s="212"/>
      <c r="E682" s="212"/>
      <c r="F682" s="212"/>
      <c r="G682" s="165"/>
      <c r="H682" s="165"/>
      <c r="I682" s="255">
        <v>11158</v>
      </c>
      <c r="J682" s="255">
        <v>12349</v>
      </c>
      <c r="K682" s="255">
        <v>12626</v>
      </c>
      <c r="L682" s="255">
        <v>13843</v>
      </c>
      <c r="M682" s="255">
        <v>15050</v>
      </c>
      <c r="N682" s="255"/>
      <c r="O682" s="130" t="e">
        <f>RATE($H$1-$M$1,,M682,-H682)</f>
        <v>#NUM!</v>
      </c>
      <c r="P682" s="167" t="s">
        <v>1211</v>
      </c>
      <c r="Q682" s="212"/>
      <c r="R682" s="212"/>
      <c r="S682" s="212"/>
      <c r="T682" s="212"/>
      <c r="U682" s="212"/>
      <c r="V682" s="212"/>
      <c r="W682" s="212"/>
      <c r="X682" s="212"/>
      <c r="Y682" s="212"/>
      <c r="Z682" s="212"/>
      <c r="AA682" s="212"/>
      <c r="AB682" s="212"/>
      <c r="AC682" s="212"/>
    </row>
    <row r="683" spans="4:29">
      <c r="D683" s="165"/>
      <c r="E683" s="165"/>
      <c r="F683" s="165"/>
      <c r="G683" s="165"/>
      <c r="H683" s="165"/>
      <c r="I683" s="258">
        <v>280</v>
      </c>
      <c r="J683" s="258">
        <v>279</v>
      </c>
      <c r="K683" s="258">
        <v>268</v>
      </c>
      <c r="L683" s="258">
        <v>300</v>
      </c>
      <c r="M683" s="258">
        <v>431</v>
      </c>
      <c r="N683" s="258"/>
      <c r="O683" s="130" t="e">
        <f>RATE($H$1-$M$1,,M683,-H683)</f>
        <v>#NUM!</v>
      </c>
      <c r="P683" s="165" t="s">
        <v>1212</v>
      </c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</row>
    <row r="684" spans="4:29">
      <c r="D684" s="167"/>
      <c r="E684" s="167"/>
      <c r="F684" s="167"/>
      <c r="G684" s="165"/>
      <c r="H684" s="165"/>
      <c r="I684" s="258">
        <v>332</v>
      </c>
      <c r="J684" s="258">
        <v>325</v>
      </c>
      <c r="K684" s="258">
        <v>343</v>
      </c>
      <c r="L684" s="258">
        <v>423</v>
      </c>
      <c r="M684" s="258">
        <v>379</v>
      </c>
      <c r="N684" s="258"/>
      <c r="O684" s="130" t="e">
        <f>RATE($H$1-$M$1,,M684,-H684)</f>
        <v>#NUM!</v>
      </c>
      <c r="P684" s="167" t="s">
        <v>1213</v>
      </c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</row>
    <row r="685" spans="4:29">
      <c r="D685" s="165"/>
      <c r="E685" s="165"/>
      <c r="F685" s="165"/>
      <c r="G685" s="165"/>
      <c r="H685" s="165"/>
      <c r="I685" s="258">
        <v>11.5</v>
      </c>
      <c r="J685" s="258">
        <v>1.1000000000000001</v>
      </c>
      <c r="K685" s="258">
        <v>1</v>
      </c>
      <c r="L685" s="258">
        <v>1566</v>
      </c>
      <c r="M685" s="258">
        <v>1833</v>
      </c>
      <c r="N685" s="258"/>
      <c r="O685" s="130" t="e">
        <f>RATE($H$1-$M$1,,M685,-H685)</f>
        <v>#NUM!</v>
      </c>
      <c r="P685" s="167" t="s">
        <v>1214</v>
      </c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</row>
    <row r="686" spans="4:29">
      <c r="D686" s="165"/>
      <c r="E686" s="165"/>
      <c r="F686" s="165"/>
      <c r="G686" s="165"/>
      <c r="H686" s="165"/>
      <c r="I686" s="261">
        <v>852</v>
      </c>
      <c r="J686" s="261">
        <v>1086</v>
      </c>
      <c r="K686" s="261">
        <v>1281</v>
      </c>
      <c r="L686" s="261">
        <v>332</v>
      </c>
      <c r="M686" s="261">
        <v>394</v>
      </c>
      <c r="N686" s="261"/>
      <c r="O686" s="130" t="e">
        <f>RATE($H$1-$M$1,,M686,-H686)</f>
        <v>#NUM!</v>
      </c>
      <c r="P686" s="167" t="s">
        <v>1216</v>
      </c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</row>
    <row r="687" spans="4:29"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253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</row>
    <row r="688" spans="4:29">
      <c r="D688" s="212"/>
      <c r="E688" s="212"/>
      <c r="F688" s="212"/>
      <c r="G688" s="165"/>
      <c r="H688" s="165"/>
      <c r="I688" s="356" t="s">
        <v>1220</v>
      </c>
      <c r="J688" s="354"/>
      <c r="K688" s="357"/>
      <c r="L688" s="354"/>
      <c r="M688" s="357"/>
      <c r="N688" s="355"/>
      <c r="O688" s="253"/>
      <c r="P688" s="212"/>
      <c r="Q688" s="212"/>
      <c r="R688" s="212"/>
      <c r="S688" s="212"/>
      <c r="T688" s="212"/>
      <c r="U688" s="212"/>
      <c r="V688" s="212"/>
      <c r="W688" s="212"/>
      <c r="X688" s="212"/>
      <c r="Y688" s="212"/>
      <c r="Z688" s="212"/>
      <c r="AA688" s="212"/>
      <c r="AB688" s="212"/>
      <c r="AC688" s="212"/>
    </row>
    <row r="689" spans="4:29">
      <c r="D689" s="212"/>
      <c r="E689" s="212"/>
      <c r="F689" s="212"/>
      <c r="G689" s="165"/>
      <c r="H689" s="165"/>
      <c r="I689" s="174">
        <f t="shared" ref="I689:M692" si="128">+I671-I682</f>
        <v>10419</v>
      </c>
      <c r="J689" s="263">
        <f t="shared" si="128"/>
        <v>12188</v>
      </c>
      <c r="K689" s="167">
        <f t="shared" si="128"/>
        <v>12714</v>
      </c>
      <c r="L689" s="263">
        <f t="shared" si="128"/>
        <v>14235</v>
      </c>
      <c r="M689" s="167">
        <f t="shared" si="128"/>
        <v>15383</v>
      </c>
      <c r="N689" s="263"/>
      <c r="O689" s="130">
        <f>M689/M671</f>
        <v>0.50547103473203425</v>
      </c>
      <c r="P689" s="167" t="s">
        <v>1211</v>
      </c>
      <c r="Q689" s="212"/>
      <c r="R689" s="212"/>
      <c r="S689" s="212"/>
      <c r="T689" s="212"/>
      <c r="U689" s="212"/>
      <c r="V689" s="212"/>
      <c r="W689" s="212"/>
      <c r="X689" s="212"/>
      <c r="Y689" s="212"/>
      <c r="Z689" s="212"/>
      <c r="AA689" s="212"/>
      <c r="AB689" s="212"/>
      <c r="AC689" s="212"/>
    </row>
    <row r="690" spans="4:29">
      <c r="D690" s="212"/>
      <c r="E690" s="212"/>
      <c r="F690" s="212"/>
      <c r="G690" s="165"/>
      <c r="H690" s="165"/>
      <c r="I690" s="174">
        <f t="shared" si="128"/>
        <v>358</v>
      </c>
      <c r="J690" s="264">
        <f t="shared" si="128"/>
        <v>388</v>
      </c>
      <c r="K690" s="167">
        <f t="shared" si="128"/>
        <v>422</v>
      </c>
      <c r="L690" s="264">
        <f t="shared" si="128"/>
        <v>648</v>
      </c>
      <c r="M690" s="167">
        <f t="shared" si="128"/>
        <v>979</v>
      </c>
      <c r="N690" s="264"/>
      <c r="O690" s="130">
        <f>M690/M672</f>
        <v>0.69432624113475172</v>
      </c>
      <c r="P690" s="165" t="s">
        <v>1212</v>
      </c>
      <c r="Q690" s="212"/>
      <c r="R690" s="212"/>
      <c r="S690" s="212"/>
      <c r="T690" s="212"/>
      <c r="U690" s="212"/>
      <c r="V690" s="212"/>
      <c r="W690" s="212"/>
      <c r="X690" s="212"/>
      <c r="Y690" s="212"/>
      <c r="Z690" s="212"/>
      <c r="AA690" s="212"/>
      <c r="AB690" s="212"/>
      <c r="AC690" s="212"/>
    </row>
    <row r="691" spans="4:29">
      <c r="D691" s="212"/>
      <c r="E691" s="212"/>
      <c r="F691" s="212"/>
      <c r="G691" s="165"/>
      <c r="H691" s="165"/>
      <c r="I691" s="174">
        <f t="shared" si="128"/>
        <v>651</v>
      </c>
      <c r="J691" s="264">
        <f t="shared" si="128"/>
        <v>673</v>
      </c>
      <c r="K691" s="167">
        <f t="shared" si="128"/>
        <v>754</v>
      </c>
      <c r="L691" s="264">
        <f t="shared" si="128"/>
        <v>785</v>
      </c>
      <c r="M691" s="167">
        <f t="shared" si="128"/>
        <v>742</v>
      </c>
      <c r="N691" s="264"/>
      <c r="O691" s="130">
        <f>M691/M673</f>
        <v>0.66190900981266731</v>
      </c>
      <c r="P691" s="167" t="s">
        <v>1213</v>
      </c>
      <c r="Q691" s="212"/>
      <c r="R691" s="212"/>
      <c r="S691" s="212"/>
      <c r="T691" s="212"/>
      <c r="U691" s="212"/>
      <c r="V691" s="212"/>
      <c r="W691" s="212"/>
      <c r="X691" s="212"/>
      <c r="Y691" s="212"/>
      <c r="Z691" s="212"/>
      <c r="AA691" s="212"/>
      <c r="AB691" s="212"/>
      <c r="AC691" s="212"/>
    </row>
    <row r="692" spans="4:29">
      <c r="D692" s="212"/>
      <c r="E692" s="212"/>
      <c r="F692" s="212"/>
      <c r="G692" s="165"/>
      <c r="H692" s="165"/>
      <c r="I692" s="174">
        <f t="shared" si="128"/>
        <v>-1.5</v>
      </c>
      <c r="J692" s="264">
        <f t="shared" si="128"/>
        <v>-0.10000000000000009</v>
      </c>
      <c r="K692" s="167">
        <f t="shared" si="128"/>
        <v>0</v>
      </c>
      <c r="L692" s="264">
        <f t="shared" si="128"/>
        <v>1196</v>
      </c>
      <c r="M692" s="167">
        <f t="shared" si="128"/>
        <v>1071</v>
      </c>
      <c r="N692" s="264"/>
      <c r="O692" s="130">
        <f>M692/M674</f>
        <v>0.368801652892562</v>
      </c>
      <c r="P692" s="167" t="s">
        <v>1214</v>
      </c>
      <c r="Q692" s="212"/>
      <c r="R692" s="212"/>
      <c r="S692" s="212"/>
      <c r="T692" s="212"/>
      <c r="U692" s="212"/>
      <c r="V692" s="212"/>
      <c r="W692" s="212"/>
      <c r="X692" s="212"/>
      <c r="Y692" s="212"/>
      <c r="Z692" s="212"/>
      <c r="AA692" s="212"/>
      <c r="AB692" s="212"/>
      <c r="AC692" s="212"/>
    </row>
    <row r="693" spans="4:29">
      <c r="D693" s="212"/>
      <c r="E693" s="212"/>
      <c r="F693" s="212"/>
      <c r="G693" s="165"/>
      <c r="H693" s="165"/>
      <c r="I693" s="185">
        <f>+I676-I686</f>
        <v>216</v>
      </c>
      <c r="J693" s="265">
        <f>+J676-J686</f>
        <v>303</v>
      </c>
      <c r="K693" s="186">
        <f>+K676-K686</f>
        <v>350</v>
      </c>
      <c r="L693" s="265">
        <f>+L676-L686</f>
        <v>401</v>
      </c>
      <c r="M693" s="186">
        <f>+M676-M686</f>
        <v>457</v>
      </c>
      <c r="N693" s="265"/>
      <c r="O693" s="130">
        <f>M693/M676</f>
        <v>0.53701527614571087</v>
      </c>
      <c r="P693" s="167" t="s">
        <v>1216</v>
      </c>
      <c r="Q693" s="212"/>
      <c r="R693" s="212"/>
      <c r="S693" s="212"/>
      <c r="T693" s="212"/>
      <c r="U693" s="212"/>
      <c r="V693" s="212"/>
      <c r="W693" s="212"/>
      <c r="X693" s="212"/>
      <c r="Y693" s="212"/>
      <c r="Z693" s="212"/>
      <c r="AA693" s="212"/>
      <c r="AB693" s="212"/>
      <c r="AC693" s="212"/>
    </row>
    <row r="694" spans="4:29">
      <c r="D694" s="212"/>
      <c r="E694" s="212"/>
      <c r="F694" s="212"/>
      <c r="G694" s="165"/>
      <c r="H694" s="165"/>
      <c r="I694" s="167"/>
      <c r="J694" s="167"/>
      <c r="K694" s="167"/>
      <c r="L694" s="167"/>
      <c r="M694" s="167"/>
      <c r="N694" s="167"/>
      <c r="O694" s="130"/>
      <c r="P694" s="167"/>
      <c r="Q694" s="212"/>
      <c r="R694" s="212"/>
      <c r="S694" s="212"/>
      <c r="T694" s="212"/>
      <c r="U694" s="212"/>
      <c r="V694" s="212"/>
      <c r="W694" s="212"/>
      <c r="X694" s="212"/>
      <c r="Y694" s="212"/>
      <c r="Z694" s="212"/>
      <c r="AA694" s="212"/>
      <c r="AB694" s="212"/>
      <c r="AC694" s="212"/>
    </row>
    <row r="695" spans="4:29">
      <c r="D695" s="212"/>
      <c r="E695" s="212"/>
      <c r="F695" s="212"/>
      <c r="G695" s="165"/>
      <c r="H695" s="165"/>
      <c r="I695" s="356" t="s">
        <v>1220</v>
      </c>
      <c r="J695" s="357"/>
      <c r="K695" s="357"/>
      <c r="L695" s="357"/>
      <c r="M695" s="357"/>
      <c r="N695" s="358"/>
      <c r="O695" s="253"/>
      <c r="P695" s="212"/>
      <c r="Q695" s="212"/>
      <c r="R695" s="212"/>
      <c r="S695" s="212"/>
      <c r="T695" s="212"/>
      <c r="U695" s="212"/>
      <c r="V695" s="212"/>
      <c r="W695" s="212"/>
      <c r="X695" s="212"/>
      <c r="Y695" s="212"/>
      <c r="Z695" s="212"/>
      <c r="AA695" s="212"/>
      <c r="AB695" s="212"/>
      <c r="AC695" s="212"/>
    </row>
    <row r="696" spans="4:29">
      <c r="D696" s="212"/>
      <c r="E696" s="212"/>
      <c r="F696" s="212"/>
      <c r="G696" s="212"/>
      <c r="H696" s="212"/>
      <c r="I696" s="266">
        <f t="shared" ref="I696:M699" si="129">I689/I671</f>
        <v>0.48287528386708067</v>
      </c>
      <c r="J696" s="267">
        <f t="shared" si="129"/>
        <v>0.49671924033092879</v>
      </c>
      <c r="K696" s="212">
        <f t="shared" si="129"/>
        <v>0.50173638516179953</v>
      </c>
      <c r="L696" s="267">
        <f t="shared" si="129"/>
        <v>0.50698055417052501</v>
      </c>
      <c r="M696" s="267">
        <f t="shared" si="129"/>
        <v>0.50547103473203425</v>
      </c>
      <c r="N696" s="267"/>
      <c r="O696" s="268">
        <f>M696/M679</f>
        <v>4.4574165320285209E-4</v>
      </c>
      <c r="P696" s="212" t="s">
        <v>1211</v>
      </c>
      <c r="Q696" s="212"/>
      <c r="R696" s="212"/>
      <c r="S696" s="212"/>
      <c r="T696" s="212"/>
      <c r="U696" s="212"/>
      <c r="V696" s="212"/>
      <c r="W696" s="212"/>
      <c r="X696" s="212"/>
      <c r="Y696" s="212"/>
      <c r="Z696" s="212"/>
      <c r="AA696" s="212"/>
      <c r="AB696" s="212"/>
      <c r="AC696" s="212"/>
    </row>
    <row r="697" spans="4:29">
      <c r="D697" s="165"/>
      <c r="E697" s="165"/>
      <c r="F697" s="165"/>
      <c r="G697" s="212"/>
      <c r="H697" s="212"/>
      <c r="I697" s="269">
        <f t="shared" si="129"/>
        <v>0.56112852664576807</v>
      </c>
      <c r="J697" s="269">
        <f t="shared" si="129"/>
        <v>0.58170914542728636</v>
      </c>
      <c r="K697" s="269">
        <f t="shared" si="129"/>
        <v>0.61159420289855071</v>
      </c>
      <c r="L697" s="269">
        <f t="shared" si="129"/>
        <v>0.68354430379746833</v>
      </c>
      <c r="M697" s="269">
        <f t="shared" si="129"/>
        <v>0.69432624113475172</v>
      </c>
      <c r="N697" s="269"/>
      <c r="O697" s="268" t="e">
        <f>M697/M680</f>
        <v>#DIV/0!</v>
      </c>
      <c r="P697" s="212" t="s">
        <v>1212</v>
      </c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</row>
    <row r="698" spans="4:29">
      <c r="D698" s="165"/>
      <c r="E698" s="165"/>
      <c r="F698" s="165"/>
      <c r="G698" s="212"/>
      <c r="H698" s="212"/>
      <c r="I698" s="269">
        <f t="shared" si="129"/>
        <v>0.66225839267548325</v>
      </c>
      <c r="J698" s="269">
        <f t="shared" si="129"/>
        <v>0.67434869739478953</v>
      </c>
      <c r="K698" s="269">
        <f t="shared" si="129"/>
        <v>0.68732907930720144</v>
      </c>
      <c r="L698" s="269">
        <f t="shared" si="129"/>
        <v>0.64983443708609268</v>
      </c>
      <c r="M698" s="269">
        <f t="shared" si="129"/>
        <v>0.66190900981266731</v>
      </c>
      <c r="N698" s="269"/>
      <c r="O698" s="268" t="e">
        <f>M698/M681</f>
        <v>#DIV/0!</v>
      </c>
      <c r="P698" s="212" t="s">
        <v>1213</v>
      </c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</row>
    <row r="699" spans="4:29">
      <c r="D699" s="165"/>
      <c r="E699" s="165"/>
      <c r="F699" s="165"/>
      <c r="G699" s="212"/>
      <c r="H699" s="212"/>
      <c r="I699" s="269">
        <f t="shared" si="129"/>
        <v>-0.15</v>
      </c>
      <c r="J699" s="269">
        <f t="shared" si="129"/>
        <v>-0.10000000000000009</v>
      </c>
      <c r="K699" s="269">
        <f t="shared" si="129"/>
        <v>0</v>
      </c>
      <c r="L699" s="269">
        <f t="shared" si="129"/>
        <v>0.43301955104996381</v>
      </c>
      <c r="M699" s="269">
        <f t="shared" si="129"/>
        <v>0.368801652892562</v>
      </c>
      <c r="N699" s="269"/>
      <c r="O699" s="268">
        <f>M699/M682</f>
        <v>2.4505093215452626E-5</v>
      </c>
      <c r="P699" s="212" t="s">
        <v>1214</v>
      </c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</row>
    <row r="700" spans="4:29">
      <c r="D700" s="165"/>
      <c r="E700" s="165"/>
      <c r="F700" s="165"/>
      <c r="G700" s="212"/>
      <c r="H700" s="212"/>
      <c r="I700" s="269">
        <f>I693/I676</f>
        <v>0.20224719101123595</v>
      </c>
      <c r="J700" s="269">
        <f>J693/J676</f>
        <v>0.21814254859611232</v>
      </c>
      <c r="K700" s="269">
        <f>K693/K676</f>
        <v>0.21459227467811159</v>
      </c>
      <c r="L700" s="269">
        <f>L693/L676</f>
        <v>0.54706684856753074</v>
      </c>
      <c r="M700" s="269">
        <f>M693/M676</f>
        <v>0.53701527614571087</v>
      </c>
      <c r="N700" s="269"/>
      <c r="O700" s="268">
        <f>M700/M684</f>
        <v>1.4169268499886829E-3</v>
      </c>
      <c r="P700" s="212" t="s">
        <v>1216</v>
      </c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</row>
    <row r="701" spans="4:29">
      <c r="D701" s="165"/>
      <c r="E701" s="165"/>
      <c r="F701" s="165"/>
      <c r="G701" s="212"/>
      <c r="H701" s="212"/>
      <c r="I701" s="270">
        <f>SUM(I689:I693)/SUM(I671:I676)</f>
        <v>0.47945064448379526</v>
      </c>
      <c r="J701" s="270">
        <f>SUM(J689:J693)/SUM(J671:J676)</f>
        <v>0.49040674531374395</v>
      </c>
      <c r="K701" s="270">
        <f>SUM(K689:K693)/SUM(K671:K676)</f>
        <v>0.49468491627874661</v>
      </c>
      <c r="L701" s="270">
        <f>SUM(L689:L693)/SUM(L671:L676)</f>
        <v>0.51131315524492094</v>
      </c>
      <c r="M701" s="270">
        <f>SUM(M689:M693)/SUM(M671:M676)</f>
        <v>0.50742122606824802</v>
      </c>
      <c r="N701" s="271"/>
      <c r="O701" s="268"/>
      <c r="P701" s="272" t="s">
        <v>1065</v>
      </c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</row>
    <row r="702" spans="4:29">
      <c r="D702" s="165"/>
      <c r="E702" s="165"/>
      <c r="F702" s="165"/>
      <c r="G702" s="165"/>
      <c r="H702" s="165"/>
      <c r="I702" s="165"/>
      <c r="J702" s="165"/>
      <c r="K702" s="165"/>
      <c r="L702" s="212"/>
      <c r="M702" s="165"/>
      <c r="N702" s="165"/>
      <c r="O702" s="253"/>
      <c r="P702" s="273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</row>
    <row r="703" spans="4:29">
      <c r="D703" s="165"/>
      <c r="E703" s="165"/>
      <c r="F703" s="165"/>
      <c r="G703" s="165"/>
      <c r="H703" s="165"/>
      <c r="I703" s="356" t="s">
        <v>1221</v>
      </c>
      <c r="J703" s="359"/>
      <c r="K703" s="359"/>
      <c r="L703" s="360"/>
      <c r="M703" s="360"/>
      <c r="N703" s="361"/>
      <c r="O703" s="20"/>
      <c r="P703" s="131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</row>
    <row r="704" spans="4:29">
      <c r="D704" s="165"/>
      <c r="E704" s="165"/>
      <c r="F704" s="165"/>
      <c r="G704" s="212"/>
      <c r="H704" s="212"/>
      <c r="I704" s="274"/>
      <c r="J704" s="275"/>
      <c r="K704" s="275"/>
      <c r="L704" s="276">
        <v>0.2</v>
      </c>
      <c r="M704" s="276">
        <v>0.19800000000000001</v>
      </c>
      <c r="N704" s="277"/>
      <c r="O704" s="136"/>
      <c r="P704" s="272" t="s">
        <v>855</v>
      </c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</row>
    <row r="705" spans="4:29">
      <c r="D705" s="165"/>
      <c r="E705" s="165"/>
      <c r="F705" s="165"/>
      <c r="G705" s="212"/>
      <c r="H705" s="212"/>
      <c r="I705" s="274"/>
      <c r="J705" s="275"/>
      <c r="K705" s="275"/>
      <c r="L705" s="278">
        <v>0.05</v>
      </c>
      <c r="M705" s="278">
        <v>4.9000000000000002E-2</v>
      </c>
      <c r="N705" s="277"/>
      <c r="O705" s="136"/>
      <c r="P705" s="272" t="s">
        <v>1222</v>
      </c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</row>
    <row r="706" spans="4:29">
      <c r="D706" s="165"/>
      <c r="E706" s="165"/>
      <c r="F706" s="165"/>
      <c r="G706" s="212"/>
      <c r="H706" s="212"/>
      <c r="I706" s="274"/>
      <c r="J706" s="275"/>
      <c r="K706" s="275"/>
      <c r="L706" s="278">
        <v>0.04</v>
      </c>
      <c r="M706" s="278">
        <v>0.04</v>
      </c>
      <c r="N706" s="277"/>
      <c r="O706" s="136"/>
      <c r="P706" s="272" t="s">
        <v>1223</v>
      </c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</row>
    <row r="707" spans="4:29">
      <c r="D707" s="165"/>
      <c r="E707" s="165"/>
      <c r="F707" s="165"/>
      <c r="G707" s="212"/>
      <c r="H707" s="212"/>
      <c r="I707" s="274"/>
      <c r="J707" s="275"/>
      <c r="K707" s="275"/>
      <c r="L707" s="278">
        <v>0.03</v>
      </c>
      <c r="M707" s="278">
        <v>2.8000000000000001E-2</v>
      </c>
      <c r="N707" s="277"/>
      <c r="O707" s="136"/>
      <c r="P707" s="272" t="s">
        <v>500</v>
      </c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</row>
    <row r="708" spans="4:29">
      <c r="D708" s="165"/>
      <c r="E708" s="165"/>
      <c r="F708" s="165"/>
      <c r="G708" s="212"/>
      <c r="H708" s="212"/>
      <c r="I708" s="274"/>
      <c r="J708" s="275"/>
      <c r="K708" s="275"/>
      <c r="L708" s="278">
        <v>0.03</v>
      </c>
      <c r="M708" s="278">
        <v>2.9000000000000001E-2</v>
      </c>
      <c r="N708" s="277"/>
      <c r="O708" s="136"/>
      <c r="P708" s="272" t="s">
        <v>1224</v>
      </c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</row>
    <row r="709" spans="4:29">
      <c r="D709" s="165"/>
      <c r="E709" s="165"/>
      <c r="F709" s="165"/>
      <c r="G709" s="212"/>
      <c r="H709" s="212"/>
      <c r="I709" s="274"/>
      <c r="J709" s="275"/>
      <c r="K709" s="275"/>
      <c r="L709" s="278">
        <v>0.02</v>
      </c>
      <c r="M709" s="278">
        <v>1.7000000000000001E-2</v>
      </c>
      <c r="N709" s="277"/>
      <c r="O709" s="136"/>
      <c r="P709" s="272" t="s">
        <v>1225</v>
      </c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</row>
    <row r="710" spans="4:29">
      <c r="D710" s="165"/>
      <c r="E710" s="165"/>
      <c r="F710" s="165"/>
      <c r="G710" s="212"/>
      <c r="H710" s="212"/>
      <c r="I710" s="274"/>
      <c r="J710" s="275"/>
      <c r="K710" s="275"/>
      <c r="L710" s="278">
        <v>0.03</v>
      </c>
      <c r="M710" s="278">
        <v>2.9000000000000001E-2</v>
      </c>
      <c r="N710" s="277"/>
      <c r="O710" s="136"/>
      <c r="P710" s="272" t="s">
        <v>1226</v>
      </c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</row>
    <row r="711" spans="4:29">
      <c r="D711" s="165"/>
      <c r="E711" s="165"/>
      <c r="F711" s="165"/>
      <c r="G711" s="212"/>
      <c r="H711" s="212"/>
      <c r="I711" s="274"/>
      <c r="J711" s="275"/>
      <c r="K711" s="275"/>
      <c r="L711" s="278">
        <v>0.02</v>
      </c>
      <c r="M711" s="278">
        <v>1.7000000000000001E-2</v>
      </c>
      <c r="N711" s="277"/>
      <c r="O711" s="136"/>
      <c r="P711" s="272" t="s">
        <v>1227</v>
      </c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</row>
    <row r="712" spans="4:29">
      <c r="D712" s="165"/>
      <c r="E712" s="165"/>
      <c r="F712" s="165"/>
      <c r="G712" s="212"/>
      <c r="H712" s="212"/>
      <c r="I712" s="274"/>
      <c r="J712" s="275"/>
      <c r="K712" s="275"/>
      <c r="L712" s="278">
        <v>0.22</v>
      </c>
      <c r="M712" s="278">
        <v>0.22800000000000001</v>
      </c>
      <c r="N712" s="277"/>
      <c r="O712" s="136"/>
      <c r="P712" s="272" t="s">
        <v>1228</v>
      </c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</row>
    <row r="713" spans="4:29">
      <c r="D713" s="165"/>
      <c r="E713" s="165"/>
      <c r="F713" s="165"/>
      <c r="G713" s="212"/>
      <c r="H713" s="212"/>
      <c r="I713" s="279"/>
      <c r="J713" s="280"/>
      <c r="K713" s="280"/>
      <c r="L713" s="281">
        <v>0.36</v>
      </c>
      <c r="M713" s="281">
        <v>0.36399999999999999</v>
      </c>
      <c r="N713" s="282"/>
      <c r="O713" s="136"/>
      <c r="P713" s="272" t="s">
        <v>1063</v>
      </c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</row>
    <row r="714" spans="4:29">
      <c r="D714" s="165"/>
      <c r="E714" s="165"/>
      <c r="F714" s="165"/>
      <c r="G714" s="165"/>
      <c r="H714" s="165"/>
      <c r="I714" s="165"/>
      <c r="J714" s="165"/>
      <c r="K714" s="165"/>
      <c r="L714" s="165"/>
      <c r="M714" s="165"/>
      <c r="N714" s="165"/>
      <c r="O714" s="20"/>
      <c r="P714" s="131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</row>
    <row r="715" spans="4:29">
      <c r="D715" s="165"/>
      <c r="E715" s="165"/>
      <c r="F715" s="165"/>
      <c r="G715" s="167"/>
      <c r="H715" s="167"/>
      <c r="I715" s="167"/>
      <c r="J715" s="167"/>
      <c r="K715" s="167"/>
      <c r="L715" s="167">
        <v>32</v>
      </c>
      <c r="M715" s="167">
        <v>34</v>
      </c>
      <c r="N715" s="167"/>
      <c r="O715" s="128"/>
      <c r="P715" s="129" t="s">
        <v>1229</v>
      </c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</row>
    <row r="716" spans="4:29">
      <c r="D716" s="165"/>
      <c r="E716" s="165"/>
      <c r="F716" s="165"/>
      <c r="G716" s="165"/>
      <c r="H716" s="165"/>
      <c r="I716" s="165"/>
      <c r="J716" s="165"/>
      <c r="K716" s="165"/>
      <c r="L716" s="165">
        <v>14</v>
      </c>
      <c r="M716" s="165"/>
      <c r="N716" s="165"/>
      <c r="O716" s="20"/>
      <c r="P716" s="131" t="s">
        <v>1230</v>
      </c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</row>
    <row r="717" spans="4:29">
      <c r="D717" s="165"/>
      <c r="E717" s="165"/>
      <c r="F717" s="165"/>
      <c r="G717" s="165"/>
      <c r="H717" s="165"/>
      <c r="I717" s="165"/>
      <c r="J717" s="165"/>
      <c r="K717" s="165"/>
      <c r="L717" s="165">
        <v>18</v>
      </c>
      <c r="M717" s="165"/>
      <c r="N717" s="165"/>
      <c r="O717" s="20"/>
      <c r="P717" s="131" t="s">
        <v>1231</v>
      </c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</row>
    <row r="718" spans="4:29">
      <c r="D718" s="165"/>
      <c r="E718" s="165"/>
      <c r="F718" s="165"/>
      <c r="G718" s="165"/>
      <c r="H718" s="165"/>
      <c r="I718" s="165"/>
      <c r="J718" s="165"/>
      <c r="K718" s="165"/>
      <c r="L718" s="165"/>
      <c r="M718" s="165"/>
      <c r="N718" s="165"/>
      <c r="O718" s="20"/>
      <c r="P718" s="131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</row>
    <row r="719" spans="4:29">
      <c r="D719" s="165"/>
      <c r="E719" s="165"/>
      <c r="F719" s="165"/>
      <c r="G719" s="165"/>
      <c r="H719" s="165"/>
      <c r="I719" s="165"/>
      <c r="J719" s="165"/>
      <c r="K719" s="165"/>
      <c r="L719" s="165">
        <v>7</v>
      </c>
      <c r="M719" s="165">
        <v>7</v>
      </c>
      <c r="N719" s="165"/>
      <c r="O719" s="20"/>
      <c r="P719" s="131" t="s">
        <v>1212</v>
      </c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</row>
    <row r="720" spans="4:29">
      <c r="D720" s="165"/>
      <c r="E720" s="165"/>
      <c r="F720" s="165"/>
      <c r="G720" s="165"/>
      <c r="H720" s="165"/>
      <c r="I720" s="165"/>
      <c r="J720" s="165"/>
      <c r="K720" s="165"/>
      <c r="L720" s="165"/>
      <c r="M720" s="165"/>
      <c r="N720" s="165"/>
      <c r="O720" s="20"/>
      <c r="P720" s="131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</row>
    <row r="721" spans="4:29">
      <c r="D721" s="165"/>
      <c r="E721" s="165"/>
      <c r="F721" s="165"/>
      <c r="G721" s="165"/>
      <c r="H721" s="165"/>
      <c r="I721" s="165"/>
      <c r="J721" s="165"/>
      <c r="K721" s="165"/>
      <c r="L721" s="165">
        <v>2</v>
      </c>
      <c r="M721" s="165">
        <v>2</v>
      </c>
      <c r="N721" s="165"/>
      <c r="O721" s="20"/>
      <c r="P721" s="131" t="s">
        <v>1232</v>
      </c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</row>
    <row r="722" spans="4:29">
      <c r="D722" s="165"/>
      <c r="E722" s="165"/>
      <c r="F722" s="165"/>
      <c r="G722" s="165"/>
      <c r="H722" s="165"/>
      <c r="I722" s="165"/>
      <c r="J722" s="165"/>
      <c r="K722" s="165"/>
      <c r="L722" s="165">
        <f>259+302</f>
        <v>561</v>
      </c>
      <c r="M722" s="165">
        <v>561</v>
      </c>
      <c r="N722" s="165"/>
      <c r="O722" s="20"/>
      <c r="P722" s="131" t="s">
        <v>1233</v>
      </c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</row>
    <row r="723" spans="4:29"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  <c r="O723" s="20"/>
      <c r="P723" s="131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</row>
    <row r="724" spans="4:29">
      <c r="D724" s="165"/>
      <c r="E724" s="165"/>
      <c r="F724" s="165"/>
      <c r="G724" s="165"/>
      <c r="H724" s="165"/>
      <c r="I724" s="165"/>
      <c r="J724" s="165"/>
      <c r="K724" s="165"/>
      <c r="L724" s="165">
        <v>7</v>
      </c>
      <c r="M724" s="165"/>
      <c r="N724" s="165"/>
      <c r="O724" s="20"/>
      <c r="P724" s="131" t="s">
        <v>1234</v>
      </c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</row>
    <row r="725" spans="4:29"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20"/>
      <c r="P725" s="131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</row>
    <row r="726" spans="4:29"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20"/>
      <c r="P726" s="131" t="s">
        <v>1215</v>
      </c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</row>
    <row r="727" spans="4:29">
      <c r="D727" s="165"/>
      <c r="E727" s="165"/>
      <c r="F727" s="165"/>
      <c r="G727" s="165"/>
      <c r="H727" s="165"/>
      <c r="I727" s="165"/>
      <c r="J727" s="165"/>
      <c r="K727" s="165"/>
      <c r="L727" s="165">
        <v>1</v>
      </c>
      <c r="M727" s="165"/>
      <c r="N727" s="165"/>
      <c r="O727" s="20"/>
      <c r="P727" s="131" t="s">
        <v>1235</v>
      </c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</row>
    <row r="728" spans="4:29">
      <c r="D728" s="165"/>
      <c r="E728" s="165"/>
      <c r="F728" s="165"/>
      <c r="G728" s="165"/>
      <c r="H728" s="165"/>
      <c r="I728" s="165"/>
      <c r="J728" s="165"/>
      <c r="K728" s="165"/>
      <c r="L728" s="165">
        <v>1</v>
      </c>
      <c r="M728" s="165"/>
      <c r="N728" s="165"/>
      <c r="O728" s="20"/>
      <c r="P728" s="131" t="s">
        <v>1236</v>
      </c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</row>
    <row r="729" spans="4:29">
      <c r="D729" s="165"/>
      <c r="E729" s="165"/>
      <c r="F729" s="165"/>
      <c r="G729" s="165"/>
      <c r="H729" s="165"/>
      <c r="I729" s="165"/>
      <c r="J729" s="165"/>
      <c r="K729" s="165"/>
      <c r="L729" s="165">
        <v>1</v>
      </c>
      <c r="M729" s="165"/>
      <c r="N729" s="165"/>
      <c r="O729" s="20"/>
      <c r="P729" s="131" t="s">
        <v>1237</v>
      </c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</row>
  </sheetData>
  <mergeCells count="64">
    <mergeCell ref="I681:N681"/>
    <mergeCell ref="I688:N688"/>
    <mergeCell ref="I695:N695"/>
    <mergeCell ref="I703:N703"/>
    <mergeCell ref="B613:N613"/>
    <mergeCell ref="B616:N616"/>
    <mergeCell ref="B632:N632"/>
    <mergeCell ref="B637:N637"/>
    <mergeCell ref="B646:N646"/>
    <mergeCell ref="G670:N670"/>
    <mergeCell ref="B588:N588"/>
    <mergeCell ref="B593:N593"/>
    <mergeCell ref="B598:N598"/>
    <mergeCell ref="B603:N603"/>
    <mergeCell ref="B608:N608"/>
    <mergeCell ref="B609:N609"/>
    <mergeCell ref="B561:N561"/>
    <mergeCell ref="B566:N566"/>
    <mergeCell ref="B572:N572"/>
    <mergeCell ref="B577:N577"/>
    <mergeCell ref="B578:N578"/>
    <mergeCell ref="B583:N583"/>
    <mergeCell ref="B527:N527"/>
    <mergeCell ref="B534:N534"/>
    <mergeCell ref="B541:N541"/>
    <mergeCell ref="B549:N549"/>
    <mergeCell ref="B550:N550"/>
    <mergeCell ref="B556:N556"/>
    <mergeCell ref="B481:N481"/>
    <mergeCell ref="B489:N489"/>
    <mergeCell ref="B497:N497"/>
    <mergeCell ref="B504:N504"/>
    <mergeCell ref="B512:N512"/>
    <mergeCell ref="B520:N520"/>
    <mergeCell ref="B449:N449"/>
    <mergeCell ref="B455:N455"/>
    <mergeCell ref="B456:N456"/>
    <mergeCell ref="B464:N464"/>
    <mergeCell ref="B472:N472"/>
    <mergeCell ref="B473:N473"/>
    <mergeCell ref="B422:N422"/>
    <mergeCell ref="B423:N423"/>
    <mergeCell ref="B429:N429"/>
    <mergeCell ref="B435:N435"/>
    <mergeCell ref="B436:N436"/>
    <mergeCell ref="B443:N443"/>
    <mergeCell ref="B386:N386"/>
    <mergeCell ref="B392:N392"/>
    <mergeCell ref="B398:N398"/>
    <mergeCell ref="B404:N404"/>
    <mergeCell ref="B410:N410"/>
    <mergeCell ref="B416:N416"/>
    <mergeCell ref="B356:N356"/>
    <mergeCell ref="B362:N362"/>
    <mergeCell ref="B368:N368"/>
    <mergeCell ref="B374:N374"/>
    <mergeCell ref="B379:N379"/>
    <mergeCell ref="B380:N380"/>
    <mergeCell ref="B325:N325"/>
    <mergeCell ref="B326:N326"/>
    <mergeCell ref="B332:N332"/>
    <mergeCell ref="B338:N338"/>
    <mergeCell ref="B344:N344"/>
    <mergeCell ref="B350:N350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680:AC680 D687:AC687 G695:H702 D696:F702 D689:AC694 I696:AC702 D677:F679 O677:AC679 D682:H686 O682:AC686">
    <cfRule type="cellIs" dxfId="991" priority="990" operator="lessThan">
      <formula>0</formula>
    </cfRule>
  </conditionalFormatting>
  <conditionalFormatting sqref="O541">
    <cfRule type="cellIs" dxfId="990" priority="985" operator="lessThan">
      <formula>0</formula>
    </cfRule>
  </conditionalFormatting>
  <conditionalFormatting sqref="B324:N324">
    <cfRule type="cellIs" dxfId="989" priority="984" operator="lessThan">
      <formula>0</formula>
    </cfRule>
  </conditionalFormatting>
  <conditionalFormatting sqref="O472:O473">
    <cfRule type="cellIs" dxfId="988" priority="986" operator="lessThan">
      <formula>0</formula>
    </cfRule>
  </conditionalFormatting>
  <conditionalFormatting sqref="O481 P487 P497:P503">
    <cfRule type="cellIs" dxfId="987" priority="987" operator="lessThan">
      <formula>0</formula>
    </cfRule>
  </conditionalFormatting>
  <conditionalFormatting sqref="O489">
    <cfRule type="cellIs" dxfId="986" priority="988" operator="lessThan">
      <formula>0</formula>
    </cfRule>
  </conditionalFormatting>
  <conditionalFormatting sqref="O520">
    <cfRule type="cellIs" dxfId="985" priority="989" operator="lessThan">
      <formula>0</formula>
    </cfRule>
  </conditionalFormatting>
  <conditionalFormatting sqref="B324:N324">
    <cfRule type="cellIs" dxfId="984" priority="983" operator="lessThan">
      <formula>0</formula>
    </cfRule>
  </conditionalFormatting>
  <conditionalFormatting sqref="P546">
    <cfRule type="cellIs" dxfId="983" priority="968" operator="lessThan">
      <formula>0</formula>
    </cfRule>
  </conditionalFormatting>
  <conditionalFormatting sqref="P457:P460">
    <cfRule type="cellIs" dxfId="982" priority="982" operator="lessThan">
      <formula>0</formula>
    </cfRule>
  </conditionalFormatting>
  <conditionalFormatting sqref="P461">
    <cfRule type="cellIs" dxfId="981" priority="981" operator="lessThan">
      <formula>0</formula>
    </cfRule>
  </conditionalFormatting>
  <conditionalFormatting sqref="P461">
    <cfRule type="cellIs" dxfId="980" priority="980" operator="lessThan">
      <formula>0</formula>
    </cfRule>
  </conditionalFormatting>
  <conditionalFormatting sqref="B472">
    <cfRule type="cellIs" dxfId="979" priority="978" operator="lessThan">
      <formula>0</formula>
    </cfRule>
  </conditionalFormatting>
  <conditionalFormatting sqref="B489">
    <cfRule type="cellIs" dxfId="978" priority="977" operator="lessThan">
      <formula>0</formula>
    </cfRule>
  </conditionalFormatting>
  <conditionalFormatting sqref="P478">
    <cfRule type="cellIs" dxfId="977" priority="976" operator="lessThan">
      <formula>0</formula>
    </cfRule>
  </conditionalFormatting>
  <conditionalFormatting sqref="P478">
    <cfRule type="cellIs" dxfId="976" priority="975" operator="lessThan">
      <formula>0</formula>
    </cfRule>
  </conditionalFormatting>
  <conditionalFormatting sqref="P525">
    <cfRule type="cellIs" dxfId="975" priority="970" operator="lessThan">
      <formula>0</formula>
    </cfRule>
  </conditionalFormatting>
  <conditionalFormatting sqref="B481 B473">
    <cfRule type="cellIs" dxfId="974" priority="979" operator="lessThan">
      <formula>0</formula>
    </cfRule>
  </conditionalFormatting>
  <conditionalFormatting sqref="P486">
    <cfRule type="cellIs" dxfId="973" priority="973" operator="lessThan">
      <formula>0</formula>
    </cfRule>
  </conditionalFormatting>
  <conditionalFormatting sqref="P494">
    <cfRule type="cellIs" dxfId="972" priority="972" operator="lessThan">
      <formula>0</formula>
    </cfRule>
  </conditionalFormatting>
  <conditionalFormatting sqref="P494">
    <cfRule type="cellIs" dxfId="971" priority="971" operator="lessThan">
      <formula>0</formula>
    </cfRule>
  </conditionalFormatting>
  <conditionalFormatting sqref="O497">
    <cfRule type="cellIs" dxfId="970" priority="959" operator="lessThan">
      <formula>0</formula>
    </cfRule>
  </conditionalFormatting>
  <conditionalFormatting sqref="P486">
    <cfRule type="cellIs" dxfId="969" priority="974" operator="lessThan">
      <formula>0</formula>
    </cfRule>
  </conditionalFormatting>
  <conditionalFormatting sqref="P525">
    <cfRule type="cellIs" dxfId="968" priority="969" operator="lessThan">
      <formula>0</formula>
    </cfRule>
  </conditionalFormatting>
  <conditionalFormatting sqref="O542:O545">
    <cfRule type="cellIs" dxfId="967" priority="961" operator="lessThan">
      <formula>0</formula>
    </cfRule>
  </conditionalFormatting>
  <conditionalFormatting sqref="O521:O524">
    <cfRule type="cellIs" dxfId="966" priority="962" operator="lessThan">
      <formula>0</formula>
    </cfRule>
  </conditionalFormatting>
  <conditionalFormatting sqref="P342">
    <cfRule type="cellIs" dxfId="965" priority="920" operator="lessThan">
      <formula>0</formula>
    </cfRule>
  </conditionalFormatting>
  <conditionalFormatting sqref="P546">
    <cfRule type="cellIs" dxfId="964" priority="967" operator="lessThan">
      <formula>0</formula>
    </cfRule>
  </conditionalFormatting>
  <conditionalFormatting sqref="P502">
    <cfRule type="cellIs" dxfId="963" priority="958" operator="lessThan">
      <formula>0</formula>
    </cfRule>
  </conditionalFormatting>
  <conditionalFormatting sqref="J329:N330 K327:N328">
    <cfRule type="cellIs" dxfId="962" priority="947" operator="lessThan">
      <formula>0</formula>
    </cfRule>
  </conditionalFormatting>
  <conditionalFormatting sqref="O474:O477">
    <cfRule type="cellIs" dxfId="961" priority="966" operator="lessThan">
      <formula>0</formula>
    </cfRule>
  </conditionalFormatting>
  <conditionalFormatting sqref="O482:O485">
    <cfRule type="cellIs" dxfId="960" priority="965" operator="lessThan">
      <formula>0</formula>
    </cfRule>
  </conditionalFormatting>
  <conditionalFormatting sqref="O497:O501">
    <cfRule type="cellIs" dxfId="959" priority="964" operator="lessThan">
      <formula>0</formula>
    </cfRule>
  </conditionalFormatting>
  <conditionalFormatting sqref="O490:O493">
    <cfRule type="cellIs" dxfId="958" priority="963" operator="lessThan">
      <formula>0</formula>
    </cfRule>
  </conditionalFormatting>
  <conditionalFormatting sqref="P502">
    <cfRule type="cellIs" dxfId="957" priority="957" operator="lessThan">
      <formula>0</formula>
    </cfRule>
  </conditionalFormatting>
  <conditionalFormatting sqref="P330">
    <cfRule type="cellIs" dxfId="956" priority="940" operator="lessThan">
      <formula>0</formula>
    </cfRule>
  </conditionalFormatting>
  <conditionalFormatting sqref="P498:P501 B497">
    <cfRule type="cellIs" dxfId="955" priority="960" operator="lessThan">
      <formula>0</formula>
    </cfRule>
  </conditionalFormatting>
  <conditionalFormatting sqref="O513:O516">
    <cfRule type="cellIs" dxfId="954" priority="952" operator="lessThan">
      <formula>0</formula>
    </cfRule>
  </conditionalFormatting>
  <conditionalFormatting sqref="P513:P516 P518">
    <cfRule type="cellIs" dxfId="953" priority="955" operator="lessThan">
      <formula>0</formula>
    </cfRule>
  </conditionalFormatting>
  <conditionalFormatting sqref="P517">
    <cfRule type="cellIs" dxfId="952" priority="954" operator="lessThan">
      <formula>0</formula>
    </cfRule>
  </conditionalFormatting>
  <conditionalFormatting sqref="P444:P448">
    <cfRule type="cellIs" dxfId="951" priority="951" operator="lessThan">
      <formula>0</formula>
    </cfRule>
  </conditionalFormatting>
  <conditionalFormatting sqref="P517">
    <cfRule type="cellIs" dxfId="950" priority="953" operator="lessThan">
      <formula>0</formula>
    </cfRule>
  </conditionalFormatting>
  <conditionalFormatting sqref="J327">
    <cfRule type="cellIs" dxfId="949" priority="946" operator="lessThan">
      <formula>0</formula>
    </cfRule>
  </conditionalFormatting>
  <conditionalFormatting sqref="O498:O501">
    <cfRule type="cellIs" dxfId="948" priority="956" operator="lessThan">
      <formula>0</formula>
    </cfRule>
  </conditionalFormatting>
  <conditionalFormatting sqref="O325:P326 P327:P329">
    <cfRule type="cellIs" dxfId="947" priority="950" operator="lessThan">
      <formula>0</formula>
    </cfRule>
  </conditionalFormatting>
  <conditionalFormatting sqref="P372">
    <cfRule type="cellIs" dxfId="946" priority="873" operator="lessThan">
      <formula>0</formula>
    </cfRule>
  </conditionalFormatting>
  <conditionalFormatting sqref="B325">
    <cfRule type="cellIs" dxfId="945" priority="945" operator="lessThan">
      <formula>0</formula>
    </cfRule>
  </conditionalFormatting>
  <conditionalFormatting sqref="O369:O371">
    <cfRule type="cellIs" dxfId="944" priority="877" operator="lessThan">
      <formula>0</formula>
    </cfRule>
  </conditionalFormatting>
  <conditionalFormatting sqref="P373">
    <cfRule type="cellIs" dxfId="943" priority="875" operator="lessThan">
      <formula>0</formula>
    </cfRule>
  </conditionalFormatting>
  <conditionalFormatting sqref="O325:O326">
    <cfRule type="cellIs" dxfId="942" priority="949" operator="lessThan">
      <formula>0</formula>
    </cfRule>
  </conditionalFormatting>
  <conditionalFormatting sqref="O327:O330">
    <cfRule type="cellIs" dxfId="941" priority="948" operator="lessThan">
      <formula>0</formula>
    </cfRule>
  </conditionalFormatting>
  <conditionalFormatting sqref="C373:M373">
    <cfRule type="cellIs" dxfId="940" priority="872" operator="lessThan">
      <formula>0</formula>
    </cfRule>
  </conditionalFormatting>
  <conditionalFormatting sqref="P331">
    <cfRule type="cellIs" dxfId="939" priority="943" operator="lessThan">
      <formula>0</formula>
    </cfRule>
  </conditionalFormatting>
  <conditionalFormatting sqref="O374:P374 P375:P377">
    <cfRule type="cellIs" dxfId="938" priority="871" operator="lessThan">
      <formula>0</formula>
    </cfRule>
  </conditionalFormatting>
  <conditionalFormatting sqref="O375:O377">
    <cfRule type="cellIs" dxfId="937" priority="869" operator="lessThan">
      <formula>0</formula>
    </cfRule>
  </conditionalFormatting>
  <conditionalFormatting sqref="C333:J333">
    <cfRule type="cellIs" dxfId="936" priority="934" operator="lessThan">
      <formula>0</formula>
    </cfRule>
  </conditionalFormatting>
  <conditionalFormatting sqref="H361">
    <cfRule type="cellIs" dxfId="935" priority="834" operator="lessThan">
      <formula>0</formula>
    </cfRule>
  </conditionalFormatting>
  <conditionalFormatting sqref="P378">
    <cfRule type="cellIs" dxfId="934" priority="867" operator="lessThan">
      <formula>0</formula>
    </cfRule>
  </conditionalFormatting>
  <conditionalFormatting sqref="B326">
    <cfRule type="cellIs" dxfId="933" priority="944" operator="lessThan">
      <formula>0</formula>
    </cfRule>
  </conditionalFormatting>
  <conditionalFormatting sqref="J328">
    <cfRule type="cellIs" dxfId="932" priority="941" operator="lessThan">
      <formula>0</formula>
    </cfRule>
  </conditionalFormatting>
  <conditionalFormatting sqref="O331">
    <cfRule type="cellIs" dxfId="931" priority="942" operator="lessThan">
      <formula>0</formula>
    </cfRule>
  </conditionalFormatting>
  <conditionalFormatting sqref="O416">
    <cfRule type="cellIs" dxfId="930" priority="820" operator="lessThan">
      <formula>0</formula>
    </cfRule>
  </conditionalFormatting>
  <conditionalFormatting sqref="P330">
    <cfRule type="cellIs" dxfId="929" priority="939" operator="lessThan">
      <formula>0</formula>
    </cfRule>
  </conditionalFormatting>
  <conditionalFormatting sqref="O332:P332 P333:P335">
    <cfRule type="cellIs" dxfId="928" priority="938" operator="lessThan">
      <formula>0</formula>
    </cfRule>
  </conditionalFormatting>
  <conditionalFormatting sqref="O332">
    <cfRule type="cellIs" dxfId="927" priority="937" operator="lessThan">
      <formula>0</formula>
    </cfRule>
  </conditionalFormatting>
  <conditionalFormatting sqref="O333:O336">
    <cfRule type="cellIs" dxfId="926" priority="936" operator="lessThan">
      <formula>0</formula>
    </cfRule>
  </conditionalFormatting>
  <conditionalFormatting sqref="I334 K334:N334 C335:M336 K333:M333">
    <cfRule type="cellIs" dxfId="925" priority="935" operator="lessThan">
      <formula>0</formula>
    </cfRule>
  </conditionalFormatting>
  <conditionalFormatting sqref="B332">
    <cfRule type="cellIs" dxfId="924" priority="932" operator="lessThan">
      <formula>0</formula>
    </cfRule>
  </conditionalFormatting>
  <conditionalFormatting sqref="I333">
    <cfRule type="cellIs" dxfId="923" priority="933" operator="lessThan">
      <formula>0</formula>
    </cfRule>
  </conditionalFormatting>
  <conditionalFormatting sqref="P337">
    <cfRule type="cellIs" dxfId="922" priority="931" operator="lessThan">
      <formula>0</formula>
    </cfRule>
  </conditionalFormatting>
  <conditionalFormatting sqref="C334:J334">
    <cfRule type="cellIs" dxfId="921" priority="930" operator="lessThan">
      <formula>0</formula>
    </cfRule>
  </conditionalFormatting>
  <conditionalFormatting sqref="P336">
    <cfRule type="cellIs" dxfId="920" priority="929" operator="lessThan">
      <formula>0</formula>
    </cfRule>
  </conditionalFormatting>
  <conditionalFormatting sqref="P336">
    <cfRule type="cellIs" dxfId="919" priority="928" operator="lessThan">
      <formula>0</formula>
    </cfRule>
  </conditionalFormatting>
  <conditionalFormatting sqref="O338:P338 P339:P341">
    <cfRule type="cellIs" dxfId="918" priority="927" operator="lessThan">
      <formula>0</formula>
    </cfRule>
  </conditionalFormatting>
  <conditionalFormatting sqref="O338">
    <cfRule type="cellIs" dxfId="917" priority="926" operator="lessThan">
      <formula>0</formula>
    </cfRule>
  </conditionalFormatting>
  <conditionalFormatting sqref="J339">
    <cfRule type="cellIs" dxfId="916" priority="924" operator="lessThan">
      <formula>0</formula>
    </cfRule>
  </conditionalFormatting>
  <conditionalFormatting sqref="K339:N340 J341:M342">
    <cfRule type="cellIs" dxfId="915" priority="925" operator="lessThan">
      <formula>0</formula>
    </cfRule>
  </conditionalFormatting>
  <conditionalFormatting sqref="O344">
    <cfRule type="cellIs" dxfId="914" priority="917" operator="lessThan">
      <formula>0</formula>
    </cfRule>
  </conditionalFormatting>
  <conditionalFormatting sqref="P343">
    <cfRule type="cellIs" dxfId="913" priority="922" operator="lessThan">
      <formula>0</formula>
    </cfRule>
  </conditionalFormatting>
  <conditionalFormatting sqref="B338">
    <cfRule type="cellIs" dxfId="912" priority="923" operator="lessThan">
      <formula>0</formula>
    </cfRule>
  </conditionalFormatting>
  <conditionalFormatting sqref="O381:O383">
    <cfRule type="cellIs" dxfId="911" priority="855" operator="lessThan">
      <formula>0</formula>
    </cfRule>
  </conditionalFormatting>
  <conditionalFormatting sqref="J340">
    <cfRule type="cellIs" dxfId="910" priority="921" operator="lessThan">
      <formula>0</formula>
    </cfRule>
  </conditionalFormatting>
  <conditionalFormatting sqref="P342">
    <cfRule type="cellIs" dxfId="909" priority="919" operator="lessThan">
      <formula>0</formula>
    </cfRule>
  </conditionalFormatting>
  <conditionalFormatting sqref="O344:P344 P345:P347">
    <cfRule type="cellIs" dxfId="908" priority="918" operator="lessThan">
      <formula>0</formula>
    </cfRule>
  </conditionalFormatting>
  <conditionalFormatting sqref="P348">
    <cfRule type="cellIs" dxfId="907" priority="909" operator="lessThan">
      <formula>0</formula>
    </cfRule>
  </conditionalFormatting>
  <conditionalFormatting sqref="I346 K345:N346 C347:M348">
    <cfRule type="cellIs" dxfId="906" priority="916" operator="lessThan">
      <formula>0</formula>
    </cfRule>
  </conditionalFormatting>
  <conditionalFormatting sqref="I345">
    <cfRule type="cellIs" dxfId="905" priority="914" operator="lessThan">
      <formula>0</formula>
    </cfRule>
  </conditionalFormatting>
  <conditionalFormatting sqref="C345:J345">
    <cfRule type="cellIs" dxfId="904" priority="915" operator="lessThan">
      <formula>0</formula>
    </cfRule>
  </conditionalFormatting>
  <conditionalFormatting sqref="B344">
    <cfRule type="cellIs" dxfId="903" priority="913" operator="lessThan">
      <formula>0</formula>
    </cfRule>
  </conditionalFormatting>
  <conditionalFormatting sqref="P349">
    <cfRule type="cellIs" dxfId="902" priority="912" operator="lessThan">
      <formula>0</formula>
    </cfRule>
  </conditionalFormatting>
  <conditionalFormatting sqref="O387:O389">
    <cfRule type="cellIs" dxfId="901" priority="848" operator="lessThan">
      <formula>0</formula>
    </cfRule>
  </conditionalFormatting>
  <conditionalFormatting sqref="C346:J346">
    <cfRule type="cellIs" dxfId="900" priority="911" operator="lessThan">
      <formula>0</formula>
    </cfRule>
  </conditionalFormatting>
  <conditionalFormatting sqref="P348">
    <cfRule type="cellIs" dxfId="899" priority="910" operator="lessThan">
      <formula>0</formula>
    </cfRule>
  </conditionalFormatting>
  <conditionalFormatting sqref="O350:P350 P351:P353">
    <cfRule type="cellIs" dxfId="898" priority="908" operator="lessThan">
      <formula>0</formula>
    </cfRule>
  </conditionalFormatting>
  <conditionalFormatting sqref="O350">
    <cfRule type="cellIs" dxfId="897" priority="907" operator="lessThan">
      <formula>0</formula>
    </cfRule>
  </conditionalFormatting>
  <conditionalFormatting sqref="O351:O353">
    <cfRule type="cellIs" dxfId="896" priority="906" operator="lessThan">
      <formula>0</formula>
    </cfRule>
  </conditionalFormatting>
  <conditionalFormatting sqref="I352 K351:N352 C353:M354">
    <cfRule type="cellIs" dxfId="895" priority="905" operator="lessThan">
      <formula>0</formula>
    </cfRule>
  </conditionalFormatting>
  <conditionalFormatting sqref="I351">
    <cfRule type="cellIs" dxfId="894" priority="903" operator="lessThan">
      <formula>0</formula>
    </cfRule>
  </conditionalFormatting>
  <conditionalFormatting sqref="C351:J351">
    <cfRule type="cellIs" dxfId="893" priority="904" operator="lessThan">
      <formula>0</formula>
    </cfRule>
  </conditionalFormatting>
  <conditionalFormatting sqref="B350">
    <cfRule type="cellIs" dxfId="892" priority="902" operator="lessThan">
      <formula>0</formula>
    </cfRule>
  </conditionalFormatting>
  <conditionalFormatting sqref="P355">
    <cfRule type="cellIs" dxfId="891" priority="901" operator="lessThan">
      <formula>0</formula>
    </cfRule>
  </conditionalFormatting>
  <conditionalFormatting sqref="C352:J352">
    <cfRule type="cellIs" dxfId="890" priority="900" operator="lessThan">
      <formula>0</formula>
    </cfRule>
  </conditionalFormatting>
  <conditionalFormatting sqref="P354">
    <cfRule type="cellIs" dxfId="889" priority="899" operator="lessThan">
      <formula>0</formula>
    </cfRule>
  </conditionalFormatting>
  <conditionalFormatting sqref="P354">
    <cfRule type="cellIs" dxfId="888" priority="898" operator="lessThan">
      <formula>0</formula>
    </cfRule>
  </conditionalFormatting>
  <conditionalFormatting sqref="O356:P356 P357:P359">
    <cfRule type="cellIs" dxfId="887" priority="897" operator="lessThan">
      <formula>0</formula>
    </cfRule>
  </conditionalFormatting>
  <conditionalFormatting sqref="O356">
    <cfRule type="cellIs" dxfId="886" priority="896" operator="lessThan">
      <formula>0</formula>
    </cfRule>
  </conditionalFormatting>
  <conditionalFormatting sqref="O357:O359">
    <cfRule type="cellIs" dxfId="885" priority="895" operator="lessThan">
      <formula>0</formula>
    </cfRule>
  </conditionalFormatting>
  <conditionalFormatting sqref="I358 K357:N358 C359:N359 C360:M360">
    <cfRule type="cellIs" dxfId="884" priority="894" operator="lessThan">
      <formula>0</formula>
    </cfRule>
  </conditionalFormatting>
  <conditionalFormatting sqref="I357">
    <cfRule type="cellIs" dxfId="883" priority="892" operator="lessThan">
      <formula>0</formula>
    </cfRule>
  </conditionalFormatting>
  <conditionalFormatting sqref="C357:J357">
    <cfRule type="cellIs" dxfId="882" priority="893" operator="lessThan">
      <formula>0</formula>
    </cfRule>
  </conditionalFormatting>
  <conditionalFormatting sqref="B356">
    <cfRule type="cellIs" dxfId="881" priority="891" operator="lessThan">
      <formula>0</formula>
    </cfRule>
  </conditionalFormatting>
  <conditionalFormatting sqref="P361">
    <cfRule type="cellIs" dxfId="880" priority="890" operator="lessThan">
      <formula>0</formula>
    </cfRule>
  </conditionalFormatting>
  <conditionalFormatting sqref="C358:J358">
    <cfRule type="cellIs" dxfId="879" priority="889" operator="lessThan">
      <formula>0</formula>
    </cfRule>
  </conditionalFormatting>
  <conditionalFormatting sqref="P360">
    <cfRule type="cellIs" dxfId="878" priority="888" operator="lessThan">
      <formula>0</formula>
    </cfRule>
  </conditionalFormatting>
  <conditionalFormatting sqref="P360">
    <cfRule type="cellIs" dxfId="877" priority="887" operator="lessThan">
      <formula>0</formula>
    </cfRule>
  </conditionalFormatting>
  <conditionalFormatting sqref="O362:P362 P363:P365">
    <cfRule type="cellIs" dxfId="876" priority="886" operator="lessThan">
      <formula>0</formula>
    </cfRule>
  </conditionalFormatting>
  <conditionalFormatting sqref="O362">
    <cfRule type="cellIs" dxfId="875" priority="885" operator="lessThan">
      <formula>0</formula>
    </cfRule>
  </conditionalFormatting>
  <conditionalFormatting sqref="O363:O365">
    <cfRule type="cellIs" dxfId="874" priority="884" operator="lessThan">
      <formula>0</formula>
    </cfRule>
  </conditionalFormatting>
  <conditionalFormatting sqref="B362">
    <cfRule type="cellIs" dxfId="873" priority="883" operator="lessThan">
      <formula>0</formula>
    </cfRule>
  </conditionalFormatting>
  <conditionalFormatting sqref="P367">
    <cfRule type="cellIs" dxfId="872" priority="882" operator="lessThan">
      <formula>0</formula>
    </cfRule>
  </conditionalFormatting>
  <conditionalFormatting sqref="P366">
    <cfRule type="cellIs" dxfId="871" priority="881" operator="lessThan">
      <formula>0</formula>
    </cfRule>
  </conditionalFormatting>
  <conditionalFormatting sqref="P366">
    <cfRule type="cellIs" dxfId="870" priority="880" operator="lessThan">
      <formula>0</formula>
    </cfRule>
  </conditionalFormatting>
  <conditionalFormatting sqref="O368:P368 P369:P371">
    <cfRule type="cellIs" dxfId="869" priority="879" operator="lessThan">
      <formula>0</formula>
    </cfRule>
  </conditionalFormatting>
  <conditionalFormatting sqref="O368">
    <cfRule type="cellIs" dxfId="868" priority="878" operator="lessThan">
      <formula>0</formula>
    </cfRule>
  </conditionalFormatting>
  <conditionalFormatting sqref="H373">
    <cfRule type="cellIs" dxfId="867" priority="837" operator="lessThan">
      <formula>0</formula>
    </cfRule>
  </conditionalFormatting>
  <conditionalFormatting sqref="B368">
    <cfRule type="cellIs" dxfId="866" priority="876" operator="lessThan">
      <formula>0</formula>
    </cfRule>
  </conditionalFormatting>
  <conditionalFormatting sqref="H354">
    <cfRule type="cellIs" dxfId="865" priority="833" operator="lessThan">
      <formula>0</formula>
    </cfRule>
  </conditionalFormatting>
  <conditionalFormatting sqref="P372">
    <cfRule type="cellIs" dxfId="864" priority="874" operator="lessThan">
      <formula>0</formula>
    </cfRule>
  </conditionalFormatting>
  <conditionalFormatting sqref="H336">
    <cfRule type="cellIs" dxfId="863" priority="831" operator="lessThan">
      <formula>0</formula>
    </cfRule>
  </conditionalFormatting>
  <conditionalFormatting sqref="H337">
    <cfRule type="cellIs" dxfId="862" priority="830" operator="lessThan">
      <formula>0</formula>
    </cfRule>
  </conditionalFormatting>
  <conditionalFormatting sqref="O374">
    <cfRule type="cellIs" dxfId="861" priority="870" operator="lessThan">
      <formula>0</formula>
    </cfRule>
  </conditionalFormatting>
  <conditionalFormatting sqref="P414">
    <cfRule type="cellIs" dxfId="860" priority="823" operator="lessThan">
      <formula>0</formula>
    </cfRule>
  </conditionalFormatting>
  <conditionalFormatting sqref="H348">
    <cfRule type="cellIs" dxfId="859" priority="829" operator="lessThan">
      <formula>0</formula>
    </cfRule>
  </conditionalFormatting>
  <conditionalFormatting sqref="P378">
    <cfRule type="cellIs" dxfId="858" priority="868" operator="lessThan">
      <formula>0</formula>
    </cfRule>
  </conditionalFormatting>
  <conditionalFormatting sqref="O416:P416 P417:P419">
    <cfRule type="cellIs" dxfId="857" priority="821" operator="lessThan">
      <formula>0</formula>
    </cfRule>
  </conditionalFormatting>
  <conditionalFormatting sqref="C367:M367">
    <cfRule type="cellIs" dxfId="856" priority="866" operator="lessThan">
      <formula>0</formula>
    </cfRule>
  </conditionalFormatting>
  <conditionalFormatting sqref="C361:M361">
    <cfRule type="cellIs" dxfId="855" priority="865" operator="lessThan">
      <formula>0</formula>
    </cfRule>
  </conditionalFormatting>
  <conditionalFormatting sqref="C355:M355">
    <cfRule type="cellIs" dxfId="854" priority="864" operator="lessThan">
      <formula>0</formula>
    </cfRule>
  </conditionalFormatting>
  <conditionalFormatting sqref="C349:M349">
    <cfRule type="cellIs" dxfId="853" priority="863" operator="lessThan">
      <formula>0</formula>
    </cfRule>
  </conditionalFormatting>
  <conditionalFormatting sqref="J343:M343">
    <cfRule type="cellIs" dxfId="852" priority="862" operator="lessThan">
      <formula>0</formula>
    </cfRule>
  </conditionalFormatting>
  <conditionalFormatting sqref="C337:M337">
    <cfRule type="cellIs" dxfId="851" priority="861" operator="lessThan">
      <formula>0</formula>
    </cfRule>
  </conditionalFormatting>
  <conditionalFormatting sqref="J331:N331">
    <cfRule type="cellIs" dxfId="850" priority="860" operator="lessThan">
      <formula>0</formula>
    </cfRule>
  </conditionalFormatting>
  <conditionalFormatting sqref="B374">
    <cfRule type="cellIs" dxfId="849" priority="859" operator="lessThan">
      <formula>0</formula>
    </cfRule>
  </conditionalFormatting>
  <conditionalFormatting sqref="B379">
    <cfRule type="cellIs" dxfId="848" priority="858" operator="lessThan">
      <formula>0</formula>
    </cfRule>
  </conditionalFormatting>
  <conditionalFormatting sqref="P384">
    <cfRule type="cellIs" dxfId="847" priority="852" operator="lessThan">
      <formula>0</formula>
    </cfRule>
  </conditionalFormatting>
  <conditionalFormatting sqref="P385">
    <cfRule type="cellIs" dxfId="846" priority="854" operator="lessThan">
      <formula>0</formula>
    </cfRule>
  </conditionalFormatting>
  <conditionalFormatting sqref="O380:P380 P381:P383">
    <cfRule type="cellIs" dxfId="845" priority="857" operator="lessThan">
      <formula>0</formula>
    </cfRule>
  </conditionalFormatting>
  <conditionalFormatting sqref="O380">
    <cfRule type="cellIs" dxfId="844" priority="856" operator="lessThan">
      <formula>0</formula>
    </cfRule>
  </conditionalFormatting>
  <conditionalFormatting sqref="P384">
    <cfRule type="cellIs" dxfId="843" priority="853" operator="lessThan">
      <formula>0</formula>
    </cfRule>
  </conditionalFormatting>
  <conditionalFormatting sqref="B380">
    <cfRule type="cellIs" dxfId="842" priority="851" operator="lessThan">
      <formula>0</formula>
    </cfRule>
  </conditionalFormatting>
  <conditionalFormatting sqref="P390">
    <cfRule type="cellIs" dxfId="841" priority="845" operator="lessThan">
      <formula>0</formula>
    </cfRule>
  </conditionalFormatting>
  <conditionalFormatting sqref="P391">
    <cfRule type="cellIs" dxfId="840" priority="847" operator="lessThan">
      <formula>0</formula>
    </cfRule>
  </conditionalFormatting>
  <conditionalFormatting sqref="O386:P386 P387:P389">
    <cfRule type="cellIs" dxfId="839" priority="850" operator="lessThan">
      <formula>0</formula>
    </cfRule>
  </conditionalFormatting>
  <conditionalFormatting sqref="O386">
    <cfRule type="cellIs" dxfId="838" priority="849" operator="lessThan">
      <formula>0</formula>
    </cfRule>
  </conditionalFormatting>
  <conditionalFormatting sqref="P390">
    <cfRule type="cellIs" dxfId="837" priority="846" operator="lessThan">
      <formula>0</formula>
    </cfRule>
  </conditionalFormatting>
  <conditionalFormatting sqref="B386">
    <cfRule type="cellIs" dxfId="836" priority="844" operator="lessThan">
      <formula>0</formula>
    </cfRule>
  </conditionalFormatting>
  <conditionalFormatting sqref="P408">
    <cfRule type="cellIs" dxfId="835" priority="838" operator="lessThan">
      <formula>0</formula>
    </cfRule>
  </conditionalFormatting>
  <conditionalFormatting sqref="O405:O407">
    <cfRule type="cellIs" dxfId="834" priority="841" operator="lessThan">
      <formula>0</formula>
    </cfRule>
  </conditionalFormatting>
  <conditionalFormatting sqref="P409">
    <cfRule type="cellIs" dxfId="833" priority="840" operator="lessThan">
      <formula>0</formula>
    </cfRule>
  </conditionalFormatting>
  <conditionalFormatting sqref="O404:P404 P405:P407">
    <cfRule type="cellIs" dxfId="832" priority="843" operator="lessThan">
      <formula>0</formula>
    </cfRule>
  </conditionalFormatting>
  <conditionalFormatting sqref="O404">
    <cfRule type="cellIs" dxfId="831" priority="842" operator="lessThan">
      <formula>0</formula>
    </cfRule>
  </conditionalFormatting>
  <conditionalFormatting sqref="P408">
    <cfRule type="cellIs" dxfId="830" priority="839" operator="lessThan">
      <formula>0</formula>
    </cfRule>
  </conditionalFormatting>
  <conditionalFormatting sqref="H367">
    <cfRule type="cellIs" dxfId="829" priority="836" operator="lessThan">
      <formula>0</formula>
    </cfRule>
  </conditionalFormatting>
  <conditionalFormatting sqref="O411:O413">
    <cfRule type="cellIs" dxfId="828" priority="825" operator="lessThan">
      <formula>0</formula>
    </cfRule>
  </conditionalFormatting>
  <conditionalFormatting sqref="P420">
    <cfRule type="cellIs" dxfId="827" priority="817" operator="lessThan">
      <formula>0</formula>
    </cfRule>
  </conditionalFormatting>
  <conditionalFormatting sqref="H360">
    <cfRule type="cellIs" dxfId="826" priority="835" operator="lessThan">
      <formula>0</formula>
    </cfRule>
  </conditionalFormatting>
  <conditionalFormatting sqref="H355">
    <cfRule type="cellIs" dxfId="825" priority="832" operator="lessThan">
      <formula>0</formula>
    </cfRule>
  </conditionalFormatting>
  <conditionalFormatting sqref="P414">
    <cfRule type="cellIs" dxfId="824" priority="824" operator="lessThan">
      <formula>0</formula>
    </cfRule>
  </conditionalFormatting>
  <conditionalFormatting sqref="H349">
    <cfRule type="cellIs" dxfId="823" priority="828" operator="lessThan">
      <formula>0</formula>
    </cfRule>
  </conditionalFormatting>
  <conditionalFormatting sqref="O417:O419">
    <cfRule type="cellIs" dxfId="822" priority="819" operator="lessThan">
      <formula>0</formula>
    </cfRule>
  </conditionalFormatting>
  <conditionalFormatting sqref="O410:P410 P411:P413">
    <cfRule type="cellIs" dxfId="821" priority="827" operator="lessThan">
      <formula>0</formula>
    </cfRule>
  </conditionalFormatting>
  <conditionalFormatting sqref="O410">
    <cfRule type="cellIs" dxfId="820" priority="826" operator="lessThan">
      <formula>0</formula>
    </cfRule>
  </conditionalFormatting>
  <conditionalFormatting sqref="B410">
    <cfRule type="cellIs" dxfId="819" priority="822" operator="lessThan">
      <formula>0</formula>
    </cfRule>
  </conditionalFormatting>
  <conditionalFormatting sqref="P421:P422">
    <cfRule type="cellIs" dxfId="818" priority="813" operator="lessThan">
      <formula>0</formula>
    </cfRule>
  </conditionalFormatting>
  <conditionalFormatting sqref="P420">
    <cfRule type="cellIs" dxfId="817" priority="816" operator="lessThan">
      <formula>0</formula>
    </cfRule>
  </conditionalFormatting>
  <conditionalFormatting sqref="B422">
    <cfRule type="cellIs" dxfId="816" priority="812" operator="lessThan">
      <formula>0</formula>
    </cfRule>
  </conditionalFormatting>
  <conditionalFormatting sqref="B416">
    <cfRule type="cellIs" dxfId="815" priority="815" operator="lessThan">
      <formula>0</formula>
    </cfRule>
  </conditionalFormatting>
  <conditionalFormatting sqref="O422">
    <cfRule type="cellIs" dxfId="814" priority="818" operator="lessThan">
      <formula>0</formula>
    </cfRule>
  </conditionalFormatting>
  <conditionalFormatting sqref="B423">
    <cfRule type="cellIs" dxfId="813" priority="811" operator="lessThan">
      <formula>0</formula>
    </cfRule>
  </conditionalFormatting>
  <conditionalFormatting sqref="P415">
    <cfRule type="cellIs" dxfId="812" priority="814" operator="lessThan">
      <formula>0</formula>
    </cfRule>
  </conditionalFormatting>
  <conditionalFormatting sqref="P424:P426">
    <cfRule type="cellIs" dxfId="811" priority="810" operator="lessThan">
      <formula>0</formula>
    </cfRule>
  </conditionalFormatting>
  <conditionalFormatting sqref="O424:O426">
    <cfRule type="cellIs" dxfId="810" priority="809" operator="lessThan">
      <formula>0</formula>
    </cfRule>
  </conditionalFormatting>
  <conditionalFormatting sqref="P571">
    <cfRule type="cellIs" dxfId="809" priority="784" operator="lessThan">
      <formula>0</formula>
    </cfRule>
  </conditionalFormatting>
  <conditionalFormatting sqref="B603">
    <cfRule type="cellIs" dxfId="808" priority="748" operator="lessThan">
      <formula>0</formula>
    </cfRule>
  </conditionalFormatting>
  <conditionalFormatting sqref="O430:O432">
    <cfRule type="cellIs" dxfId="807" priority="805" operator="lessThan">
      <formula>0</formula>
    </cfRule>
  </conditionalFormatting>
  <conditionalFormatting sqref="P433">
    <cfRule type="cellIs" dxfId="806" priority="804" operator="lessThan">
      <formula>0</formula>
    </cfRule>
  </conditionalFormatting>
  <conditionalFormatting sqref="P555">
    <cfRule type="cellIs" dxfId="805" priority="793" operator="lessThan">
      <formula>0</formula>
    </cfRule>
  </conditionalFormatting>
  <conditionalFormatting sqref="P427">
    <cfRule type="cellIs" dxfId="804" priority="808" operator="lessThan">
      <formula>0</formula>
    </cfRule>
  </conditionalFormatting>
  <conditionalFormatting sqref="P427">
    <cfRule type="cellIs" dxfId="803" priority="807" operator="lessThan">
      <formula>0</formula>
    </cfRule>
  </conditionalFormatting>
  <conditionalFormatting sqref="P433">
    <cfRule type="cellIs" dxfId="802" priority="803" operator="lessThan">
      <formula>0</formula>
    </cfRule>
  </conditionalFormatting>
  <conditionalFormatting sqref="J551:N553 J554:M554">
    <cfRule type="cellIs" dxfId="801" priority="797" operator="lessThan">
      <formula>0</formula>
    </cfRule>
  </conditionalFormatting>
  <conditionalFormatting sqref="B429">
    <cfRule type="cellIs" dxfId="800" priority="801" operator="lessThan">
      <formula>0</formula>
    </cfRule>
  </conditionalFormatting>
  <conditionalFormatting sqref="O567:O570">
    <cfRule type="cellIs" dxfId="799" priority="790" operator="lessThan">
      <formula>0</formula>
    </cfRule>
  </conditionalFormatting>
  <conditionalFormatting sqref="P430:P432">
    <cfRule type="cellIs" dxfId="798" priority="806" operator="lessThan">
      <formula>0</formula>
    </cfRule>
  </conditionalFormatting>
  <conditionalFormatting sqref="P551:P553">
    <cfRule type="cellIs" dxfId="797" priority="800" operator="lessThan">
      <formula>0</formula>
    </cfRule>
  </conditionalFormatting>
  <conditionalFormatting sqref="P554">
    <cfRule type="cellIs" dxfId="796" priority="795" operator="lessThan">
      <formula>0</formula>
    </cfRule>
  </conditionalFormatting>
  <conditionalFormatting sqref="P428">
    <cfRule type="cellIs" dxfId="795" priority="802" operator="lessThan">
      <formula>0</formula>
    </cfRule>
  </conditionalFormatting>
  <conditionalFormatting sqref="B550">
    <cfRule type="cellIs" dxfId="794" priority="792" operator="lessThan">
      <formula>0</formula>
    </cfRule>
  </conditionalFormatting>
  <conditionalFormatting sqref="O551:O553">
    <cfRule type="cellIs" dxfId="793" priority="799" operator="lessThan">
      <formula>0</formula>
    </cfRule>
  </conditionalFormatting>
  <conditionalFormatting sqref="J552">
    <cfRule type="cellIs" dxfId="792" priority="796" operator="lessThan">
      <formula>0</formula>
    </cfRule>
  </conditionalFormatting>
  <conditionalFormatting sqref="P570">
    <cfRule type="cellIs" dxfId="791" priority="785" operator="lessThan">
      <formula>0</formula>
    </cfRule>
  </conditionalFormatting>
  <conditionalFormatting sqref="J553:N553 K551:N552 J554:M554">
    <cfRule type="cellIs" dxfId="790" priority="798" operator="lessThan">
      <formula>0</formula>
    </cfRule>
  </conditionalFormatting>
  <conditionalFormatting sqref="P554">
    <cfRule type="cellIs" dxfId="789" priority="794" operator="lessThan">
      <formula>0</formula>
    </cfRule>
  </conditionalFormatting>
  <conditionalFormatting sqref="J567:N567 J569:N570 J568:M568">
    <cfRule type="cellIs" dxfId="788" priority="788" operator="lessThan">
      <formula>0</formula>
    </cfRule>
  </conditionalFormatting>
  <conditionalFormatting sqref="O594:O597">
    <cfRule type="cellIs" dxfId="787" priority="782" operator="lessThan">
      <formula>0</formula>
    </cfRule>
  </conditionalFormatting>
  <conditionalFormatting sqref="P570">
    <cfRule type="cellIs" dxfId="786" priority="786" operator="lessThan">
      <formula>0</formula>
    </cfRule>
  </conditionalFormatting>
  <conditionalFormatting sqref="J568">
    <cfRule type="cellIs" dxfId="785" priority="787" operator="lessThan">
      <formula>0</formula>
    </cfRule>
  </conditionalFormatting>
  <conditionalFormatting sqref="J569:N570 K567:N567 K568:M568">
    <cfRule type="cellIs" dxfId="784" priority="789" operator="lessThan">
      <formula>0</formula>
    </cfRule>
  </conditionalFormatting>
  <conditionalFormatting sqref="P567:P569">
    <cfRule type="cellIs" dxfId="783" priority="791" operator="lessThan">
      <formula>0</formula>
    </cfRule>
  </conditionalFormatting>
  <conditionalFormatting sqref="P607">
    <cfRule type="cellIs" dxfId="782" priority="752" operator="lessThan">
      <formula>0</formula>
    </cfRule>
  </conditionalFormatting>
  <conditionalFormatting sqref="I604">
    <cfRule type="cellIs" dxfId="781" priority="755" operator="lessThan">
      <formula>0</formula>
    </cfRule>
  </conditionalFormatting>
  <conditionalFormatting sqref="C594:N597">
    <cfRule type="cellIs" dxfId="780" priority="780" operator="lessThan">
      <formula>0</formula>
    </cfRule>
  </conditionalFormatting>
  <conditionalFormatting sqref="P597">
    <cfRule type="cellIs" dxfId="779" priority="776" operator="lessThan">
      <formula>0</formula>
    </cfRule>
  </conditionalFormatting>
  <conditionalFormatting sqref="I594">
    <cfRule type="cellIs" dxfId="778" priority="779" operator="lessThan">
      <formula>0</formula>
    </cfRule>
  </conditionalFormatting>
  <conditionalFormatting sqref="H599:H602">
    <cfRule type="cellIs" dxfId="777" priority="762" operator="lessThan">
      <formula>0</formula>
    </cfRule>
  </conditionalFormatting>
  <conditionalFormatting sqref="P597">
    <cfRule type="cellIs" dxfId="776" priority="777" operator="lessThan">
      <formula>0</formula>
    </cfRule>
  </conditionalFormatting>
  <conditionalFormatting sqref="H594">
    <cfRule type="cellIs" dxfId="775" priority="773" operator="lessThan">
      <formula>0</formula>
    </cfRule>
  </conditionalFormatting>
  <conditionalFormatting sqref="H594:H597">
    <cfRule type="cellIs" dxfId="774" priority="774" operator="lessThan">
      <formula>0</formula>
    </cfRule>
  </conditionalFormatting>
  <conditionalFormatting sqref="C595:J595">
    <cfRule type="cellIs" dxfId="773" priority="778" operator="lessThan">
      <formula>0</formula>
    </cfRule>
  </conditionalFormatting>
  <conditionalFormatting sqref="H595:H597">
    <cfRule type="cellIs" dxfId="772" priority="775" operator="lessThan">
      <formula>0</formula>
    </cfRule>
  </conditionalFormatting>
  <conditionalFormatting sqref="I595 K594:N595 C596:N597">
    <cfRule type="cellIs" dxfId="771" priority="781" operator="lessThan">
      <formula>0</formula>
    </cfRule>
  </conditionalFormatting>
  <conditionalFormatting sqref="P594:P596">
    <cfRule type="cellIs" dxfId="770" priority="783" operator="lessThan">
      <formula>0</formula>
    </cfRule>
  </conditionalFormatting>
  <conditionalFormatting sqref="B593">
    <cfRule type="cellIs" dxfId="769" priority="772" operator="lessThan">
      <formula>0</formula>
    </cfRule>
  </conditionalFormatting>
  <conditionalFormatting sqref="P602">
    <cfRule type="cellIs" dxfId="768" priority="764" operator="lessThan">
      <formula>0</formula>
    </cfRule>
  </conditionalFormatting>
  <conditionalFormatting sqref="I599">
    <cfRule type="cellIs" dxfId="767" priority="767" operator="lessThan">
      <formula>0</formula>
    </cfRule>
  </conditionalFormatting>
  <conditionalFormatting sqref="C599:N602">
    <cfRule type="cellIs" dxfId="766" priority="768" operator="lessThan">
      <formula>0</formula>
    </cfRule>
  </conditionalFormatting>
  <conditionalFormatting sqref="P602">
    <cfRule type="cellIs" dxfId="765" priority="765" operator="lessThan">
      <formula>0</formula>
    </cfRule>
  </conditionalFormatting>
  <conditionalFormatting sqref="H599">
    <cfRule type="cellIs" dxfId="764" priority="761" operator="lessThan">
      <formula>0</formula>
    </cfRule>
  </conditionalFormatting>
  <conditionalFormatting sqref="O599:O602">
    <cfRule type="cellIs" dxfId="763" priority="770" operator="lessThan">
      <formula>0</formula>
    </cfRule>
  </conditionalFormatting>
  <conditionalFormatting sqref="C600:J600">
    <cfRule type="cellIs" dxfId="762" priority="766" operator="lessThan">
      <formula>0</formula>
    </cfRule>
  </conditionalFormatting>
  <conditionalFormatting sqref="H600:H602">
    <cfRule type="cellIs" dxfId="761" priority="763" operator="lessThan">
      <formula>0</formula>
    </cfRule>
  </conditionalFormatting>
  <conditionalFormatting sqref="I600 K599:N600 C601:N602">
    <cfRule type="cellIs" dxfId="760" priority="769" operator="lessThan">
      <formula>0</formula>
    </cfRule>
  </conditionalFormatting>
  <conditionalFormatting sqref="P599:P601">
    <cfRule type="cellIs" dxfId="759" priority="771" operator="lessThan">
      <formula>0</formula>
    </cfRule>
  </conditionalFormatting>
  <conditionalFormatting sqref="B598">
    <cfRule type="cellIs" dxfId="758" priority="760" operator="lessThan">
      <formula>0</formula>
    </cfRule>
  </conditionalFormatting>
  <conditionalFormatting sqref="C604:N607">
    <cfRule type="cellIs" dxfId="757" priority="756" operator="lessThan">
      <formula>0</formula>
    </cfRule>
  </conditionalFormatting>
  <conditionalFormatting sqref="P607">
    <cfRule type="cellIs" dxfId="756" priority="753" operator="lessThan">
      <formula>0</formula>
    </cfRule>
  </conditionalFormatting>
  <conditionalFormatting sqref="H604">
    <cfRule type="cellIs" dxfId="755" priority="749" operator="lessThan">
      <formula>0</formula>
    </cfRule>
  </conditionalFormatting>
  <conditionalFormatting sqref="H604:H607">
    <cfRule type="cellIs" dxfId="754" priority="750" operator="lessThan">
      <formula>0</formula>
    </cfRule>
  </conditionalFormatting>
  <conditionalFormatting sqref="O604:O607">
    <cfRule type="cellIs" dxfId="753" priority="758" operator="lessThan">
      <formula>0</formula>
    </cfRule>
  </conditionalFormatting>
  <conditionalFormatting sqref="C605:J605">
    <cfRule type="cellIs" dxfId="752" priority="754" operator="lessThan">
      <formula>0</formula>
    </cfRule>
  </conditionalFormatting>
  <conditionalFormatting sqref="H605:H607">
    <cfRule type="cellIs" dxfId="751" priority="751" operator="lessThan">
      <formula>0</formula>
    </cfRule>
  </conditionalFormatting>
  <conditionalFormatting sqref="I605 K604:N605 C606:N607">
    <cfRule type="cellIs" dxfId="750" priority="757" operator="lessThan">
      <formula>0</formula>
    </cfRule>
  </conditionalFormatting>
  <conditionalFormatting sqref="P604:P606">
    <cfRule type="cellIs" dxfId="749" priority="759" operator="lessThan">
      <formula>0</formula>
    </cfRule>
  </conditionalFormatting>
  <conditionalFormatting sqref="C327:I327">
    <cfRule type="cellIs" dxfId="748" priority="745" operator="lessThan">
      <formula>0</formula>
    </cfRule>
  </conditionalFormatting>
  <conditionalFormatting sqref="C329:I330">
    <cfRule type="cellIs" dxfId="747" priority="746" operator="lessThan">
      <formula>0</formula>
    </cfRule>
  </conditionalFormatting>
  <conditionalFormatting sqref="O464:P464">
    <cfRule type="cellIs" dxfId="746" priority="729" operator="lessThan">
      <formula>0</formula>
    </cfRule>
  </conditionalFormatting>
  <conditionalFormatting sqref="O457:O460">
    <cfRule type="cellIs" dxfId="745" priority="730" operator="lessThan">
      <formula>0</formula>
    </cfRule>
  </conditionalFormatting>
  <conditionalFormatting sqref="P579:P581">
    <cfRule type="cellIs" dxfId="744" priority="681" operator="lessThan">
      <formula>0</formula>
    </cfRule>
  </conditionalFormatting>
  <conditionalFormatting sqref="B456">
    <cfRule type="cellIs" dxfId="743" priority="747" operator="lessThan">
      <formula>0</formula>
    </cfRule>
  </conditionalFormatting>
  <conditionalFormatting sqref="O584:O587">
    <cfRule type="cellIs" dxfId="742" priority="691" operator="lessThan">
      <formula>0</formula>
    </cfRule>
  </conditionalFormatting>
  <conditionalFormatting sqref="C328:I328">
    <cfRule type="cellIs" dxfId="741" priority="744" operator="lessThan">
      <formula>0</formula>
    </cfRule>
  </conditionalFormatting>
  <conditionalFormatting sqref="C331:I331">
    <cfRule type="cellIs" dxfId="740" priority="743" operator="lessThan">
      <formula>0</formula>
    </cfRule>
  </conditionalFormatting>
  <conditionalFormatting sqref="C341:I342">
    <cfRule type="cellIs" dxfId="739" priority="742" operator="lessThan">
      <formula>0</formula>
    </cfRule>
  </conditionalFormatting>
  <conditionalFormatting sqref="C339:I339">
    <cfRule type="cellIs" dxfId="738" priority="741" operator="lessThan">
      <formula>0</formula>
    </cfRule>
  </conditionalFormatting>
  <conditionalFormatting sqref="C340:I340">
    <cfRule type="cellIs" dxfId="737" priority="740" operator="lessThan">
      <formula>0</formula>
    </cfRule>
  </conditionalFormatting>
  <conditionalFormatting sqref="C343:I343">
    <cfRule type="cellIs" dxfId="736" priority="739" operator="lessThan">
      <formula>0</formula>
    </cfRule>
  </conditionalFormatting>
  <conditionalFormatting sqref="C551:I554">
    <cfRule type="cellIs" dxfId="735" priority="737" operator="lessThan">
      <formula>0</formula>
    </cfRule>
  </conditionalFormatting>
  <conditionalFormatting sqref="C552:I552">
    <cfRule type="cellIs" dxfId="734" priority="736" operator="lessThan">
      <formula>0</formula>
    </cfRule>
  </conditionalFormatting>
  <conditionalFormatting sqref="C553:I554">
    <cfRule type="cellIs" dxfId="733" priority="738" operator="lessThan">
      <formula>0</formula>
    </cfRule>
  </conditionalFormatting>
  <conditionalFormatting sqref="P509">
    <cfRule type="cellIs" dxfId="732" priority="718" operator="lessThan">
      <formula>0</formula>
    </cfRule>
  </conditionalFormatting>
  <conditionalFormatting sqref="P509">
    <cfRule type="cellIs" dxfId="731" priority="719" operator="lessThan">
      <formula>0</formula>
    </cfRule>
  </conditionalFormatting>
  <conditionalFormatting sqref="C567:I570">
    <cfRule type="cellIs" dxfId="730" priority="734" operator="lessThan">
      <formula>0</formula>
    </cfRule>
  </conditionalFormatting>
  <conditionalFormatting sqref="C568:I568">
    <cfRule type="cellIs" dxfId="729" priority="733" operator="lessThan">
      <formula>0</formula>
    </cfRule>
  </conditionalFormatting>
  <conditionalFormatting sqref="C569:I570">
    <cfRule type="cellIs" dxfId="728" priority="735" operator="lessThan">
      <formula>0</formula>
    </cfRule>
  </conditionalFormatting>
  <conditionalFormatting sqref="C437:C440">
    <cfRule type="cellIs" dxfId="727" priority="732" operator="lessThan">
      <formula>0</formula>
    </cfRule>
  </conditionalFormatting>
  <conditionalFormatting sqref="O444:O447">
    <cfRule type="cellIs" dxfId="726" priority="731" operator="lessThan">
      <formula>0</formula>
    </cfRule>
  </conditionalFormatting>
  <conditionalFormatting sqref="P465:P468">
    <cfRule type="cellIs" dxfId="725" priority="728" operator="lessThan">
      <formula>0</formula>
    </cfRule>
  </conditionalFormatting>
  <conditionalFormatting sqref="P469:P470">
    <cfRule type="cellIs" dxfId="724" priority="727" operator="lessThan">
      <formula>0</formula>
    </cfRule>
  </conditionalFormatting>
  <conditionalFormatting sqref="P470">
    <cfRule type="cellIs" dxfId="723" priority="726" operator="lessThan">
      <formula>0</formula>
    </cfRule>
  </conditionalFormatting>
  <conditionalFormatting sqref="P469">
    <cfRule type="cellIs" dxfId="722" priority="725" operator="lessThan">
      <formula>0</formula>
    </cfRule>
  </conditionalFormatting>
  <conditionalFormatting sqref="O465:O468">
    <cfRule type="cellIs" dxfId="721" priority="724" operator="lessThan">
      <formula>0</formula>
    </cfRule>
  </conditionalFormatting>
  <conditionalFormatting sqref="B464">
    <cfRule type="cellIs" dxfId="720" priority="723" operator="lessThan">
      <formula>0</formula>
    </cfRule>
  </conditionalFormatting>
  <conditionalFormatting sqref="C579:N582">
    <cfRule type="cellIs" dxfId="719" priority="678" operator="lessThan">
      <formula>0</formula>
    </cfRule>
  </conditionalFormatting>
  <conditionalFormatting sqref="P582">
    <cfRule type="cellIs" dxfId="718" priority="675" operator="lessThan">
      <formula>0</formula>
    </cfRule>
  </conditionalFormatting>
  <conditionalFormatting sqref="O505:O508">
    <cfRule type="cellIs" dxfId="717" priority="717" operator="lessThan">
      <formula>0</formula>
    </cfRule>
  </conditionalFormatting>
  <conditionalFormatting sqref="H579:H582">
    <cfRule type="cellIs" dxfId="716" priority="672" operator="lessThan">
      <formula>0</formula>
    </cfRule>
  </conditionalFormatting>
  <conditionalFormatting sqref="P462">
    <cfRule type="cellIs" dxfId="715" priority="722" operator="lessThan">
      <formula>0</formula>
    </cfRule>
  </conditionalFormatting>
  <conditionalFormatting sqref="P505:P508 P510 P512:P518">
    <cfRule type="cellIs" dxfId="714" priority="721" operator="lessThan">
      <formula>0</formula>
    </cfRule>
  </conditionalFormatting>
  <conditionalFormatting sqref="O504">
    <cfRule type="cellIs" dxfId="713" priority="720" operator="lessThan">
      <formula>0</formula>
    </cfRule>
  </conditionalFormatting>
  <conditionalFormatting sqref="O512:O516">
    <cfRule type="cellIs" dxfId="712" priority="716" operator="lessThan">
      <formula>0</formula>
    </cfRule>
  </conditionalFormatting>
  <conditionalFormatting sqref="P528:P531 P533">
    <cfRule type="cellIs" dxfId="711" priority="714" operator="lessThan">
      <formula>0</formula>
    </cfRule>
  </conditionalFormatting>
  <conditionalFormatting sqref="B504">
    <cfRule type="cellIs" dxfId="710" priority="715" operator="lessThan">
      <formula>0</formula>
    </cfRule>
  </conditionalFormatting>
  <conditionalFormatting sqref="O527">
    <cfRule type="cellIs" dxfId="709" priority="713" operator="lessThan">
      <formula>0</formula>
    </cfRule>
  </conditionalFormatting>
  <conditionalFormatting sqref="P532">
    <cfRule type="cellIs" dxfId="708" priority="712" operator="lessThan">
      <formula>0</formula>
    </cfRule>
  </conditionalFormatting>
  <conditionalFormatting sqref="P532">
    <cfRule type="cellIs" dxfId="707" priority="711" operator="lessThan">
      <formula>0</formula>
    </cfRule>
  </conditionalFormatting>
  <conditionalFormatting sqref="O528:O531">
    <cfRule type="cellIs" dxfId="706" priority="710" operator="lessThan">
      <formula>0</formula>
    </cfRule>
  </conditionalFormatting>
  <conditionalFormatting sqref="P540 P535:P538">
    <cfRule type="cellIs" dxfId="705" priority="708" operator="lessThan">
      <formula>0</formula>
    </cfRule>
  </conditionalFormatting>
  <conditionalFormatting sqref="P539">
    <cfRule type="cellIs" dxfId="704" priority="706" operator="lessThan">
      <formula>0</formula>
    </cfRule>
  </conditionalFormatting>
  <conditionalFormatting sqref="B527">
    <cfRule type="cellIs" dxfId="703" priority="709" operator="lessThan">
      <formula>0</formula>
    </cfRule>
  </conditionalFormatting>
  <conditionalFormatting sqref="O534">
    <cfRule type="cellIs" dxfId="702" priority="707" operator="lessThan">
      <formula>0</formula>
    </cfRule>
  </conditionalFormatting>
  <conditionalFormatting sqref="O535:O538">
    <cfRule type="cellIs" dxfId="701" priority="704" operator="lessThan">
      <formula>0</formula>
    </cfRule>
  </conditionalFormatting>
  <conditionalFormatting sqref="P539">
    <cfRule type="cellIs" dxfId="700" priority="705" operator="lessThan">
      <formula>0</formula>
    </cfRule>
  </conditionalFormatting>
  <conditionalFormatting sqref="O573:O575 O577">
    <cfRule type="cellIs" dxfId="699" priority="702" operator="lessThan">
      <formula>0</formula>
    </cfRule>
  </conditionalFormatting>
  <conditionalFormatting sqref="P573:P575">
    <cfRule type="cellIs" dxfId="698" priority="703" operator="lessThan">
      <formula>0</formula>
    </cfRule>
  </conditionalFormatting>
  <conditionalFormatting sqref="C575:I575">
    <cfRule type="cellIs" dxfId="697" priority="695" operator="lessThan">
      <formula>0</formula>
    </cfRule>
  </conditionalFormatting>
  <conditionalFormatting sqref="C573:I575">
    <cfRule type="cellIs" dxfId="696" priority="694" operator="lessThan">
      <formula>0</formula>
    </cfRule>
  </conditionalFormatting>
  <conditionalFormatting sqref="B572">
    <cfRule type="cellIs" dxfId="695" priority="696" operator="lessThan">
      <formula>0</formula>
    </cfRule>
  </conditionalFormatting>
  <conditionalFormatting sqref="J573:N575">
    <cfRule type="cellIs" dxfId="694" priority="700" operator="lessThan">
      <formula>0</formula>
    </cfRule>
  </conditionalFormatting>
  <conditionalFormatting sqref="O579:O582">
    <cfRule type="cellIs" dxfId="693" priority="680" operator="lessThan">
      <formula>0</formula>
    </cfRule>
  </conditionalFormatting>
  <conditionalFormatting sqref="P576:P577">
    <cfRule type="cellIs" dxfId="692" priority="697" operator="lessThan">
      <formula>0</formula>
    </cfRule>
  </conditionalFormatting>
  <conditionalFormatting sqref="C584:N587">
    <cfRule type="cellIs" dxfId="691" priority="689" operator="lessThan">
      <formula>0</formula>
    </cfRule>
  </conditionalFormatting>
  <conditionalFormatting sqref="P576:P577">
    <cfRule type="cellIs" dxfId="690" priority="698" operator="lessThan">
      <formula>0</formula>
    </cfRule>
  </conditionalFormatting>
  <conditionalFormatting sqref="J574">
    <cfRule type="cellIs" dxfId="689" priority="699" operator="lessThan">
      <formula>0</formula>
    </cfRule>
  </conditionalFormatting>
  <conditionalFormatting sqref="J575:N575 K573:N574">
    <cfRule type="cellIs" dxfId="688" priority="701" operator="lessThan">
      <formula>0</formula>
    </cfRule>
  </conditionalFormatting>
  <conditionalFormatting sqref="I580 K579:N580 C581:N582">
    <cfRule type="cellIs" dxfId="687" priority="679" operator="lessThan">
      <formula>0</formula>
    </cfRule>
  </conditionalFormatting>
  <conditionalFormatting sqref="P584:P586">
    <cfRule type="cellIs" dxfId="686" priority="692" operator="lessThan">
      <formula>0</formula>
    </cfRule>
  </conditionalFormatting>
  <conditionalFormatting sqref="H585:H587">
    <cfRule type="cellIs" dxfId="685" priority="684" operator="lessThan">
      <formula>0</formula>
    </cfRule>
  </conditionalFormatting>
  <conditionalFormatting sqref="C574:I574">
    <cfRule type="cellIs" dxfId="684" priority="693" operator="lessThan">
      <formula>0</formula>
    </cfRule>
  </conditionalFormatting>
  <conditionalFormatting sqref="P587">
    <cfRule type="cellIs" dxfId="683" priority="685" operator="lessThan">
      <formula>0</formula>
    </cfRule>
  </conditionalFormatting>
  <conditionalFormatting sqref="I584">
    <cfRule type="cellIs" dxfId="682" priority="688" operator="lessThan">
      <formula>0</formula>
    </cfRule>
  </conditionalFormatting>
  <conditionalFormatting sqref="C585:J585">
    <cfRule type="cellIs" dxfId="681" priority="687" operator="lessThan">
      <formula>0</formula>
    </cfRule>
  </conditionalFormatting>
  <conditionalFormatting sqref="P587">
    <cfRule type="cellIs" dxfId="680" priority="686" operator="lessThan">
      <formula>0</formula>
    </cfRule>
  </conditionalFormatting>
  <conditionalFormatting sqref="H584">
    <cfRule type="cellIs" dxfId="679" priority="682" operator="lessThan">
      <formula>0</formula>
    </cfRule>
  </conditionalFormatting>
  <conditionalFormatting sqref="H584:H587">
    <cfRule type="cellIs" dxfId="678" priority="683" operator="lessThan">
      <formula>0</formula>
    </cfRule>
  </conditionalFormatting>
  <conditionalFormatting sqref="B583">
    <cfRule type="cellIs" dxfId="677" priority="669" operator="lessThan">
      <formula>0</formula>
    </cfRule>
  </conditionalFormatting>
  <conditionalFormatting sqref="H579">
    <cfRule type="cellIs" dxfId="676" priority="671" operator="lessThan">
      <formula>0</formula>
    </cfRule>
  </conditionalFormatting>
  <conditionalFormatting sqref="I585 K584:N585 C586:N587">
    <cfRule type="cellIs" dxfId="675" priority="690" operator="lessThan">
      <formula>0</formula>
    </cfRule>
  </conditionalFormatting>
  <conditionalFormatting sqref="H580:H582">
    <cfRule type="cellIs" dxfId="674" priority="673" operator="lessThan">
      <formula>0</formula>
    </cfRule>
  </conditionalFormatting>
  <conditionalFormatting sqref="P582">
    <cfRule type="cellIs" dxfId="673" priority="674" operator="lessThan">
      <formula>0</formula>
    </cfRule>
  </conditionalFormatting>
  <conditionalFormatting sqref="I579">
    <cfRule type="cellIs" dxfId="672" priority="677" operator="lessThan">
      <formula>0</formula>
    </cfRule>
  </conditionalFormatting>
  <conditionalFormatting sqref="H590:H592">
    <cfRule type="cellIs" dxfId="671" priority="662" operator="lessThan">
      <formula>0</formula>
    </cfRule>
  </conditionalFormatting>
  <conditionalFormatting sqref="C580:J580">
    <cfRule type="cellIs" dxfId="670" priority="676" operator="lessThan">
      <formula>0</formula>
    </cfRule>
  </conditionalFormatting>
  <conditionalFormatting sqref="B578">
    <cfRule type="cellIs" dxfId="669" priority="670" operator="lessThan">
      <formula>0</formula>
    </cfRule>
  </conditionalFormatting>
  <conditionalFormatting sqref="P589:P591">
    <cfRule type="cellIs" dxfId="668" priority="668" operator="lessThan">
      <formula>0</formula>
    </cfRule>
  </conditionalFormatting>
  <conditionalFormatting sqref="B588">
    <cfRule type="cellIs" dxfId="667" priority="659" operator="lessThan">
      <formula>0</formula>
    </cfRule>
  </conditionalFormatting>
  <conditionalFormatting sqref="H589">
    <cfRule type="cellIs" dxfId="666" priority="660" operator="lessThan">
      <formula>0</formula>
    </cfRule>
  </conditionalFormatting>
  <conditionalFormatting sqref="O589:O591">
    <cfRule type="cellIs" dxfId="665" priority="667" operator="lessThan">
      <formula>0</formula>
    </cfRule>
  </conditionalFormatting>
  <conditionalFormatting sqref="P592">
    <cfRule type="cellIs" dxfId="664" priority="663" operator="lessThan">
      <formula>0</formula>
    </cfRule>
  </conditionalFormatting>
  <conditionalFormatting sqref="I589">
    <cfRule type="cellIs" dxfId="663" priority="666" operator="lessThan">
      <formula>0</formula>
    </cfRule>
  </conditionalFormatting>
  <conditionalFormatting sqref="P592">
    <cfRule type="cellIs" dxfId="662" priority="664" operator="lessThan">
      <formula>0</formula>
    </cfRule>
  </conditionalFormatting>
  <conditionalFormatting sqref="B566">
    <cfRule type="cellIs" dxfId="661" priority="658" operator="lessThan">
      <formula>0</formula>
    </cfRule>
  </conditionalFormatting>
  <conditionalFormatting sqref="H589:H592">
    <cfRule type="cellIs" dxfId="660" priority="661" operator="lessThan">
      <formula>0</formula>
    </cfRule>
  </conditionalFormatting>
  <conditionalFormatting sqref="C590:J590">
    <cfRule type="cellIs" dxfId="659" priority="665" operator="lessThan">
      <formula>0</formula>
    </cfRule>
  </conditionalFormatting>
  <conditionalFormatting sqref="B566">
    <cfRule type="cellIs" dxfId="658" priority="657" operator="lessThan">
      <formula>0</formula>
    </cfRule>
  </conditionalFormatting>
  <conditionalFormatting sqref="B632">
    <cfRule type="cellIs" dxfId="657" priority="645" operator="lessThan">
      <formula>0</formula>
    </cfRule>
  </conditionalFormatting>
  <conditionalFormatting sqref="B549">
    <cfRule type="cellIs" dxfId="656" priority="655" operator="lessThan">
      <formula>0</formula>
    </cfRule>
  </conditionalFormatting>
  <conditionalFormatting sqref="B549">
    <cfRule type="cellIs" dxfId="655" priority="656" operator="lessThan">
      <formula>0</formula>
    </cfRule>
  </conditionalFormatting>
  <conditionalFormatting sqref="B577">
    <cfRule type="cellIs" dxfId="654" priority="653" operator="lessThan">
      <formula>0</formula>
    </cfRule>
  </conditionalFormatting>
  <conditionalFormatting sqref="B577">
    <cfRule type="cellIs" dxfId="653" priority="654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55:N658 O632:P632 B632">
    <cfRule type="cellIs" dxfId="652" priority="652" operator="lessThan">
      <formula>0</formula>
    </cfRule>
  </conditionalFormatting>
  <conditionalFormatting sqref="B616">
    <cfRule type="cellIs" dxfId="651" priority="649" operator="lessThan">
      <formula>0</formula>
    </cfRule>
  </conditionalFormatting>
  <conditionalFormatting sqref="B609">
    <cfRule type="cellIs" dxfId="650" priority="651" operator="lessThan">
      <formula>0</formula>
    </cfRule>
  </conditionalFormatting>
  <conditionalFormatting sqref="B613">
    <cfRule type="cellIs" dxfId="649" priority="650" operator="lessThan">
      <formula>0</formula>
    </cfRule>
  </conditionalFormatting>
  <conditionalFormatting sqref="B637">
    <cfRule type="cellIs" dxfId="648" priority="648" operator="lessThan">
      <formula>0</formula>
    </cfRule>
  </conditionalFormatting>
  <conditionalFormatting sqref="B646">
    <cfRule type="cellIs" dxfId="647" priority="647" operator="lessThan">
      <formula>0</formula>
    </cfRule>
  </conditionalFormatting>
  <conditionalFormatting sqref="O632">
    <cfRule type="cellIs" dxfId="645" priority="643" operator="lessThan">
      <formula>0</formula>
    </cfRule>
  </conditionalFormatting>
  <conditionalFormatting sqref="O632">
    <cfRule type="cellIs" dxfId="644" priority="644" operator="lessThan">
      <formula>0</formula>
    </cfRule>
  </conditionalFormatting>
  <conditionalFormatting sqref="O398:P398 P399:P401">
    <cfRule type="cellIs" dxfId="643" priority="630" operator="lessThan">
      <formula>0</formula>
    </cfRule>
  </conditionalFormatting>
  <conditionalFormatting sqref="B392">
    <cfRule type="cellIs" dxfId="642" priority="631" operator="lessThan">
      <formula>0</formula>
    </cfRule>
  </conditionalFormatting>
  <conditionalFormatting sqref="O399:O401">
    <cfRule type="cellIs" dxfId="641" priority="628" operator="lessThan">
      <formula>0</formula>
    </cfRule>
  </conditionalFormatting>
  <conditionalFormatting sqref="O398">
    <cfRule type="cellIs" dxfId="640" priority="629" operator="lessThan">
      <formula>0</formula>
    </cfRule>
  </conditionalFormatting>
  <conditionalFormatting sqref="P402">
    <cfRule type="cellIs" dxfId="639" priority="626" operator="lessThan">
      <formula>0</formula>
    </cfRule>
  </conditionalFormatting>
  <conditionalFormatting sqref="P403">
    <cfRule type="cellIs" dxfId="638" priority="627" operator="lessThan">
      <formula>0</formula>
    </cfRule>
  </conditionalFormatting>
  <conditionalFormatting sqref="B398">
    <cfRule type="cellIs" dxfId="637" priority="624" operator="lessThan">
      <formula>0</formula>
    </cfRule>
  </conditionalFormatting>
  <conditionalFormatting sqref="P402">
    <cfRule type="cellIs" dxfId="636" priority="625" operator="lessThan">
      <formula>0</formula>
    </cfRule>
  </conditionalFormatting>
  <conditionalFormatting sqref="O557:O560">
    <cfRule type="cellIs" dxfId="635" priority="622" operator="lessThan">
      <formula>0</formula>
    </cfRule>
  </conditionalFormatting>
  <conditionalFormatting sqref="P557:P559">
    <cfRule type="cellIs" dxfId="634" priority="623" operator="lessThan">
      <formula>0</formula>
    </cfRule>
  </conditionalFormatting>
  <conditionalFormatting sqref="C622:I622">
    <cfRule type="cellIs" dxfId="633" priority="642" operator="lessThan">
      <formula>0</formula>
    </cfRule>
  </conditionalFormatting>
  <conditionalFormatting sqref="C623:I623">
    <cfRule type="cellIs" dxfId="632" priority="641" operator="lessThan">
      <formula>0</formula>
    </cfRule>
  </conditionalFormatting>
  <conditionalFormatting sqref="C628:M628">
    <cfRule type="cellIs" dxfId="631" priority="640" operator="lessThan">
      <formula>0</formula>
    </cfRule>
  </conditionalFormatting>
  <conditionalFormatting sqref="C617:H617">
    <cfRule type="cellIs" dxfId="630" priority="639" operator="lessThan">
      <formula>0</formula>
    </cfRule>
  </conditionalFormatting>
  <conditionalFormatting sqref="O620">
    <cfRule type="cellIs" dxfId="629" priority="638" operator="lessThan">
      <formula>0</formula>
    </cfRule>
  </conditionalFormatting>
  <conditionalFormatting sqref="O393:O395">
    <cfRule type="cellIs" dxfId="628" priority="635" operator="lessThan">
      <formula>0</formula>
    </cfRule>
  </conditionalFormatting>
  <conditionalFormatting sqref="P396">
    <cfRule type="cellIs" dxfId="627" priority="632" operator="lessThan">
      <formula>0</formula>
    </cfRule>
  </conditionalFormatting>
  <conditionalFormatting sqref="P397">
    <cfRule type="cellIs" dxfId="626" priority="634" operator="lessThan">
      <formula>0</formula>
    </cfRule>
  </conditionalFormatting>
  <conditionalFormatting sqref="O392:P392 P393:P395">
    <cfRule type="cellIs" dxfId="625" priority="637" operator="lessThan">
      <formula>0</formula>
    </cfRule>
  </conditionalFormatting>
  <conditionalFormatting sqref="O392">
    <cfRule type="cellIs" dxfId="624" priority="636" operator="lessThan">
      <formula>0</formula>
    </cfRule>
  </conditionalFormatting>
  <conditionalFormatting sqref="P396">
    <cfRule type="cellIs" dxfId="623" priority="633" operator="lessThan">
      <formula>0</formula>
    </cfRule>
  </conditionalFormatting>
  <conditionalFormatting sqref="I558 K558:N558 C559:N560 K557:M557">
    <cfRule type="cellIs" dxfId="622" priority="621" operator="lessThan">
      <formula>0</formula>
    </cfRule>
  </conditionalFormatting>
  <conditionalFormatting sqref="C558:N560 C557:M557">
    <cfRule type="cellIs" dxfId="621" priority="620" operator="lessThan">
      <formula>0</formula>
    </cfRule>
  </conditionalFormatting>
  <conditionalFormatting sqref="I557">
    <cfRule type="cellIs" dxfId="620" priority="619" operator="lessThan">
      <formula>0</formula>
    </cfRule>
  </conditionalFormatting>
  <conditionalFormatting sqref="P560">
    <cfRule type="cellIs" dxfId="619" priority="617" operator="lessThan">
      <formula>0</formula>
    </cfRule>
  </conditionalFormatting>
  <conditionalFormatting sqref="C558:J558">
    <cfRule type="cellIs" dxfId="618" priority="618" operator="lessThan">
      <formula>0</formula>
    </cfRule>
  </conditionalFormatting>
  <conditionalFormatting sqref="H558:H560">
    <cfRule type="cellIs" dxfId="617" priority="615" operator="lessThan">
      <formula>0</formula>
    </cfRule>
  </conditionalFormatting>
  <conditionalFormatting sqref="P560">
    <cfRule type="cellIs" dxfId="616" priority="616" operator="lessThan">
      <formula>0</formula>
    </cfRule>
  </conditionalFormatting>
  <conditionalFormatting sqref="H557:H560">
    <cfRule type="cellIs" dxfId="615" priority="614" operator="lessThan">
      <formula>0</formula>
    </cfRule>
  </conditionalFormatting>
  <conditionalFormatting sqref="B556">
    <cfRule type="cellIs" dxfId="614" priority="612" operator="lessThan">
      <formula>0</formula>
    </cfRule>
  </conditionalFormatting>
  <conditionalFormatting sqref="H557">
    <cfRule type="cellIs" dxfId="613" priority="613" operator="lessThan">
      <formula>0</formula>
    </cfRule>
  </conditionalFormatting>
  <conditionalFormatting sqref="P562:P564">
    <cfRule type="cellIs" dxfId="612" priority="611" operator="lessThan">
      <formula>0</formula>
    </cfRule>
  </conditionalFormatting>
  <conditionalFormatting sqref="O562:O565">
    <cfRule type="cellIs" dxfId="611" priority="610" operator="lessThan">
      <formula>0</formula>
    </cfRule>
  </conditionalFormatting>
  <conditionalFormatting sqref="I563 C564:N565 K562:M563">
    <cfRule type="cellIs" dxfId="610" priority="609" operator="lessThan">
      <formula>0</formula>
    </cfRule>
  </conditionalFormatting>
  <conditionalFormatting sqref="C564:N565 C562:M563">
    <cfRule type="cellIs" dxfId="609" priority="608" operator="lessThan">
      <formula>0</formula>
    </cfRule>
  </conditionalFormatting>
  <conditionalFormatting sqref="I562">
    <cfRule type="cellIs" dxfId="608" priority="607" operator="lessThan">
      <formula>0</formula>
    </cfRule>
  </conditionalFormatting>
  <conditionalFormatting sqref="C563:J563">
    <cfRule type="cellIs" dxfId="607" priority="606" operator="lessThan">
      <formula>0</formula>
    </cfRule>
  </conditionalFormatting>
  <conditionalFormatting sqref="P565">
    <cfRule type="cellIs" dxfId="606" priority="605" operator="lessThan">
      <formula>0</formula>
    </cfRule>
  </conditionalFormatting>
  <conditionalFormatting sqref="P565">
    <cfRule type="cellIs" dxfId="605" priority="604" operator="lessThan">
      <formula>0</formula>
    </cfRule>
  </conditionalFormatting>
  <conditionalFormatting sqref="H562:H565">
    <cfRule type="cellIs" dxfId="604" priority="602" operator="lessThan">
      <formula>0</formula>
    </cfRule>
  </conditionalFormatting>
  <conditionalFormatting sqref="H562">
    <cfRule type="cellIs" dxfId="603" priority="601" operator="lessThan">
      <formula>0</formula>
    </cfRule>
  </conditionalFormatting>
  <conditionalFormatting sqref="H563:H565">
    <cfRule type="cellIs" dxfId="602" priority="603" operator="lessThan">
      <formula>0</formula>
    </cfRule>
  </conditionalFormatting>
  <conditionalFormatting sqref="B561">
    <cfRule type="cellIs" dxfId="601" priority="600" operator="lessThan">
      <formula>0</formula>
    </cfRule>
  </conditionalFormatting>
  <conditionalFormatting sqref="N341">
    <cfRule type="cellIs" dxfId="600" priority="599" operator="lessThan">
      <formula>0</formula>
    </cfRule>
  </conditionalFormatting>
  <conditionalFormatting sqref="N347">
    <cfRule type="cellIs" dxfId="599" priority="598" operator="lessThan">
      <formula>0</formula>
    </cfRule>
  </conditionalFormatting>
  <conditionalFormatting sqref="N353">
    <cfRule type="cellIs" dxfId="598" priority="597" operator="lessThan">
      <formula>0</formula>
    </cfRule>
  </conditionalFormatting>
  <conditionalFormatting sqref="N335">
    <cfRule type="cellIs" dxfId="597" priority="596" operator="lessThan">
      <formula>0</formula>
    </cfRule>
  </conditionalFormatting>
  <conditionalFormatting sqref="B352">
    <cfRule type="cellIs" dxfId="596" priority="580" operator="lessThan">
      <formula>0</formula>
    </cfRule>
  </conditionalFormatting>
  <conditionalFormatting sqref="B546">
    <cfRule type="cellIs" dxfId="595" priority="590" operator="lessThan">
      <formula>0</formula>
    </cfRule>
  </conditionalFormatting>
  <conditionalFormatting sqref="B347:B348">
    <cfRule type="cellIs" dxfId="594" priority="585" operator="lessThan">
      <formula>0</formula>
    </cfRule>
  </conditionalFormatting>
  <conditionalFormatting sqref="B353:B354">
    <cfRule type="cellIs" dxfId="593" priority="582" operator="lessThan">
      <formula>0</formula>
    </cfRule>
  </conditionalFormatting>
  <conditionalFormatting sqref="C327:M330">
    <cfRule type="cellIs" dxfId="592" priority="595" operator="lessThan">
      <formula>0</formula>
    </cfRule>
  </conditionalFormatting>
  <conditionalFormatting sqref="B404">
    <cfRule type="cellIs" dxfId="591" priority="594" operator="lessThan">
      <formula>0</formula>
    </cfRule>
  </conditionalFormatting>
  <conditionalFormatting sqref="B404">
    <cfRule type="cellIs" dxfId="590" priority="593" operator="lessThan">
      <formula>0</formula>
    </cfRule>
  </conditionalFormatting>
  <conditionalFormatting sqref="B367 B373 B357:B361 B351:B355 B345:B349 B339:B343 B333:B337 B327:B331">
    <cfRule type="cellIs" dxfId="589" priority="592" operator="lessThan">
      <formula>0</formula>
    </cfRule>
  </conditionalFormatting>
  <conditionalFormatting sqref="B335:B336">
    <cfRule type="cellIs" dxfId="588" priority="588" operator="lessThan">
      <formula>0</formula>
    </cfRule>
  </conditionalFormatting>
  <conditionalFormatting sqref="B333">
    <cfRule type="cellIs" dxfId="587" priority="587" operator="lessThan">
      <formula>0</formula>
    </cfRule>
  </conditionalFormatting>
  <conditionalFormatting sqref="B543:B545">
    <cfRule type="cellIs" dxfId="586" priority="591" operator="lessThan">
      <formula>0</formula>
    </cfRule>
  </conditionalFormatting>
  <conditionalFormatting sqref="B542">
    <cfRule type="cellIs" dxfId="585" priority="589" operator="lessThan">
      <formula>0</formula>
    </cfRule>
  </conditionalFormatting>
  <conditionalFormatting sqref="B373">
    <cfRule type="cellIs" dxfId="584" priority="576" operator="lessThan">
      <formula>0</formula>
    </cfRule>
  </conditionalFormatting>
  <conditionalFormatting sqref="B334">
    <cfRule type="cellIs" dxfId="583" priority="586" operator="lessThan">
      <formula>0</formula>
    </cfRule>
  </conditionalFormatting>
  <conditionalFormatting sqref="B345">
    <cfRule type="cellIs" dxfId="582" priority="584" operator="lessThan">
      <formula>0</formula>
    </cfRule>
  </conditionalFormatting>
  <conditionalFormatting sqref="B346">
    <cfRule type="cellIs" dxfId="581" priority="583" operator="lessThan">
      <formula>0</formula>
    </cfRule>
  </conditionalFormatting>
  <conditionalFormatting sqref="B351">
    <cfRule type="cellIs" dxfId="580" priority="581" operator="lessThan">
      <formula>0</formula>
    </cfRule>
  </conditionalFormatting>
  <conditionalFormatting sqref="B359:B360">
    <cfRule type="cellIs" dxfId="579" priority="579" operator="lessThan">
      <formula>0</formula>
    </cfRule>
  </conditionalFormatting>
  <conditionalFormatting sqref="B357">
    <cfRule type="cellIs" dxfId="578" priority="578" operator="lessThan">
      <formula>0</formula>
    </cfRule>
  </conditionalFormatting>
  <conditionalFormatting sqref="B358">
    <cfRule type="cellIs" dxfId="577" priority="577" operator="lessThan">
      <formula>0</formula>
    </cfRule>
  </conditionalFormatting>
  <conditionalFormatting sqref="B367">
    <cfRule type="cellIs" dxfId="576" priority="575" operator="lessThan">
      <formula>0</formula>
    </cfRule>
  </conditionalFormatting>
  <conditionalFormatting sqref="B361">
    <cfRule type="cellIs" dxfId="575" priority="574" operator="lessThan">
      <formula>0</formula>
    </cfRule>
  </conditionalFormatting>
  <conditionalFormatting sqref="B355">
    <cfRule type="cellIs" dxfId="574" priority="573" operator="lessThan">
      <formula>0</formula>
    </cfRule>
  </conditionalFormatting>
  <conditionalFormatting sqref="B349">
    <cfRule type="cellIs" dxfId="573" priority="572" operator="lessThan">
      <formula>0</formula>
    </cfRule>
  </conditionalFormatting>
  <conditionalFormatting sqref="B337">
    <cfRule type="cellIs" dxfId="572" priority="571" operator="lessThan">
      <formula>0</formula>
    </cfRule>
  </conditionalFormatting>
  <conditionalFormatting sqref="B599:B602">
    <cfRule type="cellIs" dxfId="571" priority="566" operator="lessThan">
      <formula>0</formula>
    </cfRule>
  </conditionalFormatting>
  <conditionalFormatting sqref="B594:B597">
    <cfRule type="cellIs" dxfId="570" priority="569" operator="lessThan">
      <formula>0</formula>
    </cfRule>
  </conditionalFormatting>
  <conditionalFormatting sqref="B595">
    <cfRule type="cellIs" dxfId="569" priority="568" operator="lessThan">
      <formula>0</formula>
    </cfRule>
  </conditionalFormatting>
  <conditionalFormatting sqref="B596:B597">
    <cfRule type="cellIs" dxfId="568" priority="570" operator="lessThan">
      <formula>0</formula>
    </cfRule>
  </conditionalFormatting>
  <conditionalFormatting sqref="B606:B607">
    <cfRule type="cellIs" dxfId="567" priority="564" operator="lessThan">
      <formula>0</formula>
    </cfRule>
  </conditionalFormatting>
  <conditionalFormatting sqref="B600">
    <cfRule type="cellIs" dxfId="566" priority="565" operator="lessThan">
      <formula>0</formula>
    </cfRule>
  </conditionalFormatting>
  <conditionalFormatting sqref="B601:B602">
    <cfRule type="cellIs" dxfId="565" priority="567" operator="lessThan">
      <formula>0</formula>
    </cfRule>
  </conditionalFormatting>
  <conditionalFormatting sqref="B604:B607">
    <cfRule type="cellIs" dxfId="564" priority="563" operator="lessThan">
      <formula>0</formula>
    </cfRule>
  </conditionalFormatting>
  <conditionalFormatting sqref="B605">
    <cfRule type="cellIs" dxfId="563" priority="562" operator="lessThan">
      <formula>0</formula>
    </cfRule>
  </conditionalFormatting>
  <conditionalFormatting sqref="B341:B342">
    <cfRule type="cellIs" dxfId="562" priority="557" operator="lessThan">
      <formula>0</formula>
    </cfRule>
  </conditionalFormatting>
  <conditionalFormatting sqref="B331">
    <cfRule type="cellIs" dxfId="561" priority="558" operator="lessThan">
      <formula>0</formula>
    </cfRule>
  </conditionalFormatting>
  <conditionalFormatting sqref="B369:N369">
    <cfRule type="cellIs" dxfId="560" priority="500" operator="lessThan">
      <formula>0</formula>
    </cfRule>
  </conditionalFormatting>
  <conditionalFormatting sqref="B363:N363">
    <cfRule type="cellIs" dxfId="559" priority="511" operator="lessThan">
      <formula>0</formula>
    </cfRule>
  </conditionalFormatting>
  <conditionalFormatting sqref="B363:N363">
    <cfRule type="cellIs" dxfId="558" priority="510" operator="lessThan">
      <formula>0</formula>
    </cfRule>
  </conditionalFormatting>
  <conditionalFormatting sqref="B329:B330">
    <cfRule type="cellIs" dxfId="557" priority="561" operator="lessThan">
      <formula>0</formula>
    </cfRule>
  </conditionalFormatting>
  <conditionalFormatting sqref="B327">
    <cfRule type="cellIs" dxfId="556" priority="560" operator="lessThan">
      <formula>0</formula>
    </cfRule>
  </conditionalFormatting>
  <conditionalFormatting sqref="B328">
    <cfRule type="cellIs" dxfId="555" priority="559" operator="lessThan">
      <formula>0</formula>
    </cfRule>
  </conditionalFormatting>
  <conditionalFormatting sqref="B339">
    <cfRule type="cellIs" dxfId="554" priority="556" operator="lessThan">
      <formula>0</formula>
    </cfRule>
  </conditionalFormatting>
  <conditionalFormatting sqref="B340">
    <cfRule type="cellIs" dxfId="553" priority="555" operator="lessThan">
      <formula>0</formula>
    </cfRule>
  </conditionalFormatting>
  <conditionalFormatting sqref="B343">
    <cfRule type="cellIs" dxfId="552" priority="554" operator="lessThan">
      <formula>0</formula>
    </cfRule>
  </conditionalFormatting>
  <conditionalFormatting sqref="B551:B554">
    <cfRule type="cellIs" dxfId="551" priority="552" operator="lessThan">
      <formula>0</formula>
    </cfRule>
  </conditionalFormatting>
  <conditionalFormatting sqref="B552">
    <cfRule type="cellIs" dxfId="550" priority="551" operator="lessThan">
      <formula>0</formula>
    </cfRule>
  </conditionalFormatting>
  <conditionalFormatting sqref="B553:B554">
    <cfRule type="cellIs" dxfId="549" priority="553" operator="lessThan">
      <formula>0</formula>
    </cfRule>
  </conditionalFormatting>
  <conditionalFormatting sqref="B571">
    <cfRule type="cellIs" dxfId="548" priority="546" operator="lessThan">
      <formula>0</formula>
    </cfRule>
  </conditionalFormatting>
  <conditionalFormatting sqref="B571">
    <cfRule type="cellIs" dxfId="547" priority="547" operator="lessThan">
      <formula>0</formula>
    </cfRule>
  </conditionalFormatting>
  <conditionalFormatting sqref="B567:B570">
    <cfRule type="cellIs" dxfId="546" priority="549" operator="lessThan">
      <formula>0</formula>
    </cfRule>
  </conditionalFormatting>
  <conditionalFormatting sqref="B568">
    <cfRule type="cellIs" dxfId="545" priority="548" operator="lessThan">
      <formula>0</formula>
    </cfRule>
  </conditionalFormatting>
  <conditionalFormatting sqref="B569:B570">
    <cfRule type="cellIs" dxfId="544" priority="550" operator="lessThan">
      <formula>0</formula>
    </cfRule>
  </conditionalFormatting>
  <conditionalFormatting sqref="N366">
    <cfRule type="cellIs" dxfId="543" priority="505" operator="lessThan">
      <formula>0</formula>
    </cfRule>
  </conditionalFormatting>
  <conditionalFormatting sqref="B369:N369">
    <cfRule type="cellIs" dxfId="542" priority="503" operator="lessThan">
      <formula>0</formula>
    </cfRule>
  </conditionalFormatting>
  <conditionalFormatting sqref="B529:B531">
    <cfRule type="cellIs" dxfId="541" priority="545" operator="lessThan">
      <formula>0</formula>
    </cfRule>
  </conditionalFormatting>
  <conditionalFormatting sqref="B532">
    <cfRule type="cellIs" dxfId="540" priority="544" operator="lessThan">
      <formula>0</formula>
    </cfRule>
  </conditionalFormatting>
  <conditionalFormatting sqref="B528">
    <cfRule type="cellIs" dxfId="539" priority="543" operator="lessThan">
      <formula>0</formula>
    </cfRule>
  </conditionalFormatting>
  <conditionalFormatting sqref="B575:B576">
    <cfRule type="cellIs" dxfId="538" priority="542" operator="lessThan">
      <formula>0</formula>
    </cfRule>
  </conditionalFormatting>
  <conditionalFormatting sqref="B573:B576">
    <cfRule type="cellIs" dxfId="537" priority="541" operator="lessThan">
      <formula>0</formula>
    </cfRule>
  </conditionalFormatting>
  <conditionalFormatting sqref="B584:B587">
    <cfRule type="cellIs" dxfId="536" priority="538" operator="lessThan">
      <formula>0</formula>
    </cfRule>
  </conditionalFormatting>
  <conditionalFormatting sqref="B581:B582">
    <cfRule type="cellIs" dxfId="535" priority="536" operator="lessThan">
      <formula>0</formula>
    </cfRule>
  </conditionalFormatting>
  <conditionalFormatting sqref="B574">
    <cfRule type="cellIs" dxfId="534" priority="540" operator="lessThan">
      <formula>0</formula>
    </cfRule>
  </conditionalFormatting>
  <conditionalFormatting sqref="B579:B582">
    <cfRule type="cellIs" dxfId="533" priority="535" operator="lessThan">
      <formula>0</formula>
    </cfRule>
  </conditionalFormatting>
  <conditionalFormatting sqref="B585">
    <cfRule type="cellIs" dxfId="532" priority="537" operator="lessThan">
      <formula>0</formula>
    </cfRule>
  </conditionalFormatting>
  <conditionalFormatting sqref="B586:B587">
    <cfRule type="cellIs" dxfId="531" priority="539" operator="lessThan">
      <formula>0</formula>
    </cfRule>
  </conditionalFormatting>
  <conditionalFormatting sqref="B580">
    <cfRule type="cellIs" dxfId="530" priority="534" operator="lessThan">
      <formula>0</formula>
    </cfRule>
  </conditionalFormatting>
  <conditionalFormatting sqref="B589:B592">
    <cfRule type="cellIs" dxfId="529" priority="532" operator="lessThan">
      <formula>0</formula>
    </cfRule>
  </conditionalFormatting>
  <conditionalFormatting sqref="B590">
    <cfRule type="cellIs" dxfId="528" priority="531" operator="lessThan">
      <formula>0</formula>
    </cfRule>
  </conditionalFormatting>
  <conditionalFormatting sqref="B591:B592">
    <cfRule type="cellIs" dxfId="527" priority="533" operator="lessThan">
      <formula>0</formula>
    </cfRule>
  </conditionalFormatting>
  <conditionalFormatting sqref="B620 B625:B627 B638 B640:B643 B633:B636 B645">
    <cfRule type="cellIs" dxfId="526" priority="530" operator="lessThan">
      <formula>0</formula>
    </cfRule>
  </conditionalFormatting>
  <conditionalFormatting sqref="N354">
    <cfRule type="cellIs" dxfId="525" priority="515" operator="lessThan">
      <formula>0</formula>
    </cfRule>
  </conditionalFormatting>
  <conditionalFormatting sqref="N348">
    <cfRule type="cellIs" dxfId="524" priority="516" operator="lessThan">
      <formula>0</formula>
    </cfRule>
  </conditionalFormatting>
  <conditionalFormatting sqref="B363:N363">
    <cfRule type="cellIs" dxfId="523" priority="513" operator="lessThan">
      <formula>0</formula>
    </cfRule>
  </conditionalFormatting>
  <conditionalFormatting sqref="N360">
    <cfRule type="cellIs" dxfId="522" priority="514" operator="lessThan">
      <formula>0</formula>
    </cfRule>
  </conditionalFormatting>
  <conditionalFormatting sqref="B363:N363">
    <cfRule type="cellIs" dxfId="521" priority="512" operator="lessThan">
      <formula>0</formula>
    </cfRule>
  </conditionalFormatting>
  <conditionalFormatting sqref="B363:N363">
    <cfRule type="cellIs" dxfId="520" priority="509" operator="lessThan">
      <formula>0</formula>
    </cfRule>
  </conditionalFormatting>
  <conditionalFormatting sqref="B622">
    <cfRule type="cellIs" dxfId="519" priority="529" operator="lessThan">
      <formula>0</formula>
    </cfRule>
  </conditionalFormatting>
  <conditionalFormatting sqref="B623">
    <cfRule type="cellIs" dxfId="518" priority="528" operator="lessThan">
      <formula>0</formula>
    </cfRule>
  </conditionalFormatting>
  <conditionalFormatting sqref="B628">
    <cfRule type="cellIs" dxfId="517" priority="527" operator="lessThan">
      <formula>0</formula>
    </cfRule>
  </conditionalFormatting>
  <conditionalFormatting sqref="B617">
    <cfRule type="cellIs" dxfId="516" priority="526" operator="lessThan">
      <formula>0</formula>
    </cfRule>
  </conditionalFormatting>
  <conditionalFormatting sqref="B559:B560">
    <cfRule type="cellIs" dxfId="515" priority="525" operator="lessThan">
      <formula>0</formula>
    </cfRule>
  </conditionalFormatting>
  <conditionalFormatting sqref="B557:B560">
    <cfRule type="cellIs" dxfId="514" priority="524" operator="lessThan">
      <formula>0</formula>
    </cfRule>
  </conditionalFormatting>
  <conditionalFormatting sqref="B558">
    <cfRule type="cellIs" dxfId="513" priority="523" operator="lessThan">
      <formula>0</formula>
    </cfRule>
  </conditionalFormatting>
  <conditionalFormatting sqref="B564:B565">
    <cfRule type="cellIs" dxfId="512" priority="522" operator="lessThan">
      <formula>0</formula>
    </cfRule>
  </conditionalFormatting>
  <conditionalFormatting sqref="B562:B565">
    <cfRule type="cellIs" dxfId="511" priority="521" operator="lessThan">
      <formula>0</formula>
    </cfRule>
  </conditionalFormatting>
  <conditionalFormatting sqref="B563">
    <cfRule type="cellIs" dxfId="510" priority="520" operator="lessThan">
      <formula>0</formula>
    </cfRule>
  </conditionalFormatting>
  <conditionalFormatting sqref="B327:B330">
    <cfRule type="cellIs" dxfId="509" priority="519" operator="lessThan">
      <formula>0</formula>
    </cfRule>
  </conditionalFormatting>
  <conditionalFormatting sqref="N336">
    <cfRule type="cellIs" dxfId="508" priority="518" operator="lessThan">
      <formula>0</formula>
    </cfRule>
  </conditionalFormatting>
  <conditionalFormatting sqref="N342">
    <cfRule type="cellIs" dxfId="507" priority="517" operator="lessThan">
      <formula>0</formula>
    </cfRule>
  </conditionalFormatting>
  <conditionalFormatting sqref="B363:N363">
    <cfRule type="cellIs" dxfId="506" priority="508" operator="lessThan">
      <formula>0</formula>
    </cfRule>
  </conditionalFormatting>
  <conditionalFormatting sqref="B363:N363">
    <cfRule type="cellIs" dxfId="505" priority="507" operator="lessThan">
      <formula>0</formula>
    </cfRule>
  </conditionalFormatting>
  <conditionalFormatting sqref="B363:N363">
    <cfRule type="cellIs" dxfId="504" priority="506" operator="lessThan">
      <formula>0</formula>
    </cfRule>
  </conditionalFormatting>
  <conditionalFormatting sqref="B369:N369">
    <cfRule type="cellIs" dxfId="503" priority="501" operator="lessThan">
      <formula>0</formula>
    </cfRule>
  </conditionalFormatting>
  <conditionalFormatting sqref="B369:N369">
    <cfRule type="cellIs" dxfId="502" priority="504" operator="lessThan">
      <formula>0</formula>
    </cfRule>
  </conditionalFormatting>
  <conditionalFormatting sqref="B369:N369">
    <cfRule type="cellIs" dxfId="501" priority="499" operator="lessThan">
      <formula>0</formula>
    </cfRule>
  </conditionalFormatting>
  <conditionalFormatting sqref="B369:N369">
    <cfRule type="cellIs" dxfId="500" priority="502" operator="lessThan">
      <formula>0</formula>
    </cfRule>
  </conditionalFormatting>
  <conditionalFormatting sqref="B369:N369">
    <cfRule type="cellIs" dxfId="499" priority="497" operator="lessThan">
      <formula>0</formula>
    </cfRule>
  </conditionalFormatting>
  <conditionalFormatting sqref="B369:N369">
    <cfRule type="cellIs" dxfId="498" priority="498" operator="lessThan">
      <formula>0</formula>
    </cfRule>
  </conditionalFormatting>
  <conditionalFormatting sqref="B375:N375">
    <cfRule type="cellIs" dxfId="497" priority="495" operator="lessThan">
      <formula>0</formula>
    </cfRule>
  </conditionalFormatting>
  <conditionalFormatting sqref="N372">
    <cfRule type="cellIs" dxfId="496" priority="496" operator="lessThan">
      <formula>0</formula>
    </cfRule>
  </conditionalFormatting>
  <conditionalFormatting sqref="B375:N375">
    <cfRule type="cellIs" dxfId="495" priority="494" operator="lessThan">
      <formula>0</formula>
    </cfRule>
  </conditionalFormatting>
  <conditionalFormatting sqref="B375:N375">
    <cfRule type="cellIs" dxfId="494" priority="493" operator="lessThan">
      <formula>0</formula>
    </cfRule>
  </conditionalFormatting>
  <conditionalFormatting sqref="B375:N375">
    <cfRule type="cellIs" dxfId="493" priority="492" operator="lessThan">
      <formula>0</formula>
    </cfRule>
  </conditionalFormatting>
  <conditionalFormatting sqref="B375:N375">
    <cfRule type="cellIs" dxfId="492" priority="491" operator="lessThan">
      <formula>0</formula>
    </cfRule>
  </conditionalFormatting>
  <conditionalFormatting sqref="B375:N375">
    <cfRule type="cellIs" dxfId="491" priority="490" operator="lessThan">
      <formula>0</formula>
    </cfRule>
  </conditionalFormatting>
  <conditionalFormatting sqref="B375:N375">
    <cfRule type="cellIs" dxfId="490" priority="489" operator="lessThan">
      <formula>0</formula>
    </cfRule>
  </conditionalFormatting>
  <conditionalFormatting sqref="B375:N375">
    <cfRule type="cellIs" dxfId="489" priority="488" operator="lessThan">
      <formula>0</formula>
    </cfRule>
  </conditionalFormatting>
  <conditionalFormatting sqref="N378">
    <cfRule type="cellIs" dxfId="488" priority="487" operator="lessThan">
      <formula>0</formula>
    </cfRule>
  </conditionalFormatting>
  <conditionalFormatting sqref="N331">
    <cfRule type="cellIs" dxfId="487" priority="486" operator="lessThan">
      <formula>0</formula>
    </cfRule>
  </conditionalFormatting>
  <conditionalFormatting sqref="N337">
    <cfRule type="cellIs" dxfId="486" priority="485" operator="lessThan">
      <formula>0</formula>
    </cfRule>
  </conditionalFormatting>
  <conditionalFormatting sqref="N337">
    <cfRule type="cellIs" dxfId="485" priority="484" operator="lessThan">
      <formula>0</formula>
    </cfRule>
  </conditionalFormatting>
  <conditionalFormatting sqref="N343">
    <cfRule type="cellIs" dxfId="484" priority="483" operator="lessThan">
      <formula>0</formula>
    </cfRule>
  </conditionalFormatting>
  <conditionalFormatting sqref="N343">
    <cfRule type="cellIs" dxfId="483" priority="482" operator="lessThan">
      <formula>0</formula>
    </cfRule>
  </conditionalFormatting>
  <conditionalFormatting sqref="N349">
    <cfRule type="cellIs" dxfId="482" priority="481" operator="lessThan">
      <formula>0</formula>
    </cfRule>
  </conditionalFormatting>
  <conditionalFormatting sqref="N349">
    <cfRule type="cellIs" dxfId="481" priority="480" operator="lessThan">
      <formula>0</formula>
    </cfRule>
  </conditionalFormatting>
  <conditionalFormatting sqref="N355">
    <cfRule type="cellIs" dxfId="480" priority="479" operator="lessThan">
      <formula>0</formula>
    </cfRule>
  </conditionalFormatting>
  <conditionalFormatting sqref="N355">
    <cfRule type="cellIs" dxfId="479" priority="478" operator="lessThan">
      <formula>0</formula>
    </cfRule>
  </conditionalFormatting>
  <conditionalFormatting sqref="N361">
    <cfRule type="cellIs" dxfId="478" priority="477" operator="lessThan">
      <formula>0</formula>
    </cfRule>
  </conditionalFormatting>
  <conditionalFormatting sqref="N361">
    <cfRule type="cellIs" dxfId="477" priority="476" operator="lessThan">
      <formula>0</formula>
    </cfRule>
  </conditionalFormatting>
  <conditionalFormatting sqref="N367">
    <cfRule type="cellIs" dxfId="476" priority="475" operator="lessThan">
      <formula>0</formula>
    </cfRule>
  </conditionalFormatting>
  <conditionalFormatting sqref="N367">
    <cfRule type="cellIs" dxfId="475" priority="474" operator="lessThan">
      <formula>0</formula>
    </cfRule>
  </conditionalFormatting>
  <conditionalFormatting sqref="N373">
    <cfRule type="cellIs" dxfId="474" priority="473" operator="lessThan">
      <formula>0</formula>
    </cfRule>
  </conditionalFormatting>
  <conditionalFormatting sqref="N373">
    <cfRule type="cellIs" dxfId="473" priority="472" operator="lessThan">
      <formula>0</formula>
    </cfRule>
  </conditionalFormatting>
  <conditionalFormatting sqref="C385:M385">
    <cfRule type="cellIs" dxfId="472" priority="471" operator="lessThan">
      <formula>0</formula>
    </cfRule>
  </conditionalFormatting>
  <conditionalFormatting sqref="C385:M385">
    <cfRule type="cellIs" dxfId="471" priority="470" operator="lessThan">
      <formula>0</formula>
    </cfRule>
  </conditionalFormatting>
  <conditionalFormatting sqref="H385">
    <cfRule type="cellIs" dxfId="470" priority="469" operator="lessThan">
      <formula>0</formula>
    </cfRule>
  </conditionalFormatting>
  <conditionalFormatting sqref="B385">
    <cfRule type="cellIs" dxfId="469" priority="468" operator="lessThan">
      <formula>0</formula>
    </cfRule>
  </conditionalFormatting>
  <conditionalFormatting sqref="B385">
    <cfRule type="cellIs" dxfId="468" priority="467" operator="lessThan">
      <formula>0</formula>
    </cfRule>
  </conditionalFormatting>
  <conditionalFormatting sqref="B381:N381">
    <cfRule type="cellIs" dxfId="467" priority="466" operator="lessThan">
      <formula>0</formula>
    </cfRule>
  </conditionalFormatting>
  <conditionalFormatting sqref="B381:N381">
    <cfRule type="cellIs" dxfId="466" priority="465" operator="lessThan">
      <formula>0</formula>
    </cfRule>
  </conditionalFormatting>
  <conditionalFormatting sqref="B381:N381">
    <cfRule type="cellIs" dxfId="465" priority="464" operator="lessThan">
      <formula>0</formula>
    </cfRule>
  </conditionalFormatting>
  <conditionalFormatting sqref="B381:N381">
    <cfRule type="cellIs" dxfId="464" priority="463" operator="lessThan">
      <formula>0</formula>
    </cfRule>
  </conditionalFormatting>
  <conditionalFormatting sqref="B381:N381">
    <cfRule type="cellIs" dxfId="463" priority="462" operator="lessThan">
      <formula>0</formula>
    </cfRule>
  </conditionalFormatting>
  <conditionalFormatting sqref="B381:N381">
    <cfRule type="cellIs" dxfId="462" priority="461" operator="lessThan">
      <formula>0</formula>
    </cfRule>
  </conditionalFormatting>
  <conditionalFormatting sqref="B381:N381">
    <cfRule type="cellIs" dxfId="461" priority="460" operator="lessThan">
      <formula>0</formula>
    </cfRule>
  </conditionalFormatting>
  <conditionalFormatting sqref="B381:N381">
    <cfRule type="cellIs" dxfId="460" priority="459" operator="lessThan">
      <formula>0</formula>
    </cfRule>
  </conditionalFormatting>
  <conditionalFormatting sqref="N384">
    <cfRule type="cellIs" dxfId="459" priority="458" operator="lessThan">
      <formula>0</formula>
    </cfRule>
  </conditionalFormatting>
  <conditionalFormatting sqref="N385">
    <cfRule type="cellIs" dxfId="458" priority="457" operator="lessThan">
      <formula>0</formula>
    </cfRule>
  </conditionalFormatting>
  <conditionalFormatting sqref="N385">
    <cfRule type="cellIs" dxfId="457" priority="456" operator="lessThan">
      <formula>0</formula>
    </cfRule>
  </conditionalFormatting>
  <conditionalFormatting sqref="C391:M391">
    <cfRule type="cellIs" dxfId="456" priority="455" operator="lessThan">
      <formula>0</formula>
    </cfRule>
  </conditionalFormatting>
  <conditionalFormatting sqref="C391:M391">
    <cfRule type="cellIs" dxfId="455" priority="454" operator="lessThan">
      <formula>0</formula>
    </cfRule>
  </conditionalFormatting>
  <conditionalFormatting sqref="H391">
    <cfRule type="cellIs" dxfId="454" priority="453" operator="lessThan">
      <formula>0</formula>
    </cfRule>
  </conditionalFormatting>
  <conditionalFormatting sqref="B391">
    <cfRule type="cellIs" dxfId="453" priority="452" operator="lessThan">
      <formula>0</formula>
    </cfRule>
  </conditionalFormatting>
  <conditionalFormatting sqref="B391">
    <cfRule type="cellIs" dxfId="452" priority="451" operator="lessThan">
      <formula>0</formula>
    </cfRule>
  </conditionalFormatting>
  <conditionalFormatting sqref="B387:N387">
    <cfRule type="cellIs" dxfId="451" priority="450" operator="lessThan">
      <formula>0</formula>
    </cfRule>
  </conditionalFormatting>
  <conditionalFormatting sqref="B387:N387">
    <cfRule type="cellIs" dxfId="450" priority="449" operator="lessThan">
      <formula>0</formula>
    </cfRule>
  </conditionalFormatting>
  <conditionalFormatting sqref="B387:N387">
    <cfRule type="cellIs" dxfId="449" priority="448" operator="lessThan">
      <formula>0</formula>
    </cfRule>
  </conditionalFormatting>
  <conditionalFormatting sqref="B387:N387">
    <cfRule type="cellIs" dxfId="448" priority="447" operator="lessThan">
      <formula>0</formula>
    </cfRule>
  </conditionalFormatting>
  <conditionalFormatting sqref="B387:N387">
    <cfRule type="cellIs" dxfId="447" priority="446" operator="lessThan">
      <formula>0</formula>
    </cfRule>
  </conditionalFormatting>
  <conditionalFormatting sqref="B387:N387">
    <cfRule type="cellIs" dxfId="446" priority="445" operator="lessThan">
      <formula>0</formula>
    </cfRule>
  </conditionalFormatting>
  <conditionalFormatting sqref="B387:N387">
    <cfRule type="cellIs" dxfId="445" priority="444" operator="lessThan">
      <formula>0</formula>
    </cfRule>
  </conditionalFormatting>
  <conditionalFormatting sqref="B387:N387">
    <cfRule type="cellIs" dxfId="444" priority="443" operator="lessThan">
      <formula>0</formula>
    </cfRule>
  </conditionalFormatting>
  <conditionalFormatting sqref="N390">
    <cfRule type="cellIs" dxfId="443" priority="442" operator="lessThan">
      <formula>0</formula>
    </cfRule>
  </conditionalFormatting>
  <conditionalFormatting sqref="N391">
    <cfRule type="cellIs" dxfId="442" priority="441" operator="lessThan">
      <formula>0</formula>
    </cfRule>
  </conditionalFormatting>
  <conditionalFormatting sqref="N391">
    <cfRule type="cellIs" dxfId="441" priority="440" operator="lessThan">
      <formula>0</formula>
    </cfRule>
  </conditionalFormatting>
  <conditionalFormatting sqref="C397:M397">
    <cfRule type="cellIs" dxfId="440" priority="439" operator="lessThan">
      <formula>0</formula>
    </cfRule>
  </conditionalFormatting>
  <conditionalFormatting sqref="C397:M397">
    <cfRule type="cellIs" dxfId="439" priority="438" operator="lessThan">
      <formula>0</formula>
    </cfRule>
  </conditionalFormatting>
  <conditionalFormatting sqref="H397">
    <cfRule type="cellIs" dxfId="438" priority="437" operator="lessThan">
      <formula>0</formula>
    </cfRule>
  </conditionalFormatting>
  <conditionalFormatting sqref="B397">
    <cfRule type="cellIs" dxfId="437" priority="436" operator="lessThan">
      <formula>0</formula>
    </cfRule>
  </conditionalFormatting>
  <conditionalFormatting sqref="B397">
    <cfRule type="cellIs" dxfId="436" priority="435" operator="lessThan">
      <formula>0</formula>
    </cfRule>
  </conditionalFormatting>
  <conditionalFormatting sqref="B393:N393">
    <cfRule type="cellIs" dxfId="435" priority="434" operator="lessThan">
      <formula>0</formula>
    </cfRule>
  </conditionalFormatting>
  <conditionalFormatting sqref="B393:N393">
    <cfRule type="cellIs" dxfId="434" priority="433" operator="lessThan">
      <formula>0</formula>
    </cfRule>
  </conditionalFormatting>
  <conditionalFormatting sqref="B393:N393">
    <cfRule type="cellIs" dxfId="433" priority="432" operator="lessThan">
      <formula>0</formula>
    </cfRule>
  </conditionalFormatting>
  <conditionalFormatting sqref="B393:N393">
    <cfRule type="cellIs" dxfId="432" priority="431" operator="lessThan">
      <formula>0</formula>
    </cfRule>
  </conditionalFormatting>
  <conditionalFormatting sqref="B393:N393">
    <cfRule type="cellIs" dxfId="431" priority="430" operator="lessThan">
      <formula>0</formula>
    </cfRule>
  </conditionalFormatting>
  <conditionalFormatting sqref="B393:N393">
    <cfRule type="cellIs" dxfId="430" priority="429" operator="lessThan">
      <formula>0</formula>
    </cfRule>
  </conditionalFormatting>
  <conditionalFormatting sqref="B393:N393">
    <cfRule type="cellIs" dxfId="429" priority="428" operator="lessThan">
      <formula>0</formula>
    </cfRule>
  </conditionalFormatting>
  <conditionalFormatting sqref="B393:N393">
    <cfRule type="cellIs" dxfId="428" priority="427" operator="lessThan">
      <formula>0</formula>
    </cfRule>
  </conditionalFormatting>
  <conditionalFormatting sqref="N396">
    <cfRule type="cellIs" dxfId="427" priority="426" operator="lessThan">
      <formula>0</formula>
    </cfRule>
  </conditionalFormatting>
  <conditionalFormatting sqref="N397">
    <cfRule type="cellIs" dxfId="426" priority="425" operator="lessThan">
      <formula>0</formula>
    </cfRule>
  </conditionalFormatting>
  <conditionalFormatting sqref="N397">
    <cfRule type="cellIs" dxfId="425" priority="424" operator="lessThan">
      <formula>0</formula>
    </cfRule>
  </conditionalFormatting>
  <conditionalFormatting sqref="C403:M403">
    <cfRule type="cellIs" dxfId="424" priority="423" operator="lessThan">
      <formula>0</formula>
    </cfRule>
  </conditionalFormatting>
  <conditionalFormatting sqref="C403:M403">
    <cfRule type="cellIs" dxfId="423" priority="422" operator="lessThan">
      <formula>0</formula>
    </cfRule>
  </conditionalFormatting>
  <conditionalFormatting sqref="H403">
    <cfRule type="cellIs" dxfId="422" priority="421" operator="lessThan">
      <formula>0</formula>
    </cfRule>
  </conditionalFormatting>
  <conditionalFormatting sqref="B403">
    <cfRule type="cellIs" dxfId="421" priority="420" operator="lessThan">
      <formula>0</formula>
    </cfRule>
  </conditionalFormatting>
  <conditionalFormatting sqref="B403">
    <cfRule type="cellIs" dxfId="420" priority="419" operator="lessThan">
      <formula>0</formula>
    </cfRule>
  </conditionalFormatting>
  <conditionalFormatting sqref="B399:N399">
    <cfRule type="cellIs" dxfId="419" priority="418" operator="lessThan">
      <formula>0</formula>
    </cfRule>
  </conditionalFormatting>
  <conditionalFormatting sqref="B399:N399">
    <cfRule type="cellIs" dxfId="418" priority="417" operator="lessThan">
      <formula>0</formula>
    </cfRule>
  </conditionalFormatting>
  <conditionalFormatting sqref="B399:N399">
    <cfRule type="cellIs" dxfId="417" priority="416" operator="lessThan">
      <formula>0</formula>
    </cfRule>
  </conditionalFormatting>
  <conditionalFormatting sqref="B399:N399">
    <cfRule type="cellIs" dxfId="416" priority="415" operator="lessThan">
      <formula>0</formula>
    </cfRule>
  </conditionalFormatting>
  <conditionalFormatting sqref="B399:N399">
    <cfRule type="cellIs" dxfId="415" priority="414" operator="lessThan">
      <formula>0</formula>
    </cfRule>
  </conditionalFormatting>
  <conditionalFormatting sqref="B399:N399">
    <cfRule type="cellIs" dxfId="414" priority="413" operator="lessThan">
      <formula>0</formula>
    </cfRule>
  </conditionalFormatting>
  <conditionalFormatting sqref="B399:N399">
    <cfRule type="cellIs" dxfId="413" priority="412" operator="lessThan">
      <formula>0</formula>
    </cfRule>
  </conditionalFormatting>
  <conditionalFormatting sqref="B399:N399">
    <cfRule type="cellIs" dxfId="412" priority="411" operator="lessThan">
      <formula>0</formula>
    </cfRule>
  </conditionalFormatting>
  <conditionalFormatting sqref="N402">
    <cfRule type="cellIs" dxfId="411" priority="410" operator="lessThan">
      <formula>0</formula>
    </cfRule>
  </conditionalFormatting>
  <conditionalFormatting sqref="N403">
    <cfRule type="cellIs" dxfId="410" priority="409" operator="lessThan">
      <formula>0</formula>
    </cfRule>
  </conditionalFormatting>
  <conditionalFormatting sqref="N403">
    <cfRule type="cellIs" dxfId="409" priority="408" operator="lessThan">
      <formula>0</formula>
    </cfRule>
  </conditionalFormatting>
  <conditionalFormatting sqref="C409:M409">
    <cfRule type="cellIs" dxfId="408" priority="407" operator="lessThan">
      <formula>0</formula>
    </cfRule>
  </conditionalFormatting>
  <conditionalFormatting sqref="C409:M409">
    <cfRule type="cellIs" dxfId="407" priority="406" operator="lessThan">
      <formula>0</formula>
    </cfRule>
  </conditionalFormatting>
  <conditionalFormatting sqref="H409">
    <cfRule type="cellIs" dxfId="406" priority="405" operator="lessThan">
      <formula>0</formula>
    </cfRule>
  </conditionalFormatting>
  <conditionalFormatting sqref="B409">
    <cfRule type="cellIs" dxfId="405" priority="404" operator="lessThan">
      <formula>0</formula>
    </cfRule>
  </conditionalFormatting>
  <conditionalFormatting sqref="B409">
    <cfRule type="cellIs" dxfId="404" priority="403" operator="lessThan">
      <formula>0</formula>
    </cfRule>
  </conditionalFormatting>
  <conditionalFormatting sqref="B405:N405">
    <cfRule type="cellIs" dxfId="403" priority="402" operator="lessThan">
      <formula>0</formula>
    </cfRule>
  </conditionalFormatting>
  <conditionalFormatting sqref="B405:N405">
    <cfRule type="cellIs" dxfId="402" priority="401" operator="lessThan">
      <formula>0</formula>
    </cfRule>
  </conditionalFormatting>
  <conditionalFormatting sqref="B405:N405">
    <cfRule type="cellIs" dxfId="401" priority="400" operator="lessThan">
      <formula>0</formula>
    </cfRule>
  </conditionalFormatting>
  <conditionalFormatting sqref="B405:N405">
    <cfRule type="cellIs" dxfId="400" priority="399" operator="lessThan">
      <formula>0</formula>
    </cfRule>
  </conditionalFormatting>
  <conditionalFormatting sqref="B405:N405">
    <cfRule type="cellIs" dxfId="399" priority="398" operator="lessThan">
      <formula>0</formula>
    </cfRule>
  </conditionalFormatting>
  <conditionalFormatting sqref="B405:N405">
    <cfRule type="cellIs" dxfId="398" priority="397" operator="lessThan">
      <formula>0</formula>
    </cfRule>
  </conditionalFormatting>
  <conditionalFormatting sqref="B405:N405">
    <cfRule type="cellIs" dxfId="397" priority="396" operator="lessThan">
      <formula>0</formula>
    </cfRule>
  </conditionalFormatting>
  <conditionalFormatting sqref="B405:N405">
    <cfRule type="cellIs" dxfId="396" priority="395" operator="lessThan">
      <formula>0</formula>
    </cfRule>
  </conditionalFormatting>
  <conditionalFormatting sqref="N408">
    <cfRule type="cellIs" dxfId="395" priority="394" operator="lessThan">
      <formula>0</formula>
    </cfRule>
  </conditionalFormatting>
  <conditionalFormatting sqref="C415:M415">
    <cfRule type="cellIs" dxfId="394" priority="393" operator="lessThan">
      <formula>0</formula>
    </cfRule>
  </conditionalFormatting>
  <conditionalFormatting sqref="C415:M415">
    <cfRule type="cellIs" dxfId="393" priority="392" operator="lessThan">
      <formula>0</formula>
    </cfRule>
  </conditionalFormatting>
  <conditionalFormatting sqref="H415">
    <cfRule type="cellIs" dxfId="392" priority="391" operator="lessThan">
      <formula>0</formula>
    </cfRule>
  </conditionalFormatting>
  <conditionalFormatting sqref="B415">
    <cfRule type="cellIs" dxfId="391" priority="390" operator="lessThan">
      <formula>0</formula>
    </cfRule>
  </conditionalFormatting>
  <conditionalFormatting sqref="B415">
    <cfRule type="cellIs" dxfId="390" priority="389" operator="lessThan">
      <formula>0</formula>
    </cfRule>
  </conditionalFormatting>
  <conditionalFormatting sqref="B411:N411">
    <cfRule type="cellIs" dxfId="389" priority="388" operator="lessThan">
      <formula>0</formula>
    </cfRule>
  </conditionalFormatting>
  <conditionalFormatting sqref="B411:N411">
    <cfRule type="cellIs" dxfId="388" priority="387" operator="lessThan">
      <formula>0</formula>
    </cfRule>
  </conditionalFormatting>
  <conditionalFormatting sqref="B411:N411">
    <cfRule type="cellIs" dxfId="387" priority="386" operator="lessThan">
      <formula>0</formula>
    </cfRule>
  </conditionalFormatting>
  <conditionalFormatting sqref="B411:N411">
    <cfRule type="cellIs" dxfId="386" priority="385" operator="lessThan">
      <formula>0</formula>
    </cfRule>
  </conditionalFormatting>
  <conditionalFormatting sqref="B411:N411">
    <cfRule type="cellIs" dxfId="385" priority="384" operator="lessThan">
      <formula>0</formula>
    </cfRule>
  </conditionalFormatting>
  <conditionalFormatting sqref="B411:N411">
    <cfRule type="cellIs" dxfId="384" priority="383" operator="lessThan">
      <formula>0</formula>
    </cfRule>
  </conditionalFormatting>
  <conditionalFormatting sqref="B411:N411">
    <cfRule type="cellIs" dxfId="383" priority="382" operator="lessThan">
      <formula>0</formula>
    </cfRule>
  </conditionalFormatting>
  <conditionalFormatting sqref="B411:N411">
    <cfRule type="cellIs" dxfId="382" priority="381" operator="lessThan">
      <formula>0</formula>
    </cfRule>
  </conditionalFormatting>
  <conditionalFormatting sqref="N414">
    <cfRule type="cellIs" dxfId="381" priority="380" operator="lessThan">
      <formula>0</formula>
    </cfRule>
  </conditionalFormatting>
  <conditionalFormatting sqref="N415">
    <cfRule type="cellIs" dxfId="380" priority="379" operator="lessThan">
      <formula>0</formula>
    </cfRule>
  </conditionalFormatting>
  <conditionalFormatting sqref="N415">
    <cfRule type="cellIs" dxfId="379" priority="378" operator="lessThan">
      <formula>0</formula>
    </cfRule>
  </conditionalFormatting>
  <conditionalFormatting sqref="C421:M421">
    <cfRule type="cellIs" dxfId="378" priority="377" operator="lessThan">
      <formula>0</formula>
    </cfRule>
  </conditionalFormatting>
  <conditionalFormatting sqref="C421:M421">
    <cfRule type="cellIs" dxfId="377" priority="376" operator="lessThan">
      <formula>0</formula>
    </cfRule>
  </conditionalFormatting>
  <conditionalFormatting sqref="H421">
    <cfRule type="cellIs" dxfId="376" priority="375" operator="lessThan">
      <formula>0</formula>
    </cfRule>
  </conditionalFormatting>
  <conditionalFormatting sqref="B421">
    <cfRule type="cellIs" dxfId="375" priority="374" operator="lessThan">
      <formula>0</formula>
    </cfRule>
  </conditionalFormatting>
  <conditionalFormatting sqref="B421">
    <cfRule type="cellIs" dxfId="374" priority="373" operator="lessThan">
      <formula>0</formula>
    </cfRule>
  </conditionalFormatting>
  <conditionalFormatting sqref="B417:N417">
    <cfRule type="cellIs" dxfId="373" priority="372" operator="lessThan">
      <formula>0</formula>
    </cfRule>
  </conditionalFormatting>
  <conditionalFormatting sqref="B417:N417">
    <cfRule type="cellIs" dxfId="372" priority="371" operator="lessThan">
      <formula>0</formula>
    </cfRule>
  </conditionalFormatting>
  <conditionalFormatting sqref="B417:N417">
    <cfRule type="cellIs" dxfId="371" priority="370" operator="lessThan">
      <formula>0</formula>
    </cfRule>
  </conditionalFormatting>
  <conditionalFormatting sqref="B417:N417">
    <cfRule type="cellIs" dxfId="370" priority="369" operator="lessThan">
      <formula>0</formula>
    </cfRule>
  </conditionalFormatting>
  <conditionalFormatting sqref="B417:N417">
    <cfRule type="cellIs" dxfId="369" priority="368" operator="lessThan">
      <formula>0</formula>
    </cfRule>
  </conditionalFormatting>
  <conditionalFormatting sqref="B417:N417">
    <cfRule type="cellIs" dxfId="368" priority="367" operator="lessThan">
      <formula>0</formula>
    </cfRule>
  </conditionalFormatting>
  <conditionalFormatting sqref="B417:N417">
    <cfRule type="cellIs" dxfId="367" priority="366" operator="lessThan">
      <formula>0</formula>
    </cfRule>
  </conditionalFormatting>
  <conditionalFormatting sqref="B417:N417">
    <cfRule type="cellIs" dxfId="366" priority="365" operator="lessThan">
      <formula>0</formula>
    </cfRule>
  </conditionalFormatting>
  <conditionalFormatting sqref="N420">
    <cfRule type="cellIs" dxfId="365" priority="364" operator="lessThan">
      <formula>0</formula>
    </cfRule>
  </conditionalFormatting>
  <conditionalFormatting sqref="N421">
    <cfRule type="cellIs" dxfId="364" priority="363" operator="lessThan">
      <formula>0</formula>
    </cfRule>
  </conditionalFormatting>
  <conditionalFormatting sqref="N421">
    <cfRule type="cellIs" dxfId="363" priority="362" operator="lessThan">
      <formula>0</formula>
    </cfRule>
  </conditionalFormatting>
  <conditionalFormatting sqref="C428:M428">
    <cfRule type="cellIs" dxfId="362" priority="361" operator="lessThan">
      <formula>0</formula>
    </cfRule>
  </conditionalFormatting>
  <conditionalFormatting sqref="C428:M428">
    <cfRule type="cellIs" dxfId="361" priority="360" operator="lessThan">
      <formula>0</formula>
    </cfRule>
  </conditionalFormatting>
  <conditionalFormatting sqref="H428">
    <cfRule type="cellIs" dxfId="360" priority="359" operator="lessThan">
      <formula>0</formula>
    </cfRule>
  </conditionalFormatting>
  <conditionalFormatting sqref="B428">
    <cfRule type="cellIs" dxfId="359" priority="358" operator="lessThan">
      <formula>0</formula>
    </cfRule>
  </conditionalFormatting>
  <conditionalFormatting sqref="B428">
    <cfRule type="cellIs" dxfId="358" priority="357" operator="lessThan">
      <formula>0</formula>
    </cfRule>
  </conditionalFormatting>
  <conditionalFormatting sqref="B424:N424">
    <cfRule type="cellIs" dxfId="357" priority="356" operator="lessThan">
      <formula>0</formula>
    </cfRule>
  </conditionalFormatting>
  <conditionalFormatting sqref="B424:N424">
    <cfRule type="cellIs" dxfId="356" priority="355" operator="lessThan">
      <formula>0</formula>
    </cfRule>
  </conditionalFormatting>
  <conditionalFormatting sqref="B424:N424">
    <cfRule type="cellIs" dxfId="355" priority="354" operator="lessThan">
      <formula>0</formula>
    </cfRule>
  </conditionalFormatting>
  <conditionalFormatting sqref="B424:N424">
    <cfRule type="cellIs" dxfId="354" priority="353" operator="lessThan">
      <formula>0</formula>
    </cfRule>
  </conditionalFormatting>
  <conditionalFormatting sqref="B424:N424">
    <cfRule type="cellIs" dxfId="353" priority="352" operator="lessThan">
      <formula>0</formula>
    </cfRule>
  </conditionalFormatting>
  <conditionalFormatting sqref="B424:N424">
    <cfRule type="cellIs" dxfId="352" priority="351" operator="lessThan">
      <formula>0</formula>
    </cfRule>
  </conditionalFormatting>
  <conditionalFormatting sqref="B424:N424">
    <cfRule type="cellIs" dxfId="351" priority="350" operator="lessThan">
      <formula>0</formula>
    </cfRule>
  </conditionalFormatting>
  <conditionalFormatting sqref="B424:N424">
    <cfRule type="cellIs" dxfId="350" priority="349" operator="lessThan">
      <formula>0</formula>
    </cfRule>
  </conditionalFormatting>
  <conditionalFormatting sqref="N427">
    <cfRule type="cellIs" dxfId="349" priority="348" operator="lessThan">
      <formula>0</formula>
    </cfRule>
  </conditionalFormatting>
  <conditionalFormatting sqref="N428">
    <cfRule type="cellIs" dxfId="348" priority="347" operator="lessThan">
      <formula>0</formula>
    </cfRule>
  </conditionalFormatting>
  <conditionalFormatting sqref="N428">
    <cfRule type="cellIs" dxfId="347" priority="346" operator="lessThan">
      <formula>0</formula>
    </cfRule>
  </conditionalFormatting>
  <conditionalFormatting sqref="C434:M434">
    <cfRule type="cellIs" dxfId="346" priority="345" operator="lessThan">
      <formula>0</formula>
    </cfRule>
  </conditionalFormatting>
  <conditionalFormatting sqref="C434:M434">
    <cfRule type="cellIs" dxfId="345" priority="344" operator="lessThan">
      <formula>0</formula>
    </cfRule>
  </conditionalFormatting>
  <conditionalFormatting sqref="H434">
    <cfRule type="cellIs" dxfId="344" priority="343" operator="lessThan">
      <formula>0</formula>
    </cfRule>
  </conditionalFormatting>
  <conditionalFormatting sqref="B434">
    <cfRule type="cellIs" dxfId="343" priority="342" operator="lessThan">
      <formula>0</formula>
    </cfRule>
  </conditionalFormatting>
  <conditionalFormatting sqref="B434">
    <cfRule type="cellIs" dxfId="342" priority="341" operator="lessThan">
      <formula>0</formula>
    </cfRule>
  </conditionalFormatting>
  <conditionalFormatting sqref="B430:N430">
    <cfRule type="cellIs" dxfId="341" priority="340" operator="lessThan">
      <formula>0</formula>
    </cfRule>
  </conditionalFormatting>
  <conditionalFormatting sqref="B430:N430">
    <cfRule type="cellIs" dxfId="340" priority="339" operator="lessThan">
      <formula>0</formula>
    </cfRule>
  </conditionalFormatting>
  <conditionalFormatting sqref="B430:N430">
    <cfRule type="cellIs" dxfId="339" priority="338" operator="lessThan">
      <formula>0</formula>
    </cfRule>
  </conditionalFormatting>
  <conditionalFormatting sqref="B430:N430">
    <cfRule type="cellIs" dxfId="338" priority="337" operator="lessThan">
      <formula>0</formula>
    </cfRule>
  </conditionalFormatting>
  <conditionalFormatting sqref="B430:N430">
    <cfRule type="cellIs" dxfId="337" priority="336" operator="lessThan">
      <formula>0</formula>
    </cfRule>
  </conditionalFormatting>
  <conditionalFormatting sqref="B430:N430">
    <cfRule type="cellIs" dxfId="336" priority="335" operator="lessThan">
      <formula>0</formula>
    </cfRule>
  </conditionalFormatting>
  <conditionalFormatting sqref="B430:N430">
    <cfRule type="cellIs" dxfId="335" priority="334" operator="lessThan">
      <formula>0</formula>
    </cfRule>
  </conditionalFormatting>
  <conditionalFormatting sqref="B430:N430">
    <cfRule type="cellIs" dxfId="334" priority="333" operator="lessThan">
      <formula>0</formula>
    </cfRule>
  </conditionalFormatting>
  <conditionalFormatting sqref="N433">
    <cfRule type="cellIs" dxfId="333" priority="332" operator="lessThan">
      <formula>0</formula>
    </cfRule>
  </conditionalFormatting>
  <conditionalFormatting sqref="N434">
    <cfRule type="cellIs" dxfId="332" priority="331" operator="lessThan">
      <formula>0</formula>
    </cfRule>
  </conditionalFormatting>
  <conditionalFormatting sqref="N434">
    <cfRule type="cellIs" dxfId="331" priority="330" operator="lessThan">
      <formula>0</formula>
    </cfRule>
  </conditionalFormatting>
  <conditionalFormatting sqref="C437:C440">
    <cfRule type="expression" dxfId="330" priority="328">
      <formula>C437/B437&gt;1</formula>
    </cfRule>
    <cfRule type="expression" dxfId="329" priority="329">
      <formula>C437/B437&lt;1</formula>
    </cfRule>
  </conditionalFormatting>
  <conditionalFormatting sqref="D437:N440">
    <cfRule type="cellIs" dxfId="328" priority="327" operator="lessThan">
      <formula>0</formula>
    </cfRule>
  </conditionalFormatting>
  <conditionalFormatting sqref="D437:N440">
    <cfRule type="expression" dxfId="327" priority="325">
      <formula>D437/C437&gt;1</formula>
    </cfRule>
    <cfRule type="expression" dxfId="326" priority="326">
      <formula>D437/C437&lt;1</formula>
    </cfRule>
  </conditionalFormatting>
  <conditionalFormatting sqref="B437:B440">
    <cfRule type="cellIs" dxfId="325" priority="324" operator="lessThan">
      <formula>0</formula>
    </cfRule>
  </conditionalFormatting>
  <conditionalFormatting sqref="B437:B440 B510:N510 B518:N518 B533:N533 B547:N547">
    <cfRule type="expression" dxfId="324" priority="322">
      <formula>B437/#REF!&gt;1</formula>
    </cfRule>
    <cfRule type="expression" dxfId="323" priority="323">
      <formula>B437/#REF!&lt;1</formula>
    </cfRule>
  </conditionalFormatting>
  <conditionalFormatting sqref="B470">
    <cfRule type="cellIs" dxfId="322" priority="321" operator="lessThan">
      <formula>0</formula>
    </cfRule>
  </conditionalFormatting>
  <conditionalFormatting sqref="B470">
    <cfRule type="expression" dxfId="321" priority="319">
      <formula>B470/#REF!&gt;1</formula>
    </cfRule>
    <cfRule type="expression" dxfId="320" priority="320">
      <formula>B470/#REF!&lt;1</formula>
    </cfRule>
  </conditionalFormatting>
  <conditionalFormatting sqref="C470">
    <cfRule type="cellIs" dxfId="319" priority="318" operator="lessThan">
      <formula>0</formula>
    </cfRule>
  </conditionalFormatting>
  <conditionalFormatting sqref="C470">
    <cfRule type="expression" dxfId="318" priority="316">
      <formula>C470/B470&gt;1</formula>
    </cfRule>
    <cfRule type="expression" dxfId="317" priority="317">
      <formula>C470/B470&lt;1</formula>
    </cfRule>
  </conditionalFormatting>
  <conditionalFormatting sqref="D470">
    <cfRule type="cellIs" dxfId="316" priority="315" operator="lessThan">
      <formula>0</formula>
    </cfRule>
  </conditionalFormatting>
  <conditionalFormatting sqref="D470">
    <cfRule type="expression" dxfId="315" priority="313">
      <formula>D470/C470&gt;1</formula>
    </cfRule>
    <cfRule type="expression" dxfId="314" priority="314">
      <formula>D470/C470&lt;1</formula>
    </cfRule>
  </conditionalFormatting>
  <conditionalFormatting sqref="E470">
    <cfRule type="cellIs" dxfId="313" priority="312" operator="lessThan">
      <formula>0</formula>
    </cfRule>
  </conditionalFormatting>
  <conditionalFormatting sqref="E470">
    <cfRule type="expression" dxfId="312" priority="310">
      <formula>E470/D470&gt;1</formula>
    </cfRule>
    <cfRule type="expression" dxfId="311" priority="311">
      <formula>E470/D470&lt;1</formula>
    </cfRule>
  </conditionalFormatting>
  <conditionalFormatting sqref="F470">
    <cfRule type="cellIs" dxfId="310" priority="309" operator="lessThan">
      <formula>0</formula>
    </cfRule>
  </conditionalFormatting>
  <conditionalFormatting sqref="F470">
    <cfRule type="expression" dxfId="309" priority="307">
      <formula>F470/E470&gt;1</formula>
    </cfRule>
    <cfRule type="expression" dxfId="308" priority="308">
      <formula>F470/E470&lt;1</formula>
    </cfRule>
  </conditionalFormatting>
  <conditionalFormatting sqref="G470">
    <cfRule type="cellIs" dxfId="307" priority="306" operator="lessThan">
      <formula>0</formula>
    </cfRule>
  </conditionalFormatting>
  <conditionalFormatting sqref="G470">
    <cfRule type="expression" dxfId="306" priority="304">
      <formula>G470/F470&gt;1</formula>
    </cfRule>
    <cfRule type="expression" dxfId="305" priority="305">
      <formula>G470/F470&lt;1</formula>
    </cfRule>
  </conditionalFormatting>
  <conditionalFormatting sqref="H470">
    <cfRule type="cellIs" dxfId="304" priority="303" operator="lessThan">
      <formula>0</formula>
    </cfRule>
  </conditionalFormatting>
  <conditionalFormatting sqref="H470">
    <cfRule type="expression" dxfId="303" priority="301">
      <formula>H470/G470&gt;1</formula>
    </cfRule>
    <cfRule type="expression" dxfId="302" priority="302">
      <formula>H470/G470&lt;1</formula>
    </cfRule>
  </conditionalFormatting>
  <conditionalFormatting sqref="I470:N470">
    <cfRule type="cellIs" dxfId="301" priority="300" operator="lessThan">
      <formula>0</formula>
    </cfRule>
  </conditionalFormatting>
  <conditionalFormatting sqref="I470:N470">
    <cfRule type="expression" dxfId="300" priority="298">
      <formula>I470/H470&gt;1</formula>
    </cfRule>
    <cfRule type="expression" dxfId="299" priority="299">
      <formula>I470/H470&lt;1</formula>
    </cfRule>
  </conditionalFormatting>
  <conditionalFormatting sqref="B510">
    <cfRule type="cellIs" dxfId="298" priority="297" operator="lessThan">
      <formula>0</formula>
    </cfRule>
  </conditionalFormatting>
  <conditionalFormatting sqref="B510">
    <cfRule type="expression" dxfId="297" priority="295">
      <formula>B510/#REF!&gt;1</formula>
    </cfRule>
    <cfRule type="expression" dxfId="296" priority="296">
      <formula>B510/#REF!&lt;1</formula>
    </cfRule>
  </conditionalFormatting>
  <conditionalFormatting sqref="C510">
    <cfRule type="cellIs" dxfId="295" priority="294" operator="lessThan">
      <formula>0</formula>
    </cfRule>
  </conditionalFormatting>
  <conditionalFormatting sqref="C510">
    <cfRule type="expression" dxfId="294" priority="292">
      <formula>C510/B510&gt;1</formula>
    </cfRule>
    <cfRule type="expression" dxfId="293" priority="293">
      <formula>C510/B510&lt;1</formula>
    </cfRule>
  </conditionalFormatting>
  <conditionalFormatting sqref="D510">
    <cfRule type="cellIs" dxfId="292" priority="291" operator="lessThan">
      <formula>0</formula>
    </cfRule>
  </conditionalFormatting>
  <conditionalFormatting sqref="D510">
    <cfRule type="expression" dxfId="291" priority="289">
      <formula>D510/C510&gt;1</formula>
    </cfRule>
    <cfRule type="expression" dxfId="290" priority="290">
      <formula>D510/C510&lt;1</formula>
    </cfRule>
  </conditionalFormatting>
  <conditionalFormatting sqref="E510">
    <cfRule type="cellIs" dxfId="289" priority="288" operator="lessThan">
      <formula>0</formula>
    </cfRule>
  </conditionalFormatting>
  <conditionalFormatting sqref="E510">
    <cfRule type="expression" dxfId="288" priority="286">
      <formula>E510/D510&gt;1</formula>
    </cfRule>
    <cfRule type="expression" dxfId="287" priority="287">
      <formula>E510/D510&lt;1</formula>
    </cfRule>
  </conditionalFormatting>
  <conditionalFormatting sqref="F510">
    <cfRule type="cellIs" dxfId="286" priority="285" operator="lessThan">
      <formula>0</formula>
    </cfRule>
  </conditionalFormatting>
  <conditionalFormatting sqref="F510">
    <cfRule type="expression" dxfId="285" priority="283">
      <formula>F510/E510&gt;1</formula>
    </cfRule>
    <cfRule type="expression" dxfId="284" priority="284">
      <formula>F510/E510&lt;1</formula>
    </cfRule>
  </conditionalFormatting>
  <conditionalFormatting sqref="G510">
    <cfRule type="cellIs" dxfId="283" priority="282" operator="lessThan">
      <formula>0</formula>
    </cfRule>
  </conditionalFormatting>
  <conditionalFormatting sqref="G510">
    <cfRule type="expression" dxfId="282" priority="280">
      <formula>G510/F510&gt;1</formula>
    </cfRule>
    <cfRule type="expression" dxfId="281" priority="281">
      <formula>G510/F510&lt;1</formula>
    </cfRule>
  </conditionalFormatting>
  <conditionalFormatting sqref="H510">
    <cfRule type="cellIs" dxfId="280" priority="279" operator="lessThan">
      <formula>0</formula>
    </cfRule>
  </conditionalFormatting>
  <conditionalFormatting sqref="H510">
    <cfRule type="expression" dxfId="279" priority="277">
      <formula>H510/G510&gt;1</formula>
    </cfRule>
    <cfRule type="expression" dxfId="278" priority="278">
      <formula>H510/G510&lt;1</formula>
    </cfRule>
  </conditionalFormatting>
  <conditionalFormatting sqref="B518">
    <cfRule type="cellIs" dxfId="277" priority="276" operator="lessThan">
      <formula>0</formula>
    </cfRule>
  </conditionalFormatting>
  <conditionalFormatting sqref="B518">
    <cfRule type="expression" dxfId="276" priority="274">
      <formula>B518/#REF!&gt;1</formula>
    </cfRule>
    <cfRule type="expression" dxfId="275" priority="275">
      <formula>B518/#REF!&lt;1</formula>
    </cfRule>
  </conditionalFormatting>
  <conditionalFormatting sqref="C518">
    <cfRule type="cellIs" dxfId="274" priority="273" operator="lessThan">
      <formula>0</formula>
    </cfRule>
  </conditionalFormatting>
  <conditionalFormatting sqref="C518">
    <cfRule type="expression" dxfId="273" priority="271">
      <formula>C518/B518&gt;1</formula>
    </cfRule>
    <cfRule type="expression" dxfId="272" priority="272">
      <formula>C518/B518&lt;1</formula>
    </cfRule>
  </conditionalFormatting>
  <conditionalFormatting sqref="D518">
    <cfRule type="cellIs" dxfId="271" priority="270" operator="lessThan">
      <formula>0</formula>
    </cfRule>
  </conditionalFormatting>
  <conditionalFormatting sqref="D518">
    <cfRule type="expression" dxfId="270" priority="268">
      <formula>D518/C518&gt;1</formula>
    </cfRule>
    <cfRule type="expression" dxfId="269" priority="269">
      <formula>D518/C518&lt;1</formula>
    </cfRule>
  </conditionalFormatting>
  <conditionalFormatting sqref="E518">
    <cfRule type="cellIs" dxfId="268" priority="267" operator="lessThan">
      <formula>0</formula>
    </cfRule>
  </conditionalFormatting>
  <conditionalFormatting sqref="E518">
    <cfRule type="expression" dxfId="267" priority="265">
      <formula>E518/D518&gt;1</formula>
    </cfRule>
    <cfRule type="expression" dxfId="266" priority="266">
      <formula>E518/D518&lt;1</formula>
    </cfRule>
  </conditionalFormatting>
  <conditionalFormatting sqref="F518">
    <cfRule type="cellIs" dxfId="265" priority="264" operator="lessThan">
      <formula>0</formula>
    </cfRule>
  </conditionalFormatting>
  <conditionalFormatting sqref="F518">
    <cfRule type="expression" dxfId="264" priority="262">
      <formula>F518/E518&gt;1</formula>
    </cfRule>
    <cfRule type="expression" dxfId="263" priority="263">
      <formula>F518/E518&lt;1</formula>
    </cfRule>
  </conditionalFormatting>
  <conditionalFormatting sqref="G518">
    <cfRule type="cellIs" dxfId="262" priority="261" operator="lessThan">
      <formula>0</formula>
    </cfRule>
  </conditionalFormatting>
  <conditionalFormatting sqref="G518">
    <cfRule type="expression" dxfId="261" priority="259">
      <formula>G518/F518&gt;1</formula>
    </cfRule>
    <cfRule type="expression" dxfId="260" priority="260">
      <formula>G518/F518&lt;1</formula>
    </cfRule>
  </conditionalFormatting>
  <conditionalFormatting sqref="H518">
    <cfRule type="cellIs" dxfId="259" priority="258" operator="lessThan">
      <formula>0</formula>
    </cfRule>
  </conditionalFormatting>
  <conditionalFormatting sqref="H518">
    <cfRule type="expression" dxfId="258" priority="256">
      <formula>H518/G518&gt;1</formula>
    </cfRule>
    <cfRule type="expression" dxfId="257" priority="257">
      <formula>H518/G518&lt;1</formula>
    </cfRule>
  </conditionalFormatting>
  <conditionalFormatting sqref="B547">
    <cfRule type="cellIs" dxfId="256" priority="255" operator="lessThan">
      <formula>0</formula>
    </cfRule>
  </conditionalFormatting>
  <conditionalFormatting sqref="B547">
    <cfRule type="expression" dxfId="255" priority="253">
      <formula>B547/#REF!&gt;1</formula>
    </cfRule>
    <cfRule type="expression" dxfId="254" priority="254">
      <formula>B547/#REF!&lt;1</formula>
    </cfRule>
  </conditionalFormatting>
  <conditionalFormatting sqref="C547">
    <cfRule type="cellIs" dxfId="253" priority="252" operator="lessThan">
      <formula>0</formula>
    </cfRule>
  </conditionalFormatting>
  <conditionalFormatting sqref="C547">
    <cfRule type="expression" dxfId="252" priority="250">
      <formula>C547/B547&gt;1</formula>
    </cfRule>
    <cfRule type="expression" dxfId="251" priority="251">
      <formula>C547/B547&lt;1</formula>
    </cfRule>
  </conditionalFormatting>
  <conditionalFormatting sqref="D547">
    <cfRule type="cellIs" dxfId="250" priority="249" operator="lessThan">
      <formula>0</formula>
    </cfRule>
  </conditionalFormatting>
  <conditionalFormatting sqref="D547">
    <cfRule type="expression" dxfId="249" priority="247">
      <formula>D547/C547&gt;1</formula>
    </cfRule>
    <cfRule type="expression" dxfId="248" priority="248">
      <formula>D547/C547&lt;1</formula>
    </cfRule>
  </conditionalFormatting>
  <conditionalFormatting sqref="E547">
    <cfRule type="cellIs" dxfId="247" priority="246" operator="lessThan">
      <formula>0</formula>
    </cfRule>
  </conditionalFormatting>
  <conditionalFormatting sqref="E547">
    <cfRule type="expression" dxfId="246" priority="244">
      <formula>E547/D547&gt;1</formula>
    </cfRule>
    <cfRule type="expression" dxfId="245" priority="245">
      <formula>E547/D547&lt;1</formula>
    </cfRule>
  </conditionalFormatting>
  <conditionalFormatting sqref="F547">
    <cfRule type="cellIs" dxfId="244" priority="243" operator="lessThan">
      <formula>0</formula>
    </cfRule>
  </conditionalFormatting>
  <conditionalFormatting sqref="F547">
    <cfRule type="expression" dxfId="243" priority="241">
      <formula>F547/E547&gt;1</formula>
    </cfRule>
    <cfRule type="expression" dxfId="242" priority="242">
      <formula>F547/E547&lt;1</formula>
    </cfRule>
  </conditionalFormatting>
  <conditionalFormatting sqref="G547">
    <cfRule type="cellIs" dxfId="241" priority="240" operator="lessThan">
      <formula>0</formula>
    </cfRule>
  </conditionalFormatting>
  <conditionalFormatting sqref="G547">
    <cfRule type="expression" dxfId="240" priority="238">
      <formula>G547/F547&gt;1</formula>
    </cfRule>
    <cfRule type="expression" dxfId="239" priority="239">
      <formula>G547/F547&lt;1</formula>
    </cfRule>
  </conditionalFormatting>
  <conditionalFormatting sqref="H547">
    <cfRule type="cellIs" dxfId="238" priority="237" operator="lessThan">
      <formula>0</formula>
    </cfRule>
  </conditionalFormatting>
  <conditionalFormatting sqref="H547">
    <cfRule type="expression" dxfId="237" priority="235">
      <formula>H547/G547&gt;1</formula>
    </cfRule>
    <cfRule type="expression" dxfId="236" priority="236">
      <formula>H547/G547&lt;1</formula>
    </cfRule>
  </conditionalFormatting>
  <conditionalFormatting sqref="N554">
    <cfRule type="cellIs" dxfId="235" priority="234" operator="lessThan">
      <formula>0</formula>
    </cfRule>
  </conditionalFormatting>
  <conditionalFormatting sqref="N562">
    <cfRule type="cellIs" dxfId="234" priority="232" operator="lessThan">
      <formula>0</formula>
    </cfRule>
  </conditionalFormatting>
  <conditionalFormatting sqref="N562">
    <cfRule type="cellIs" dxfId="233" priority="233" operator="lessThan">
      <formula>0</formula>
    </cfRule>
  </conditionalFormatting>
  <conditionalFormatting sqref="N563">
    <cfRule type="cellIs" dxfId="232" priority="230" operator="lessThan">
      <formula>0</formula>
    </cfRule>
  </conditionalFormatting>
  <conditionalFormatting sqref="N563">
    <cfRule type="cellIs" dxfId="231" priority="231" operator="lessThan">
      <formula>0</formula>
    </cfRule>
  </conditionalFormatting>
  <conditionalFormatting sqref="N568">
    <cfRule type="cellIs" dxfId="230" priority="229" operator="lessThan">
      <formula>0</formula>
    </cfRule>
  </conditionalFormatting>
  <conditionalFormatting sqref="N568">
    <cfRule type="cellIs" dxfId="229" priority="228" operator="lessThan">
      <formula>0</formula>
    </cfRule>
  </conditionalFormatting>
  <conditionalFormatting sqref="O339">
    <cfRule type="cellIs" dxfId="228" priority="227" operator="lessThan">
      <formula>0</formula>
    </cfRule>
  </conditionalFormatting>
  <conditionalFormatting sqref="O340:O341">
    <cfRule type="cellIs" dxfId="227" priority="226" operator="lessThan">
      <formula>0</formula>
    </cfRule>
  </conditionalFormatting>
  <conditionalFormatting sqref="O437:O440">
    <cfRule type="cellIs" dxfId="226" priority="225" operator="lessThan">
      <formula>0</formula>
    </cfRule>
  </conditionalFormatting>
  <conditionalFormatting sqref="O337">
    <cfRule type="cellIs" dxfId="225" priority="224" operator="lessThan">
      <formula>0</formula>
    </cfRule>
  </conditionalFormatting>
  <conditionalFormatting sqref="O342:O343">
    <cfRule type="cellIs" dxfId="224" priority="223" operator="lessThan">
      <formula>0</formula>
    </cfRule>
  </conditionalFormatting>
  <conditionalFormatting sqref="O345:O349">
    <cfRule type="cellIs" dxfId="223" priority="222" operator="lessThan">
      <formula>0</formula>
    </cfRule>
  </conditionalFormatting>
  <conditionalFormatting sqref="O354:O355">
    <cfRule type="cellIs" dxfId="222" priority="221" operator="lessThan">
      <formula>0</formula>
    </cfRule>
  </conditionalFormatting>
  <conditionalFormatting sqref="O360:O361">
    <cfRule type="cellIs" dxfId="221" priority="220" operator="lessThan">
      <formula>0</formula>
    </cfRule>
  </conditionalFormatting>
  <conditionalFormatting sqref="O366:O367">
    <cfRule type="cellIs" dxfId="220" priority="219" operator="lessThan">
      <formula>0</formula>
    </cfRule>
  </conditionalFormatting>
  <conditionalFormatting sqref="O372:O373">
    <cfRule type="cellIs" dxfId="219" priority="218" operator="lessThan">
      <formula>0</formula>
    </cfRule>
  </conditionalFormatting>
  <conditionalFormatting sqref="O378">
    <cfRule type="cellIs" dxfId="218" priority="217" operator="lessThan">
      <formula>0</formula>
    </cfRule>
  </conditionalFormatting>
  <conditionalFormatting sqref="O384:O385">
    <cfRule type="cellIs" dxfId="217" priority="216" operator="lessThan">
      <formula>0</formula>
    </cfRule>
  </conditionalFormatting>
  <conditionalFormatting sqref="O390:O391">
    <cfRule type="cellIs" dxfId="216" priority="215" operator="lessThan">
      <formula>0</formula>
    </cfRule>
  </conditionalFormatting>
  <conditionalFormatting sqref="O396:O397">
    <cfRule type="cellIs" dxfId="215" priority="214" operator="lessThan">
      <formula>0</formula>
    </cfRule>
  </conditionalFormatting>
  <conditionalFormatting sqref="O402:O403">
    <cfRule type="cellIs" dxfId="214" priority="213" operator="lessThan">
      <formula>0</formula>
    </cfRule>
  </conditionalFormatting>
  <conditionalFormatting sqref="O408:O409">
    <cfRule type="cellIs" dxfId="213" priority="212" operator="lessThan">
      <formula>0</formula>
    </cfRule>
  </conditionalFormatting>
  <conditionalFormatting sqref="O414:O415">
    <cfRule type="cellIs" dxfId="212" priority="211" operator="lessThan">
      <formula>0</formula>
    </cfRule>
  </conditionalFormatting>
  <conditionalFormatting sqref="O420:O421">
    <cfRule type="cellIs" dxfId="211" priority="210" operator="lessThan">
      <formula>0</formula>
    </cfRule>
  </conditionalFormatting>
  <conditionalFormatting sqref="O427:O428">
    <cfRule type="cellIs" dxfId="210" priority="209" operator="lessThan">
      <formula>0</formula>
    </cfRule>
  </conditionalFormatting>
  <conditionalFormatting sqref="O433:O434">
    <cfRule type="cellIs" dxfId="209" priority="208" operator="lessThan">
      <formula>0</formula>
    </cfRule>
  </conditionalFormatting>
  <conditionalFormatting sqref="O441">
    <cfRule type="cellIs" dxfId="208" priority="207" operator="lessThan">
      <formula>0</formula>
    </cfRule>
  </conditionalFormatting>
  <conditionalFormatting sqref="O448">
    <cfRule type="cellIs" dxfId="207" priority="206" operator="lessThan">
      <formula>0</formula>
    </cfRule>
  </conditionalFormatting>
  <conditionalFormatting sqref="O461:O462">
    <cfRule type="cellIs" dxfId="206" priority="205" operator="lessThan">
      <formula>0</formula>
    </cfRule>
  </conditionalFormatting>
  <conditionalFormatting sqref="O469:O470">
    <cfRule type="cellIs" dxfId="205" priority="204" operator="lessThan">
      <formula>0</formula>
    </cfRule>
  </conditionalFormatting>
  <conditionalFormatting sqref="O478:O479">
    <cfRule type="cellIs" dxfId="204" priority="203" operator="lessThan">
      <formula>0</formula>
    </cfRule>
  </conditionalFormatting>
  <conditionalFormatting sqref="O486:O487">
    <cfRule type="cellIs" dxfId="203" priority="202" operator="lessThan">
      <formula>0</formula>
    </cfRule>
  </conditionalFormatting>
  <conditionalFormatting sqref="O502:O503">
    <cfRule type="cellIs" dxfId="202" priority="201" operator="lessThan">
      <formula>0</formula>
    </cfRule>
  </conditionalFormatting>
  <conditionalFormatting sqref="O494:O495">
    <cfRule type="cellIs" dxfId="201" priority="200" operator="lessThan">
      <formula>0</formula>
    </cfRule>
  </conditionalFormatting>
  <conditionalFormatting sqref="O509:O510">
    <cfRule type="cellIs" dxfId="200" priority="199" operator="lessThan">
      <formula>0</formula>
    </cfRule>
  </conditionalFormatting>
  <conditionalFormatting sqref="O517:O518">
    <cfRule type="cellIs" dxfId="199" priority="198" operator="lessThan">
      <formula>0</formula>
    </cfRule>
  </conditionalFormatting>
  <conditionalFormatting sqref="O525:O526">
    <cfRule type="cellIs" dxfId="198" priority="197" operator="lessThan">
      <formula>0</formula>
    </cfRule>
  </conditionalFormatting>
  <conditionalFormatting sqref="O532:O533">
    <cfRule type="cellIs" dxfId="197" priority="196" operator="lessThan">
      <formula>0</formula>
    </cfRule>
  </conditionalFormatting>
  <conditionalFormatting sqref="O539:O540">
    <cfRule type="cellIs" dxfId="196" priority="195" operator="lessThan">
      <formula>0</formula>
    </cfRule>
  </conditionalFormatting>
  <conditionalFormatting sqref="O546:O547">
    <cfRule type="cellIs" dxfId="195" priority="194" operator="lessThan">
      <formula>0</formula>
    </cfRule>
  </conditionalFormatting>
  <conditionalFormatting sqref="O554:O555">
    <cfRule type="cellIs" dxfId="194" priority="193" operator="lessThan">
      <formula>0</formula>
    </cfRule>
  </conditionalFormatting>
  <conditionalFormatting sqref="O571">
    <cfRule type="cellIs" dxfId="193" priority="192" operator="lessThan">
      <formula>0</formula>
    </cfRule>
  </conditionalFormatting>
  <conditionalFormatting sqref="O576">
    <cfRule type="cellIs" dxfId="192" priority="191" operator="lessThan">
      <formula>0</formula>
    </cfRule>
  </conditionalFormatting>
  <conditionalFormatting sqref="O592">
    <cfRule type="cellIs" dxfId="191" priority="190" operator="lessThan">
      <formula>0</formula>
    </cfRule>
  </conditionalFormatting>
  <conditionalFormatting sqref="O610:O612">
    <cfRule type="cellIs" dxfId="190" priority="189" operator="lessThan">
      <formula>0</formula>
    </cfRule>
  </conditionalFormatting>
  <conditionalFormatting sqref="I657:P657 O655:P656 O658:P658">
    <cfRule type="cellIs" dxfId="189" priority="183" operator="lessThan">
      <formula>0</formula>
    </cfRule>
  </conditionalFormatting>
  <conditionalFormatting sqref="O614:O615">
    <cfRule type="cellIs" dxfId="188" priority="188" operator="lessThan">
      <formula>0</formula>
    </cfRule>
  </conditionalFormatting>
  <conditionalFormatting sqref="O618">
    <cfRule type="cellIs" dxfId="187" priority="187" operator="lessThan">
      <formula>0</formula>
    </cfRule>
  </conditionalFormatting>
  <conditionalFormatting sqref="O619">
    <cfRule type="cellIs" dxfId="186" priority="186" operator="lessThan">
      <formula>0</formula>
    </cfRule>
  </conditionalFormatting>
  <conditionalFormatting sqref="O621">
    <cfRule type="cellIs" dxfId="185" priority="185" operator="lessThan">
      <formula>0</formula>
    </cfRule>
  </conditionalFormatting>
  <conditionalFormatting sqref="O622">
    <cfRule type="cellIs" dxfId="184" priority="184" operator="lessThan">
      <formula>0</formula>
    </cfRule>
  </conditionalFormatting>
  <conditionalFormatting sqref="D624:N624 D621:N621 D618:N619 D610:N612">
    <cfRule type="expression" dxfId="183" priority="156">
      <formula>D610/C610&gt;1</formula>
    </cfRule>
    <cfRule type="expression" dxfId="182" priority="157">
      <formula>D610/C610&lt;1</formula>
    </cfRule>
  </conditionalFormatting>
  <conditionalFormatting sqref="C465:C468">
    <cfRule type="cellIs" dxfId="181" priority="182" operator="lessThan">
      <formula>0</formula>
    </cfRule>
  </conditionalFormatting>
  <conditionalFormatting sqref="C465:C468">
    <cfRule type="expression" dxfId="180" priority="180">
      <formula>C465/B465&gt;1</formula>
    </cfRule>
    <cfRule type="expression" dxfId="179" priority="181">
      <formula>C465/B465&lt;1</formula>
    </cfRule>
  </conditionalFormatting>
  <conditionalFormatting sqref="D465:N468">
    <cfRule type="cellIs" dxfId="178" priority="179" operator="lessThan">
      <formula>0</formula>
    </cfRule>
  </conditionalFormatting>
  <conditionalFormatting sqref="D465:N468">
    <cfRule type="expression" dxfId="177" priority="177">
      <formula>D465/C465&gt;1</formula>
    </cfRule>
    <cfRule type="expression" dxfId="176" priority="178">
      <formula>D465/C465&lt;1</formula>
    </cfRule>
  </conditionalFormatting>
  <conditionalFormatting sqref="B465:B468">
    <cfRule type="cellIs" dxfId="175" priority="176" operator="lessThan">
      <formula>0</formula>
    </cfRule>
  </conditionalFormatting>
  <conditionalFormatting sqref="B465:B468">
    <cfRule type="expression" dxfId="174" priority="174">
      <formula>B465/#REF!&gt;1</formula>
    </cfRule>
    <cfRule type="expression" dxfId="173" priority="175">
      <formula>B465/#REF!&lt;1</formula>
    </cfRule>
  </conditionalFormatting>
  <conditionalFormatting sqref="J546:N546 J532:N532 J517:N517 J509:N509">
    <cfRule type="cellIs" dxfId="172" priority="173" operator="lessThan">
      <formula>0</formula>
    </cfRule>
  </conditionalFormatting>
  <conditionalFormatting sqref="C546:I546 C542:C545 C532:I532 C528:C531 C517:I517 C513:C516 C509:I509 C505:C508">
    <cfRule type="cellIs" dxfId="171" priority="172" operator="lessThan">
      <formula>0</formula>
    </cfRule>
  </conditionalFormatting>
  <conditionalFormatting sqref="C546:M546 C532:M532 C517:M517 C509:M509">
    <cfRule type="cellIs" dxfId="170" priority="171" operator="lessThan">
      <formula>0</formula>
    </cfRule>
  </conditionalFormatting>
  <conditionalFormatting sqref="C542:C545 C528:C531 C513:C516 C505:C508">
    <cfRule type="expression" dxfId="169" priority="169">
      <formula>C505/B505&gt;1</formula>
    </cfRule>
    <cfRule type="expression" dxfId="168" priority="170">
      <formula>C505/B505&lt;1</formula>
    </cfRule>
  </conditionalFormatting>
  <conditionalFormatting sqref="D542:N545 D528:N531 D513:N516 D505:N508">
    <cfRule type="cellIs" dxfId="167" priority="168" operator="lessThan">
      <formula>0</formula>
    </cfRule>
  </conditionalFormatting>
  <conditionalFormatting sqref="D542:N545 D528:N531 D513:N516 D505:N508">
    <cfRule type="expression" dxfId="166" priority="166">
      <formula>D505/C505&gt;1</formula>
    </cfRule>
    <cfRule type="expression" dxfId="165" priority="167">
      <formula>D505/C505&lt;1</formula>
    </cfRule>
  </conditionalFormatting>
  <conditionalFormatting sqref="C546:N546 C532:N532 C517:N517 C509:N509">
    <cfRule type="cellIs" dxfId="164" priority="165" operator="lessThan">
      <formula>0</formula>
    </cfRule>
  </conditionalFormatting>
  <conditionalFormatting sqref="C546:N546 C532:N532 C517:N517 C509:N509">
    <cfRule type="expression" dxfId="163" priority="163">
      <formula>C509/B509&gt;1</formula>
    </cfRule>
    <cfRule type="expression" dxfId="162" priority="164">
      <formula>C509/B509&lt;1</formula>
    </cfRule>
  </conditionalFormatting>
  <conditionalFormatting sqref="B624 B621 B618:B619 B614:B615 B610:B612">
    <cfRule type="cellIs" dxfId="161" priority="162" operator="lessThan">
      <formula>0</formula>
    </cfRule>
  </conditionalFormatting>
  <conditionalFormatting sqref="C624 C621 C618:C619 C610:C612">
    <cfRule type="cellIs" dxfId="160" priority="161" operator="lessThan">
      <formula>0</formula>
    </cfRule>
  </conditionalFormatting>
  <conditionalFormatting sqref="C624 C621 C618:C619 C610:C612">
    <cfRule type="expression" dxfId="159" priority="159">
      <formula>C610/B610&gt;1</formula>
    </cfRule>
    <cfRule type="expression" dxfId="158" priority="160">
      <formula>C610/B610&lt;1</formula>
    </cfRule>
  </conditionalFormatting>
  <conditionalFormatting sqref="D624:N624 D621:N621 D618:N619 D610:N612">
    <cfRule type="cellIs" dxfId="157" priority="158" operator="lessThan">
      <formula>0</formula>
    </cfRule>
  </conditionalFormatting>
  <conditionalFormatting sqref="B462:N462 B495 B526 B555">
    <cfRule type="expression" dxfId="156" priority="991">
      <formula>B462/#REF!&gt;1</formula>
    </cfRule>
    <cfRule type="expression" dxfId="155" priority="992">
      <formula>B462/#REF!&lt;1</formula>
    </cfRule>
  </conditionalFormatting>
  <conditionalFormatting sqref="C441">
    <cfRule type="cellIs" dxfId="154" priority="155" operator="lessThan">
      <formula>0</formula>
    </cfRule>
  </conditionalFormatting>
  <conditionalFormatting sqref="C441">
    <cfRule type="expression" dxfId="153" priority="153">
      <formula>C441/B441&gt;1</formula>
    </cfRule>
    <cfRule type="expression" dxfId="152" priority="154">
      <formula>C441/B441&lt;1</formula>
    </cfRule>
  </conditionalFormatting>
  <conditionalFormatting sqref="D441:N441">
    <cfRule type="cellIs" dxfId="151" priority="152" operator="lessThan">
      <formula>0</formula>
    </cfRule>
  </conditionalFormatting>
  <conditionalFormatting sqref="D441:N441">
    <cfRule type="expression" dxfId="150" priority="150">
      <formula>D441/C441&gt;1</formula>
    </cfRule>
    <cfRule type="expression" dxfId="149" priority="151">
      <formula>D441/C441&lt;1</formula>
    </cfRule>
  </conditionalFormatting>
  <conditionalFormatting sqref="B441">
    <cfRule type="cellIs" dxfId="148" priority="149" operator="lessThan">
      <formula>0</formula>
    </cfRule>
  </conditionalFormatting>
  <conditionalFormatting sqref="B441">
    <cfRule type="expression" dxfId="147" priority="147">
      <formula>B441/#REF!&gt;1</formula>
    </cfRule>
    <cfRule type="expression" dxfId="146" priority="148">
      <formula>B441/#REF!&lt;1</formula>
    </cfRule>
  </conditionalFormatting>
  <conditionalFormatting sqref="C469">
    <cfRule type="cellIs" dxfId="145" priority="146" operator="lessThan">
      <formula>0</formula>
    </cfRule>
  </conditionalFormatting>
  <conditionalFormatting sqref="D469:N469">
    <cfRule type="cellIs" dxfId="144" priority="143" operator="lessThan">
      <formula>0</formula>
    </cfRule>
  </conditionalFormatting>
  <conditionalFormatting sqref="C469">
    <cfRule type="expression" dxfId="143" priority="144">
      <formula>C469/B469&gt;1</formula>
    </cfRule>
    <cfRule type="expression" dxfId="142" priority="145">
      <formula>C469/B469&lt;1</formula>
    </cfRule>
  </conditionalFormatting>
  <conditionalFormatting sqref="D469:N469">
    <cfRule type="expression" dxfId="141" priority="141">
      <formula>D469/C469&gt;1</formula>
    </cfRule>
    <cfRule type="expression" dxfId="140" priority="142">
      <formula>D469/C469&lt;1</formula>
    </cfRule>
  </conditionalFormatting>
  <conditionalFormatting sqref="B469">
    <cfRule type="cellIs" dxfId="139" priority="140" operator="lessThan">
      <formula>0</formula>
    </cfRule>
  </conditionalFormatting>
  <conditionalFormatting sqref="B469">
    <cfRule type="expression" dxfId="138" priority="138">
      <formula>B469/#REF!&gt;1</formula>
    </cfRule>
    <cfRule type="expression" dxfId="137" priority="139">
      <formula>B469/#REF!&lt;1</formula>
    </cfRule>
  </conditionalFormatting>
  <conditionalFormatting sqref="B487 B479">
    <cfRule type="cellIs" dxfId="136" priority="137" operator="lessThan">
      <formula>0</formula>
    </cfRule>
  </conditionalFormatting>
  <conditionalFormatting sqref="B487 B479">
    <cfRule type="expression" dxfId="135" priority="135">
      <formula>B479/#REF!&gt;1</formula>
    </cfRule>
    <cfRule type="expression" dxfId="134" priority="136">
      <formula>B479/#REF!&lt;1</formula>
    </cfRule>
  </conditionalFormatting>
  <conditionalFormatting sqref="C479">
    <cfRule type="cellIs" dxfId="133" priority="134" operator="lessThan">
      <formula>0</formula>
    </cfRule>
  </conditionalFormatting>
  <conditionalFormatting sqref="C479">
    <cfRule type="expression" dxfId="132" priority="132">
      <formula>C479/B479&gt;1</formula>
    </cfRule>
    <cfRule type="expression" dxfId="131" priority="133">
      <formula>C479/B479&lt;1</formula>
    </cfRule>
  </conditionalFormatting>
  <conditionalFormatting sqref="C526:N526">
    <cfRule type="cellIs" dxfId="130" priority="122" operator="lessThan">
      <formula>0</formula>
    </cfRule>
  </conditionalFormatting>
  <conditionalFormatting sqref="C571:N571">
    <cfRule type="expression" dxfId="129" priority="91">
      <formula>C571/B571&gt;1</formula>
    </cfRule>
    <cfRule type="expression" dxfId="128" priority="92">
      <formula>C571/B571&lt;1</formula>
    </cfRule>
  </conditionalFormatting>
  <conditionalFormatting sqref="I510:N510">
    <cfRule type="cellIs" dxfId="127" priority="119" operator="lessThan">
      <formula>0</formula>
    </cfRule>
  </conditionalFormatting>
  <conditionalFormatting sqref="I510:N510">
    <cfRule type="expression" dxfId="126" priority="117">
      <formula>I510/H510&gt;1</formula>
    </cfRule>
    <cfRule type="expression" dxfId="125" priority="118">
      <formula>I510/H510&lt;1</formula>
    </cfRule>
  </conditionalFormatting>
  <conditionalFormatting sqref="I518:N518">
    <cfRule type="cellIs" dxfId="124" priority="116" operator="lessThan">
      <formula>0</formula>
    </cfRule>
  </conditionalFormatting>
  <conditionalFormatting sqref="I518:N518">
    <cfRule type="expression" dxfId="123" priority="114">
      <formula>I518/H518&gt;1</formula>
    </cfRule>
    <cfRule type="expression" dxfId="122" priority="115">
      <formula>I518/H518&lt;1</formula>
    </cfRule>
  </conditionalFormatting>
  <conditionalFormatting sqref="B533:N533">
    <cfRule type="cellIs" dxfId="121" priority="113" operator="lessThan">
      <formula>0</formula>
    </cfRule>
  </conditionalFormatting>
  <conditionalFormatting sqref="B533:N533">
    <cfRule type="expression" dxfId="120" priority="111">
      <formula>B533/A533&gt;1</formula>
    </cfRule>
    <cfRule type="expression" dxfId="119" priority="112">
      <formula>B533/A533&lt;1</formula>
    </cfRule>
  </conditionalFormatting>
  <conditionalFormatting sqref="B547:N547">
    <cfRule type="cellIs" dxfId="118" priority="110" operator="lessThan">
      <formula>0</formula>
    </cfRule>
  </conditionalFormatting>
  <conditionalFormatting sqref="B547:N547">
    <cfRule type="expression" dxfId="117" priority="108">
      <formula>B547/A547&gt;1</formula>
    </cfRule>
    <cfRule type="expression" dxfId="116" priority="109">
      <formula>B547/A547&lt;1</formula>
    </cfRule>
  </conditionalFormatting>
  <conditionalFormatting sqref="N576">
    <cfRule type="cellIs" dxfId="115" priority="84" operator="lessThan">
      <formula>0</formula>
    </cfRule>
  </conditionalFormatting>
  <conditionalFormatting sqref="D479:N479">
    <cfRule type="cellIs" dxfId="114" priority="131" operator="lessThan">
      <formula>0</formula>
    </cfRule>
  </conditionalFormatting>
  <conditionalFormatting sqref="D479:N479">
    <cfRule type="expression" dxfId="113" priority="129">
      <formula>D479/C479&gt;1</formula>
    </cfRule>
    <cfRule type="expression" dxfId="112" priority="130">
      <formula>D479/C479&lt;1</formula>
    </cfRule>
  </conditionalFormatting>
  <conditionalFormatting sqref="C487:N487">
    <cfRule type="cellIs" dxfId="111" priority="128" operator="lessThan">
      <formula>0</formula>
    </cfRule>
  </conditionalFormatting>
  <conditionalFormatting sqref="C487:N487">
    <cfRule type="expression" dxfId="110" priority="126">
      <formula>C487/B487&gt;1</formula>
    </cfRule>
    <cfRule type="expression" dxfId="109" priority="127">
      <formula>C487/B487&lt;1</formula>
    </cfRule>
  </conditionalFormatting>
  <conditionalFormatting sqref="C540:N540">
    <cfRule type="expression" dxfId="108" priority="102">
      <formula>C540/B540&gt;1</formula>
    </cfRule>
    <cfRule type="expression" dxfId="107" priority="103">
      <formula>C540/B540&lt;1</formula>
    </cfRule>
  </conditionalFormatting>
  <conditionalFormatting sqref="C495:N495">
    <cfRule type="cellIs" dxfId="106" priority="125" operator="lessThan">
      <formula>0</formula>
    </cfRule>
  </conditionalFormatting>
  <conditionalFormatting sqref="C495:N495">
    <cfRule type="expression" dxfId="105" priority="123">
      <formula>C495/B495&gt;1</formula>
    </cfRule>
    <cfRule type="expression" dxfId="104" priority="124">
      <formula>C495/B495&lt;1</formula>
    </cfRule>
  </conditionalFormatting>
  <conditionalFormatting sqref="C614:N615">
    <cfRule type="cellIs" dxfId="103" priority="101" operator="lessThan">
      <formula>0</formula>
    </cfRule>
  </conditionalFormatting>
  <conditionalFormatting sqref="C526:N526">
    <cfRule type="expression" dxfId="102" priority="120">
      <formula>C526/B526&gt;1</formula>
    </cfRule>
    <cfRule type="expression" dxfId="101" priority="121">
      <formula>C526/B526&lt;1</formula>
    </cfRule>
  </conditionalFormatting>
  <conditionalFormatting sqref="C555:N555">
    <cfRule type="cellIs" dxfId="100" priority="98" operator="lessThan">
      <formula>0</formula>
    </cfRule>
  </conditionalFormatting>
  <conditionalFormatting sqref="C576:M576">
    <cfRule type="expression" dxfId="99" priority="86">
      <formula>C576/B576&gt;1</formula>
    </cfRule>
    <cfRule type="expression" dxfId="98" priority="87">
      <formula>C576/B576&lt;1</formula>
    </cfRule>
  </conditionalFormatting>
  <conditionalFormatting sqref="C571:N571">
    <cfRule type="cellIs" dxfId="97" priority="95" operator="lessThan">
      <formula>0</formula>
    </cfRule>
  </conditionalFormatting>
  <conditionalFormatting sqref="N576">
    <cfRule type="expression" dxfId="96" priority="81">
      <formula>N576/M576&gt;1</formula>
    </cfRule>
    <cfRule type="expression" dxfId="95" priority="82">
      <formula>N576/M576&lt;1</formula>
    </cfRule>
  </conditionalFormatting>
  <conditionalFormatting sqref="C576:M576">
    <cfRule type="cellIs" dxfId="94" priority="90" operator="lessThan">
      <formula>0</formula>
    </cfRule>
  </conditionalFormatting>
  <conditionalFormatting sqref="C576:M576">
    <cfRule type="cellIs" dxfId="93" priority="89" operator="lessThan">
      <formula>0</formula>
    </cfRule>
  </conditionalFormatting>
  <conditionalFormatting sqref="B540">
    <cfRule type="cellIs" dxfId="92" priority="105" operator="lessThan">
      <formula>0</formula>
    </cfRule>
  </conditionalFormatting>
  <conditionalFormatting sqref="B540">
    <cfRule type="expression" dxfId="91" priority="106">
      <formula>B540/#REF!&gt;1</formula>
    </cfRule>
    <cfRule type="expression" dxfId="90" priority="107">
      <formula>B540/#REF!&lt;1</formula>
    </cfRule>
  </conditionalFormatting>
  <conditionalFormatting sqref="C540:N540">
    <cfRule type="cellIs" dxfId="89" priority="104" operator="lessThan">
      <formula>0</formula>
    </cfRule>
  </conditionalFormatting>
  <conditionalFormatting sqref="C614:N615">
    <cfRule type="expression" dxfId="88" priority="99">
      <formula>C614/B614&gt;1</formula>
    </cfRule>
    <cfRule type="expression" dxfId="87" priority="100">
      <formula>C614/B614&lt;1</formula>
    </cfRule>
  </conditionalFormatting>
  <conditionalFormatting sqref="C571:N571">
    <cfRule type="cellIs" dxfId="86" priority="93" operator="lessThan">
      <formula>0</formula>
    </cfRule>
  </conditionalFormatting>
  <conditionalFormatting sqref="C555:N555">
    <cfRule type="expression" dxfId="85" priority="96">
      <formula>C555/B555&gt;1</formula>
    </cfRule>
    <cfRule type="expression" dxfId="84" priority="97">
      <formula>C555/B555&lt;1</formula>
    </cfRule>
  </conditionalFormatting>
  <conditionalFormatting sqref="C571:N571">
    <cfRule type="cellIs" dxfId="83" priority="94" operator="lessThan">
      <formula>0</formula>
    </cfRule>
  </conditionalFormatting>
  <conditionalFormatting sqref="N576">
    <cfRule type="cellIs" dxfId="82" priority="85" operator="lessThan">
      <formula>0</formula>
    </cfRule>
  </conditionalFormatting>
  <conditionalFormatting sqref="C576:M576">
    <cfRule type="cellIs" dxfId="81" priority="88" operator="lessThan">
      <formula>0</formula>
    </cfRule>
  </conditionalFormatting>
  <conditionalFormatting sqref="N576">
    <cfRule type="cellIs" dxfId="80" priority="83" operator="lessThan">
      <formula>0</formula>
    </cfRule>
  </conditionalFormatting>
  <conditionalFormatting sqref="B647:N650">
    <cfRule type="cellIs" dxfId="67" priority="68" operator="lessThan">
      <formula>0</formula>
    </cfRule>
  </conditionalFormatting>
  <conditionalFormatting sqref="I649:P649 O647:P648 O650:P650">
    <cfRule type="cellIs" dxfId="66" priority="67" operator="lessThan">
      <formula>0</formula>
    </cfRule>
  </conditionalFormatting>
  <conditionalFormatting sqref="B651:N654">
    <cfRule type="cellIs" dxfId="65" priority="66" operator="lessThan">
      <formula>0</formula>
    </cfRule>
  </conditionalFormatting>
  <conditionalFormatting sqref="I653:P653 O651:P652 O654:P654">
    <cfRule type="cellIs" dxfId="64" priority="65" operator="lessThan">
      <formula>0</formula>
    </cfRule>
  </conditionalFormatting>
  <conditionalFormatting sqref="B659:N662">
    <cfRule type="cellIs" dxfId="63" priority="64" operator="lessThan">
      <formula>0</formula>
    </cfRule>
  </conditionalFormatting>
  <conditionalFormatting sqref="I661:P661 O659:P660 O662:P662">
    <cfRule type="cellIs" dxfId="62" priority="63" operator="lessThan">
      <formula>0</formula>
    </cfRule>
  </conditionalFormatting>
  <conditionalFormatting sqref="B663:N666">
    <cfRule type="cellIs" dxfId="61" priority="62" operator="lessThan">
      <formula>0</formula>
    </cfRule>
  </conditionalFormatting>
  <conditionalFormatting sqref="I665:P665 O663:P664 O666:P666">
    <cfRule type="cellIs" dxfId="60" priority="61" operator="lessThan">
      <formula>0</formula>
    </cfRule>
  </conditionalFormatting>
  <conditionalFormatting sqref="O624">
    <cfRule type="cellIs" dxfId="59" priority="60" operator="lessThan">
      <formula>0</formula>
    </cfRule>
  </conditionalFormatting>
  <conditionalFormatting sqref="O519">
    <cfRule type="cellIs" dxfId="58" priority="37" operator="lessThan">
      <formula>0</formula>
    </cfRule>
  </conditionalFormatting>
  <conditionalFormatting sqref="P442">
    <cfRule type="cellIs" dxfId="57" priority="59" operator="lessThan">
      <formula>0</formula>
    </cfRule>
  </conditionalFormatting>
  <conditionalFormatting sqref="O442">
    <cfRule type="cellIs" dxfId="56" priority="58" operator="lessThan">
      <formula>0</formula>
    </cfRule>
  </conditionalFormatting>
  <conditionalFormatting sqref="B442:N442">
    <cfRule type="cellIs" dxfId="55" priority="57" operator="lessThan">
      <formula>0</formula>
    </cfRule>
  </conditionalFormatting>
  <conditionalFormatting sqref="P463">
    <cfRule type="cellIs" dxfId="54" priority="56" operator="lessThan">
      <formula>0</formula>
    </cfRule>
  </conditionalFormatting>
  <conditionalFormatting sqref="O463">
    <cfRule type="cellIs" dxfId="53" priority="55" operator="lessThan">
      <formula>0</formula>
    </cfRule>
  </conditionalFormatting>
  <conditionalFormatting sqref="B463:N463">
    <cfRule type="cellIs" dxfId="52" priority="54" operator="lessThan">
      <formula>0</formula>
    </cfRule>
  </conditionalFormatting>
  <conditionalFormatting sqref="P471">
    <cfRule type="cellIs" dxfId="51" priority="53" operator="lessThan">
      <formula>0</formula>
    </cfRule>
  </conditionalFormatting>
  <conditionalFormatting sqref="O471">
    <cfRule type="cellIs" dxfId="50" priority="52" operator="lessThan">
      <formula>0</formula>
    </cfRule>
  </conditionalFormatting>
  <conditionalFormatting sqref="B471:N471">
    <cfRule type="cellIs" dxfId="49" priority="51" operator="lessThan">
      <formula>0</formula>
    </cfRule>
  </conditionalFormatting>
  <conditionalFormatting sqref="P480">
    <cfRule type="cellIs" dxfId="48" priority="50" operator="lessThan">
      <formula>0</formula>
    </cfRule>
  </conditionalFormatting>
  <conditionalFormatting sqref="O480">
    <cfRule type="cellIs" dxfId="47" priority="49" operator="lessThan">
      <formula>0</formula>
    </cfRule>
  </conditionalFormatting>
  <conditionalFormatting sqref="B480:N480">
    <cfRule type="cellIs" dxfId="46" priority="48" operator="lessThan">
      <formula>0</formula>
    </cfRule>
  </conditionalFormatting>
  <conditionalFormatting sqref="P488">
    <cfRule type="cellIs" dxfId="45" priority="47" operator="lessThan">
      <formula>0</formula>
    </cfRule>
  </conditionalFormatting>
  <conditionalFormatting sqref="O488">
    <cfRule type="cellIs" dxfId="44" priority="46" operator="lessThan">
      <formula>0</formula>
    </cfRule>
  </conditionalFormatting>
  <conditionalFormatting sqref="B488:N488">
    <cfRule type="cellIs" dxfId="43" priority="45" operator="lessThan">
      <formula>0</formula>
    </cfRule>
  </conditionalFormatting>
  <conditionalFormatting sqref="P496">
    <cfRule type="cellIs" dxfId="42" priority="44" operator="lessThan">
      <formula>0</formula>
    </cfRule>
  </conditionalFormatting>
  <conditionalFormatting sqref="O496">
    <cfRule type="cellIs" dxfId="41" priority="43" operator="lessThan">
      <formula>0</formula>
    </cfRule>
  </conditionalFormatting>
  <conditionalFormatting sqref="B496:N496">
    <cfRule type="cellIs" dxfId="40" priority="42" operator="lessThan">
      <formula>0</formula>
    </cfRule>
  </conditionalFormatting>
  <conditionalFormatting sqref="P511">
    <cfRule type="cellIs" dxfId="39" priority="41" operator="lessThan">
      <formula>0</formula>
    </cfRule>
  </conditionalFormatting>
  <conditionalFormatting sqref="O511">
    <cfRule type="cellIs" dxfId="38" priority="40" operator="lessThan">
      <formula>0</formula>
    </cfRule>
  </conditionalFormatting>
  <conditionalFormatting sqref="B511:N511">
    <cfRule type="cellIs" dxfId="37" priority="39" operator="lessThan">
      <formula>0</formula>
    </cfRule>
  </conditionalFormatting>
  <conditionalFormatting sqref="P519">
    <cfRule type="cellIs" dxfId="36" priority="38" operator="lessThan">
      <formula>0</formula>
    </cfRule>
  </conditionalFormatting>
  <conditionalFormatting sqref="B519:N519">
    <cfRule type="cellIs" dxfId="35" priority="36" operator="lessThan">
      <formula>0</formula>
    </cfRule>
  </conditionalFormatting>
  <conditionalFormatting sqref="P548">
    <cfRule type="cellIs" dxfId="34" priority="35" operator="lessThan">
      <formula>0</formula>
    </cfRule>
  </conditionalFormatting>
  <conditionalFormatting sqref="O548">
    <cfRule type="cellIs" dxfId="33" priority="34" operator="lessThan">
      <formula>0</formula>
    </cfRule>
  </conditionalFormatting>
  <conditionalFormatting sqref="B548:N548">
    <cfRule type="cellIs" dxfId="32" priority="33" operator="lessThan">
      <formula>0</formula>
    </cfRule>
  </conditionalFormatting>
  <conditionalFormatting sqref="Q670:AC670 G670 O681 Q681:AC681 G681:I681 O688 Q688:AC688 G688:I688 O695 Q695:AC695 I695 O703 Q703:AC703 G703:I703 O670 D671:F676 O671:AC676">
    <cfRule type="cellIs" dxfId="31" priority="24" operator="lessThan">
      <formula>0</formula>
    </cfRule>
  </conditionalFormatting>
  <conditionalFormatting sqref="O680:O681 O687:O688 O670">
    <cfRule type="cellIs" dxfId="30" priority="25" operator="lessThan">
      <formula>0</formula>
    </cfRule>
  </conditionalFormatting>
  <conditionalFormatting sqref="P683">
    <cfRule type="cellIs" dxfId="29" priority="26" operator="lessThan">
      <formula>0</formula>
    </cfRule>
  </conditionalFormatting>
  <conditionalFormatting sqref="P672">
    <cfRule type="cellIs" dxfId="28" priority="27" operator="lessThan">
      <formula>0</formula>
    </cfRule>
  </conditionalFormatting>
  <conditionalFormatting sqref="P690">
    <cfRule type="cellIs" dxfId="27" priority="28" operator="lessThan">
      <formula>0</formula>
    </cfRule>
  </conditionalFormatting>
  <conditionalFormatting sqref="O695">
    <cfRule type="cellIs" dxfId="26" priority="29" operator="lessThan">
      <formula>0</formula>
    </cfRule>
  </conditionalFormatting>
  <conditionalFormatting sqref="P697">
    <cfRule type="cellIs" dxfId="25" priority="30" operator="lessThan">
      <formula>0</formula>
    </cfRule>
  </conditionalFormatting>
  <conditionalFormatting sqref="D670:F670 D681:H681 D688:H688 D695:H695 D703:H703">
    <cfRule type="cellIs" dxfId="24" priority="31" operator="lessThan">
      <formula>0</formula>
    </cfRule>
  </conditionalFormatting>
  <conditionalFormatting sqref="N716:N718">
    <cfRule type="cellIs" dxfId="23" priority="32" operator="lessThan">
      <formula>0</formula>
    </cfRule>
  </conditionalFormatting>
  <conditionalFormatting sqref="M693">
    <cfRule type="cellIs" dxfId="22" priority="23" operator="lessThan">
      <formula>0</formula>
    </cfRule>
  </conditionalFormatting>
  <conditionalFormatting sqref="M692">
    <cfRule type="cellIs" dxfId="21" priority="22" operator="lessThan">
      <formula>0</formula>
    </cfRule>
  </conditionalFormatting>
  <conditionalFormatting sqref="M691">
    <cfRule type="cellIs" dxfId="20" priority="21" operator="lessThan">
      <formula>0</formula>
    </cfRule>
  </conditionalFormatting>
  <conditionalFormatting sqref="M689">
    <cfRule type="cellIs" dxfId="19" priority="20" operator="lessThan">
      <formula>0</formula>
    </cfRule>
  </conditionalFormatting>
  <conditionalFormatting sqref="G671:N679">
    <cfRule type="expression" dxfId="18" priority="17">
      <formula>G671/F671&gt;1</formula>
    </cfRule>
    <cfRule type="expression" dxfId="17" priority="18">
      <formula>G671/F671&lt;1</formula>
    </cfRule>
  </conditionalFormatting>
  <conditionalFormatting sqref="G671:N679">
    <cfRule type="cellIs" dxfId="16" priority="19" operator="lessThan">
      <formula>0</formula>
    </cfRule>
  </conditionalFormatting>
  <conditionalFormatting sqref="I682:N686">
    <cfRule type="expression" dxfId="15" priority="14">
      <formula>I682/H682&gt;1</formula>
    </cfRule>
    <cfRule type="expression" dxfId="14" priority="15">
      <formula>I682/H682&lt;1</formula>
    </cfRule>
  </conditionalFormatting>
  <conditionalFormatting sqref="I682:N686">
    <cfRule type="cellIs" dxfId="13" priority="16" operator="lessThan">
      <formula>0</formula>
    </cfRule>
  </conditionalFormatting>
  <conditionalFormatting sqref="O449:P449 B449">
    <cfRule type="cellIs" dxfId="12" priority="13" operator="lessThan">
      <formula>0</formula>
    </cfRule>
  </conditionalFormatting>
  <conditionalFormatting sqref="P450:P454">
    <cfRule type="cellIs" dxfId="11" priority="12" operator="lessThan">
      <formula>0</formula>
    </cfRule>
  </conditionalFormatting>
  <conditionalFormatting sqref="O450:O453">
    <cfRule type="cellIs" dxfId="10" priority="11" operator="lessThan">
      <formula>0</formula>
    </cfRule>
  </conditionalFormatting>
  <conditionalFormatting sqref="G454:N454 M450:N453">
    <cfRule type="cellIs" dxfId="9" priority="10" operator="lessThan">
      <formula>0</formula>
    </cfRule>
  </conditionalFormatting>
  <conditionalFormatting sqref="G454:N454 M450:N453">
    <cfRule type="expression" dxfId="8" priority="8">
      <formula>G450/F450&gt;1</formula>
    </cfRule>
    <cfRule type="expression" dxfId="7" priority="9">
      <formula>G450/F450&lt;1</formula>
    </cfRule>
  </conditionalFormatting>
  <conditionalFormatting sqref="B450:L453">
    <cfRule type="cellIs" dxfId="6" priority="7" operator="lessThan">
      <formula>0</formula>
    </cfRule>
  </conditionalFormatting>
  <conditionalFormatting sqref="B450:L453">
    <cfRule type="expression" dxfId="5" priority="5">
      <formula>B450/A450&gt;1</formula>
    </cfRule>
    <cfRule type="expression" dxfId="4" priority="6">
      <formula>B450/A450&lt;1</formula>
    </cfRule>
  </conditionalFormatting>
  <conditionalFormatting sqref="B454:F454">
    <cfRule type="cellIs" dxfId="3" priority="4" operator="lessThan">
      <formula>0</formula>
    </cfRule>
  </conditionalFormatting>
  <conditionalFormatting sqref="B454:F454">
    <cfRule type="expression" dxfId="2" priority="2">
      <formula>B454/A454&gt;1</formula>
    </cfRule>
    <cfRule type="expression" dxfId="1" priority="3">
      <formula>B454/A454&lt;1</formula>
    </cfRule>
  </conditionalFormatting>
  <conditionalFormatting sqref="O45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65BE-0E02-4679-81B5-2D73DDBE65D0}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</vt:lpstr>
      <vt:lpstr>ASK</vt:lpstr>
      <vt:lpstr>CPN</vt:lpstr>
      <vt:lpstr>ptt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Prapas Boonchuen</dc:creator>
  <cp:lastModifiedBy>asus</cp:lastModifiedBy>
  <dcterms:created xsi:type="dcterms:W3CDTF">2020-09-21T15:20:24Z</dcterms:created>
  <dcterms:modified xsi:type="dcterms:W3CDTF">2020-12-08T08:17:23Z</dcterms:modified>
</cp:coreProperties>
</file>