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tiphat\Desktop\"/>
    </mc:Choice>
  </mc:AlternateContent>
  <xr:revisionPtr revIDLastSave="0" documentId="8_{92005BEA-0BFE-438C-AA1F-F8B3F3CCC5F9}" xr6:coauthVersionLast="45" xr6:coauthVersionMax="45" xr10:uidLastSave="{00000000-0000-0000-0000-000000000000}"/>
  <bookViews>
    <workbookView xWindow="792" yWindow="1296" windowWidth="22248" windowHeight="11664" xr2:uid="{E69CE949-EB08-4D52-980C-8AE6E689B1B3}"/>
  </bookViews>
  <sheets>
    <sheet name="SAWAD" sheetId="2" r:id="rId1"/>
    <sheet name="Sheet1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14" i="2" l="1"/>
  <c r="L714" i="2"/>
  <c r="K714" i="2"/>
  <c r="J714" i="2"/>
  <c r="I714" i="2"/>
  <c r="H714" i="2"/>
  <c r="O714" i="2" s="1"/>
  <c r="O713" i="2"/>
  <c r="O712" i="2"/>
  <c r="O710" i="2"/>
  <c r="N710" i="2"/>
  <c r="M710" i="2"/>
  <c r="L710" i="2"/>
  <c r="K710" i="2"/>
  <c r="J710" i="2"/>
  <c r="I710" i="2"/>
  <c r="H710" i="2"/>
  <c r="O709" i="2"/>
  <c r="O708" i="2"/>
  <c r="O707" i="2"/>
  <c r="O706" i="2"/>
  <c r="M703" i="2"/>
  <c r="O703" i="2" s="1"/>
  <c r="L703" i="2"/>
  <c r="K703" i="2"/>
  <c r="J703" i="2"/>
  <c r="I703" i="2"/>
  <c r="O702" i="2"/>
  <c r="O700" i="2"/>
  <c r="O699" i="2"/>
  <c r="O698" i="2"/>
  <c r="N696" i="2"/>
  <c r="M696" i="2"/>
  <c r="O696" i="2" s="1"/>
  <c r="L696" i="2"/>
  <c r="K696" i="2"/>
  <c r="O695" i="2"/>
  <c r="O694" i="2"/>
  <c r="O693" i="2"/>
  <c r="O692" i="2"/>
  <c r="M689" i="2"/>
  <c r="O689" i="2" s="1"/>
  <c r="L689" i="2"/>
  <c r="K689" i="2"/>
  <c r="J689" i="2"/>
  <c r="I689" i="2"/>
  <c r="H689" i="2"/>
  <c r="O688" i="2"/>
  <c r="O687" i="2"/>
  <c r="O686" i="2"/>
  <c r="O683" i="2"/>
  <c r="O682" i="2"/>
  <c r="N681" i="2"/>
  <c r="M681" i="2"/>
  <c r="O681" i="2" s="1"/>
  <c r="L681" i="2"/>
  <c r="K681" i="2"/>
  <c r="J681" i="2"/>
  <c r="I681" i="2"/>
  <c r="H681" i="2"/>
  <c r="O680" i="2"/>
  <c r="O679" i="2"/>
  <c r="N678" i="2"/>
  <c r="M678" i="2"/>
  <c r="L678" i="2"/>
  <c r="K678" i="2"/>
  <c r="J678" i="2"/>
  <c r="I678" i="2"/>
  <c r="H678" i="2"/>
  <c r="O678" i="2" s="1"/>
  <c r="O675" i="2"/>
  <c r="N675" i="2"/>
  <c r="M674" i="2"/>
  <c r="O674" i="2" s="1"/>
  <c r="L674" i="2"/>
  <c r="K674" i="2"/>
  <c r="J674" i="2"/>
  <c r="I674" i="2"/>
  <c r="H674" i="2"/>
  <c r="O673" i="2"/>
  <c r="O672" i="2"/>
  <c r="O671" i="2"/>
  <c r="O669" i="2"/>
  <c r="N669" i="2"/>
  <c r="M668" i="2"/>
  <c r="O668" i="2" s="1"/>
  <c r="L668" i="2"/>
  <c r="K668" i="2"/>
  <c r="J668" i="2"/>
  <c r="I668" i="2"/>
  <c r="H668" i="2"/>
  <c r="O667" i="2"/>
  <c r="O666" i="2"/>
  <c r="O665" i="2"/>
  <c r="O663" i="2"/>
  <c r="N663" i="2"/>
  <c r="M662" i="2"/>
  <c r="O662" i="2" s="1"/>
  <c r="L662" i="2"/>
  <c r="K662" i="2"/>
  <c r="J662" i="2"/>
  <c r="I662" i="2"/>
  <c r="H662" i="2"/>
  <c r="O661" i="2"/>
  <c r="O660" i="2"/>
  <c r="O659" i="2"/>
  <c r="O657" i="2"/>
  <c r="N657" i="2"/>
  <c r="M656" i="2"/>
  <c r="O656" i="2" s="1"/>
  <c r="L656" i="2"/>
  <c r="K656" i="2"/>
  <c r="J656" i="2"/>
  <c r="I656" i="2"/>
  <c r="H656" i="2"/>
  <c r="O655" i="2"/>
  <c r="O654" i="2"/>
  <c r="O653" i="2"/>
  <c r="O651" i="2"/>
  <c r="N651" i="2"/>
  <c r="M650" i="2"/>
  <c r="O650" i="2" s="1"/>
  <c r="L650" i="2"/>
  <c r="K650" i="2"/>
  <c r="J650" i="2"/>
  <c r="I650" i="2"/>
  <c r="H650" i="2"/>
  <c r="O649" i="2"/>
  <c r="O648" i="2"/>
  <c r="O647" i="2"/>
  <c r="O645" i="2"/>
  <c r="M644" i="2"/>
  <c r="O644" i="2" s="1"/>
  <c r="L644" i="2"/>
  <c r="K644" i="2"/>
  <c r="J644" i="2"/>
  <c r="I644" i="2"/>
  <c r="H644" i="2"/>
  <c r="O643" i="2"/>
  <c r="O642" i="2"/>
  <c r="O641" i="2"/>
  <c r="M633" i="2"/>
  <c r="N632" i="2"/>
  <c r="L629" i="2"/>
  <c r="M628" i="2"/>
  <c r="M629" i="2" s="1"/>
  <c r="M631" i="2" s="1"/>
  <c r="M625" i="2"/>
  <c r="K625" i="2"/>
  <c r="M624" i="2"/>
  <c r="N624" i="2" s="1"/>
  <c r="L624" i="2"/>
  <c r="L625" i="2" s="1"/>
  <c r="J621" i="2"/>
  <c r="K623" i="2" s="1"/>
  <c r="K620" i="2"/>
  <c r="K621" i="2" s="1"/>
  <c r="J617" i="2"/>
  <c r="I617" i="2"/>
  <c r="J616" i="2"/>
  <c r="K616" i="2" s="1"/>
  <c r="I615" i="2"/>
  <c r="I613" i="2"/>
  <c r="H613" i="2"/>
  <c r="J612" i="2"/>
  <c r="J613" i="2" s="1"/>
  <c r="J615" i="2" s="1"/>
  <c r="I612" i="2"/>
  <c r="G609" i="2"/>
  <c r="H608" i="2"/>
  <c r="H609" i="2" s="1"/>
  <c r="G605" i="2"/>
  <c r="G607" i="2" s="1"/>
  <c r="F605" i="2"/>
  <c r="G604" i="2"/>
  <c r="H604" i="2" s="1"/>
  <c r="F603" i="2"/>
  <c r="F601" i="2"/>
  <c r="E601" i="2"/>
  <c r="F600" i="2"/>
  <c r="G600" i="2" s="1"/>
  <c r="D597" i="2"/>
  <c r="E596" i="2"/>
  <c r="F596" i="2" s="1"/>
  <c r="C593" i="2"/>
  <c r="D592" i="2"/>
  <c r="D593" i="2" s="1"/>
  <c r="C589" i="2"/>
  <c r="C591" i="2" s="1"/>
  <c r="B589" i="2"/>
  <c r="D588" i="2"/>
  <c r="D589" i="2" s="1"/>
  <c r="C588" i="2"/>
  <c r="G579" i="2"/>
  <c r="F579" i="2"/>
  <c r="E579" i="2"/>
  <c r="D579" i="2"/>
  <c r="C579" i="2"/>
  <c r="N577" i="2"/>
  <c r="M570" i="2"/>
  <c r="L570" i="2"/>
  <c r="K570" i="2"/>
  <c r="J570" i="2"/>
  <c r="I570" i="2"/>
  <c r="O570" i="2" s="1"/>
  <c r="H570" i="2"/>
  <c r="M568" i="2"/>
  <c r="L568" i="2"/>
  <c r="K568" i="2"/>
  <c r="J568" i="2"/>
  <c r="I568" i="2"/>
  <c r="O568" i="2" s="1"/>
  <c r="H568" i="2"/>
  <c r="O567" i="2"/>
  <c r="N553" i="2"/>
  <c r="M553" i="2"/>
  <c r="L553" i="2"/>
  <c r="K553" i="2"/>
  <c r="J553" i="2"/>
  <c r="I553" i="2"/>
  <c r="H553" i="2"/>
  <c r="G553" i="2"/>
  <c r="F553" i="2"/>
  <c r="E553" i="2"/>
  <c r="D553" i="2"/>
  <c r="C553" i="2"/>
  <c r="B553" i="2"/>
  <c r="N552" i="2"/>
  <c r="M552" i="2"/>
  <c r="L552" i="2"/>
  <c r="K552" i="2"/>
  <c r="J552" i="2"/>
  <c r="I552" i="2"/>
  <c r="H552" i="2"/>
  <c r="G552" i="2"/>
  <c r="F552" i="2"/>
  <c r="E552" i="2"/>
  <c r="D552" i="2"/>
  <c r="C552" i="2"/>
  <c r="B552" i="2"/>
  <c r="N551" i="2"/>
  <c r="M551" i="2"/>
  <c r="L551" i="2"/>
  <c r="K551" i="2"/>
  <c r="J551" i="2"/>
  <c r="I551" i="2"/>
  <c r="H551" i="2"/>
  <c r="G551" i="2"/>
  <c r="F551" i="2"/>
  <c r="E551" i="2"/>
  <c r="D551" i="2"/>
  <c r="C551" i="2"/>
  <c r="B551" i="2"/>
  <c r="N550" i="2"/>
  <c r="M550" i="2"/>
  <c r="L550" i="2"/>
  <c r="K550" i="2"/>
  <c r="J550" i="2"/>
  <c r="I550" i="2"/>
  <c r="H550" i="2"/>
  <c r="G550" i="2"/>
  <c r="F550" i="2"/>
  <c r="E550" i="2"/>
  <c r="D550" i="2"/>
  <c r="C550" i="2"/>
  <c r="B550" i="2"/>
  <c r="N548" i="2"/>
  <c r="M548" i="2"/>
  <c r="L548" i="2"/>
  <c r="K548" i="2"/>
  <c r="J548" i="2"/>
  <c r="I548" i="2"/>
  <c r="H548" i="2"/>
  <c r="G548" i="2"/>
  <c r="F548" i="2"/>
  <c r="E548" i="2"/>
  <c r="D548" i="2"/>
  <c r="C548" i="2"/>
  <c r="B548" i="2"/>
  <c r="N547" i="2"/>
  <c r="M547" i="2"/>
  <c r="L547" i="2"/>
  <c r="K547" i="2"/>
  <c r="J547" i="2"/>
  <c r="I547" i="2"/>
  <c r="H547" i="2"/>
  <c r="G547" i="2"/>
  <c r="F547" i="2"/>
  <c r="E547" i="2"/>
  <c r="D547" i="2"/>
  <c r="C547" i="2"/>
  <c r="B547" i="2"/>
  <c r="N546" i="2"/>
  <c r="M546" i="2"/>
  <c r="L546" i="2"/>
  <c r="K546" i="2"/>
  <c r="J546" i="2"/>
  <c r="I546" i="2"/>
  <c r="H546" i="2"/>
  <c r="G546" i="2"/>
  <c r="F546" i="2"/>
  <c r="E546" i="2"/>
  <c r="D546" i="2"/>
  <c r="C546" i="2"/>
  <c r="B546" i="2"/>
  <c r="N545" i="2"/>
  <c r="M545" i="2"/>
  <c r="L545" i="2"/>
  <c r="K545" i="2"/>
  <c r="J545" i="2"/>
  <c r="I545" i="2"/>
  <c r="H545" i="2"/>
  <c r="G545" i="2"/>
  <c r="F545" i="2"/>
  <c r="E545" i="2"/>
  <c r="D545" i="2"/>
  <c r="C545" i="2"/>
  <c r="B545" i="2"/>
  <c r="N543" i="2"/>
  <c r="M543" i="2"/>
  <c r="L543" i="2"/>
  <c r="K543" i="2"/>
  <c r="J543" i="2"/>
  <c r="I543" i="2"/>
  <c r="H543" i="2"/>
  <c r="G543" i="2"/>
  <c r="F543" i="2"/>
  <c r="E543" i="2"/>
  <c r="D543" i="2"/>
  <c r="C543" i="2"/>
  <c r="B543" i="2"/>
  <c r="N542" i="2"/>
  <c r="M542" i="2"/>
  <c r="L542" i="2"/>
  <c r="K542" i="2"/>
  <c r="J542" i="2"/>
  <c r="I542" i="2"/>
  <c r="H542" i="2"/>
  <c r="G542" i="2"/>
  <c r="F542" i="2"/>
  <c r="E542" i="2"/>
  <c r="D542" i="2"/>
  <c r="C542" i="2"/>
  <c r="B542" i="2"/>
  <c r="N541" i="2"/>
  <c r="M541" i="2"/>
  <c r="L541" i="2"/>
  <c r="K541" i="2"/>
  <c r="J541" i="2"/>
  <c r="I541" i="2"/>
  <c r="H541" i="2"/>
  <c r="G541" i="2"/>
  <c r="F541" i="2"/>
  <c r="E541" i="2"/>
  <c r="D541" i="2"/>
  <c r="C541" i="2"/>
  <c r="B541" i="2"/>
  <c r="N540" i="2"/>
  <c r="M540" i="2"/>
  <c r="L540" i="2"/>
  <c r="K540" i="2"/>
  <c r="J540" i="2"/>
  <c r="I540" i="2"/>
  <c r="H540" i="2"/>
  <c r="G540" i="2"/>
  <c r="F540" i="2"/>
  <c r="E540" i="2"/>
  <c r="D540" i="2"/>
  <c r="C540" i="2"/>
  <c r="B540" i="2"/>
  <c r="N533" i="2"/>
  <c r="M533" i="2"/>
  <c r="L533" i="2"/>
  <c r="K533" i="2"/>
  <c r="J533" i="2"/>
  <c r="I533" i="2"/>
  <c r="H533" i="2"/>
  <c r="G533" i="2"/>
  <c r="F533" i="2"/>
  <c r="E533" i="2"/>
  <c r="D533" i="2"/>
  <c r="C533" i="2"/>
  <c r="B533" i="2"/>
  <c r="N532" i="2"/>
  <c r="M532" i="2"/>
  <c r="L532" i="2"/>
  <c r="K532" i="2"/>
  <c r="J532" i="2"/>
  <c r="I532" i="2"/>
  <c r="H532" i="2"/>
  <c r="G532" i="2"/>
  <c r="F532" i="2"/>
  <c r="E532" i="2"/>
  <c r="D532" i="2"/>
  <c r="C532" i="2"/>
  <c r="B532" i="2"/>
  <c r="N531" i="2"/>
  <c r="M531" i="2"/>
  <c r="L531" i="2"/>
  <c r="K531" i="2"/>
  <c r="J531" i="2"/>
  <c r="I531" i="2"/>
  <c r="H531" i="2"/>
  <c r="G531" i="2"/>
  <c r="F531" i="2"/>
  <c r="E531" i="2"/>
  <c r="D531" i="2"/>
  <c r="C531" i="2"/>
  <c r="B531" i="2"/>
  <c r="N530" i="2"/>
  <c r="M530" i="2"/>
  <c r="L530" i="2"/>
  <c r="K530" i="2"/>
  <c r="J530" i="2"/>
  <c r="I530" i="2"/>
  <c r="H530" i="2"/>
  <c r="G530" i="2"/>
  <c r="F530" i="2"/>
  <c r="E530" i="2"/>
  <c r="D530" i="2"/>
  <c r="C530" i="2"/>
  <c r="B530" i="2"/>
  <c r="N528" i="2"/>
  <c r="N538" i="2" s="1"/>
  <c r="N522" i="2" s="1"/>
  <c r="M528" i="2"/>
  <c r="M538" i="2" s="1"/>
  <c r="M522" i="2" s="1"/>
  <c r="L528" i="2"/>
  <c r="L538" i="2" s="1"/>
  <c r="K528" i="2"/>
  <c r="K538" i="2" s="1"/>
  <c r="J528" i="2"/>
  <c r="J538" i="2" s="1"/>
  <c r="J522" i="2" s="1"/>
  <c r="I528" i="2"/>
  <c r="I538" i="2" s="1"/>
  <c r="H528" i="2"/>
  <c r="H538" i="2" s="1"/>
  <c r="G528" i="2"/>
  <c r="G538" i="2" s="1"/>
  <c r="F528" i="2"/>
  <c r="F538" i="2" s="1"/>
  <c r="F522" i="2" s="1"/>
  <c r="E528" i="2"/>
  <c r="E538" i="2" s="1"/>
  <c r="E522" i="2" s="1"/>
  <c r="D528" i="2"/>
  <c r="D538" i="2" s="1"/>
  <c r="C528" i="2"/>
  <c r="C538" i="2" s="1"/>
  <c r="C522" i="2" s="1"/>
  <c r="B528" i="2"/>
  <c r="B538" i="2" s="1"/>
  <c r="B522" i="2" s="1"/>
  <c r="N527" i="2"/>
  <c r="N537" i="2" s="1"/>
  <c r="M527" i="2"/>
  <c r="M537" i="2" s="1"/>
  <c r="L527" i="2"/>
  <c r="L537" i="2" s="1"/>
  <c r="K527" i="2"/>
  <c r="K537" i="2" s="1"/>
  <c r="K521" i="2" s="1"/>
  <c r="J527" i="2"/>
  <c r="J537" i="2" s="1"/>
  <c r="I527" i="2"/>
  <c r="I537" i="2" s="1"/>
  <c r="H527" i="2"/>
  <c r="H537" i="2" s="1"/>
  <c r="G527" i="2"/>
  <c r="G537" i="2" s="1"/>
  <c r="G521" i="2" s="1"/>
  <c r="F527" i="2"/>
  <c r="F537" i="2" s="1"/>
  <c r="F521" i="2" s="1"/>
  <c r="E527" i="2"/>
  <c r="E537" i="2" s="1"/>
  <c r="D527" i="2"/>
  <c r="D537" i="2" s="1"/>
  <c r="D521" i="2" s="1"/>
  <c r="C527" i="2"/>
  <c r="C537" i="2" s="1"/>
  <c r="C521" i="2" s="1"/>
  <c r="B527" i="2"/>
  <c r="B537" i="2" s="1"/>
  <c r="N526" i="2"/>
  <c r="N536" i="2" s="1"/>
  <c r="M526" i="2"/>
  <c r="M536" i="2" s="1"/>
  <c r="L526" i="2"/>
  <c r="L536" i="2" s="1"/>
  <c r="L520" i="2" s="1"/>
  <c r="K526" i="2"/>
  <c r="K536" i="2" s="1"/>
  <c r="J526" i="2"/>
  <c r="J536" i="2" s="1"/>
  <c r="I526" i="2"/>
  <c r="I536" i="2" s="1"/>
  <c r="H526" i="2"/>
  <c r="H536" i="2" s="1"/>
  <c r="H520" i="2" s="1"/>
  <c r="G526" i="2"/>
  <c r="G536" i="2" s="1"/>
  <c r="G520" i="2" s="1"/>
  <c r="F526" i="2"/>
  <c r="F536" i="2" s="1"/>
  <c r="E526" i="2"/>
  <c r="E536" i="2" s="1"/>
  <c r="E520" i="2" s="1"/>
  <c r="D526" i="2"/>
  <c r="D536" i="2" s="1"/>
  <c r="D520" i="2" s="1"/>
  <c r="C526" i="2"/>
  <c r="C536" i="2" s="1"/>
  <c r="B526" i="2"/>
  <c r="B536" i="2" s="1"/>
  <c r="N525" i="2"/>
  <c r="N535" i="2" s="1"/>
  <c r="M525" i="2"/>
  <c r="M535" i="2" s="1"/>
  <c r="M519" i="2" s="1"/>
  <c r="L525" i="2"/>
  <c r="L535" i="2" s="1"/>
  <c r="K525" i="2"/>
  <c r="K535" i="2" s="1"/>
  <c r="J525" i="2"/>
  <c r="J535" i="2" s="1"/>
  <c r="I525" i="2"/>
  <c r="I535" i="2" s="1"/>
  <c r="I519" i="2" s="1"/>
  <c r="H525" i="2"/>
  <c r="H535" i="2" s="1"/>
  <c r="H519" i="2" s="1"/>
  <c r="G525" i="2"/>
  <c r="G535" i="2" s="1"/>
  <c r="F525" i="2"/>
  <c r="F535" i="2" s="1"/>
  <c r="F519" i="2" s="1"/>
  <c r="E525" i="2"/>
  <c r="E535" i="2" s="1"/>
  <c r="E519" i="2" s="1"/>
  <c r="D525" i="2"/>
  <c r="D535" i="2" s="1"/>
  <c r="C525" i="2"/>
  <c r="C535" i="2" s="1"/>
  <c r="B525" i="2"/>
  <c r="B535" i="2" s="1"/>
  <c r="N516" i="2"/>
  <c r="M516" i="2"/>
  <c r="L516" i="2"/>
  <c r="L517" i="2" s="1"/>
  <c r="K516" i="2"/>
  <c r="K517" i="2" s="1"/>
  <c r="J516" i="2"/>
  <c r="I516" i="2"/>
  <c r="H516" i="2"/>
  <c r="G516" i="2"/>
  <c r="F516" i="2"/>
  <c r="E516" i="2"/>
  <c r="D516" i="2"/>
  <c r="D522" i="2" s="1"/>
  <c r="C516" i="2"/>
  <c r="B516" i="2"/>
  <c r="N515" i="2"/>
  <c r="M515" i="2"/>
  <c r="L515" i="2"/>
  <c r="L521" i="2" s="1"/>
  <c r="K515" i="2"/>
  <c r="J515" i="2"/>
  <c r="J521" i="2" s="1"/>
  <c r="I515" i="2"/>
  <c r="H515" i="2"/>
  <c r="G515" i="2"/>
  <c r="F515" i="2"/>
  <c r="E515" i="2"/>
  <c r="E521" i="2" s="1"/>
  <c r="D515" i="2"/>
  <c r="C515" i="2"/>
  <c r="B515" i="2"/>
  <c r="N514" i="2"/>
  <c r="M514" i="2"/>
  <c r="M520" i="2" s="1"/>
  <c r="L514" i="2"/>
  <c r="K514" i="2"/>
  <c r="K520" i="2" s="1"/>
  <c r="J514" i="2"/>
  <c r="I514" i="2"/>
  <c r="H514" i="2"/>
  <c r="G514" i="2"/>
  <c r="F514" i="2"/>
  <c r="F520" i="2" s="1"/>
  <c r="E514" i="2"/>
  <c r="D514" i="2"/>
  <c r="C514" i="2"/>
  <c r="B514" i="2"/>
  <c r="N513" i="2"/>
  <c r="N519" i="2" s="1"/>
  <c r="M513" i="2"/>
  <c r="L513" i="2"/>
  <c r="L519" i="2" s="1"/>
  <c r="K513" i="2"/>
  <c r="J513" i="2"/>
  <c r="I513" i="2"/>
  <c r="H513" i="2"/>
  <c r="G513" i="2"/>
  <c r="G519" i="2" s="1"/>
  <c r="F513" i="2"/>
  <c r="E513" i="2"/>
  <c r="D513" i="2"/>
  <c r="C513" i="2"/>
  <c r="B513" i="2"/>
  <c r="N511" i="2"/>
  <c r="M511" i="2"/>
  <c r="L511" i="2"/>
  <c r="K511" i="2"/>
  <c r="J511" i="2"/>
  <c r="I511" i="2"/>
  <c r="H511" i="2"/>
  <c r="G511" i="2"/>
  <c r="F511" i="2"/>
  <c r="E511" i="2"/>
  <c r="D511" i="2"/>
  <c r="C511" i="2"/>
  <c r="B511" i="2"/>
  <c r="N510" i="2"/>
  <c r="M510" i="2"/>
  <c r="L510" i="2"/>
  <c r="K510" i="2"/>
  <c r="J510" i="2"/>
  <c r="I510" i="2"/>
  <c r="H510" i="2"/>
  <c r="G510" i="2"/>
  <c r="F510" i="2"/>
  <c r="E510" i="2"/>
  <c r="D510" i="2"/>
  <c r="C510" i="2"/>
  <c r="B510" i="2"/>
  <c r="N509" i="2"/>
  <c r="M509" i="2"/>
  <c r="L509" i="2"/>
  <c r="K509" i="2"/>
  <c r="J509" i="2"/>
  <c r="I509" i="2"/>
  <c r="H509" i="2"/>
  <c r="G509" i="2"/>
  <c r="F509" i="2"/>
  <c r="E509" i="2"/>
  <c r="D509" i="2"/>
  <c r="C509" i="2"/>
  <c r="B509" i="2"/>
  <c r="N508" i="2"/>
  <c r="M508" i="2"/>
  <c r="L508" i="2"/>
  <c r="K508" i="2"/>
  <c r="J508" i="2"/>
  <c r="I508" i="2"/>
  <c r="H508" i="2"/>
  <c r="G508" i="2"/>
  <c r="F508" i="2"/>
  <c r="E508" i="2"/>
  <c r="D508" i="2"/>
  <c r="C508" i="2"/>
  <c r="B508" i="2"/>
  <c r="N506" i="2"/>
  <c r="M506" i="2"/>
  <c r="L506" i="2"/>
  <c r="K506" i="2"/>
  <c r="J506" i="2"/>
  <c r="I506" i="2"/>
  <c r="H506" i="2"/>
  <c r="G506" i="2"/>
  <c r="F506" i="2"/>
  <c r="E506" i="2"/>
  <c r="D506" i="2"/>
  <c r="C506" i="2"/>
  <c r="B506" i="2"/>
  <c r="N505" i="2"/>
  <c r="M505" i="2"/>
  <c r="L505" i="2"/>
  <c r="K505" i="2"/>
  <c r="J505" i="2"/>
  <c r="I505" i="2"/>
  <c r="H505" i="2"/>
  <c r="G505" i="2"/>
  <c r="F505" i="2"/>
  <c r="E505" i="2"/>
  <c r="D505" i="2"/>
  <c r="C505" i="2"/>
  <c r="B505" i="2"/>
  <c r="N504" i="2"/>
  <c r="M504" i="2"/>
  <c r="L504" i="2"/>
  <c r="K504" i="2"/>
  <c r="J504" i="2"/>
  <c r="I504" i="2"/>
  <c r="H504" i="2"/>
  <c r="G504" i="2"/>
  <c r="F504" i="2"/>
  <c r="E504" i="2"/>
  <c r="D504" i="2"/>
  <c r="C504" i="2"/>
  <c r="B504" i="2"/>
  <c r="N503" i="2"/>
  <c r="M503" i="2"/>
  <c r="L503" i="2"/>
  <c r="K503" i="2"/>
  <c r="J503" i="2"/>
  <c r="I503" i="2"/>
  <c r="H503" i="2"/>
  <c r="G503" i="2"/>
  <c r="F503" i="2"/>
  <c r="E503" i="2"/>
  <c r="D503" i="2"/>
  <c r="C503" i="2"/>
  <c r="B503" i="2"/>
  <c r="O500" i="2"/>
  <c r="N500" i="2"/>
  <c r="M500" i="2"/>
  <c r="L500" i="2"/>
  <c r="K500" i="2"/>
  <c r="J500" i="2"/>
  <c r="I500" i="2"/>
  <c r="H500" i="2"/>
  <c r="G500" i="2"/>
  <c r="F500" i="2"/>
  <c r="E500" i="2"/>
  <c r="D500" i="2"/>
  <c r="C500" i="2"/>
  <c r="B500" i="2"/>
  <c r="N499" i="2"/>
  <c r="M499" i="2"/>
  <c r="L499" i="2"/>
  <c r="K499" i="2"/>
  <c r="J499" i="2"/>
  <c r="I499" i="2"/>
  <c r="H499" i="2"/>
  <c r="G499" i="2"/>
  <c r="F499" i="2"/>
  <c r="E499" i="2"/>
  <c r="D499" i="2"/>
  <c r="C499" i="2"/>
  <c r="B499" i="2"/>
  <c r="N498" i="2"/>
  <c r="M498" i="2"/>
  <c r="L498" i="2"/>
  <c r="K498" i="2"/>
  <c r="J498" i="2"/>
  <c r="I498" i="2"/>
  <c r="H498" i="2"/>
  <c r="G498" i="2"/>
  <c r="F498" i="2"/>
  <c r="E498" i="2"/>
  <c r="D498" i="2"/>
  <c r="C498" i="2"/>
  <c r="B498" i="2"/>
  <c r="N497" i="2"/>
  <c r="M497" i="2"/>
  <c r="L497" i="2"/>
  <c r="K497" i="2"/>
  <c r="J497" i="2"/>
  <c r="I497" i="2"/>
  <c r="H497" i="2"/>
  <c r="G497" i="2"/>
  <c r="F497" i="2"/>
  <c r="E497" i="2"/>
  <c r="D497" i="2"/>
  <c r="C497" i="2"/>
  <c r="B497" i="2"/>
  <c r="N492" i="2"/>
  <c r="N565" i="2" s="1"/>
  <c r="B492" i="2"/>
  <c r="N491" i="2"/>
  <c r="M491" i="2"/>
  <c r="L491" i="2"/>
  <c r="K491" i="2"/>
  <c r="J491" i="2"/>
  <c r="I491" i="2"/>
  <c r="H491" i="2"/>
  <c r="G491" i="2"/>
  <c r="F491" i="2"/>
  <c r="E491" i="2"/>
  <c r="D491" i="2"/>
  <c r="C491" i="2"/>
  <c r="B491" i="2"/>
  <c r="N490" i="2"/>
  <c r="M490" i="2"/>
  <c r="L490" i="2"/>
  <c r="K490" i="2"/>
  <c r="J490" i="2"/>
  <c r="I490" i="2"/>
  <c r="H490" i="2"/>
  <c r="G490" i="2"/>
  <c r="F490" i="2"/>
  <c r="E490" i="2"/>
  <c r="D490" i="2"/>
  <c r="C490" i="2"/>
  <c r="B490" i="2"/>
  <c r="N489" i="2"/>
  <c r="M489" i="2"/>
  <c r="L489" i="2"/>
  <c r="K489" i="2"/>
  <c r="J489" i="2"/>
  <c r="I489" i="2"/>
  <c r="H489" i="2"/>
  <c r="G489" i="2"/>
  <c r="F489" i="2"/>
  <c r="E489" i="2"/>
  <c r="E492" i="2" s="1"/>
  <c r="D489" i="2"/>
  <c r="C489" i="2"/>
  <c r="B489" i="2"/>
  <c r="N488" i="2"/>
  <c r="M488" i="2"/>
  <c r="M492" i="2" s="1"/>
  <c r="L488" i="2"/>
  <c r="L492" i="2" s="1"/>
  <c r="K488" i="2"/>
  <c r="K492" i="2" s="1"/>
  <c r="J488" i="2"/>
  <c r="J492" i="2" s="1"/>
  <c r="I488" i="2"/>
  <c r="I492" i="2" s="1"/>
  <c r="H488" i="2"/>
  <c r="G488" i="2"/>
  <c r="G492" i="2" s="1"/>
  <c r="F488" i="2"/>
  <c r="F492" i="2" s="1"/>
  <c r="E488" i="2"/>
  <c r="D488" i="2"/>
  <c r="C488" i="2"/>
  <c r="C492" i="2" s="1"/>
  <c r="B488" i="2"/>
  <c r="J485" i="2"/>
  <c r="N484" i="2"/>
  <c r="N485" i="2" s="1"/>
  <c r="M484" i="2"/>
  <c r="L484" i="2"/>
  <c r="K484" i="2"/>
  <c r="J484" i="2"/>
  <c r="I484" i="2"/>
  <c r="H484" i="2"/>
  <c r="G484" i="2"/>
  <c r="F484" i="2"/>
  <c r="E484" i="2"/>
  <c r="D484" i="2"/>
  <c r="C484" i="2"/>
  <c r="B484" i="2"/>
  <c r="N483" i="2"/>
  <c r="M483" i="2"/>
  <c r="L483" i="2"/>
  <c r="K483" i="2"/>
  <c r="J483" i="2"/>
  <c r="I483" i="2"/>
  <c r="H483" i="2"/>
  <c r="G483" i="2"/>
  <c r="F483" i="2"/>
  <c r="E483" i="2"/>
  <c r="D483" i="2"/>
  <c r="C483" i="2"/>
  <c r="B483" i="2"/>
  <c r="N482" i="2"/>
  <c r="M482" i="2"/>
  <c r="L482" i="2"/>
  <c r="K482" i="2"/>
  <c r="J482" i="2"/>
  <c r="I482" i="2"/>
  <c r="H482" i="2"/>
  <c r="G482" i="2"/>
  <c r="F482" i="2"/>
  <c r="E482" i="2"/>
  <c r="D482" i="2"/>
  <c r="C482" i="2"/>
  <c r="B482" i="2"/>
  <c r="N481" i="2"/>
  <c r="M481" i="2"/>
  <c r="M485" i="2" s="1"/>
  <c r="L481" i="2"/>
  <c r="K481" i="2"/>
  <c r="K485" i="2" s="1"/>
  <c r="J481" i="2"/>
  <c r="I481" i="2"/>
  <c r="I485" i="2" s="1"/>
  <c r="H481" i="2"/>
  <c r="H485" i="2" s="1"/>
  <c r="G481" i="2"/>
  <c r="G485" i="2" s="1"/>
  <c r="F481" i="2"/>
  <c r="F485" i="2" s="1"/>
  <c r="E481" i="2"/>
  <c r="E485" i="2" s="1"/>
  <c r="D481" i="2"/>
  <c r="C481" i="2"/>
  <c r="C485" i="2" s="1"/>
  <c r="B481" i="2"/>
  <c r="B485" i="2" s="1"/>
  <c r="N470" i="2"/>
  <c r="M470" i="2"/>
  <c r="L470" i="2"/>
  <c r="K470" i="2"/>
  <c r="J470" i="2"/>
  <c r="I470" i="2"/>
  <c r="H470" i="2"/>
  <c r="G470" i="2"/>
  <c r="F470" i="2"/>
  <c r="E470" i="2"/>
  <c r="D470" i="2"/>
  <c r="C470" i="2"/>
  <c r="B470" i="2"/>
  <c r="N469" i="2"/>
  <c r="M469" i="2"/>
  <c r="L469" i="2"/>
  <c r="K469" i="2"/>
  <c r="J469" i="2"/>
  <c r="I469" i="2"/>
  <c r="H469" i="2"/>
  <c r="G469" i="2"/>
  <c r="F469" i="2"/>
  <c r="E469" i="2"/>
  <c r="D469" i="2"/>
  <c r="C469" i="2"/>
  <c r="B469" i="2"/>
  <c r="N468" i="2"/>
  <c r="N471" i="2" s="1"/>
  <c r="M468" i="2"/>
  <c r="L468" i="2"/>
  <c r="K468" i="2"/>
  <c r="J468" i="2"/>
  <c r="I468" i="2"/>
  <c r="H468" i="2"/>
  <c r="G468" i="2"/>
  <c r="F468" i="2"/>
  <c r="E468" i="2"/>
  <c r="D468" i="2"/>
  <c r="C468" i="2"/>
  <c r="B468" i="2"/>
  <c r="N467" i="2"/>
  <c r="M467" i="2"/>
  <c r="M471" i="2" s="1"/>
  <c r="L467" i="2"/>
  <c r="K467" i="2"/>
  <c r="K471" i="2" s="1"/>
  <c r="K472" i="2" s="1"/>
  <c r="J467" i="2"/>
  <c r="J471" i="2" s="1"/>
  <c r="I467" i="2"/>
  <c r="I471" i="2" s="1"/>
  <c r="H467" i="2"/>
  <c r="G467" i="2"/>
  <c r="G471" i="2" s="1"/>
  <c r="G472" i="2" s="1"/>
  <c r="F467" i="2"/>
  <c r="F471" i="2" s="1"/>
  <c r="E467" i="2"/>
  <c r="E471" i="2" s="1"/>
  <c r="D467" i="2"/>
  <c r="D471" i="2" s="1"/>
  <c r="C467" i="2"/>
  <c r="C471" i="2" s="1"/>
  <c r="B467" i="2"/>
  <c r="B471" i="2" s="1"/>
  <c r="E448" i="2"/>
  <c r="D448" i="2"/>
  <c r="N447" i="2"/>
  <c r="M447" i="2"/>
  <c r="M448" i="2" s="1"/>
  <c r="M449" i="2" s="1"/>
  <c r="L447" i="2"/>
  <c r="K447" i="2"/>
  <c r="J447" i="2"/>
  <c r="I447" i="2"/>
  <c r="H447" i="2"/>
  <c r="G447" i="2"/>
  <c r="F447" i="2"/>
  <c r="E447" i="2"/>
  <c r="D447" i="2"/>
  <c r="C447" i="2"/>
  <c r="B447" i="2"/>
  <c r="N446" i="2"/>
  <c r="M446" i="2"/>
  <c r="L446" i="2"/>
  <c r="K446" i="2"/>
  <c r="J446" i="2"/>
  <c r="I446" i="2"/>
  <c r="H446" i="2"/>
  <c r="G446" i="2"/>
  <c r="F446" i="2"/>
  <c r="E446" i="2"/>
  <c r="D446" i="2"/>
  <c r="C446" i="2"/>
  <c r="B446" i="2"/>
  <c r="N445" i="2"/>
  <c r="N448" i="2" s="1"/>
  <c r="M445" i="2"/>
  <c r="L445" i="2"/>
  <c r="K445" i="2"/>
  <c r="J445" i="2"/>
  <c r="I445" i="2"/>
  <c r="H445" i="2"/>
  <c r="G445" i="2"/>
  <c r="F445" i="2"/>
  <c r="E445" i="2"/>
  <c r="D445" i="2"/>
  <c r="C445" i="2"/>
  <c r="B445" i="2"/>
  <c r="N444" i="2"/>
  <c r="M444" i="2"/>
  <c r="L444" i="2"/>
  <c r="L448" i="2" s="1"/>
  <c r="K444" i="2"/>
  <c r="K448" i="2" s="1"/>
  <c r="K449" i="2" s="1"/>
  <c r="J444" i="2"/>
  <c r="J448" i="2" s="1"/>
  <c r="I444" i="2"/>
  <c r="I448" i="2" s="1"/>
  <c r="H444" i="2"/>
  <c r="G444" i="2"/>
  <c r="G448" i="2" s="1"/>
  <c r="G449" i="2" s="1"/>
  <c r="F444" i="2"/>
  <c r="F448" i="2" s="1"/>
  <c r="E444" i="2"/>
  <c r="D444" i="2"/>
  <c r="C444" i="2"/>
  <c r="C448" i="2" s="1"/>
  <c r="B444" i="2"/>
  <c r="B448" i="2" s="1"/>
  <c r="C440" i="2"/>
  <c r="N439" i="2"/>
  <c r="M439" i="2"/>
  <c r="L439" i="2"/>
  <c r="K439" i="2"/>
  <c r="J439" i="2"/>
  <c r="I439" i="2"/>
  <c r="H439" i="2"/>
  <c r="G439" i="2"/>
  <c r="F439" i="2"/>
  <c r="E439" i="2"/>
  <c r="D439" i="2"/>
  <c r="C439" i="2"/>
  <c r="B439" i="2"/>
  <c r="N438" i="2"/>
  <c r="M438" i="2"/>
  <c r="L438" i="2"/>
  <c r="K438" i="2"/>
  <c r="J438" i="2"/>
  <c r="I438" i="2"/>
  <c r="H438" i="2"/>
  <c r="G438" i="2"/>
  <c r="F438" i="2"/>
  <c r="E438" i="2"/>
  <c r="D438" i="2"/>
  <c r="C438" i="2"/>
  <c r="B438" i="2"/>
  <c r="N437" i="2"/>
  <c r="N440" i="2" s="1"/>
  <c r="M437" i="2"/>
  <c r="L437" i="2"/>
  <c r="L440" i="2" s="1"/>
  <c r="K437" i="2"/>
  <c r="J437" i="2"/>
  <c r="I437" i="2"/>
  <c r="H437" i="2"/>
  <c r="G437" i="2"/>
  <c r="F437" i="2"/>
  <c r="F440" i="2" s="1"/>
  <c r="E437" i="2"/>
  <c r="D437" i="2"/>
  <c r="D440" i="2" s="1"/>
  <c r="C437" i="2"/>
  <c r="B437" i="2"/>
  <c r="N436" i="2"/>
  <c r="M436" i="2"/>
  <c r="M440" i="2" s="1"/>
  <c r="L436" i="2"/>
  <c r="K436" i="2"/>
  <c r="K440" i="2" s="1"/>
  <c r="J436" i="2"/>
  <c r="J440" i="2" s="1"/>
  <c r="I436" i="2"/>
  <c r="I440" i="2" s="1"/>
  <c r="H436" i="2"/>
  <c r="H440" i="2" s="1"/>
  <c r="G436" i="2"/>
  <c r="G440" i="2" s="1"/>
  <c r="F436" i="2"/>
  <c r="E436" i="2"/>
  <c r="E440" i="2" s="1"/>
  <c r="D436" i="2"/>
  <c r="C436" i="2"/>
  <c r="B436" i="2"/>
  <c r="B440" i="2" s="1"/>
  <c r="M430" i="2"/>
  <c r="M454" i="2" s="1"/>
  <c r="M477" i="2" s="1"/>
  <c r="D430" i="2"/>
  <c r="D454" i="2" s="1"/>
  <c r="N429" i="2"/>
  <c r="N453" i="2" s="1"/>
  <c r="N476" i="2" s="1"/>
  <c r="E429" i="2"/>
  <c r="E453" i="2" s="1"/>
  <c r="B429" i="2"/>
  <c r="B453" i="2" s="1"/>
  <c r="B476" i="2" s="1"/>
  <c r="F428" i="2"/>
  <c r="F452" i="2" s="1"/>
  <c r="C428" i="2"/>
  <c r="C452" i="2" s="1"/>
  <c r="C475" i="2" s="1"/>
  <c r="G427" i="2"/>
  <c r="G451" i="2" s="1"/>
  <c r="D427" i="2"/>
  <c r="D451" i="2" s="1"/>
  <c r="D474" i="2" s="1"/>
  <c r="G423" i="2"/>
  <c r="N422" i="2"/>
  <c r="M422" i="2"/>
  <c r="L422" i="2"/>
  <c r="K422" i="2"/>
  <c r="J422" i="2"/>
  <c r="I422" i="2"/>
  <c r="H422" i="2"/>
  <c r="G422" i="2"/>
  <c r="F422" i="2"/>
  <c r="E422" i="2"/>
  <c r="D422" i="2"/>
  <c r="C422" i="2"/>
  <c r="B422" i="2"/>
  <c r="N421" i="2"/>
  <c r="M421" i="2"/>
  <c r="M423" i="2" s="1"/>
  <c r="L421" i="2"/>
  <c r="K421" i="2"/>
  <c r="J421" i="2"/>
  <c r="I421" i="2"/>
  <c r="I423" i="2" s="1"/>
  <c r="H421" i="2"/>
  <c r="G421" i="2"/>
  <c r="F421" i="2"/>
  <c r="E421" i="2"/>
  <c r="D421" i="2"/>
  <c r="C421" i="2"/>
  <c r="B421" i="2"/>
  <c r="N420" i="2"/>
  <c r="N423" i="2" s="1"/>
  <c r="M420" i="2"/>
  <c r="L420" i="2"/>
  <c r="K420" i="2"/>
  <c r="J420" i="2"/>
  <c r="J423" i="2" s="1"/>
  <c r="I420" i="2"/>
  <c r="H420" i="2"/>
  <c r="H423" i="2" s="1"/>
  <c r="G420" i="2"/>
  <c r="F420" i="2"/>
  <c r="E420" i="2"/>
  <c r="D420" i="2"/>
  <c r="D423" i="2" s="1"/>
  <c r="C420" i="2"/>
  <c r="B420" i="2"/>
  <c r="N419" i="2"/>
  <c r="M419" i="2"/>
  <c r="L419" i="2"/>
  <c r="L423" i="2" s="1"/>
  <c r="K419" i="2"/>
  <c r="K423" i="2" s="1"/>
  <c r="J419" i="2"/>
  <c r="I419" i="2"/>
  <c r="H419" i="2"/>
  <c r="G419" i="2"/>
  <c r="F419" i="2"/>
  <c r="F423" i="2" s="1"/>
  <c r="E419" i="2"/>
  <c r="E423" i="2" s="1"/>
  <c r="D419" i="2"/>
  <c r="C419" i="2"/>
  <c r="C423" i="2" s="1"/>
  <c r="B419" i="2"/>
  <c r="B423" i="2" s="1"/>
  <c r="N415" i="2"/>
  <c r="N414" i="2"/>
  <c r="G410" i="2"/>
  <c r="N409" i="2"/>
  <c r="M409" i="2"/>
  <c r="L409" i="2"/>
  <c r="K409" i="2"/>
  <c r="J409" i="2"/>
  <c r="I409" i="2"/>
  <c r="H409" i="2"/>
  <c r="G409" i="2"/>
  <c r="F409" i="2"/>
  <c r="F410" i="2" s="1"/>
  <c r="E409" i="2"/>
  <c r="D409" i="2"/>
  <c r="C409" i="2"/>
  <c r="B409" i="2"/>
  <c r="N408" i="2"/>
  <c r="M408" i="2"/>
  <c r="L408" i="2"/>
  <c r="K408" i="2"/>
  <c r="J408" i="2"/>
  <c r="I408" i="2"/>
  <c r="I410" i="2" s="1"/>
  <c r="H408" i="2"/>
  <c r="G408" i="2"/>
  <c r="F408" i="2"/>
  <c r="E408" i="2"/>
  <c r="D408" i="2"/>
  <c r="C408" i="2"/>
  <c r="B408" i="2"/>
  <c r="N407" i="2"/>
  <c r="N410" i="2" s="1"/>
  <c r="M407" i="2"/>
  <c r="L407" i="2"/>
  <c r="K407" i="2"/>
  <c r="J407" i="2"/>
  <c r="I407" i="2"/>
  <c r="H407" i="2"/>
  <c r="H410" i="2" s="1"/>
  <c r="G407" i="2"/>
  <c r="F407" i="2"/>
  <c r="E407" i="2"/>
  <c r="D407" i="2"/>
  <c r="D410" i="2" s="1"/>
  <c r="C407" i="2"/>
  <c r="B407" i="2"/>
  <c r="N406" i="2"/>
  <c r="M406" i="2"/>
  <c r="M410" i="2" s="1"/>
  <c r="L406" i="2"/>
  <c r="L410" i="2" s="1"/>
  <c r="K406" i="2"/>
  <c r="K410" i="2" s="1"/>
  <c r="J406" i="2"/>
  <c r="J410" i="2" s="1"/>
  <c r="I406" i="2"/>
  <c r="H406" i="2"/>
  <c r="G406" i="2"/>
  <c r="F406" i="2"/>
  <c r="E406" i="2"/>
  <c r="E410" i="2" s="1"/>
  <c r="D406" i="2"/>
  <c r="C406" i="2"/>
  <c r="C410" i="2" s="1"/>
  <c r="B406" i="2"/>
  <c r="B410" i="2" s="1"/>
  <c r="M403" i="2"/>
  <c r="M404" i="2" s="1"/>
  <c r="N402" i="2"/>
  <c r="M402" i="2"/>
  <c r="M415" i="2" s="1"/>
  <c r="L402" i="2"/>
  <c r="L403" i="2" s="1"/>
  <c r="K402" i="2"/>
  <c r="J402" i="2"/>
  <c r="I402" i="2"/>
  <c r="H402" i="2"/>
  <c r="G402" i="2"/>
  <c r="F402" i="2"/>
  <c r="E402" i="2"/>
  <c r="E415" i="2" s="1"/>
  <c r="D402" i="2"/>
  <c r="D415" i="2" s="1"/>
  <c r="C402" i="2"/>
  <c r="C415" i="2" s="1"/>
  <c r="B402" i="2"/>
  <c r="N401" i="2"/>
  <c r="M401" i="2"/>
  <c r="L401" i="2"/>
  <c r="K401" i="2"/>
  <c r="J401" i="2"/>
  <c r="I401" i="2"/>
  <c r="H401" i="2"/>
  <c r="G401" i="2"/>
  <c r="G403" i="2" s="1"/>
  <c r="F401" i="2"/>
  <c r="F414" i="2" s="1"/>
  <c r="E401" i="2"/>
  <c r="E414" i="2" s="1"/>
  <c r="D401" i="2"/>
  <c r="D414" i="2" s="1"/>
  <c r="C401" i="2"/>
  <c r="C403" i="2" s="1"/>
  <c r="C404" i="2" s="1"/>
  <c r="B401" i="2"/>
  <c r="B414" i="2" s="1"/>
  <c r="N400" i="2"/>
  <c r="N403" i="2" s="1"/>
  <c r="N404" i="2" s="1"/>
  <c r="M400" i="2"/>
  <c r="L400" i="2"/>
  <c r="K400" i="2"/>
  <c r="J400" i="2"/>
  <c r="I400" i="2"/>
  <c r="H400" i="2"/>
  <c r="G400" i="2"/>
  <c r="G413" i="2" s="1"/>
  <c r="F400" i="2"/>
  <c r="F413" i="2" s="1"/>
  <c r="E400" i="2"/>
  <c r="E413" i="2" s="1"/>
  <c r="D400" i="2"/>
  <c r="C400" i="2"/>
  <c r="C413" i="2" s="1"/>
  <c r="B400" i="2"/>
  <c r="B403" i="2" s="1"/>
  <c r="N399" i="2"/>
  <c r="M399" i="2"/>
  <c r="L399" i="2"/>
  <c r="K399" i="2"/>
  <c r="K403" i="2" s="1"/>
  <c r="K404" i="2" s="1"/>
  <c r="J399" i="2"/>
  <c r="J403" i="2" s="1"/>
  <c r="I399" i="2"/>
  <c r="I403" i="2" s="1"/>
  <c r="H399" i="2"/>
  <c r="H403" i="2" s="1"/>
  <c r="G399" i="2"/>
  <c r="G412" i="2" s="1"/>
  <c r="G416" i="2" s="1"/>
  <c r="F399" i="2"/>
  <c r="F403" i="2" s="1"/>
  <c r="F404" i="2" s="1"/>
  <c r="E399" i="2"/>
  <c r="E403" i="2" s="1"/>
  <c r="E404" i="2" s="1"/>
  <c r="D399" i="2"/>
  <c r="D403" i="2" s="1"/>
  <c r="C399" i="2"/>
  <c r="B399" i="2"/>
  <c r="K396" i="2"/>
  <c r="G396" i="2"/>
  <c r="G431" i="2" s="1"/>
  <c r="N395" i="2"/>
  <c r="N430" i="2" s="1"/>
  <c r="N454" i="2" s="1"/>
  <c r="M395" i="2"/>
  <c r="L395" i="2"/>
  <c r="L430" i="2" s="1"/>
  <c r="L454" i="2" s="1"/>
  <c r="K395" i="2"/>
  <c r="K415" i="2" s="1"/>
  <c r="J395" i="2"/>
  <c r="J415" i="2" s="1"/>
  <c r="I395" i="2"/>
  <c r="I430" i="2" s="1"/>
  <c r="I454" i="2" s="1"/>
  <c r="H395" i="2"/>
  <c r="H430" i="2" s="1"/>
  <c r="H454" i="2" s="1"/>
  <c r="G395" i="2"/>
  <c r="G430" i="2" s="1"/>
  <c r="G454" i="2" s="1"/>
  <c r="F395" i="2"/>
  <c r="F430" i="2" s="1"/>
  <c r="F454" i="2" s="1"/>
  <c r="E395" i="2"/>
  <c r="E430" i="2" s="1"/>
  <c r="E454" i="2" s="1"/>
  <c r="D395" i="2"/>
  <c r="C395" i="2"/>
  <c r="C430" i="2" s="1"/>
  <c r="C454" i="2" s="1"/>
  <c r="B395" i="2"/>
  <c r="B430" i="2" s="1"/>
  <c r="B454" i="2" s="1"/>
  <c r="N394" i="2"/>
  <c r="M394" i="2"/>
  <c r="M396" i="2" s="1"/>
  <c r="L394" i="2"/>
  <c r="L414" i="2" s="1"/>
  <c r="K394" i="2"/>
  <c r="K414" i="2" s="1"/>
  <c r="J394" i="2"/>
  <c r="J429" i="2" s="1"/>
  <c r="J453" i="2" s="1"/>
  <c r="I394" i="2"/>
  <c r="I429" i="2" s="1"/>
  <c r="I453" i="2" s="1"/>
  <c r="H394" i="2"/>
  <c r="H429" i="2" s="1"/>
  <c r="H453" i="2" s="1"/>
  <c r="G394" i="2"/>
  <c r="G429" i="2" s="1"/>
  <c r="G453" i="2" s="1"/>
  <c r="F394" i="2"/>
  <c r="F429" i="2" s="1"/>
  <c r="F453" i="2" s="1"/>
  <c r="E394" i="2"/>
  <c r="D394" i="2"/>
  <c r="D429" i="2" s="1"/>
  <c r="D453" i="2" s="1"/>
  <c r="C394" i="2"/>
  <c r="C429" i="2" s="1"/>
  <c r="C453" i="2" s="1"/>
  <c r="B394" i="2"/>
  <c r="N393" i="2"/>
  <c r="N396" i="2" s="1"/>
  <c r="M393" i="2"/>
  <c r="M413" i="2" s="1"/>
  <c r="L393" i="2"/>
  <c r="L413" i="2" s="1"/>
  <c r="K393" i="2"/>
  <c r="K428" i="2" s="1"/>
  <c r="K452" i="2" s="1"/>
  <c r="J393" i="2"/>
  <c r="J428" i="2" s="1"/>
  <c r="J452" i="2" s="1"/>
  <c r="I393" i="2"/>
  <c r="I428" i="2" s="1"/>
  <c r="I452" i="2" s="1"/>
  <c r="H393" i="2"/>
  <c r="H428" i="2" s="1"/>
  <c r="H452" i="2" s="1"/>
  <c r="G393" i="2"/>
  <c r="G428" i="2" s="1"/>
  <c r="G452" i="2" s="1"/>
  <c r="F393" i="2"/>
  <c r="E393" i="2"/>
  <c r="E428" i="2" s="1"/>
  <c r="E452" i="2" s="1"/>
  <c r="D393" i="2"/>
  <c r="D396" i="2" s="1"/>
  <c r="C393" i="2"/>
  <c r="B393" i="2"/>
  <c r="B428" i="2" s="1"/>
  <c r="B452" i="2" s="1"/>
  <c r="N392" i="2"/>
  <c r="N412" i="2" s="1"/>
  <c r="M392" i="2"/>
  <c r="M412" i="2" s="1"/>
  <c r="L392" i="2"/>
  <c r="L427" i="2" s="1"/>
  <c r="L451" i="2" s="1"/>
  <c r="K392" i="2"/>
  <c r="K427" i="2" s="1"/>
  <c r="K451" i="2" s="1"/>
  <c r="J392" i="2"/>
  <c r="J427" i="2" s="1"/>
  <c r="J451" i="2" s="1"/>
  <c r="I392" i="2"/>
  <c r="I427" i="2" s="1"/>
  <c r="I451" i="2" s="1"/>
  <c r="H392" i="2"/>
  <c r="H427" i="2" s="1"/>
  <c r="H451" i="2" s="1"/>
  <c r="G392" i="2"/>
  <c r="F392" i="2"/>
  <c r="F427" i="2" s="1"/>
  <c r="F451" i="2" s="1"/>
  <c r="E392" i="2"/>
  <c r="E427" i="2" s="1"/>
  <c r="E451" i="2" s="1"/>
  <c r="D392" i="2"/>
  <c r="C392" i="2"/>
  <c r="C396" i="2" s="1"/>
  <c r="B392" i="2"/>
  <c r="B412" i="2" s="1"/>
  <c r="B416" i="2" s="1"/>
  <c r="N388" i="2"/>
  <c r="N564" i="2" s="1"/>
  <c r="M388" i="2"/>
  <c r="M564" i="2" s="1"/>
  <c r="M571" i="2" s="1"/>
  <c r="L388" i="2"/>
  <c r="L564" i="2" s="1"/>
  <c r="L571" i="2" s="1"/>
  <c r="K388" i="2"/>
  <c r="K564" i="2" s="1"/>
  <c r="K571" i="2" s="1"/>
  <c r="J388" i="2"/>
  <c r="J564" i="2" s="1"/>
  <c r="J571" i="2" s="1"/>
  <c r="I388" i="2"/>
  <c r="I564" i="2" s="1"/>
  <c r="H388" i="2"/>
  <c r="H564" i="2" s="1"/>
  <c r="H571" i="2" s="1"/>
  <c r="G388" i="2"/>
  <c r="G389" i="2" s="1"/>
  <c r="F388" i="2"/>
  <c r="F389" i="2" s="1"/>
  <c r="E388" i="2"/>
  <c r="D388" i="2"/>
  <c r="D389" i="2" s="1"/>
  <c r="C388" i="2"/>
  <c r="C389" i="2" s="1"/>
  <c r="B388" i="2"/>
  <c r="B389" i="2" s="1"/>
  <c r="N387" i="2"/>
  <c r="M387" i="2"/>
  <c r="L387" i="2"/>
  <c r="K387" i="2"/>
  <c r="J387" i="2"/>
  <c r="I387" i="2"/>
  <c r="H387" i="2"/>
  <c r="G387" i="2"/>
  <c r="F387" i="2"/>
  <c r="E387" i="2"/>
  <c r="D387" i="2"/>
  <c r="C387" i="2"/>
  <c r="B387" i="2"/>
  <c r="N386" i="2"/>
  <c r="M386" i="2"/>
  <c r="L386" i="2"/>
  <c r="K386" i="2"/>
  <c r="J386" i="2"/>
  <c r="I386" i="2"/>
  <c r="H386" i="2"/>
  <c r="G386" i="2"/>
  <c r="F386" i="2"/>
  <c r="E386" i="2"/>
  <c r="D386" i="2"/>
  <c r="C386" i="2"/>
  <c r="B386" i="2"/>
  <c r="N385" i="2"/>
  <c r="M385" i="2"/>
  <c r="L385" i="2"/>
  <c r="K385" i="2"/>
  <c r="J385" i="2"/>
  <c r="I385" i="2"/>
  <c r="H385" i="2"/>
  <c r="G385" i="2"/>
  <c r="F385" i="2"/>
  <c r="E385" i="2"/>
  <c r="D385" i="2"/>
  <c r="C385" i="2"/>
  <c r="B385" i="2"/>
  <c r="N382" i="2"/>
  <c r="N383" i="2" s="1"/>
  <c r="M382" i="2"/>
  <c r="M383" i="2" s="1"/>
  <c r="L382" i="2"/>
  <c r="L383" i="2" s="1"/>
  <c r="K382" i="2"/>
  <c r="K383" i="2" s="1"/>
  <c r="J382" i="2"/>
  <c r="J383" i="2" s="1"/>
  <c r="I382" i="2"/>
  <c r="O382" i="2" s="1"/>
  <c r="H382" i="2"/>
  <c r="H383" i="2" s="1"/>
  <c r="G382" i="2"/>
  <c r="F382" i="2"/>
  <c r="E382" i="2"/>
  <c r="E383" i="2" s="1"/>
  <c r="D382" i="2"/>
  <c r="D383" i="2" s="1"/>
  <c r="C382" i="2"/>
  <c r="B382" i="2"/>
  <c r="B383" i="2" s="1"/>
  <c r="N381" i="2"/>
  <c r="M381" i="2"/>
  <c r="L381" i="2"/>
  <c r="K381" i="2"/>
  <c r="J381" i="2"/>
  <c r="I381" i="2"/>
  <c r="H381" i="2"/>
  <c r="G381" i="2"/>
  <c r="F381" i="2"/>
  <c r="E381" i="2"/>
  <c r="D381" i="2"/>
  <c r="C381" i="2"/>
  <c r="B381" i="2"/>
  <c r="N380" i="2"/>
  <c r="M380" i="2"/>
  <c r="L380" i="2"/>
  <c r="K380" i="2"/>
  <c r="J380" i="2"/>
  <c r="I380" i="2"/>
  <c r="H380" i="2"/>
  <c r="G380" i="2"/>
  <c r="F380" i="2"/>
  <c r="E380" i="2"/>
  <c r="D380" i="2"/>
  <c r="C380" i="2"/>
  <c r="B380" i="2"/>
  <c r="N379" i="2"/>
  <c r="M379" i="2"/>
  <c r="L379" i="2"/>
  <c r="K379" i="2"/>
  <c r="J379" i="2"/>
  <c r="I379" i="2"/>
  <c r="H379" i="2"/>
  <c r="G379" i="2"/>
  <c r="F379" i="2"/>
  <c r="E379" i="2"/>
  <c r="D379" i="2"/>
  <c r="C379" i="2"/>
  <c r="B379" i="2"/>
  <c r="N375" i="2"/>
  <c r="M375" i="2"/>
  <c r="L375" i="2"/>
  <c r="L376" i="2" s="1"/>
  <c r="K375" i="2"/>
  <c r="K376" i="2" s="1"/>
  <c r="J375" i="2"/>
  <c r="I375" i="2"/>
  <c r="I376" i="2" s="1"/>
  <c r="H375" i="2"/>
  <c r="H376" i="2" s="1"/>
  <c r="G375" i="2"/>
  <c r="G376" i="2" s="1"/>
  <c r="F375" i="2"/>
  <c r="F376" i="2" s="1"/>
  <c r="E375" i="2"/>
  <c r="E376" i="2" s="1"/>
  <c r="D375" i="2"/>
  <c r="D376" i="2" s="1"/>
  <c r="C375" i="2"/>
  <c r="B375" i="2"/>
  <c r="N374" i="2"/>
  <c r="M374" i="2"/>
  <c r="L374" i="2"/>
  <c r="K374" i="2"/>
  <c r="J374" i="2"/>
  <c r="I374" i="2"/>
  <c r="H374" i="2"/>
  <c r="G374" i="2"/>
  <c r="F374" i="2"/>
  <c r="E374" i="2"/>
  <c r="D374" i="2"/>
  <c r="C374" i="2"/>
  <c r="B374" i="2"/>
  <c r="N373" i="2"/>
  <c r="M373" i="2"/>
  <c r="L373" i="2"/>
  <c r="K373" i="2"/>
  <c r="J373" i="2"/>
  <c r="I373" i="2"/>
  <c r="H373" i="2"/>
  <c r="G373" i="2"/>
  <c r="F373" i="2"/>
  <c r="E373" i="2"/>
  <c r="D373" i="2"/>
  <c r="C373" i="2"/>
  <c r="B373" i="2"/>
  <c r="N372" i="2"/>
  <c r="M372" i="2"/>
  <c r="L372" i="2"/>
  <c r="K372" i="2"/>
  <c r="J372" i="2"/>
  <c r="I372" i="2"/>
  <c r="H372" i="2"/>
  <c r="G372" i="2"/>
  <c r="F372" i="2"/>
  <c r="E372" i="2"/>
  <c r="D372" i="2"/>
  <c r="C372" i="2"/>
  <c r="B372" i="2"/>
  <c r="N369" i="2"/>
  <c r="N370" i="2" s="1"/>
  <c r="M369" i="2"/>
  <c r="M370" i="2" s="1"/>
  <c r="L369" i="2"/>
  <c r="L370" i="2" s="1"/>
  <c r="K369" i="2"/>
  <c r="K370" i="2" s="1"/>
  <c r="J369" i="2"/>
  <c r="I369" i="2"/>
  <c r="O369" i="2" s="1"/>
  <c r="H369" i="2"/>
  <c r="H370" i="2" s="1"/>
  <c r="G369" i="2"/>
  <c r="G370" i="2" s="1"/>
  <c r="F369" i="2"/>
  <c r="F370" i="2" s="1"/>
  <c r="E369" i="2"/>
  <c r="D369" i="2"/>
  <c r="C369" i="2"/>
  <c r="C370" i="2" s="1"/>
  <c r="B369" i="2"/>
  <c r="B370" i="2" s="1"/>
  <c r="N368" i="2"/>
  <c r="M368" i="2"/>
  <c r="L368" i="2"/>
  <c r="K368" i="2"/>
  <c r="J368" i="2"/>
  <c r="I368" i="2"/>
  <c r="H368" i="2"/>
  <c r="G368" i="2"/>
  <c r="F368" i="2"/>
  <c r="E368" i="2"/>
  <c r="D368" i="2"/>
  <c r="C368" i="2"/>
  <c r="B368" i="2"/>
  <c r="N367" i="2"/>
  <c r="M367" i="2"/>
  <c r="L367" i="2"/>
  <c r="K367" i="2"/>
  <c r="J367" i="2"/>
  <c r="I367" i="2"/>
  <c r="H367" i="2"/>
  <c r="G367" i="2"/>
  <c r="F367" i="2"/>
  <c r="E367" i="2"/>
  <c r="D367" i="2"/>
  <c r="C367" i="2"/>
  <c r="B367" i="2"/>
  <c r="N366" i="2"/>
  <c r="M366" i="2"/>
  <c r="L366" i="2"/>
  <c r="K366" i="2"/>
  <c r="J366" i="2"/>
  <c r="I366" i="2"/>
  <c r="H366" i="2"/>
  <c r="G366" i="2"/>
  <c r="F366" i="2"/>
  <c r="E366" i="2"/>
  <c r="D366" i="2"/>
  <c r="C366" i="2"/>
  <c r="B366" i="2"/>
  <c r="L364" i="2"/>
  <c r="G364" i="2"/>
  <c r="E364" i="2"/>
  <c r="D364" i="2"/>
  <c r="C364" i="2"/>
  <c r="N363" i="2"/>
  <c r="M363" i="2"/>
  <c r="L363" i="2"/>
  <c r="K363" i="2"/>
  <c r="J363" i="2"/>
  <c r="I363" i="2"/>
  <c r="H363" i="2"/>
  <c r="G363" i="2"/>
  <c r="F363" i="2"/>
  <c r="E363" i="2"/>
  <c r="D363" i="2"/>
  <c r="C363" i="2"/>
  <c r="B363" i="2"/>
  <c r="N362" i="2"/>
  <c r="M362" i="2"/>
  <c r="L362" i="2"/>
  <c r="K362" i="2"/>
  <c r="J362" i="2"/>
  <c r="I362" i="2"/>
  <c r="H362" i="2"/>
  <c r="G362" i="2"/>
  <c r="F362" i="2"/>
  <c r="E362" i="2"/>
  <c r="D362" i="2"/>
  <c r="C362" i="2"/>
  <c r="B362" i="2"/>
  <c r="N361" i="2"/>
  <c r="M361" i="2"/>
  <c r="L361" i="2"/>
  <c r="K361" i="2"/>
  <c r="J361" i="2"/>
  <c r="I361" i="2"/>
  <c r="H361" i="2"/>
  <c r="G361" i="2"/>
  <c r="F361" i="2"/>
  <c r="E361" i="2"/>
  <c r="D361" i="2"/>
  <c r="C361" i="2"/>
  <c r="B361" i="2"/>
  <c r="N360" i="2"/>
  <c r="M360" i="2"/>
  <c r="L360" i="2"/>
  <c r="K360" i="2"/>
  <c r="J360" i="2"/>
  <c r="I360" i="2"/>
  <c r="H360" i="2"/>
  <c r="G360" i="2"/>
  <c r="F360" i="2"/>
  <c r="E360" i="2"/>
  <c r="D360" i="2"/>
  <c r="C360" i="2"/>
  <c r="B360" i="2"/>
  <c r="N358" i="2"/>
  <c r="L358" i="2"/>
  <c r="J358" i="2"/>
  <c r="B358" i="2"/>
  <c r="O357" i="2"/>
  <c r="N357" i="2"/>
  <c r="M357" i="2"/>
  <c r="L357" i="2"/>
  <c r="K357" i="2"/>
  <c r="J357" i="2"/>
  <c r="I357" i="2"/>
  <c r="I358" i="2" s="1"/>
  <c r="H357" i="2"/>
  <c r="H358" i="2" s="1"/>
  <c r="G357" i="2"/>
  <c r="F357" i="2"/>
  <c r="F358" i="2" s="1"/>
  <c r="E357" i="2"/>
  <c r="E358" i="2" s="1"/>
  <c r="D357" i="2"/>
  <c r="D358" i="2" s="1"/>
  <c r="C357" i="2"/>
  <c r="C358" i="2" s="1"/>
  <c r="B357" i="2"/>
  <c r="N356" i="2"/>
  <c r="M356" i="2"/>
  <c r="L356" i="2"/>
  <c r="K356" i="2"/>
  <c r="J356" i="2"/>
  <c r="I356" i="2"/>
  <c r="H356" i="2"/>
  <c r="G356" i="2"/>
  <c r="F356" i="2"/>
  <c r="E356" i="2"/>
  <c r="D356" i="2"/>
  <c r="C356" i="2"/>
  <c r="B356" i="2"/>
  <c r="N355" i="2"/>
  <c r="M355" i="2"/>
  <c r="L355" i="2"/>
  <c r="K355" i="2"/>
  <c r="J355" i="2"/>
  <c r="I355" i="2"/>
  <c r="H355" i="2"/>
  <c r="G355" i="2"/>
  <c r="F355" i="2"/>
  <c r="E355" i="2"/>
  <c r="D355" i="2"/>
  <c r="C355" i="2"/>
  <c r="B355" i="2"/>
  <c r="N354" i="2"/>
  <c r="M354" i="2"/>
  <c r="L354" i="2"/>
  <c r="K354" i="2"/>
  <c r="J354" i="2"/>
  <c r="I354" i="2"/>
  <c r="H354" i="2"/>
  <c r="G354" i="2"/>
  <c r="F354" i="2"/>
  <c r="E354" i="2"/>
  <c r="D354" i="2"/>
  <c r="C354" i="2"/>
  <c r="B354" i="2"/>
  <c r="N351" i="2"/>
  <c r="N376" i="2" s="1"/>
  <c r="M351" i="2"/>
  <c r="M358" i="2" s="1"/>
  <c r="L351" i="2"/>
  <c r="L389" i="2" s="1"/>
  <c r="K351" i="2"/>
  <c r="K322" i="2" s="1"/>
  <c r="J351" i="2"/>
  <c r="J376" i="2" s="1"/>
  <c r="I351" i="2"/>
  <c r="O351" i="2" s="1"/>
  <c r="H351" i="2"/>
  <c r="H389" i="2" s="1"/>
  <c r="G351" i="2"/>
  <c r="G358" i="2" s="1"/>
  <c r="F351" i="2"/>
  <c r="F383" i="2" s="1"/>
  <c r="E351" i="2"/>
  <c r="E370" i="2" s="1"/>
  <c r="D351" i="2"/>
  <c r="D370" i="2" s="1"/>
  <c r="C351" i="2"/>
  <c r="C383" i="2" s="1"/>
  <c r="B351" i="2"/>
  <c r="B376" i="2" s="1"/>
  <c r="N350" i="2"/>
  <c r="M350" i="2"/>
  <c r="L350" i="2"/>
  <c r="K350" i="2"/>
  <c r="J350" i="2"/>
  <c r="I350" i="2"/>
  <c r="H350" i="2"/>
  <c r="G350" i="2"/>
  <c r="F350" i="2"/>
  <c r="E350" i="2"/>
  <c r="D350" i="2"/>
  <c r="C350" i="2"/>
  <c r="B350" i="2"/>
  <c r="N349" i="2"/>
  <c r="M349" i="2"/>
  <c r="L349" i="2"/>
  <c r="K349" i="2"/>
  <c r="J349" i="2"/>
  <c r="I349" i="2"/>
  <c r="H349" i="2"/>
  <c r="G349" i="2"/>
  <c r="F349" i="2"/>
  <c r="E349" i="2"/>
  <c r="D349" i="2"/>
  <c r="C349" i="2"/>
  <c r="B349" i="2"/>
  <c r="N348" i="2"/>
  <c r="M348" i="2"/>
  <c r="L348" i="2"/>
  <c r="K348" i="2"/>
  <c r="J348" i="2"/>
  <c r="I348" i="2"/>
  <c r="H348" i="2"/>
  <c r="G348" i="2"/>
  <c r="F348" i="2"/>
  <c r="E348" i="2"/>
  <c r="D348" i="2"/>
  <c r="C348" i="2"/>
  <c r="B348" i="2"/>
  <c r="N346" i="2"/>
  <c r="L346" i="2"/>
  <c r="B346" i="2"/>
  <c r="O345" i="2"/>
  <c r="N345" i="2"/>
  <c r="M345" i="2"/>
  <c r="L345" i="2"/>
  <c r="K345" i="2"/>
  <c r="J345" i="2"/>
  <c r="J346" i="2" s="1"/>
  <c r="I345" i="2"/>
  <c r="I346" i="2" s="1"/>
  <c r="H345" i="2"/>
  <c r="H346" i="2" s="1"/>
  <c r="G345" i="2"/>
  <c r="F345" i="2"/>
  <c r="F346" i="2" s="1"/>
  <c r="E345" i="2"/>
  <c r="E346" i="2" s="1"/>
  <c r="D345" i="2"/>
  <c r="D346" i="2" s="1"/>
  <c r="C345" i="2"/>
  <c r="C346" i="2" s="1"/>
  <c r="B345" i="2"/>
  <c r="N344" i="2"/>
  <c r="M344" i="2"/>
  <c r="L344" i="2"/>
  <c r="K344" i="2"/>
  <c r="J344" i="2"/>
  <c r="I344" i="2"/>
  <c r="H344" i="2"/>
  <c r="G344" i="2"/>
  <c r="F344" i="2"/>
  <c r="E344" i="2"/>
  <c r="D344" i="2"/>
  <c r="C344" i="2"/>
  <c r="B344" i="2"/>
  <c r="N343" i="2"/>
  <c r="M343" i="2"/>
  <c r="L343" i="2"/>
  <c r="K343" i="2"/>
  <c r="J343" i="2"/>
  <c r="I343" i="2"/>
  <c r="H343" i="2"/>
  <c r="G343" i="2"/>
  <c r="F343" i="2"/>
  <c r="E343" i="2"/>
  <c r="D343" i="2"/>
  <c r="C343" i="2"/>
  <c r="B343" i="2"/>
  <c r="N342" i="2"/>
  <c r="M342" i="2"/>
  <c r="L342" i="2"/>
  <c r="K342" i="2"/>
  <c r="J342" i="2"/>
  <c r="I342" i="2"/>
  <c r="H342" i="2"/>
  <c r="G342" i="2"/>
  <c r="F342" i="2"/>
  <c r="E342" i="2"/>
  <c r="D342" i="2"/>
  <c r="C342" i="2"/>
  <c r="B342" i="2"/>
  <c r="N340" i="2"/>
  <c r="G340" i="2"/>
  <c r="F340" i="2"/>
  <c r="E340" i="2"/>
  <c r="B340" i="2"/>
  <c r="N339" i="2"/>
  <c r="M339" i="2"/>
  <c r="M340" i="2" s="1"/>
  <c r="L339" i="2"/>
  <c r="L340" i="2" s="1"/>
  <c r="K339" i="2"/>
  <c r="K340" i="2" s="1"/>
  <c r="J339" i="2"/>
  <c r="J340" i="2" s="1"/>
  <c r="I339" i="2"/>
  <c r="O339" i="2" s="1"/>
  <c r="H339" i="2"/>
  <c r="H340" i="2" s="1"/>
  <c r="G339" i="2"/>
  <c r="F339" i="2"/>
  <c r="E339" i="2"/>
  <c r="D339" i="2"/>
  <c r="D340" i="2" s="1"/>
  <c r="C339" i="2"/>
  <c r="C340" i="2" s="1"/>
  <c r="B339" i="2"/>
  <c r="N338" i="2"/>
  <c r="M338" i="2"/>
  <c r="L338" i="2"/>
  <c r="K338" i="2"/>
  <c r="J338" i="2"/>
  <c r="I338" i="2"/>
  <c r="H338" i="2"/>
  <c r="G338" i="2"/>
  <c r="F338" i="2"/>
  <c r="E338" i="2"/>
  <c r="D338" i="2"/>
  <c r="C338" i="2"/>
  <c r="B338" i="2"/>
  <c r="N337" i="2"/>
  <c r="M337" i="2"/>
  <c r="L337" i="2"/>
  <c r="K337" i="2"/>
  <c r="J337" i="2"/>
  <c r="I337" i="2"/>
  <c r="H337" i="2"/>
  <c r="G337" i="2"/>
  <c r="F337" i="2"/>
  <c r="E337" i="2"/>
  <c r="D337" i="2"/>
  <c r="C337" i="2"/>
  <c r="B337" i="2"/>
  <c r="N336" i="2"/>
  <c r="M336" i="2"/>
  <c r="L336" i="2"/>
  <c r="K336" i="2"/>
  <c r="J336" i="2"/>
  <c r="I336" i="2"/>
  <c r="H336" i="2"/>
  <c r="G336" i="2"/>
  <c r="F336" i="2"/>
  <c r="E336" i="2"/>
  <c r="D336" i="2"/>
  <c r="C336" i="2"/>
  <c r="B336" i="2"/>
  <c r="N334" i="2"/>
  <c r="L334" i="2"/>
  <c r="D334" i="2"/>
  <c r="C334" i="2"/>
  <c r="B334" i="2"/>
  <c r="O333" i="2"/>
  <c r="N333" i="2"/>
  <c r="M333" i="2"/>
  <c r="L333" i="2"/>
  <c r="K333" i="2"/>
  <c r="K334" i="2" s="1"/>
  <c r="J333" i="2"/>
  <c r="J334" i="2" s="1"/>
  <c r="I333" i="2"/>
  <c r="H333" i="2"/>
  <c r="H334" i="2" s="1"/>
  <c r="G333" i="2"/>
  <c r="G334" i="2" s="1"/>
  <c r="F333" i="2"/>
  <c r="F334" i="2" s="1"/>
  <c r="E333" i="2"/>
  <c r="E334" i="2" s="1"/>
  <c r="D333" i="2"/>
  <c r="C333" i="2"/>
  <c r="B333" i="2"/>
  <c r="N332" i="2"/>
  <c r="M332" i="2"/>
  <c r="L332" i="2"/>
  <c r="K332" i="2"/>
  <c r="J332" i="2"/>
  <c r="I332" i="2"/>
  <c r="H332" i="2"/>
  <c r="G332" i="2"/>
  <c r="F332" i="2"/>
  <c r="E332" i="2"/>
  <c r="D332" i="2"/>
  <c r="C332" i="2"/>
  <c r="B332" i="2"/>
  <c r="N331" i="2"/>
  <c r="M331" i="2"/>
  <c r="L331" i="2"/>
  <c r="K331" i="2"/>
  <c r="J331" i="2"/>
  <c r="I331" i="2"/>
  <c r="H331" i="2"/>
  <c r="G331" i="2"/>
  <c r="F331" i="2"/>
  <c r="E331" i="2"/>
  <c r="D331" i="2"/>
  <c r="C331" i="2"/>
  <c r="B331" i="2"/>
  <c r="N330" i="2"/>
  <c r="M330" i="2"/>
  <c r="L330" i="2"/>
  <c r="K330" i="2"/>
  <c r="J330" i="2"/>
  <c r="I330" i="2"/>
  <c r="H330" i="2"/>
  <c r="G330" i="2"/>
  <c r="F330" i="2"/>
  <c r="E330" i="2"/>
  <c r="D330" i="2"/>
  <c r="C330" i="2"/>
  <c r="B330" i="2"/>
  <c r="M328" i="2"/>
  <c r="K328" i="2"/>
  <c r="G328" i="2"/>
  <c r="E328" i="2"/>
  <c r="C328" i="2"/>
  <c r="N327" i="2"/>
  <c r="N328" i="2" s="1"/>
  <c r="M327" i="2"/>
  <c r="L327" i="2"/>
  <c r="L328" i="2" s="1"/>
  <c r="K327" i="2"/>
  <c r="J327" i="2"/>
  <c r="J328" i="2" s="1"/>
  <c r="I327" i="2"/>
  <c r="H327" i="2"/>
  <c r="H328" i="2" s="1"/>
  <c r="G327" i="2"/>
  <c r="F327" i="2"/>
  <c r="F328" i="2" s="1"/>
  <c r="E327" i="2"/>
  <c r="D327" i="2"/>
  <c r="D328" i="2" s="1"/>
  <c r="C327" i="2"/>
  <c r="B327" i="2"/>
  <c r="B328" i="2" s="1"/>
  <c r="N326" i="2"/>
  <c r="M326" i="2"/>
  <c r="L326" i="2"/>
  <c r="K326" i="2"/>
  <c r="J326" i="2"/>
  <c r="I326" i="2"/>
  <c r="H326" i="2"/>
  <c r="G326" i="2"/>
  <c r="F326" i="2"/>
  <c r="E326" i="2"/>
  <c r="D326" i="2"/>
  <c r="C326" i="2"/>
  <c r="B326" i="2"/>
  <c r="N325" i="2"/>
  <c r="M325" i="2"/>
  <c r="L325" i="2"/>
  <c r="K325" i="2"/>
  <c r="J325" i="2"/>
  <c r="I325" i="2"/>
  <c r="H325" i="2"/>
  <c r="G325" i="2"/>
  <c r="F325" i="2"/>
  <c r="E325" i="2"/>
  <c r="D325" i="2"/>
  <c r="C325" i="2"/>
  <c r="B325" i="2"/>
  <c r="N324" i="2"/>
  <c r="M324" i="2"/>
  <c r="L324" i="2"/>
  <c r="K324" i="2"/>
  <c r="J324" i="2"/>
  <c r="I324" i="2"/>
  <c r="H324" i="2"/>
  <c r="G324" i="2"/>
  <c r="F324" i="2"/>
  <c r="E324" i="2"/>
  <c r="D324" i="2"/>
  <c r="C324" i="2"/>
  <c r="B324" i="2"/>
  <c r="M322" i="2"/>
  <c r="G322" i="2"/>
  <c r="E322" i="2"/>
  <c r="C322" i="2"/>
  <c r="N321" i="2"/>
  <c r="N322" i="2" s="1"/>
  <c r="M321" i="2"/>
  <c r="L321" i="2"/>
  <c r="L322" i="2" s="1"/>
  <c r="K321" i="2"/>
  <c r="J321" i="2"/>
  <c r="J322" i="2" s="1"/>
  <c r="I321" i="2"/>
  <c r="H321" i="2"/>
  <c r="H322" i="2" s="1"/>
  <c r="G321" i="2"/>
  <c r="F321" i="2"/>
  <c r="F322" i="2" s="1"/>
  <c r="E321" i="2"/>
  <c r="D321" i="2"/>
  <c r="D322" i="2" s="1"/>
  <c r="C321" i="2"/>
  <c r="B321" i="2"/>
  <c r="B322" i="2" s="1"/>
  <c r="N320" i="2"/>
  <c r="M320" i="2"/>
  <c r="L320" i="2"/>
  <c r="K320" i="2"/>
  <c r="J320" i="2"/>
  <c r="I320" i="2"/>
  <c r="H320" i="2"/>
  <c r="G320" i="2"/>
  <c r="F320" i="2"/>
  <c r="E320" i="2"/>
  <c r="D320" i="2"/>
  <c r="C320" i="2"/>
  <c r="B320" i="2"/>
  <c r="N319" i="2"/>
  <c r="M319" i="2"/>
  <c r="L319" i="2"/>
  <c r="K319" i="2"/>
  <c r="J319" i="2"/>
  <c r="I319" i="2"/>
  <c r="H319" i="2"/>
  <c r="G319" i="2"/>
  <c r="F319" i="2"/>
  <c r="E319" i="2"/>
  <c r="D319" i="2"/>
  <c r="C319" i="2"/>
  <c r="B319" i="2"/>
  <c r="N318" i="2"/>
  <c r="M318" i="2"/>
  <c r="L318" i="2"/>
  <c r="K318" i="2"/>
  <c r="J318" i="2"/>
  <c r="I318" i="2"/>
  <c r="H318" i="2"/>
  <c r="G318" i="2"/>
  <c r="F318" i="2"/>
  <c r="E318" i="2"/>
  <c r="D318" i="2"/>
  <c r="C318" i="2"/>
  <c r="B318" i="2"/>
  <c r="B475" i="2" l="1"/>
  <c r="B460" i="2"/>
  <c r="J404" i="2"/>
  <c r="F475" i="2"/>
  <c r="F460" i="2"/>
  <c r="H442" i="2"/>
  <c r="C449" i="2"/>
  <c r="N449" i="2"/>
  <c r="O471" i="2"/>
  <c r="E474" i="2"/>
  <c r="E459" i="2"/>
  <c r="D501" i="2"/>
  <c r="D431" i="2"/>
  <c r="D449" i="2"/>
  <c r="D397" i="2"/>
  <c r="C476" i="2"/>
  <c r="C461" i="2"/>
  <c r="B462" i="2"/>
  <c r="B477" i="2"/>
  <c r="N462" i="2"/>
  <c r="N477" i="2"/>
  <c r="K425" i="2"/>
  <c r="K424" i="2"/>
  <c r="J425" i="2"/>
  <c r="J424" i="2"/>
  <c r="O423" i="2"/>
  <c r="I425" i="2"/>
  <c r="I442" i="2"/>
  <c r="I441" i="2"/>
  <c r="O441" i="2" s="1"/>
  <c r="O440" i="2"/>
  <c r="F474" i="2"/>
  <c r="F459" i="2"/>
  <c r="E460" i="2"/>
  <c r="E475" i="2"/>
  <c r="D476" i="2"/>
  <c r="D461" i="2"/>
  <c r="C477" i="2"/>
  <c r="C462" i="2"/>
  <c r="G455" i="2"/>
  <c r="G432" i="2"/>
  <c r="L425" i="2"/>
  <c r="E476" i="2"/>
  <c r="E461" i="2"/>
  <c r="J442" i="2"/>
  <c r="F476" i="2"/>
  <c r="F461" i="2"/>
  <c r="D477" i="2"/>
  <c r="D462" i="2"/>
  <c r="M472" i="2"/>
  <c r="K442" i="2"/>
  <c r="K441" i="2"/>
  <c r="H474" i="2"/>
  <c r="H459" i="2"/>
  <c r="G475" i="2"/>
  <c r="G460" i="2"/>
  <c r="I474" i="2"/>
  <c r="I459" i="2"/>
  <c r="H460" i="2"/>
  <c r="H475" i="2"/>
  <c r="G476" i="2"/>
  <c r="G461" i="2"/>
  <c r="F477" i="2"/>
  <c r="F462" i="2"/>
  <c r="L404" i="2"/>
  <c r="C425" i="2"/>
  <c r="C424" i="2"/>
  <c r="N424" i="2"/>
  <c r="N425" i="2"/>
  <c r="M425" i="2"/>
  <c r="M424" i="2"/>
  <c r="M442" i="2"/>
  <c r="M441" i="2"/>
  <c r="L442" i="2"/>
  <c r="B472" i="2"/>
  <c r="F449" i="2"/>
  <c r="E477" i="2"/>
  <c r="E462" i="2"/>
  <c r="J474" i="2"/>
  <c r="J459" i="2"/>
  <c r="I460" i="2"/>
  <c r="I475" i="2"/>
  <c r="H461" i="2"/>
  <c r="H476" i="2"/>
  <c r="G477" i="2"/>
  <c r="G462" i="2"/>
  <c r="D404" i="2"/>
  <c r="O410" i="2"/>
  <c r="O448" i="2"/>
  <c r="C472" i="2"/>
  <c r="N472" i="2"/>
  <c r="K474" i="2"/>
  <c r="K459" i="2"/>
  <c r="J460" i="2"/>
  <c r="J475" i="2"/>
  <c r="I461" i="2"/>
  <c r="I476" i="2"/>
  <c r="H477" i="2"/>
  <c r="H462" i="2"/>
  <c r="E425" i="2"/>
  <c r="D425" i="2"/>
  <c r="D424" i="2"/>
  <c r="N442" i="2"/>
  <c r="N441" i="2"/>
  <c r="D472" i="2"/>
  <c r="L474" i="2"/>
  <c r="L459" i="2"/>
  <c r="J461" i="2"/>
  <c r="J476" i="2"/>
  <c r="I477" i="2"/>
  <c r="I462" i="2"/>
  <c r="F425" i="2"/>
  <c r="G425" i="2"/>
  <c r="E442" i="2"/>
  <c r="E441" i="2"/>
  <c r="D442" i="2"/>
  <c r="D441" i="2"/>
  <c r="K460" i="2"/>
  <c r="K475" i="2"/>
  <c r="O358" i="2"/>
  <c r="H404" i="2"/>
  <c r="G474" i="2"/>
  <c r="G459" i="2"/>
  <c r="C442" i="2"/>
  <c r="C431" i="2"/>
  <c r="N397" i="2"/>
  <c r="N431" i="2"/>
  <c r="M501" i="2"/>
  <c r="M431" i="2"/>
  <c r="L462" i="2"/>
  <c r="L477" i="2"/>
  <c r="I404" i="2"/>
  <c r="O403" i="2"/>
  <c r="G404" i="2"/>
  <c r="H425" i="2"/>
  <c r="H424" i="2"/>
  <c r="G442" i="2"/>
  <c r="G441" i="2"/>
  <c r="F442" i="2"/>
  <c r="B449" i="2"/>
  <c r="E561" i="2"/>
  <c r="E560" i="2"/>
  <c r="O375" i="2"/>
  <c r="M376" i="2"/>
  <c r="O376" i="2" s="1"/>
  <c r="K389" i="2"/>
  <c r="E396" i="2"/>
  <c r="E449" i="2" s="1"/>
  <c r="C412" i="2"/>
  <c r="C416" i="2" s="1"/>
  <c r="B413" i="2"/>
  <c r="N413" i="2"/>
  <c r="N416" i="2" s="1"/>
  <c r="M414" i="2"/>
  <c r="M416" i="2" s="1"/>
  <c r="L415" i="2"/>
  <c r="M427" i="2"/>
  <c r="M451" i="2" s="1"/>
  <c r="L428" i="2"/>
  <c r="L452" i="2" s="1"/>
  <c r="K429" i="2"/>
  <c r="K453" i="2" s="1"/>
  <c r="J430" i="2"/>
  <c r="J454" i="2" s="1"/>
  <c r="C460" i="2"/>
  <c r="L565" i="2"/>
  <c r="L556" i="2"/>
  <c r="L494" i="2"/>
  <c r="L558" i="2"/>
  <c r="C501" i="2"/>
  <c r="H600" i="2"/>
  <c r="G601" i="2"/>
  <c r="M334" i="2"/>
  <c r="K346" i="2"/>
  <c r="K358" i="2"/>
  <c r="F561" i="2"/>
  <c r="F560" i="2"/>
  <c r="I370" i="2"/>
  <c r="O370" i="2" s="1"/>
  <c r="G383" i="2"/>
  <c r="F396" i="2"/>
  <c r="D412" i="2"/>
  <c r="D416" i="2" s="1"/>
  <c r="B427" i="2"/>
  <c r="B451" i="2" s="1"/>
  <c r="N427" i="2"/>
  <c r="N451" i="2" s="1"/>
  <c r="M428" i="2"/>
  <c r="M452" i="2" s="1"/>
  <c r="L429" i="2"/>
  <c r="L453" i="2" s="1"/>
  <c r="K430" i="2"/>
  <c r="K454" i="2" s="1"/>
  <c r="D459" i="2"/>
  <c r="M565" i="2"/>
  <c r="M556" i="2"/>
  <c r="M494" i="2"/>
  <c r="M493" i="2"/>
  <c r="M558" i="2"/>
  <c r="I328" i="2"/>
  <c r="O328" i="2" s="1"/>
  <c r="G560" i="2"/>
  <c r="G561" i="2"/>
  <c r="J370" i="2"/>
  <c r="C376" i="2"/>
  <c r="O388" i="2"/>
  <c r="M389" i="2"/>
  <c r="E412" i="2"/>
  <c r="E416" i="2" s="1"/>
  <c r="D413" i="2"/>
  <c r="C414" i="2"/>
  <c r="B415" i="2"/>
  <c r="C427" i="2"/>
  <c r="C451" i="2" s="1"/>
  <c r="N428" i="2"/>
  <c r="N452" i="2" s="1"/>
  <c r="M429" i="2"/>
  <c r="M453" i="2" s="1"/>
  <c r="K431" i="2"/>
  <c r="D485" i="2"/>
  <c r="L616" i="2"/>
  <c r="K617" i="2"/>
  <c r="M346" i="2"/>
  <c r="O346" i="2" s="1"/>
  <c r="H560" i="2"/>
  <c r="H561" i="2"/>
  <c r="F364" i="2"/>
  <c r="I383" i="2"/>
  <c r="O383" i="2" s="1"/>
  <c r="N389" i="2"/>
  <c r="H396" i="2"/>
  <c r="H441" i="2" s="1"/>
  <c r="G397" i="2"/>
  <c r="F412" i="2"/>
  <c r="F416" i="2" s="1"/>
  <c r="C556" i="2"/>
  <c r="C494" i="2"/>
  <c r="C493" i="2"/>
  <c r="C558" i="2"/>
  <c r="C517" i="2"/>
  <c r="E517" i="2"/>
  <c r="I396" i="2"/>
  <c r="G424" i="2"/>
  <c r="D428" i="2"/>
  <c r="D452" i="2" s="1"/>
  <c r="C441" i="2"/>
  <c r="D492" i="2"/>
  <c r="G501" i="2"/>
  <c r="H605" i="2"/>
  <c r="H607" i="2" s="1"/>
  <c r="I604" i="2"/>
  <c r="I561" i="2"/>
  <c r="I560" i="2"/>
  <c r="J561" i="2"/>
  <c r="J560" i="2"/>
  <c r="H364" i="2"/>
  <c r="J396" i="2"/>
  <c r="J472" i="2" s="1"/>
  <c r="H412" i="2"/>
  <c r="H471" i="2"/>
  <c r="H472" i="2" s="1"/>
  <c r="J519" i="2"/>
  <c r="I520" i="2"/>
  <c r="H521" i="2"/>
  <c r="G522" i="2"/>
  <c r="E389" i="2"/>
  <c r="I412" i="2"/>
  <c r="H413" i="2"/>
  <c r="G414" i="2"/>
  <c r="F415" i="2"/>
  <c r="F494" i="2"/>
  <c r="F558" i="2"/>
  <c r="F517" i="2"/>
  <c r="F556" i="2"/>
  <c r="E556" i="2"/>
  <c r="E494" i="2"/>
  <c r="E493" i="2"/>
  <c r="E558" i="2"/>
  <c r="B556" i="2"/>
  <c r="K519" i="2"/>
  <c r="J520" i="2"/>
  <c r="I521" i="2"/>
  <c r="H522" i="2"/>
  <c r="I340" i="2"/>
  <c r="O340" i="2" s="1"/>
  <c r="K561" i="2"/>
  <c r="K560" i="2"/>
  <c r="I364" i="2"/>
  <c r="L561" i="2"/>
  <c r="L560" i="2"/>
  <c r="J364" i="2"/>
  <c r="L396" i="2"/>
  <c r="L449" i="2" s="1"/>
  <c r="J412" i="2"/>
  <c r="I413" i="2"/>
  <c r="H414" i="2"/>
  <c r="G415" i="2"/>
  <c r="G494" i="2"/>
  <c r="G493" i="2"/>
  <c r="G558" i="2"/>
  <c r="G556" i="2"/>
  <c r="N569" i="2"/>
  <c r="N566" i="2"/>
  <c r="J501" i="2"/>
  <c r="I517" i="2"/>
  <c r="I322" i="2"/>
  <c r="O322" i="2" s="1"/>
  <c r="M561" i="2"/>
  <c r="M560" i="2"/>
  <c r="K364" i="2"/>
  <c r="I571" i="2"/>
  <c r="O571" i="2" s="1"/>
  <c r="O564" i="2"/>
  <c r="K412" i="2"/>
  <c r="K416" i="2" s="1"/>
  <c r="J413" i="2"/>
  <c r="I414" i="2"/>
  <c r="H415" i="2"/>
  <c r="H492" i="2"/>
  <c r="K501" i="2"/>
  <c r="I334" i="2"/>
  <c r="G346" i="2"/>
  <c r="B561" i="2"/>
  <c r="B560" i="2"/>
  <c r="N561" i="2"/>
  <c r="N560" i="2"/>
  <c r="B396" i="2"/>
  <c r="B431" i="2" s="1"/>
  <c r="L412" i="2"/>
  <c r="L416" i="2" s="1"/>
  <c r="K413" i="2"/>
  <c r="J414" i="2"/>
  <c r="I415" i="2"/>
  <c r="M462" i="2"/>
  <c r="L471" i="2"/>
  <c r="O485" i="2"/>
  <c r="I494" i="2"/>
  <c r="I493" i="2"/>
  <c r="O493" i="2" s="1"/>
  <c r="I558" i="2"/>
  <c r="O558" i="2" s="1"/>
  <c r="R558" i="2" s="1"/>
  <c r="I565" i="2"/>
  <c r="I556" i="2"/>
  <c r="O556" i="2" s="1"/>
  <c r="R556" i="2" s="1"/>
  <c r="O492" i="2"/>
  <c r="B519" i="2"/>
  <c r="M574" i="2"/>
  <c r="D595" i="2"/>
  <c r="L627" i="2"/>
  <c r="C561" i="2"/>
  <c r="C560" i="2"/>
  <c r="O363" i="2"/>
  <c r="M364" i="2"/>
  <c r="I389" i="2"/>
  <c r="O389" i="2" s="1"/>
  <c r="N461" i="2"/>
  <c r="L485" i="2"/>
  <c r="J493" i="2"/>
  <c r="J558" i="2"/>
  <c r="J517" i="2"/>
  <c r="J565" i="2"/>
  <c r="J556" i="2"/>
  <c r="J494" i="2"/>
  <c r="C519" i="2"/>
  <c r="B520" i="2"/>
  <c r="N520" i="2"/>
  <c r="M521" i="2"/>
  <c r="N625" i="2"/>
  <c r="F597" i="2"/>
  <c r="G596" i="2"/>
  <c r="D561" i="2"/>
  <c r="D560" i="2"/>
  <c r="B364" i="2"/>
  <c r="N364" i="2"/>
  <c r="J389" i="2"/>
  <c r="H448" i="2"/>
  <c r="H449" i="2" s="1"/>
  <c r="B461" i="2"/>
  <c r="K558" i="2"/>
  <c r="K565" i="2"/>
  <c r="K556" i="2"/>
  <c r="K494" i="2"/>
  <c r="K493" i="2"/>
  <c r="B501" i="2"/>
  <c r="N501" i="2"/>
  <c r="D519" i="2"/>
  <c r="C520" i="2"/>
  <c r="B521" i="2"/>
  <c r="N521" i="2"/>
  <c r="M517" i="2"/>
  <c r="O538" i="2"/>
  <c r="B517" i="2"/>
  <c r="N517" i="2"/>
  <c r="I522" i="2"/>
  <c r="O522" i="2" s="1"/>
  <c r="N572" i="2"/>
  <c r="N579" i="2" s="1"/>
  <c r="H574" i="2"/>
  <c r="D591" i="2"/>
  <c r="E592" i="2"/>
  <c r="M627" i="2"/>
  <c r="N633" i="2"/>
  <c r="I574" i="2"/>
  <c r="D517" i="2"/>
  <c r="K522" i="2"/>
  <c r="B558" i="2"/>
  <c r="N558" i="2"/>
  <c r="J574" i="2"/>
  <c r="I608" i="2"/>
  <c r="K612" i="2"/>
  <c r="L620" i="2"/>
  <c r="N493" i="2"/>
  <c r="L522" i="2"/>
  <c r="N568" i="2"/>
  <c r="N571" i="2"/>
  <c r="K574" i="2"/>
  <c r="G603" i="2"/>
  <c r="N628" i="2"/>
  <c r="N494" i="2"/>
  <c r="L574" i="2"/>
  <c r="G517" i="2"/>
  <c r="H611" i="2"/>
  <c r="H517" i="2"/>
  <c r="N570" i="2"/>
  <c r="N585" i="2"/>
  <c r="N629" i="2"/>
  <c r="N630" i="2" s="1"/>
  <c r="N556" i="2"/>
  <c r="E599" i="2"/>
  <c r="J619" i="2"/>
  <c r="E597" i="2"/>
  <c r="F599" i="2"/>
  <c r="K619" i="2"/>
  <c r="E588" i="2"/>
  <c r="C581" i="2" l="1"/>
  <c r="N581" i="2"/>
  <c r="B581" i="2"/>
  <c r="M581" i="2"/>
  <c r="L581" i="2"/>
  <c r="K581" i="2"/>
  <c r="J581" i="2"/>
  <c r="I581" i="2"/>
  <c r="R571" i="2"/>
  <c r="H581" i="2"/>
  <c r="G581" i="2"/>
  <c r="F581" i="2"/>
  <c r="E581" i="2"/>
  <c r="D581" i="2"/>
  <c r="L472" i="2"/>
  <c r="O334" i="2"/>
  <c r="I501" i="2"/>
  <c r="O501" i="2" s="1"/>
  <c r="O396" i="2"/>
  <c r="I397" i="2"/>
  <c r="I431" i="2"/>
  <c r="C474" i="2"/>
  <c r="C459" i="2"/>
  <c r="L424" i="2"/>
  <c r="O574" i="2"/>
  <c r="J572" i="2"/>
  <c r="J569" i="2"/>
  <c r="J566" i="2"/>
  <c r="O560" i="2"/>
  <c r="F501" i="2"/>
  <c r="F431" i="2"/>
  <c r="F397" i="2"/>
  <c r="N455" i="2"/>
  <c r="N433" i="2"/>
  <c r="N432" i="2"/>
  <c r="F424" i="2"/>
  <c r="N635" i="2"/>
  <c r="N634" i="2"/>
  <c r="O561" i="2"/>
  <c r="L493" i="2"/>
  <c r="I472" i="2"/>
  <c r="O472" i="2" s="1"/>
  <c r="R570" i="2"/>
  <c r="N574" i="2"/>
  <c r="R574" i="2" s="1"/>
  <c r="B493" i="2"/>
  <c r="G597" i="2"/>
  <c r="G599" i="2" s="1"/>
  <c r="H596" i="2"/>
  <c r="L501" i="2"/>
  <c r="H494" i="2"/>
  <c r="H493" i="2"/>
  <c r="H558" i="2"/>
  <c r="H565" i="2"/>
  <c r="H556" i="2"/>
  <c r="E501" i="2"/>
  <c r="E431" i="2"/>
  <c r="E397" i="2"/>
  <c r="C397" i="2"/>
  <c r="F472" i="2"/>
  <c r="E424" i="2"/>
  <c r="B424" i="2"/>
  <c r="G478" i="2"/>
  <c r="G456" i="2"/>
  <c r="G463" i="2"/>
  <c r="L621" i="2"/>
  <c r="L623" i="2" s="1"/>
  <c r="M620" i="2"/>
  <c r="O517" i="2"/>
  <c r="J416" i="2"/>
  <c r="F493" i="2"/>
  <c r="M572" i="2"/>
  <c r="M579" i="2" s="1"/>
  <c r="M569" i="2"/>
  <c r="M566" i="2"/>
  <c r="L572" i="2"/>
  <c r="L569" i="2"/>
  <c r="L566" i="2"/>
  <c r="I449" i="2"/>
  <c r="O449" i="2" s="1"/>
  <c r="I424" i="2"/>
  <c r="O424" i="2" s="1"/>
  <c r="I605" i="2"/>
  <c r="I607" i="2" s="1"/>
  <c r="J604" i="2"/>
  <c r="C455" i="2"/>
  <c r="C433" i="2"/>
  <c r="C432" i="2"/>
  <c r="K613" i="2"/>
  <c r="K615" i="2" s="1"/>
  <c r="L612" i="2"/>
  <c r="N626" i="2"/>
  <c r="N627" i="2"/>
  <c r="B455" i="2"/>
  <c r="B432" i="2"/>
  <c r="L397" i="2"/>
  <c r="L431" i="2"/>
  <c r="I609" i="2"/>
  <c r="I611" i="2" s="1"/>
  <c r="J608" i="2"/>
  <c r="K572" i="2"/>
  <c r="K569" i="2"/>
  <c r="K566" i="2"/>
  <c r="I572" i="2"/>
  <c r="I569" i="2"/>
  <c r="I566" i="2"/>
  <c r="O565" i="2"/>
  <c r="D556" i="2"/>
  <c r="D494" i="2"/>
  <c r="D493" i="2"/>
  <c r="D558" i="2"/>
  <c r="M616" i="2"/>
  <c r="L617" i="2"/>
  <c r="L619" i="2" s="1"/>
  <c r="K462" i="2"/>
  <c r="K477" i="2"/>
  <c r="J462" i="2"/>
  <c r="J477" i="2"/>
  <c r="B441" i="2"/>
  <c r="H416" i="2"/>
  <c r="K461" i="2"/>
  <c r="K476" i="2"/>
  <c r="D433" i="2"/>
  <c r="D432" i="2"/>
  <c r="D455" i="2"/>
  <c r="L461" i="2"/>
  <c r="L476" i="2"/>
  <c r="E589" i="2"/>
  <c r="E591" i="2" s="1"/>
  <c r="F588" i="2"/>
  <c r="J397" i="2"/>
  <c r="J431" i="2"/>
  <c r="K433" i="2" s="1"/>
  <c r="K455" i="2"/>
  <c r="K432" i="2"/>
  <c r="M460" i="2"/>
  <c r="M475" i="2"/>
  <c r="N631" i="2"/>
  <c r="L460" i="2"/>
  <c r="L475" i="2"/>
  <c r="K397" i="2"/>
  <c r="J441" i="2"/>
  <c r="D460" i="2"/>
  <c r="D475" i="2"/>
  <c r="M461" i="2"/>
  <c r="M476" i="2"/>
  <c r="N474" i="2"/>
  <c r="N459" i="2"/>
  <c r="M474" i="2"/>
  <c r="M459" i="2"/>
  <c r="M455" i="2"/>
  <c r="M433" i="2"/>
  <c r="M432" i="2"/>
  <c r="F592" i="2"/>
  <c r="E593" i="2"/>
  <c r="E595" i="2" s="1"/>
  <c r="O364" i="2"/>
  <c r="I416" i="2"/>
  <c r="O416" i="2" s="1"/>
  <c r="H501" i="2"/>
  <c r="H431" i="2"/>
  <c r="H397" i="2"/>
  <c r="N460" i="2"/>
  <c r="N475" i="2"/>
  <c r="B459" i="2"/>
  <c r="B474" i="2"/>
  <c r="I600" i="2"/>
  <c r="H601" i="2"/>
  <c r="H603" i="2" s="1"/>
  <c r="F441" i="2"/>
  <c r="M397" i="2"/>
  <c r="E472" i="2"/>
  <c r="J449" i="2"/>
  <c r="L441" i="2"/>
  <c r="I584" i="2" l="1"/>
  <c r="H584" i="2"/>
  <c r="G584" i="2"/>
  <c r="F584" i="2"/>
  <c r="E584" i="2"/>
  <c r="D584" i="2"/>
  <c r="C584" i="2"/>
  <c r="N584" i="2"/>
  <c r="R584" i="2" s="1"/>
  <c r="B584" i="2"/>
  <c r="M584" i="2"/>
  <c r="L584" i="2"/>
  <c r="K584" i="2"/>
  <c r="J584" i="2"/>
  <c r="K478" i="2"/>
  <c r="K463" i="2"/>
  <c r="K457" i="2"/>
  <c r="K456" i="2"/>
  <c r="M463" i="2"/>
  <c r="M456" i="2"/>
  <c r="M478" i="2"/>
  <c r="D478" i="2"/>
  <c r="D463" i="2"/>
  <c r="D457" i="2"/>
  <c r="D456" i="2"/>
  <c r="K579" i="2"/>
  <c r="I596" i="2"/>
  <c r="H597" i="2"/>
  <c r="H599" i="2" s="1"/>
  <c r="M617" i="2"/>
  <c r="M619" i="2" s="1"/>
  <c r="N616" i="2"/>
  <c r="N617" i="2" s="1"/>
  <c r="C478" i="2"/>
  <c r="C463" i="2"/>
  <c r="C457" i="2"/>
  <c r="C456" i="2"/>
  <c r="J609" i="2"/>
  <c r="J611" i="2" s="1"/>
  <c r="K608" i="2"/>
  <c r="N463" i="2"/>
  <c r="N457" i="2"/>
  <c r="N456" i="2"/>
  <c r="N478" i="2"/>
  <c r="O431" i="2"/>
  <c r="I455" i="2"/>
  <c r="I433" i="2"/>
  <c r="I432" i="2"/>
  <c r="O432" i="2" s="1"/>
  <c r="J605" i="2"/>
  <c r="J607" i="2" s="1"/>
  <c r="K604" i="2"/>
  <c r="H455" i="2"/>
  <c r="H433" i="2"/>
  <c r="H432" i="2"/>
  <c r="L455" i="2"/>
  <c r="L433" i="2"/>
  <c r="L432" i="2"/>
  <c r="M621" i="2"/>
  <c r="M623" i="2" s="1"/>
  <c r="N620" i="2"/>
  <c r="N621" i="2" s="1"/>
  <c r="E433" i="2"/>
  <c r="E432" i="2"/>
  <c r="E455" i="2"/>
  <c r="F432" i="2"/>
  <c r="F455" i="2"/>
  <c r="F433" i="2"/>
  <c r="G433" i="2"/>
  <c r="J455" i="2"/>
  <c r="J433" i="2"/>
  <c r="J432" i="2"/>
  <c r="B463" i="2"/>
  <c r="B464" i="2" s="1"/>
  <c r="B456" i="2"/>
  <c r="B478" i="2"/>
  <c r="G464" i="2"/>
  <c r="H572" i="2"/>
  <c r="H569" i="2"/>
  <c r="H566" i="2"/>
  <c r="G592" i="2"/>
  <c r="F593" i="2"/>
  <c r="F595" i="2" s="1"/>
  <c r="F589" i="2"/>
  <c r="F591" i="2" s="1"/>
  <c r="G588" i="2"/>
  <c r="L579" i="2"/>
  <c r="R581" i="2"/>
  <c r="J600" i="2"/>
  <c r="I601" i="2"/>
  <c r="I603" i="2" s="1"/>
  <c r="I579" i="2"/>
  <c r="L613" i="2"/>
  <c r="L615" i="2" s="1"/>
  <c r="M612" i="2"/>
  <c r="G479" i="2"/>
  <c r="G486" i="2"/>
  <c r="G557" i="2" s="1"/>
  <c r="J579" i="2"/>
  <c r="K600" i="2" l="1"/>
  <c r="J601" i="2"/>
  <c r="J603" i="2" s="1"/>
  <c r="N479" i="2"/>
  <c r="N486" i="2"/>
  <c r="N557" i="2" s="1"/>
  <c r="N618" i="2"/>
  <c r="N619" i="2"/>
  <c r="H579" i="2"/>
  <c r="O572" i="2"/>
  <c r="L478" i="2"/>
  <c r="L463" i="2"/>
  <c r="L457" i="2"/>
  <c r="L456" i="2"/>
  <c r="M457" i="2"/>
  <c r="M465" i="2"/>
  <c r="M464" i="2"/>
  <c r="M573" i="2"/>
  <c r="F478" i="2"/>
  <c r="F457" i="2"/>
  <c r="F456" i="2"/>
  <c r="F463" i="2"/>
  <c r="G457" i="2"/>
  <c r="N464" i="2"/>
  <c r="N465" i="2"/>
  <c r="N573" i="2"/>
  <c r="H478" i="2"/>
  <c r="H457" i="2"/>
  <c r="H456" i="2"/>
  <c r="H463" i="2"/>
  <c r="J596" i="2"/>
  <c r="I597" i="2"/>
  <c r="I599" i="2" s="1"/>
  <c r="G589" i="2"/>
  <c r="G591" i="2" s="1"/>
  <c r="H588" i="2"/>
  <c r="B479" i="2"/>
  <c r="B486" i="2"/>
  <c r="B557" i="2" s="1"/>
  <c r="E478" i="2"/>
  <c r="E457" i="2"/>
  <c r="E456" i="2"/>
  <c r="E463" i="2"/>
  <c r="L604" i="2"/>
  <c r="K605" i="2"/>
  <c r="K607" i="2" s="1"/>
  <c r="L608" i="2"/>
  <c r="K609" i="2"/>
  <c r="K611" i="2" s="1"/>
  <c r="K465" i="2"/>
  <c r="K464" i="2"/>
  <c r="K573" i="2"/>
  <c r="M613" i="2"/>
  <c r="M615" i="2" s="1"/>
  <c r="N612" i="2"/>
  <c r="N613" i="2" s="1"/>
  <c r="H592" i="2"/>
  <c r="G593" i="2"/>
  <c r="G595" i="2" s="1"/>
  <c r="N622" i="2"/>
  <c r="N623" i="2"/>
  <c r="K479" i="2"/>
  <c r="K486" i="2"/>
  <c r="K557" i="2" s="1"/>
  <c r="C465" i="2"/>
  <c r="C464" i="2"/>
  <c r="D465" i="2"/>
  <c r="D464" i="2"/>
  <c r="I457" i="2"/>
  <c r="O455" i="2"/>
  <c r="I478" i="2"/>
  <c r="I456" i="2"/>
  <c r="O456" i="2" s="1"/>
  <c r="I463" i="2"/>
  <c r="D479" i="2"/>
  <c r="D486" i="2"/>
  <c r="D557" i="2" s="1"/>
  <c r="J456" i="2"/>
  <c r="J478" i="2"/>
  <c r="J463" i="2"/>
  <c r="J457" i="2"/>
  <c r="C479" i="2"/>
  <c r="C486" i="2"/>
  <c r="C557" i="2" s="1"/>
  <c r="M479" i="2"/>
  <c r="M486" i="2"/>
  <c r="M557" i="2" s="1"/>
  <c r="J479" i="2" l="1"/>
  <c r="J486" i="2"/>
  <c r="J557" i="2" s="1"/>
  <c r="H589" i="2"/>
  <c r="H591" i="2" s="1"/>
  <c r="I588" i="2"/>
  <c r="L465" i="2"/>
  <c r="L464" i="2"/>
  <c r="L573" i="2"/>
  <c r="F465" i="2"/>
  <c r="F464" i="2"/>
  <c r="G465" i="2"/>
  <c r="L479" i="2"/>
  <c r="L486" i="2"/>
  <c r="L557" i="2" s="1"/>
  <c r="M608" i="2"/>
  <c r="L609" i="2"/>
  <c r="L611" i="2" s="1"/>
  <c r="K596" i="2"/>
  <c r="J597" i="2"/>
  <c r="J599" i="2" s="1"/>
  <c r="M582" i="2"/>
  <c r="L582" i="2"/>
  <c r="K582" i="2"/>
  <c r="J582" i="2"/>
  <c r="I582" i="2"/>
  <c r="H582" i="2"/>
  <c r="G582" i="2"/>
  <c r="F582" i="2"/>
  <c r="E582" i="2"/>
  <c r="D582" i="2"/>
  <c r="R572" i="2"/>
  <c r="C582" i="2"/>
  <c r="N582" i="2"/>
  <c r="B582" i="2"/>
  <c r="O463" i="2"/>
  <c r="I465" i="2"/>
  <c r="I464" i="2"/>
  <c r="O464" i="2" s="1"/>
  <c r="I573" i="2"/>
  <c r="M604" i="2"/>
  <c r="L605" i="2"/>
  <c r="L607" i="2" s="1"/>
  <c r="H465" i="2"/>
  <c r="H464" i="2"/>
  <c r="H573" i="2"/>
  <c r="F479" i="2"/>
  <c r="F486" i="2"/>
  <c r="F557" i="2" s="1"/>
  <c r="E465" i="2"/>
  <c r="E464" i="2"/>
  <c r="O478" i="2"/>
  <c r="I479" i="2"/>
  <c r="O479" i="2" s="1"/>
  <c r="I486" i="2"/>
  <c r="I592" i="2"/>
  <c r="H593" i="2"/>
  <c r="H595" i="2" s="1"/>
  <c r="H479" i="2"/>
  <c r="H486" i="2"/>
  <c r="H557" i="2" s="1"/>
  <c r="N614" i="2"/>
  <c r="N615" i="2"/>
  <c r="E479" i="2"/>
  <c r="E486" i="2"/>
  <c r="E557" i="2" s="1"/>
  <c r="J465" i="2"/>
  <c r="J464" i="2"/>
  <c r="J573" i="2"/>
  <c r="K601" i="2"/>
  <c r="K603" i="2" s="1"/>
  <c r="L600" i="2"/>
  <c r="L601" i="2" l="1"/>
  <c r="L603" i="2" s="1"/>
  <c r="M600" i="2"/>
  <c r="J592" i="2"/>
  <c r="I593" i="2"/>
  <c r="I595" i="2" s="1"/>
  <c r="N604" i="2"/>
  <c r="N605" i="2" s="1"/>
  <c r="M605" i="2"/>
  <c r="M607" i="2" s="1"/>
  <c r="O486" i="2"/>
  <c r="I557" i="2"/>
  <c r="O557" i="2" s="1"/>
  <c r="R557" i="2" s="1"/>
  <c r="R582" i="2"/>
  <c r="I589" i="2"/>
  <c r="I591" i="2" s="1"/>
  <c r="J588" i="2"/>
  <c r="O573" i="2"/>
  <c r="L596" i="2"/>
  <c r="K597" i="2"/>
  <c r="K599" i="2" s="1"/>
  <c r="N608" i="2"/>
  <c r="N609" i="2" s="1"/>
  <c r="M609" i="2"/>
  <c r="M611" i="2" s="1"/>
  <c r="M596" i="2" l="1"/>
  <c r="L597" i="2"/>
  <c r="L599" i="2" s="1"/>
  <c r="K583" i="2"/>
  <c r="K586" i="2" s="1"/>
  <c r="R573" i="2"/>
  <c r="J583" i="2"/>
  <c r="J586" i="2" s="1"/>
  <c r="I583" i="2"/>
  <c r="I586" i="2" s="1"/>
  <c r="H583" i="2"/>
  <c r="H586" i="2" s="1"/>
  <c r="G583" i="2"/>
  <c r="G586" i="2" s="1"/>
  <c r="F583" i="2"/>
  <c r="F586" i="2" s="1"/>
  <c r="E583" i="2"/>
  <c r="E586" i="2" s="1"/>
  <c r="D583" i="2"/>
  <c r="D586" i="2" s="1"/>
  <c r="C583" i="2"/>
  <c r="C586" i="2" s="1"/>
  <c r="N583" i="2"/>
  <c r="B583" i="2"/>
  <c r="B586" i="2" s="1"/>
  <c r="M583" i="2"/>
  <c r="M586" i="2" s="1"/>
  <c r="L583" i="2"/>
  <c r="L586" i="2" s="1"/>
  <c r="J589" i="2"/>
  <c r="J591" i="2" s="1"/>
  <c r="K588" i="2"/>
  <c r="N606" i="2"/>
  <c r="N607" i="2"/>
  <c r="N610" i="2"/>
  <c r="N611" i="2"/>
  <c r="K592" i="2"/>
  <c r="J593" i="2"/>
  <c r="J595" i="2" s="1"/>
  <c r="M601" i="2"/>
  <c r="M603" i="2" s="1"/>
  <c r="N600" i="2"/>
  <c r="N601" i="2" s="1"/>
  <c r="L592" i="2" l="1"/>
  <c r="K593" i="2"/>
  <c r="K595" i="2" s="1"/>
  <c r="K589" i="2"/>
  <c r="K591" i="2" s="1"/>
  <c r="L588" i="2"/>
  <c r="N602" i="2"/>
  <c r="N603" i="2"/>
  <c r="R583" i="2"/>
  <c r="N586" i="2"/>
  <c r="R586" i="2" s="1"/>
  <c r="N596" i="2"/>
  <c r="N597" i="2" s="1"/>
  <c r="M597" i="2"/>
  <c r="M599" i="2" s="1"/>
  <c r="N598" i="2" l="1"/>
  <c r="N599" i="2"/>
  <c r="L589" i="2"/>
  <c r="L591" i="2" s="1"/>
  <c r="M588" i="2"/>
  <c r="M592" i="2"/>
  <c r="L593" i="2"/>
  <c r="L595" i="2" s="1"/>
  <c r="N592" i="2" l="1"/>
  <c r="N593" i="2" s="1"/>
  <c r="M593" i="2"/>
  <c r="M595" i="2" s="1"/>
  <c r="M589" i="2"/>
  <c r="M591" i="2" s="1"/>
  <c r="N588" i="2"/>
  <c r="N589" i="2" s="1"/>
  <c r="N591" i="2" l="1"/>
  <c r="N590" i="2"/>
  <c r="N594" i="2"/>
  <c r="N59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N692" authorId="0" shapeId="0" xr:uid="{3DE79CB3-DEE1-4345-850D-C0921F71037B}">
      <text>
        <r>
          <rPr>
            <sz val="11"/>
            <color theme="1"/>
            <rFont val="Century Gothic"/>
          </rPr>
          <t>======
ID#AAAAKxRXXQM
ผู้สร้าง    (2020-08-15 08:59:39)
COVID19 EFFECT</t>
        </r>
      </text>
    </comment>
    <comment ref="M694" authorId="0" shapeId="0" xr:uid="{BEFD03C4-72B0-4980-BB35-8A3D773F6E88}">
      <text>
        <r>
          <rPr>
            <sz val="11"/>
            <color theme="1"/>
            <rFont val="Century Gothic"/>
          </rPr>
          <t>======
ID#AAAAKxRXXP8
ผู้สร้าง    (2020-08-15 08:59:39)
ECONOMIC DECLINE</t>
        </r>
      </text>
    </comment>
    <comment ref="M695" authorId="0" shapeId="0" xr:uid="{0657F155-76B6-4BD9-9F0B-1B7A36CEBCF8}">
      <text>
        <r>
          <rPr>
            <sz val="11"/>
            <color theme="1"/>
            <rFont val="Century Gothic"/>
          </rPr>
          <t>======
ID#AAAAKxRXXQE
ผู้สร้าง    (2020-08-15 08:59:39)
ECONOMIC DECLINE</t>
        </r>
      </text>
    </comment>
    <comment ref="M696" authorId="0" shapeId="0" xr:uid="{FD4798B3-DF91-4784-B8E5-18B569D691DE}">
      <text>
        <r>
          <rPr>
            <sz val="11"/>
            <color theme="1"/>
            <rFont val="Century Gothic"/>
          </rPr>
          <t>======
ID#AAAAKxRXXQY
ผู้สร้าง    (2020-08-15 08:59:39)
ECONOMIC DECLINE 2ND HALF</t>
        </r>
      </text>
    </comment>
  </commentList>
</comments>
</file>

<file path=xl/sharedStrings.xml><?xml version="1.0" encoding="utf-8"?>
<sst xmlns="http://schemas.openxmlformats.org/spreadsheetml/2006/main" count="696" uniqueCount="347">
  <si>
    <t>Balance Sheet</t>
  </si>
  <si>
    <t/>
  </si>
  <si>
    <t>Yearly/2013</t>
  </si>
  <si>
    <t>Q1/2014</t>
  </si>
  <si>
    <t>Q2/2014</t>
  </si>
  <si>
    <t>Q3/2014</t>
  </si>
  <si>
    <t>Yearly/2014</t>
  </si>
  <si>
    <t>Q1/2015</t>
  </si>
  <si>
    <t>Q2/2015</t>
  </si>
  <si>
    <t>Q3/2015</t>
  </si>
  <si>
    <t>Yearly/2015</t>
  </si>
  <si>
    <t>Q1/2016</t>
  </si>
  <si>
    <t>Q2/2016</t>
  </si>
  <si>
    <t>Q3/2016</t>
  </si>
  <si>
    <t>Yearly/2016</t>
  </si>
  <si>
    <t>Q1/2017</t>
  </si>
  <si>
    <t>Q2/2017</t>
  </si>
  <si>
    <t>Q3/2017</t>
  </si>
  <si>
    <t>Yearly/2017</t>
  </si>
  <si>
    <t>Q1/2018</t>
  </si>
  <si>
    <t>Q2/2018</t>
  </si>
  <si>
    <t>Q3/2018</t>
  </si>
  <si>
    <t>Yearly/2018</t>
  </si>
  <si>
    <t>Q1/2019</t>
  </si>
  <si>
    <t>Q2/2019</t>
  </si>
  <si>
    <t>Q3/2019</t>
  </si>
  <si>
    <t>Yearly/2019</t>
  </si>
  <si>
    <t>Q1/2020</t>
  </si>
  <si>
    <t>Q2/2020</t>
  </si>
  <si>
    <t>Q3/2020</t>
  </si>
  <si>
    <t>Assets</t>
  </si>
  <si>
    <t xml:space="preserve"> Cash and Cash Equivalents</t>
  </si>
  <si>
    <t xml:space="preserve"> Interbank and Money Market Items</t>
  </si>
  <si>
    <t xml:space="preserve">    Domestic - Interest Bearing</t>
  </si>
  <si>
    <t xml:space="preserve">    Domestic - Non-Interest Bearing</t>
  </si>
  <si>
    <t xml:space="preserve"> Investments - Net</t>
  </si>
  <si>
    <t xml:space="preserve">    Available-for-Sale Invesments</t>
  </si>
  <si>
    <t xml:space="preserve"> Loans Receivable and Accrued Interest Receivables - Net</t>
  </si>
  <si>
    <t xml:space="preserve">    Loans and Receivables</t>
  </si>
  <si>
    <t xml:space="preserve">    Deferred Revenue</t>
  </si>
  <si>
    <t xml:space="preserve">    Less : Allowance for Doubtful Accounts</t>
  </si>
  <si>
    <t xml:space="preserve"> Assets Forclosed - Net</t>
  </si>
  <si>
    <t xml:space="preserve"> Property, Plant and Equipments - Net</t>
  </si>
  <si>
    <t xml:space="preserve">    Property, Plant and Equipments</t>
  </si>
  <si>
    <t xml:space="preserve">    Property, Plant and Equipments Under Finance Leases</t>
  </si>
  <si>
    <t xml:space="preserve">    Improvement of Property, Plant and Equipments</t>
  </si>
  <si>
    <t xml:space="preserve"> Goodwill - Net</t>
  </si>
  <si>
    <t xml:space="preserve">    Goodwill</t>
  </si>
  <si>
    <t xml:space="preserve"> Intangible Assets - Net</t>
  </si>
  <si>
    <t xml:space="preserve">    Software Licences</t>
  </si>
  <si>
    <t xml:space="preserve"> Deferred Tax Assets</t>
  </si>
  <si>
    <t xml:space="preserve"> Other Receivables - Net</t>
  </si>
  <si>
    <t xml:space="preserve"> Other Assets - Net</t>
  </si>
  <si>
    <t xml:space="preserve">    Prepaid Expenses</t>
  </si>
  <si>
    <t xml:space="preserve">    Other Assets - Other</t>
  </si>
  <si>
    <t xml:space="preserve"> Total Assets</t>
  </si>
  <si>
    <t>Liabilities</t>
  </si>
  <si>
    <t xml:space="preserve"> Borrowings and Deposits</t>
  </si>
  <si>
    <t xml:space="preserve">    Borrowings</t>
  </si>
  <si>
    <t xml:space="preserve">      Short-Term Borrowings</t>
  </si>
  <si>
    <t xml:space="preserve">      Long-Term Borrowings</t>
  </si>
  <si>
    <t xml:space="preserve">    Deposits</t>
  </si>
  <si>
    <t xml:space="preserve">      Deposits in Baht</t>
  </si>
  <si>
    <t xml:space="preserve"> Accrued Interest Payable</t>
  </si>
  <si>
    <t xml:space="preserve"> Debentures and Other Debt Instruments</t>
  </si>
  <si>
    <t xml:space="preserve"> Financial Liabilities</t>
  </si>
  <si>
    <t xml:space="preserve">    Derivatives Liabilities</t>
  </si>
  <si>
    <t xml:space="preserve">    Other Financial Liabilities</t>
  </si>
  <si>
    <t xml:space="preserve"> Provisions</t>
  </si>
  <si>
    <t xml:space="preserve"> Other Payables</t>
  </si>
  <si>
    <t xml:space="preserve"> Income Tax Payable</t>
  </si>
  <si>
    <t xml:space="preserve"> Deferred Tax Liabilities</t>
  </si>
  <si>
    <t xml:space="preserve"> Other Liabilities</t>
  </si>
  <si>
    <t xml:space="preserve"> Total Liabilities</t>
  </si>
  <si>
    <t>Equities</t>
  </si>
  <si>
    <t xml:space="preserve"> Authorized Share Capital</t>
  </si>
  <si>
    <t xml:space="preserve">    Ordinary Shares</t>
  </si>
  <si>
    <t xml:space="preserve"> Issued and Fully Paid-Up Share Capital</t>
  </si>
  <si>
    <t xml:space="preserve"> Premium (Discount) on Share Capital</t>
  </si>
  <si>
    <t xml:space="preserve"> Retained Earnings (Deficit)</t>
  </si>
  <si>
    <t xml:space="preserve">    Retained Earnings - Appropriated</t>
  </si>
  <si>
    <t xml:space="preserve">      Legal and Statutory Reserves</t>
  </si>
  <si>
    <t xml:space="preserve">    Retained Earnings (Deficit) - Unappropriated</t>
  </si>
  <si>
    <t xml:space="preserve"> Other Components of Equity</t>
  </si>
  <si>
    <t xml:space="preserve">    Other Surplus (Deficit)</t>
  </si>
  <si>
    <t xml:space="preserve">      Other Surplus (Deficit) - Others</t>
  </si>
  <si>
    <t xml:space="preserve">    Currency Translation Changes</t>
  </si>
  <si>
    <t xml:space="preserve">    Other Items</t>
  </si>
  <si>
    <t xml:space="preserve"> Equity Attributable to Equity Holders of Parent</t>
  </si>
  <si>
    <t xml:space="preserve"> Non-Controlling Interests</t>
  </si>
  <si>
    <t xml:space="preserve"> Total Equity</t>
  </si>
  <si>
    <t>P&amp;L</t>
  </si>
  <si>
    <t>Q4/2013</t>
  </si>
  <si>
    <t>Q4/2014</t>
  </si>
  <si>
    <t>Q4/2015</t>
  </si>
  <si>
    <t>Q4/2016</t>
  </si>
  <si>
    <t>Q4/2017</t>
  </si>
  <si>
    <t>Q4/2018</t>
  </si>
  <si>
    <t>Q4/2019</t>
  </si>
  <si>
    <t>Revenues and Expenses</t>
  </si>
  <si>
    <t xml:space="preserve"> Interest</t>
  </si>
  <si>
    <t xml:space="preserve">    Loans</t>
  </si>
  <si>
    <t xml:space="preserve">    Hire Purchase and Finance Lease Income</t>
  </si>
  <si>
    <t xml:space="preserve">    Other</t>
  </si>
  <si>
    <t xml:space="preserve"> Interest Expense</t>
  </si>
  <si>
    <t xml:space="preserve">    Short-Term Borrowings</t>
  </si>
  <si>
    <t xml:space="preserve"> Net Interest Income</t>
  </si>
  <si>
    <t xml:space="preserve"> Fees and Service Income</t>
  </si>
  <si>
    <t xml:space="preserve">    Others</t>
  </si>
  <si>
    <t xml:space="preserve"> Fees and Service Expenses</t>
  </si>
  <si>
    <t xml:space="preserve"> Net Fees and Service Income</t>
  </si>
  <si>
    <t xml:space="preserve"> Other Operating Incomes</t>
  </si>
  <si>
    <t xml:space="preserve">    Other Income</t>
  </si>
  <si>
    <t xml:space="preserve"> Other Operating Expenses</t>
  </si>
  <si>
    <t xml:space="preserve">    Other Expenses0 Other</t>
  </si>
  <si>
    <t xml:space="preserve"> Bad Debt, Doubtful Accounts and Impairment Loss of Loans and Debt Securities</t>
  </si>
  <si>
    <t xml:space="preserve">    Bad Debt and Doubtful Accounts</t>
  </si>
  <si>
    <t xml:space="preserve">    Bad Debt Recovery and Reversal of Allowance for Doubtful Accounts</t>
  </si>
  <si>
    <t>Net Profit</t>
  </si>
  <si>
    <t xml:space="preserve"> Profit (Loss) Before Income Tax Expenses</t>
  </si>
  <si>
    <t xml:space="preserve"> Income Tax Expenses</t>
  </si>
  <si>
    <t xml:space="preserve"> Net Profit (Loss)</t>
  </si>
  <si>
    <t xml:space="preserve"> Profit (Loss) Attributable to Equity Holders of the Parent</t>
  </si>
  <si>
    <t xml:space="preserve"> Profit (Loss) Attributable to Non-Controlling Interests</t>
  </si>
  <si>
    <t xml:space="preserve"> Basic Earnings per Share (Unit : Baht)</t>
  </si>
  <si>
    <t xml:space="preserve"> Diluted Earnings per Share (Unit : Baht)</t>
  </si>
  <si>
    <t>Other Comprehensive Income Statement</t>
  </si>
  <si>
    <t xml:space="preserve"> Unrealised Gains (Losses) on Available-for-Sale Financial Assets</t>
  </si>
  <si>
    <t xml:space="preserve"> Actuarial Gains (Losses) on Employee Benefit Plans</t>
  </si>
  <si>
    <t xml:space="preserve"> Gains (Losses) on Cash Flow Hedges</t>
  </si>
  <si>
    <t xml:space="preserve"> Exchange Differences on Translating Foreign Operations</t>
  </si>
  <si>
    <t xml:space="preserve"> Other Comprehensive Income0 Others</t>
  </si>
  <si>
    <t xml:space="preserve"> Income Tax Relating to Components of Other Comprehensive Income</t>
  </si>
  <si>
    <t xml:space="preserve"> Total Other Comprehensive Income</t>
  </si>
  <si>
    <t xml:space="preserve">    Total Comprehensive Income Attributable to Equity Holders of the Parent</t>
  </si>
  <si>
    <t xml:space="preserve">    Total Comprehensive Income Attributable to Non-Controlling Interests</t>
  </si>
  <si>
    <t>Cashflow</t>
  </si>
  <si>
    <t>Operating Activities</t>
  </si>
  <si>
    <t xml:space="preserve"> Profit (Loss) Before Financial Costs And/or Income Tax Expenses</t>
  </si>
  <si>
    <t xml:space="preserve"> Depreciation and Amortisation</t>
  </si>
  <si>
    <t xml:space="preserve">    Depreciation</t>
  </si>
  <si>
    <t xml:space="preserve">    Amortisation</t>
  </si>
  <si>
    <t xml:space="preserve"> Bad Debt and Doubtful Accounts (Reversal)</t>
  </si>
  <si>
    <t xml:space="preserve"> Unrealised (Gain) Loss on Reclassification of Investment Types</t>
  </si>
  <si>
    <t xml:space="preserve"> Unrealised (Gain) Loss on Foreign Currency Exchange</t>
  </si>
  <si>
    <t xml:space="preserve"> (Gain) Loss on Disposal of Other Investments</t>
  </si>
  <si>
    <t xml:space="preserve"> (Gain) Loss on Disposal of Fixed Assets</t>
  </si>
  <si>
    <t xml:space="preserve"> (Gain) Loss on Disposal of Properties Foreclosed</t>
  </si>
  <si>
    <t xml:space="preserve"> Impairment Loss of Investments (Reversal)</t>
  </si>
  <si>
    <t xml:space="preserve"> Impairment Loss of Properties Foreclosed (Reversal)</t>
  </si>
  <si>
    <t xml:space="preserve"> (Gain) Loss on Fair Value Adjustments of Investments</t>
  </si>
  <si>
    <t xml:space="preserve"> (Gain) Loss on Fair Value Adjustments of Other Assets</t>
  </si>
  <si>
    <t xml:space="preserve"> Loss on Write-Off Fixed Assets</t>
  </si>
  <si>
    <t xml:space="preserve"> Loss on Write-Off Intangible Assets</t>
  </si>
  <si>
    <t xml:space="preserve"> Loss on Write-Off Properties Foreclosed</t>
  </si>
  <si>
    <t xml:space="preserve"> Loss on Write-Off Other Assets</t>
  </si>
  <si>
    <t xml:space="preserve"> Dividend and Interest Income</t>
  </si>
  <si>
    <t xml:space="preserve">    Dividend Received</t>
  </si>
  <si>
    <t xml:space="preserve">    Interest Received</t>
  </si>
  <si>
    <t xml:space="preserve"> Finance Costs</t>
  </si>
  <si>
    <t xml:space="preserve"> Other Reconciliation Items</t>
  </si>
  <si>
    <t xml:space="preserve"> Cash Flows From (Used In) Operations Before Changes in Operating Assets and Liabilities</t>
  </si>
  <si>
    <t xml:space="preserve"> (Increase) Decrease in Operating Assets</t>
  </si>
  <si>
    <t xml:space="preserve">    (Increase) Decrease in Interbank and Money Market Items</t>
  </si>
  <si>
    <t xml:space="preserve">    (Increase) Decrease in Loans</t>
  </si>
  <si>
    <t xml:space="preserve">    (Increase) Decrease in Properties Foreclosed</t>
  </si>
  <si>
    <t xml:space="preserve">    (Increase) Decrease in Other Current Assets</t>
  </si>
  <si>
    <t xml:space="preserve">    (Increase) Decrease in Other Non-Current Assets</t>
  </si>
  <si>
    <t xml:space="preserve"> Increase (Decrease) in Operating Liabilities</t>
  </si>
  <si>
    <t xml:space="preserve">    Increase (Decrease) in Deposits</t>
  </si>
  <si>
    <t xml:space="preserve">    Increase (Decrease) in Liabilities Payable on Demand</t>
  </si>
  <si>
    <t xml:space="preserve">    Increase (Decrease) in Borrowings</t>
  </si>
  <si>
    <t xml:space="preserve">    Increase (Decrease) in Provisions</t>
  </si>
  <si>
    <t xml:space="preserve">    Increase (Decrease) in Other Current Liabilities</t>
  </si>
  <si>
    <t xml:space="preserve">    Increase (Decrease) in Other Non-Current Liabilities</t>
  </si>
  <si>
    <t xml:space="preserve"> Cash Generated From Operations</t>
  </si>
  <si>
    <t xml:space="preserve"> Interest Received</t>
  </si>
  <si>
    <t xml:space="preserve"> Interest Paid</t>
  </si>
  <si>
    <t xml:space="preserve"> Income Tax Paid</t>
  </si>
  <si>
    <t xml:space="preserve"> Net Cash Provided by (Used In) Operating Activities</t>
  </si>
  <si>
    <t>Investing Activities</t>
  </si>
  <si>
    <t xml:space="preserve"> (Increase) Decrease in Short-Term Investments</t>
  </si>
  <si>
    <t xml:space="preserve"> (Increase) Decrease in Long-Term Investments</t>
  </si>
  <si>
    <t xml:space="preserve">    (Increase) in Long-Term Investments</t>
  </si>
  <si>
    <t xml:space="preserve">    Decrease in Long-Term Investments</t>
  </si>
  <si>
    <t xml:space="preserve"> (Increase) Decrease in Investment in Subsidiaries and Associates</t>
  </si>
  <si>
    <t xml:space="preserve">    (Increase) in Investment in Subsidiaries And/or Associates</t>
  </si>
  <si>
    <t xml:space="preserve"> (Increase) Decrease in Other Investment</t>
  </si>
  <si>
    <t xml:space="preserve">    (Increase) in Other Investment</t>
  </si>
  <si>
    <t xml:space="preserve">    Decrease in Other Investment</t>
  </si>
  <si>
    <t xml:space="preserve"> (Increase) Decrease in Debt Instruments</t>
  </si>
  <si>
    <t xml:space="preserve">    (Increase) in Debt Instruments</t>
  </si>
  <si>
    <t xml:space="preserve">    Decrease in Debt Instruments</t>
  </si>
  <si>
    <t xml:space="preserve"> (Increase) Decrease in Other Loan - Related Parties</t>
  </si>
  <si>
    <t xml:space="preserve">    Decrease in Other Loan - Related Parties</t>
  </si>
  <si>
    <t xml:space="preserve"> (Increase) Decrease in Property, Plant and Equipments</t>
  </si>
  <si>
    <t xml:space="preserve">    Proceeds From Disposal of Property, Plant and Equipments</t>
  </si>
  <si>
    <t xml:space="preserve">    Purchases of Property, Plant and Equipments</t>
  </si>
  <si>
    <t xml:space="preserve"> (Increase) Decrease in Intangible Assets</t>
  </si>
  <si>
    <t xml:space="preserve">    (Increase) in Intangible Assets</t>
  </si>
  <si>
    <t xml:space="preserve">    Decrease in Intangible Assets</t>
  </si>
  <si>
    <t xml:space="preserve"> (Increase) Decrease in Restricted Deposits at Financial Institutions</t>
  </si>
  <si>
    <t xml:space="preserve"> Dividends Received</t>
  </si>
  <si>
    <t xml:space="preserve"> Other Items</t>
  </si>
  <si>
    <t xml:space="preserve"> Net Cash Provided by (Used In) Investing Activities</t>
  </si>
  <si>
    <t>Financing Activities</t>
  </si>
  <si>
    <t xml:space="preserve"> Increase (Decrease) in Short-Term Borrowings From Financial Institutions</t>
  </si>
  <si>
    <t xml:space="preserve"> Increase (Decrease) in Long-Term Borrowings From Financial Institutions</t>
  </si>
  <si>
    <t xml:space="preserve">    Increase in Long-Term Borrowings From Financial Institutions</t>
  </si>
  <si>
    <t xml:space="preserve">    (Decrease) in Long-Term Borrowings From Financial Institutions</t>
  </si>
  <si>
    <t xml:space="preserve"> Increase (Decrease) in Other Loan From Financial Institutions</t>
  </si>
  <si>
    <t xml:space="preserve">    Increase in Other Loan From Financial Institutions</t>
  </si>
  <si>
    <t xml:space="preserve">    (Decrease) in Other Loan From Financial Institutions</t>
  </si>
  <si>
    <t xml:space="preserve"> Payment of Long-Term Borrowings</t>
  </si>
  <si>
    <t xml:space="preserve"> Increase (Decrease) in Short-Term Borrowings From Related Parties</t>
  </si>
  <si>
    <t xml:space="preserve"> Increase (Decrease) in Long-Term Borrowings From Related Parties</t>
  </si>
  <si>
    <t xml:space="preserve">    Increase in Long-Term Borrowings From Related Parties</t>
  </si>
  <si>
    <t xml:space="preserve">    (Decrease) in Long-Term Borrowings From Related Parties</t>
  </si>
  <si>
    <t xml:space="preserve"> Increase (Decrease) in Other Loans From Related Parties</t>
  </si>
  <si>
    <t xml:space="preserve">    Increase in Other Loans From Related Parties</t>
  </si>
  <si>
    <t xml:space="preserve">    (Decrease) in Other Loans From Related Parties</t>
  </si>
  <si>
    <t xml:space="preserve"> Increase (Decrease) in Short-Term Borrowings From Other Parties</t>
  </si>
  <si>
    <t xml:space="preserve"> Increase (Decrease) in Long-Term Borrowings From Other Parties</t>
  </si>
  <si>
    <t xml:space="preserve">    Increase in Long-Term Borrowings From Other Parties</t>
  </si>
  <si>
    <t xml:space="preserve">    (Decrease) in Long-Term Borrowings From Other Parties</t>
  </si>
  <si>
    <t xml:space="preserve"> Increase (Decrease) in Finance Lease Contract Liabilities</t>
  </si>
  <si>
    <t xml:space="preserve">    (Decrease) in Finance Lease Contract Liabilities</t>
  </si>
  <si>
    <t xml:space="preserve"> Increase (Decrease) in Debt Instruments</t>
  </si>
  <si>
    <t xml:space="preserve">    Repayment of Debentures and Debt Instruments</t>
  </si>
  <si>
    <t xml:space="preserve">    Proceeds From Issuance of Debentures and Debt Instruments</t>
  </si>
  <si>
    <t xml:space="preserve"> Proceeds From Issuance of Share Capital</t>
  </si>
  <si>
    <t xml:space="preserve"> Dividend Paid</t>
  </si>
  <si>
    <t xml:space="preserve"> Net Cash Provided by (Used In) Financing Activities</t>
  </si>
  <si>
    <t>Net Cash Flow</t>
  </si>
  <si>
    <t xml:space="preserve"> Net Increase (Decrease) in Cash and Cash Equivalent</t>
  </si>
  <si>
    <t xml:space="preserve"> Effect of Exchange Rate Changes on Cash and Cash Equivalents</t>
  </si>
  <si>
    <t xml:space="preserve"> Increase (Decrease) Differences on Financial Statements Translation</t>
  </si>
  <si>
    <t xml:space="preserve"> Cash and Cash Equivalents, Beginning Balance</t>
  </si>
  <si>
    <t xml:space="preserve"> Cash and Cash Equivalents, Ending Balance</t>
  </si>
  <si>
    <t>Asset</t>
  </si>
  <si>
    <t>Q1</t>
  </si>
  <si>
    <t>Q2</t>
  </si>
  <si>
    <t>Q3</t>
  </si>
  <si>
    <t>Yearly</t>
  </si>
  <si>
    <t>%COMMON SIZE</t>
  </si>
  <si>
    <t>D/E Ratio</t>
  </si>
  <si>
    <t>Equity</t>
  </si>
  <si>
    <t>REVENUE STRUCTURE</t>
  </si>
  <si>
    <t>Q4</t>
  </si>
  <si>
    <t>%YOY Growth</t>
  </si>
  <si>
    <t>Total Incomes</t>
  </si>
  <si>
    <t>COGS BREAKDOWN</t>
  </si>
  <si>
    <t>Gross Profit | Interest</t>
  </si>
  <si>
    <t>%GPM</t>
  </si>
  <si>
    <t>SG&amp;A</t>
  </si>
  <si>
    <t>EBIT</t>
  </si>
  <si>
    <t>%EBIT</t>
  </si>
  <si>
    <t>EBITDA</t>
  </si>
  <si>
    <t>%EBITDA</t>
  </si>
  <si>
    <t>EBT</t>
  </si>
  <si>
    <t>%EBT</t>
  </si>
  <si>
    <t>%Tax Rate</t>
  </si>
  <si>
    <t>%NPM</t>
  </si>
  <si>
    <t xml:space="preserve"> Loss on Obsolescence (Reversal)</t>
  </si>
  <si>
    <t>CFO/Net Profit</t>
  </si>
  <si>
    <t>Free Cash Flow</t>
  </si>
  <si>
    <t>CapEX</t>
  </si>
  <si>
    <t>Financial Ratio</t>
  </si>
  <si>
    <t>Profitability Ratio</t>
  </si>
  <si>
    <t>ROA</t>
  </si>
  <si>
    <t>ROIC</t>
  </si>
  <si>
    <t>ROE</t>
  </si>
  <si>
    <t>Debt Ratio</t>
  </si>
  <si>
    <t>Debt to Equity</t>
  </si>
  <si>
    <t>Debt to Net Profit</t>
  </si>
  <si>
    <t>Market Ratio</t>
  </si>
  <si>
    <t>Common Shares</t>
  </si>
  <si>
    <t>Book Value / Share</t>
  </si>
  <si>
    <t>EPS</t>
  </si>
  <si>
    <t>EPS Growth</t>
  </si>
  <si>
    <t>Dividend per Share</t>
  </si>
  <si>
    <t>Dividend Yield</t>
  </si>
  <si>
    <t>Dividend Payout Ratio</t>
  </si>
  <si>
    <t>Market Cap</t>
  </si>
  <si>
    <t>P/BV</t>
  </si>
  <si>
    <t>P/E</t>
  </si>
  <si>
    <t>EV/EBITDA</t>
  </si>
  <si>
    <t>P/S</t>
  </si>
  <si>
    <t>Max Price</t>
  </si>
  <si>
    <t>Min Price</t>
  </si>
  <si>
    <t>Price</t>
  </si>
  <si>
    <t>SAWAD</t>
  </si>
  <si>
    <t>Valuation</t>
  </si>
  <si>
    <t>PEG Ratio</t>
  </si>
  <si>
    <t>CONSENSUS</t>
  </si>
  <si>
    <t>P/BV MOS</t>
  </si>
  <si>
    <t>P/E MOS</t>
  </si>
  <si>
    <t>EV/EBITDA MOS</t>
  </si>
  <si>
    <t>P/S MOS</t>
  </si>
  <si>
    <t>CONSENSUS MOS</t>
  </si>
  <si>
    <t>AVERAGE MOS</t>
  </si>
  <si>
    <t>Backtesting</t>
  </si>
  <si>
    <t>DPS Consecutive</t>
  </si>
  <si>
    <t>Total Return</t>
  </si>
  <si>
    <t>%Total Return</t>
  </si>
  <si>
    <t>CAGR</t>
  </si>
  <si>
    <t>REVENUES STRUCTURE</t>
  </si>
  <si>
    <t>HIRE PURCHASE - AUTOMOBILE</t>
  </si>
  <si>
    <t>FISCAL YEAR</t>
  </si>
  <si>
    <t>FACTORING</t>
  </si>
  <si>
    <t>LEASING</t>
  </si>
  <si>
    <t>PERSONAL LOAN</t>
  </si>
  <si>
    <t>LATE FINE</t>
  </si>
  <si>
    <t>INSURANCE COMMISSION</t>
  </si>
  <si>
    <t>REVENUE BY PORTFOLIO (MB)</t>
  </si>
  <si>
    <t>NEW CAR</t>
  </si>
  <si>
    <t>COMMERCIAL (TRUCK, VAN, TAXI)</t>
  </si>
  <si>
    <t>PERSONAL USE</t>
  </si>
  <si>
    <t>USED CAR</t>
  </si>
  <si>
    <t>COMMERCIAL</t>
  </si>
  <si>
    <t>NEW CAR SALES</t>
  </si>
  <si>
    <t>COMMERCIAL TRUCK (MILLION)</t>
  </si>
  <si>
    <t>COMMERCIAL -TRUCK (MILLION)</t>
  </si>
  <si>
    <t>PERSONAL USE (MILLION)</t>
  </si>
  <si>
    <t>TOTAL (MILLION)</t>
  </si>
  <si>
    <t>MARKET | NEW CAR SALES OF THAILAND</t>
  </si>
  <si>
    <t>ANNUAL</t>
  </si>
  <si>
    <t>%PROVISION / PORTFOLIO</t>
  </si>
  <si>
    <t>%NPL / PORTFOLIO</t>
  </si>
  <si>
    <t>%PROVISION / NPL</t>
  </si>
  <si>
    <t>BRANCHES</t>
  </si>
  <si>
    <t>AVG. REVENUE / BRANCH (MB)</t>
  </si>
  <si>
    <t>ACCOUNT RECEIVABLE (AR)</t>
  </si>
  <si>
    <t>HIRE PURCHASE</t>
  </si>
  <si>
    <t>TOTAL</t>
  </si>
  <si>
    <t>INTEREST RECEIVE</t>
  </si>
  <si>
    <t>COST OF FUND</t>
  </si>
  <si>
    <t>SPREAD</t>
  </si>
  <si>
    <t>COMPETITORS</t>
  </si>
  <si>
    <t>THANI</t>
  </si>
  <si>
    <t>TISCO</t>
  </si>
  <si>
    <t>SCB</t>
  </si>
  <si>
    <t>KBANK</t>
  </si>
  <si>
    <t>AYUDHAYA AUTOLEASE</t>
  </si>
  <si>
    <t>KIAT</t>
  </si>
  <si>
    <t>TOYOTA</t>
  </si>
  <si>
    <t>TRIPETCH IZUSU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</si>
</sst>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87" formatCode="_(* #,##0.00_);_(* \(#,##0.00\);_(* &quot;-&quot;??_);_(@_)"/>
    <numFmt numFmtId="188" formatCode="#,##0,;\-#,##0,"/>
    <numFmt numFmtId="189" formatCode="0.0%"/>
    <numFmt numFmtId="190" formatCode="_(* #,##0_);_(* \(#,##0\);_(* &quot;-&quot;??_);_(@_)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Century Gothic"/>
    </font>
    <font>
      <b/>
      <sz val="11"/>
      <color theme="0"/>
      <name val="Century Gothic"/>
    </font>
    <font>
      <sz val="11"/>
      <color rgb="FF000000"/>
      <name val="Century Gothic"/>
    </font>
    <font>
      <b/>
      <sz val="11"/>
      <color rgb="FF000000"/>
      <name val="Century Gothic"/>
    </font>
    <font>
      <sz val="11"/>
      <color theme="0"/>
      <name val="Century Gothic"/>
    </font>
    <font>
      <b/>
      <sz val="11"/>
      <color rgb="FF00B050"/>
      <name val="Century Gothic"/>
    </font>
    <font>
      <b/>
      <sz val="11"/>
      <color rgb="FFFFFFFF"/>
      <name val="Century Gothic"/>
    </font>
    <font>
      <sz val="11"/>
      <name val="Century Gothic"/>
    </font>
    <font>
      <b/>
      <sz val="11"/>
      <color theme="1"/>
      <name val="Century Gothic"/>
    </font>
    <font>
      <sz val="11"/>
      <color rgb="FF00B050"/>
      <name val="Century Gothic"/>
    </font>
    <font>
      <b/>
      <sz val="11"/>
      <color rgb="FFFF0000"/>
      <name val="Century Gothic"/>
    </font>
    <font>
      <sz val="11"/>
      <color rgb="FFFF0000"/>
      <name val="Century Gothic"/>
    </font>
  </fonts>
  <fills count="10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rgb="FF00B0F0"/>
        <bgColor rgb="FF00B0F0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  <fill>
      <patternFill patternType="solid">
        <fgColor rgb="FF00B050"/>
        <bgColor rgb="FF00B050"/>
      </patternFill>
    </fill>
    <fill>
      <patternFill patternType="solid">
        <fgColor rgb="FFD6E3BC"/>
        <bgColor rgb="FFD6E3BC"/>
      </patternFill>
    </fill>
    <fill>
      <patternFill patternType="solid">
        <fgColor theme="1"/>
        <bgColor theme="1"/>
      </patternFill>
    </fill>
    <fill>
      <patternFill patternType="solid">
        <fgColor rgb="FFBFBFBF"/>
        <bgColor rgb="FFBFBFB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176">
    <xf numFmtId="0" fontId="0" fillId="0" borderId="0" xfId="0"/>
    <xf numFmtId="0" fontId="2" fillId="2" borderId="0" xfId="1" applyFont="1" applyFill="1"/>
    <xf numFmtId="0" fontId="3" fillId="0" borderId="0" xfId="1" applyFont="1"/>
    <xf numFmtId="0" fontId="1" fillId="0" borderId="0" xfId="1"/>
    <xf numFmtId="0" fontId="4" fillId="0" borderId="0" xfId="1" applyFont="1"/>
    <xf numFmtId="187" fontId="3" fillId="0" borderId="0" xfId="1" applyNumberFormat="1" applyFont="1"/>
    <xf numFmtId="0" fontId="5" fillId="2" borderId="0" xfId="1" applyFont="1" applyFill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1" xfId="1" applyFont="1" applyBorder="1"/>
    <xf numFmtId="0" fontId="7" fillId="2" borderId="1" xfId="1" applyFont="1" applyFill="1" applyBorder="1" applyAlignment="1">
      <alignment horizontal="center"/>
    </xf>
    <xf numFmtId="0" fontId="8" fillId="0" borderId="2" xfId="1" applyFont="1" applyBorder="1"/>
    <xf numFmtId="0" fontId="8" fillId="0" borderId="3" xfId="1" applyFont="1" applyBorder="1"/>
    <xf numFmtId="10" fontId="6" fillId="0" borderId="0" xfId="1" applyNumberFormat="1" applyFont="1"/>
    <xf numFmtId="0" fontId="7" fillId="3" borderId="1" xfId="1" applyFont="1" applyFill="1" applyBorder="1" applyAlignment="1">
      <alignment horizontal="center"/>
    </xf>
    <xf numFmtId="188" fontId="9" fillId="0" borderId="4" xfId="1" applyNumberFormat="1" applyFont="1" applyBorder="1"/>
    <xf numFmtId="188" fontId="9" fillId="0" borderId="4" xfId="1" applyNumberFormat="1" applyFont="1" applyBorder="1" applyAlignment="1">
      <alignment horizontal="right"/>
    </xf>
    <xf numFmtId="0" fontId="4" fillId="0" borderId="0" xfId="1" applyFont="1" applyAlignment="1">
      <alignment horizontal="left"/>
    </xf>
    <xf numFmtId="189" fontId="9" fillId="0" borderId="5" xfId="1" applyNumberFormat="1" applyFont="1" applyBorder="1"/>
    <xf numFmtId="189" fontId="4" fillId="0" borderId="0" xfId="1" applyNumberFormat="1" applyFont="1" applyAlignment="1">
      <alignment horizontal="left"/>
    </xf>
    <xf numFmtId="0" fontId="7" fillId="3" borderId="6" xfId="1" applyFont="1" applyFill="1" applyBorder="1" applyAlignment="1">
      <alignment horizontal="center"/>
    </xf>
    <xf numFmtId="0" fontId="8" fillId="0" borderId="7" xfId="1" applyFont="1" applyBorder="1"/>
    <xf numFmtId="0" fontId="8" fillId="0" borderId="8" xfId="1" applyFont="1" applyBorder="1"/>
    <xf numFmtId="0" fontId="7" fillId="4" borderId="1" xfId="1" applyFont="1" applyFill="1" applyBorder="1" applyAlignment="1">
      <alignment horizontal="center"/>
    </xf>
    <xf numFmtId="0" fontId="7" fillId="5" borderId="1" xfId="1" applyFont="1" applyFill="1" applyBorder="1" applyAlignment="1">
      <alignment horizontal="center"/>
    </xf>
    <xf numFmtId="189" fontId="3" fillId="0" borderId="0" xfId="1" applyNumberFormat="1" applyFont="1"/>
    <xf numFmtId="187" fontId="9" fillId="0" borderId="9" xfId="1" applyNumberFormat="1" applyFont="1" applyBorder="1"/>
    <xf numFmtId="0" fontId="7" fillId="4" borderId="6" xfId="1" applyFont="1" applyFill="1" applyBorder="1" applyAlignment="1">
      <alignment horizontal="center"/>
    </xf>
    <xf numFmtId="0" fontId="7" fillId="6" borderId="1" xfId="1" applyFont="1" applyFill="1" applyBorder="1" applyAlignment="1">
      <alignment horizontal="center"/>
    </xf>
    <xf numFmtId="0" fontId="9" fillId="7" borderId="1" xfId="1" applyFont="1" applyFill="1" applyBorder="1" applyAlignment="1">
      <alignment horizontal="center"/>
    </xf>
    <xf numFmtId="0" fontId="3" fillId="0" borderId="5" xfId="1" applyFont="1" applyBorder="1"/>
    <xf numFmtId="0" fontId="6" fillId="0" borderId="0" xfId="1" applyFont="1"/>
    <xf numFmtId="188" fontId="9" fillId="0" borderId="9" xfId="1" applyNumberFormat="1" applyFont="1" applyBorder="1"/>
    <xf numFmtId="189" fontId="6" fillId="0" borderId="0" xfId="1" applyNumberFormat="1" applyFont="1"/>
    <xf numFmtId="188" fontId="3" fillId="0" borderId="0" xfId="1" applyNumberFormat="1" applyFont="1"/>
    <xf numFmtId="188" fontId="9" fillId="0" borderId="10" xfId="1" applyNumberFormat="1" applyFont="1" applyBorder="1"/>
    <xf numFmtId="189" fontId="9" fillId="0" borderId="6" xfId="1" applyNumberFormat="1" applyFont="1" applyBorder="1"/>
    <xf numFmtId="189" fontId="9" fillId="0" borderId="8" xfId="1" applyNumberFormat="1" applyFont="1" applyBorder="1"/>
    <xf numFmtId="188" fontId="9" fillId="0" borderId="5" xfId="1" applyNumberFormat="1" applyFont="1" applyBorder="1"/>
    <xf numFmtId="0" fontId="7" fillId="5" borderId="11" xfId="1" applyFont="1" applyFill="1" applyBorder="1" applyAlignment="1">
      <alignment horizontal="center"/>
    </xf>
    <xf numFmtId="0" fontId="8" fillId="0" borderId="12" xfId="1" applyFont="1" applyBorder="1"/>
    <xf numFmtId="0" fontId="8" fillId="0" borderId="13" xfId="1" applyFont="1" applyBorder="1"/>
    <xf numFmtId="189" fontId="9" fillId="0" borderId="14" xfId="1" applyNumberFormat="1" applyFont="1" applyBorder="1"/>
    <xf numFmtId="189" fontId="9" fillId="0" borderId="0" xfId="1" applyNumberFormat="1" applyFont="1"/>
    <xf numFmtId="189" fontId="9" fillId="0" borderId="15" xfId="1" applyNumberFormat="1" applyFont="1" applyBorder="1"/>
    <xf numFmtId="189" fontId="4" fillId="0" borderId="0" xfId="1" applyNumberFormat="1" applyFont="1"/>
    <xf numFmtId="188" fontId="9" fillId="0" borderId="1" xfId="1" applyNumberFormat="1" applyFont="1" applyBorder="1"/>
    <xf numFmtId="187" fontId="9" fillId="0" borderId="5" xfId="1" applyNumberFormat="1" applyFont="1" applyBorder="1"/>
    <xf numFmtId="0" fontId="7" fillId="8" borderId="14" xfId="1" applyFont="1" applyFill="1" applyBorder="1" applyAlignment="1">
      <alignment horizontal="center"/>
    </xf>
    <xf numFmtId="0" fontId="8" fillId="0" borderId="0" xfId="1" applyFont="1"/>
    <xf numFmtId="0" fontId="8" fillId="0" borderId="15" xfId="1" applyFont="1" applyBorder="1"/>
    <xf numFmtId="190" fontId="2" fillId="2" borderId="1" xfId="1" applyNumberFormat="1" applyFont="1" applyFill="1" applyBorder="1" applyAlignment="1">
      <alignment horizontal="center"/>
    </xf>
    <xf numFmtId="10" fontId="10" fillId="0" borderId="0" xfId="1" applyNumberFormat="1" applyFont="1"/>
    <xf numFmtId="190" fontId="1" fillId="0" borderId="0" xfId="1" applyNumberFormat="1" applyAlignment="1">
      <alignment horizontal="left"/>
    </xf>
    <xf numFmtId="190" fontId="2" fillId="3" borderId="1" xfId="1" applyNumberFormat="1" applyFont="1" applyFill="1" applyBorder="1" applyAlignment="1">
      <alignment horizontal="center"/>
    </xf>
    <xf numFmtId="10" fontId="9" fillId="0" borderId="9" xfId="1" applyNumberFormat="1" applyFont="1" applyBorder="1"/>
    <xf numFmtId="10" fontId="3" fillId="0" borderId="0" xfId="1" applyNumberFormat="1" applyFont="1"/>
    <xf numFmtId="187" fontId="10" fillId="0" borderId="0" xfId="1" applyNumberFormat="1" applyFont="1"/>
    <xf numFmtId="187" fontId="1" fillId="0" borderId="0" xfId="1" applyNumberFormat="1" applyAlignment="1">
      <alignment horizontal="left"/>
    </xf>
    <xf numFmtId="10" fontId="1" fillId="0" borderId="4" xfId="1" applyNumberFormat="1" applyBorder="1"/>
    <xf numFmtId="10" fontId="1" fillId="0" borderId="0" xfId="1" applyNumberFormat="1"/>
    <xf numFmtId="10" fontId="1" fillId="0" borderId="4" xfId="1" applyNumberFormat="1" applyBorder="1" applyAlignment="1">
      <alignment horizontal="right"/>
    </xf>
    <xf numFmtId="10" fontId="1" fillId="0" borderId="0" xfId="1" applyNumberFormat="1" applyAlignment="1">
      <alignment horizontal="left"/>
    </xf>
    <xf numFmtId="9" fontId="1" fillId="0" borderId="4" xfId="1" applyNumberFormat="1" applyBorder="1"/>
    <xf numFmtId="9" fontId="1" fillId="0" borderId="0" xfId="1" applyNumberFormat="1"/>
    <xf numFmtId="9" fontId="1" fillId="0" borderId="4" xfId="1" applyNumberFormat="1" applyBorder="1" applyAlignment="1">
      <alignment horizontal="right"/>
    </xf>
    <xf numFmtId="9" fontId="1" fillId="0" borderId="0" xfId="1" applyNumberFormat="1" applyAlignment="1">
      <alignment horizontal="left"/>
    </xf>
    <xf numFmtId="187" fontId="9" fillId="0" borderId="4" xfId="1" applyNumberFormat="1" applyFont="1" applyBorder="1"/>
    <xf numFmtId="187" fontId="9" fillId="0" borderId="0" xfId="1" applyNumberFormat="1" applyFont="1"/>
    <xf numFmtId="187" fontId="9" fillId="0" borderId="4" xfId="1" applyNumberFormat="1" applyFont="1" applyBorder="1" applyAlignment="1">
      <alignment horizontal="right"/>
    </xf>
    <xf numFmtId="187" fontId="6" fillId="0" borderId="0" xfId="1" applyNumberFormat="1" applyFont="1"/>
    <xf numFmtId="187" fontId="9" fillId="0" borderId="0" xfId="1" applyNumberFormat="1" applyFont="1" applyAlignment="1">
      <alignment horizontal="left"/>
    </xf>
    <xf numFmtId="187" fontId="6" fillId="0" borderId="9" xfId="1" applyNumberFormat="1" applyFont="1" applyBorder="1"/>
    <xf numFmtId="187" fontId="6" fillId="0" borderId="7" xfId="1" applyNumberFormat="1" applyFont="1" applyBorder="1"/>
    <xf numFmtId="187" fontId="6" fillId="0" borderId="9" xfId="1" applyNumberFormat="1" applyFont="1" applyBorder="1" applyAlignment="1">
      <alignment horizontal="right"/>
    </xf>
    <xf numFmtId="187" fontId="6" fillId="0" borderId="0" xfId="1" applyNumberFormat="1" applyFont="1" applyAlignment="1">
      <alignment horizontal="left"/>
    </xf>
    <xf numFmtId="0" fontId="11" fillId="0" borderId="0" xfId="1" applyFont="1"/>
    <xf numFmtId="187" fontId="11" fillId="0" borderId="4" xfId="1" applyNumberFormat="1" applyFont="1" applyBorder="1"/>
    <xf numFmtId="187" fontId="11" fillId="0" borderId="0" xfId="1" applyNumberFormat="1" applyFont="1"/>
    <xf numFmtId="187" fontId="11" fillId="0" borderId="4" xfId="1" applyNumberFormat="1" applyFont="1" applyBorder="1" applyAlignment="1">
      <alignment horizontal="right"/>
    </xf>
    <xf numFmtId="10" fontId="11" fillId="0" borderId="0" xfId="1" applyNumberFormat="1" applyFont="1"/>
    <xf numFmtId="187" fontId="11" fillId="0" borderId="0" xfId="1" applyNumberFormat="1" applyFont="1" applyAlignment="1">
      <alignment horizontal="left"/>
    </xf>
    <xf numFmtId="187" fontId="4" fillId="0" borderId="10" xfId="1" applyNumberFormat="1" applyFont="1" applyBorder="1"/>
    <xf numFmtId="187" fontId="4" fillId="0" borderId="12" xfId="1" applyNumberFormat="1" applyFont="1" applyBorder="1"/>
    <xf numFmtId="187" fontId="4" fillId="0" borderId="10" xfId="1" applyNumberFormat="1" applyFont="1" applyBorder="1" applyAlignment="1">
      <alignment horizontal="right"/>
    </xf>
    <xf numFmtId="190" fontId="2" fillId="6" borderId="1" xfId="1" applyNumberFormat="1" applyFont="1" applyFill="1" applyBorder="1" applyAlignment="1">
      <alignment horizontal="center"/>
    </xf>
    <xf numFmtId="187" fontId="1" fillId="0" borderId="9" xfId="1" applyNumberFormat="1" applyBorder="1"/>
    <xf numFmtId="187" fontId="1" fillId="0" borderId="7" xfId="1" applyNumberFormat="1" applyBorder="1"/>
    <xf numFmtId="187" fontId="1" fillId="0" borderId="9" xfId="1" applyNumberFormat="1" applyBorder="1" applyAlignment="1">
      <alignment horizontal="right"/>
    </xf>
    <xf numFmtId="0" fontId="3" fillId="0" borderId="4" xfId="1" applyFont="1" applyBorder="1"/>
    <xf numFmtId="187" fontId="1" fillId="0" borderId="0" xfId="1" applyNumberFormat="1"/>
    <xf numFmtId="187" fontId="1" fillId="0" borderId="4" xfId="1" applyNumberFormat="1" applyBorder="1"/>
    <xf numFmtId="187" fontId="1" fillId="0" borderId="4" xfId="1" applyNumberFormat="1" applyBorder="1" applyAlignment="1">
      <alignment horizontal="right"/>
    </xf>
    <xf numFmtId="9" fontId="9" fillId="0" borderId="4" xfId="1" applyNumberFormat="1" applyFont="1" applyBorder="1"/>
    <xf numFmtId="9" fontId="9" fillId="0" borderId="0" xfId="1" applyNumberFormat="1" applyFont="1"/>
    <xf numFmtId="9" fontId="9" fillId="0" borderId="4" xfId="1" applyNumberFormat="1" applyFont="1" applyBorder="1" applyAlignment="1">
      <alignment horizontal="right"/>
    </xf>
    <xf numFmtId="9" fontId="9" fillId="0" borderId="0" xfId="1" applyNumberFormat="1" applyFont="1" applyAlignment="1">
      <alignment horizontal="left"/>
    </xf>
    <xf numFmtId="9" fontId="3" fillId="0" borderId="0" xfId="1" applyNumberFormat="1" applyFont="1"/>
    <xf numFmtId="9" fontId="1" fillId="0" borderId="10" xfId="1" applyNumberFormat="1" applyBorder="1"/>
    <xf numFmtId="9" fontId="1" fillId="0" borderId="12" xfId="1" applyNumberFormat="1" applyBorder="1"/>
    <xf numFmtId="9" fontId="9" fillId="0" borderId="10" xfId="1" applyNumberFormat="1" applyFont="1" applyBorder="1"/>
    <xf numFmtId="9" fontId="9" fillId="0" borderId="12" xfId="1" applyNumberFormat="1" applyFont="1" applyBorder="1"/>
    <xf numFmtId="9" fontId="9" fillId="0" borderId="10" xfId="1" applyNumberFormat="1" applyFont="1" applyBorder="1" applyAlignment="1">
      <alignment horizontal="right"/>
    </xf>
    <xf numFmtId="190" fontId="2" fillId="8" borderId="1" xfId="1" applyNumberFormat="1" applyFont="1" applyFill="1" applyBorder="1" applyAlignment="1">
      <alignment horizontal="center"/>
    </xf>
    <xf numFmtId="187" fontId="4" fillId="0" borderId="6" xfId="1" applyNumberFormat="1" applyFont="1" applyBorder="1"/>
    <xf numFmtId="187" fontId="4" fillId="0" borderId="7" xfId="1" applyNumberFormat="1" applyFont="1" applyBorder="1"/>
    <xf numFmtId="187" fontId="4" fillId="0" borderId="8" xfId="1" applyNumberFormat="1" applyFont="1" applyBorder="1"/>
    <xf numFmtId="187" fontId="4" fillId="0" borderId="0" xfId="1" applyNumberFormat="1" applyFont="1"/>
    <xf numFmtId="187" fontId="4" fillId="0" borderId="15" xfId="1" applyNumberFormat="1" applyFont="1" applyBorder="1"/>
    <xf numFmtId="0" fontId="4" fillId="0" borderId="14" xfId="1" applyFont="1" applyBorder="1"/>
    <xf numFmtId="190" fontId="6" fillId="0" borderId="0" xfId="1" applyNumberFormat="1" applyFont="1"/>
    <xf numFmtId="9" fontId="6" fillId="0" borderId="15" xfId="1" applyNumberFormat="1" applyFont="1" applyBorder="1"/>
    <xf numFmtId="190" fontId="6" fillId="0" borderId="0" xfId="1" applyNumberFormat="1" applyFont="1" applyAlignment="1">
      <alignment horizontal="left"/>
    </xf>
    <xf numFmtId="189" fontId="6" fillId="0" borderId="11" xfId="1" applyNumberFormat="1" applyFont="1" applyBorder="1"/>
    <xf numFmtId="189" fontId="6" fillId="0" borderId="12" xfId="1" applyNumberFormat="1" applyFont="1" applyBorder="1"/>
    <xf numFmtId="189" fontId="6" fillId="0" borderId="13" xfId="1" applyNumberFormat="1" applyFont="1" applyBorder="1"/>
    <xf numFmtId="189" fontId="6" fillId="0" borderId="0" xfId="1" applyNumberFormat="1" applyFont="1" applyAlignment="1">
      <alignment horizontal="left"/>
    </xf>
    <xf numFmtId="187" fontId="4" fillId="0" borderId="14" xfId="1" applyNumberFormat="1" applyFont="1" applyBorder="1"/>
    <xf numFmtId="189" fontId="6" fillId="0" borderId="15" xfId="1" applyNumberFormat="1" applyFont="1" applyBorder="1"/>
    <xf numFmtId="0" fontId="4" fillId="0" borderId="6" xfId="1" applyFont="1" applyBorder="1"/>
    <xf numFmtId="0" fontId="4" fillId="0" borderId="7" xfId="1" applyFont="1" applyBorder="1"/>
    <xf numFmtId="10" fontId="9" fillId="0" borderId="0" xfId="1" applyNumberFormat="1" applyFont="1"/>
    <xf numFmtId="190" fontId="9" fillId="0" borderId="0" xfId="1" applyNumberFormat="1" applyFont="1"/>
    <xf numFmtId="0" fontId="2" fillId="2" borderId="0" xfId="1" applyFont="1" applyFill="1" applyAlignment="1">
      <alignment horizontal="center"/>
    </xf>
    <xf numFmtId="190" fontId="1" fillId="0" borderId="0" xfId="1" applyNumberFormat="1"/>
    <xf numFmtId="0" fontId="2" fillId="3" borderId="6" xfId="1" applyFont="1" applyFill="1" applyBorder="1" applyAlignment="1">
      <alignment horizontal="center"/>
    </xf>
    <xf numFmtId="190" fontId="1" fillId="0" borderId="6" xfId="1" applyNumberFormat="1" applyBorder="1"/>
    <xf numFmtId="190" fontId="1" fillId="0" borderId="7" xfId="1" applyNumberFormat="1" applyBorder="1"/>
    <xf numFmtId="190" fontId="10" fillId="0" borderId="7" xfId="1" applyNumberFormat="1" applyFont="1" applyBorder="1"/>
    <xf numFmtId="190" fontId="10" fillId="0" borderId="8" xfId="1" applyNumberFormat="1" applyFont="1" applyBorder="1"/>
    <xf numFmtId="0" fontId="9" fillId="0" borderId="0" xfId="1" applyFont="1" applyAlignment="1">
      <alignment horizontal="left"/>
    </xf>
    <xf numFmtId="190" fontId="1" fillId="0" borderId="14" xfId="1" applyNumberFormat="1" applyBorder="1"/>
    <xf numFmtId="190" fontId="10" fillId="0" borderId="0" xfId="1" applyNumberFormat="1" applyFont="1"/>
    <xf numFmtId="190" fontId="1" fillId="0" borderId="15" xfId="1" applyNumberFormat="1" applyBorder="1"/>
    <xf numFmtId="190" fontId="9" fillId="0" borderId="1" xfId="1" applyNumberFormat="1" applyFont="1" applyBorder="1"/>
    <xf numFmtId="190" fontId="9" fillId="0" borderId="2" xfId="1" applyNumberFormat="1" applyFont="1" applyBorder="1"/>
    <xf numFmtId="190" fontId="6" fillId="0" borderId="2" xfId="1" applyNumberFormat="1" applyFont="1" applyBorder="1"/>
    <xf numFmtId="190" fontId="9" fillId="0" borderId="3" xfId="1" applyNumberFormat="1" applyFont="1" applyBorder="1"/>
    <xf numFmtId="0" fontId="2" fillId="3" borderId="1" xfId="1" applyFont="1" applyFill="1" applyBorder="1" applyAlignment="1">
      <alignment horizontal="center"/>
    </xf>
    <xf numFmtId="0" fontId="9" fillId="0" borderId="0" xfId="1" applyFont="1"/>
    <xf numFmtId="190" fontId="9" fillId="0" borderId="6" xfId="1" applyNumberFormat="1" applyFont="1" applyBorder="1"/>
    <xf numFmtId="190" fontId="9" fillId="0" borderId="7" xfId="1" applyNumberFormat="1" applyFont="1" applyBorder="1"/>
    <xf numFmtId="190" fontId="9" fillId="0" borderId="8" xfId="1" applyNumberFormat="1" applyFont="1" applyBorder="1"/>
    <xf numFmtId="190" fontId="10" fillId="0" borderId="15" xfId="1" applyNumberFormat="1" applyFont="1" applyBorder="1"/>
    <xf numFmtId="190" fontId="1" fillId="0" borderId="11" xfId="1" applyNumberFormat="1" applyBorder="1"/>
    <xf numFmtId="190" fontId="1" fillId="0" borderId="12" xfId="1" applyNumberFormat="1" applyBorder="1"/>
    <xf numFmtId="190" fontId="10" fillId="0" borderId="12" xfId="1" applyNumberFormat="1" applyFont="1" applyBorder="1"/>
    <xf numFmtId="190" fontId="1" fillId="0" borderId="13" xfId="1" applyNumberFormat="1" applyBorder="1"/>
    <xf numFmtId="190" fontId="9" fillId="0" borderId="14" xfId="1" applyNumberFormat="1" applyFont="1" applyBorder="1"/>
    <xf numFmtId="190" fontId="9" fillId="0" borderId="15" xfId="1" applyNumberFormat="1" applyFont="1" applyBorder="1"/>
    <xf numFmtId="190" fontId="9" fillId="0" borderId="11" xfId="1" applyNumberFormat="1" applyFont="1" applyBorder="1"/>
    <xf numFmtId="190" fontId="9" fillId="0" borderId="12" xfId="1" applyNumberFormat="1" applyFont="1" applyBorder="1"/>
    <xf numFmtId="190" fontId="6" fillId="0" borderId="12" xfId="1" applyNumberFormat="1" applyFont="1" applyBorder="1"/>
    <xf numFmtId="190" fontId="9" fillId="0" borderId="13" xfId="1" applyNumberFormat="1" applyFont="1" applyBorder="1"/>
    <xf numFmtId="190" fontId="12" fillId="0" borderId="0" xfId="1" applyNumberFormat="1" applyFont="1"/>
    <xf numFmtId="190" fontId="11" fillId="0" borderId="2" xfId="1" applyNumberFormat="1" applyFont="1" applyBorder="1"/>
    <xf numFmtId="190" fontId="12" fillId="0" borderId="12" xfId="1" applyNumberFormat="1" applyFont="1" applyBorder="1"/>
    <xf numFmtId="190" fontId="12" fillId="0" borderId="7" xfId="1" applyNumberFormat="1" applyFont="1" applyBorder="1"/>
    <xf numFmtId="190" fontId="1" fillId="0" borderId="8" xfId="1" applyNumberFormat="1" applyBorder="1"/>
    <xf numFmtId="0" fontId="2" fillId="2" borderId="6" xfId="1" applyFont="1" applyFill="1" applyBorder="1" applyAlignment="1">
      <alignment horizontal="center"/>
    </xf>
    <xf numFmtId="190" fontId="11" fillId="0" borderId="15" xfId="1" applyNumberFormat="1" applyFont="1" applyBorder="1"/>
    <xf numFmtId="190" fontId="9" fillId="0" borderId="0" xfId="1" applyNumberFormat="1" applyFont="1" applyAlignment="1">
      <alignment horizontal="left"/>
    </xf>
    <xf numFmtId="190" fontId="11" fillId="0" borderId="0" xfId="1" applyNumberFormat="1" applyFont="1"/>
    <xf numFmtId="190" fontId="6" fillId="9" borderId="2" xfId="1" applyNumberFormat="1" applyFont="1" applyFill="1" applyBorder="1"/>
    <xf numFmtId="190" fontId="11" fillId="9" borderId="2" xfId="1" applyNumberFormat="1" applyFont="1" applyFill="1" applyBorder="1"/>
    <xf numFmtId="190" fontId="9" fillId="9" borderId="3" xfId="1" applyNumberFormat="1" applyFont="1" applyFill="1" applyBorder="1"/>
    <xf numFmtId="10" fontId="2" fillId="3" borderId="0" xfId="1" applyNumberFormat="1" applyFont="1" applyFill="1"/>
    <xf numFmtId="10" fontId="12" fillId="0" borderId="0" xfId="1" applyNumberFormat="1" applyFont="1"/>
    <xf numFmtId="9" fontId="2" fillId="3" borderId="0" xfId="1" applyNumberFormat="1" applyFont="1" applyFill="1"/>
    <xf numFmtId="190" fontId="1" fillId="0" borderId="0" xfId="1" applyNumberFormat="1" applyAlignment="1">
      <alignment horizontal="center" vertical="center"/>
    </xf>
    <xf numFmtId="190" fontId="1" fillId="0" borderId="0" xfId="1" applyNumberFormat="1" applyAlignment="1">
      <alignment vertical="center"/>
    </xf>
    <xf numFmtId="49" fontId="2" fillId="0" borderId="0" xfId="1" applyNumberFormat="1" applyFont="1" applyAlignment="1">
      <alignment horizontal="left"/>
    </xf>
    <xf numFmtId="0" fontId="2" fillId="3" borderId="0" xfId="1" applyFont="1" applyFill="1"/>
    <xf numFmtId="0" fontId="10" fillId="0" borderId="0" xfId="1" applyFont="1"/>
    <xf numFmtId="0" fontId="2" fillId="0" borderId="0" xfId="1" applyFont="1"/>
  </cellXfs>
  <cellStyles count="2">
    <cellStyle name="ปกติ" xfId="0" builtinId="0"/>
    <cellStyle name="ปกติ 2" xfId="1" xr:uid="{6271C14E-52D0-4EBC-BE8F-97A213E11084}"/>
  </cellStyles>
  <dxfs count="884"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00B05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7;&#3640;&#3657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"/>
      <sheetName val="DATA"/>
      <sheetName val="Sheet1"/>
      <sheetName val="ASK"/>
      <sheetName val="CPN"/>
      <sheetName val="TFG"/>
      <sheetName val="CPALL"/>
      <sheetName val="VNT"/>
      <sheetName val="KBANK"/>
      <sheetName val="CENTEL"/>
      <sheetName val="MTC"/>
      <sheetName val="COM7"/>
      <sheetName val="SIRI"/>
      <sheetName val="CBG"/>
      <sheetName val="TNP"/>
      <sheetName val="SABINA"/>
      <sheetName val="TOA"/>
      <sheetName val="TKN"/>
      <sheetName val="ADVANC"/>
      <sheetName val="GFPT"/>
      <sheetName val="INET"/>
      <sheetName val="MSC"/>
      <sheetName val="HMPRO"/>
      <sheetName val="PTT"/>
      <sheetName val="PTTEP"/>
      <sheetName val="PTTGC"/>
      <sheetName val="IVL"/>
      <sheetName val="TCCC"/>
      <sheetName val="PM"/>
      <sheetName val="PTL"/>
      <sheetName val="TU"/>
      <sheetName val="TFMAMA"/>
      <sheetName val="TSTE"/>
      <sheetName val="THANI"/>
      <sheetName val="DCC"/>
      <sheetName val="DRT"/>
      <sheetName val="SIS"/>
      <sheetName val="SPC"/>
      <sheetName val="TASCO"/>
      <sheetName val="TTW"/>
      <sheetName val="UVAN"/>
      <sheetName val="AEONTS"/>
      <sheetName val="EA"/>
      <sheetName val="GLOBAL"/>
      <sheetName val="BJC"/>
      <sheetName val="MEGA"/>
      <sheetName val="CPF"/>
      <sheetName val="WHA"/>
      <sheetName val="AMA"/>
      <sheetName val="JMT"/>
      <sheetName val="TQM"/>
      <sheetName val="SF"/>
      <sheetName val="BDMS"/>
      <sheetName val="BH"/>
      <sheetName val="ICHI"/>
      <sheetName val="OSP"/>
      <sheetName val="MAKRO"/>
      <sheetName val="SAWAD"/>
    </sheetNames>
    <sheetDataSet>
      <sheetData sheetId="0">
        <row r="1">
          <cell r="A1" t="str">
            <v>Name </v>
          </cell>
          <cell r="B1" t="str">
            <v>No.</v>
          </cell>
          <cell r="C1" t="str">
            <v>Links</v>
          </cell>
          <cell r="D1" t="str">
            <v>Sign</v>
          </cell>
          <cell r="E1" t="str">
            <v>Last</v>
          </cell>
          <cell r="F1" t="str">
            <v>Chg%</v>
          </cell>
          <cell r="G1" t="str">
            <v>Volume</v>
          </cell>
          <cell r="H1" t="str">
            <v>Value (k)</v>
          </cell>
          <cell r="I1" t="str">
            <v>MCap (M)</v>
          </cell>
          <cell r="J1" t="str">
            <v>P/E</v>
          </cell>
          <cell r="K1" t="str">
            <v>P/BV</v>
          </cell>
          <cell r="L1" t="str">
            <v>D/E</v>
          </cell>
          <cell r="M1" t="str">
            <v>DPS</v>
          </cell>
          <cell r="N1" t="str">
            <v>EPS</v>
          </cell>
          <cell r="O1" t="str">
            <v>ROA%</v>
          </cell>
          <cell r="P1" t="str">
            <v>ROE%</v>
          </cell>
          <cell r="Q1" t="str">
            <v>NPM%</v>
          </cell>
          <cell r="R1" t="str">
            <v>Yield%</v>
          </cell>
          <cell r="S1" t="str">
            <v>FFloat%</v>
          </cell>
          <cell r="T1" t="str">
            <v>MG%</v>
          </cell>
          <cell r="U1" t="str">
            <v>Magic1</v>
          </cell>
          <cell r="V1" t="str">
            <v>Magic2</v>
          </cell>
          <cell r="W1" t="str">
            <v>PEG</v>
          </cell>
          <cell r="X1" t="str">
            <v>CG</v>
          </cell>
        </row>
        <row r="2">
          <cell r="A2" t="str">
            <v>Average</v>
          </cell>
          <cell r="E2">
            <v>17.670000000000002</v>
          </cell>
          <cell r="F2">
            <v>1.44</v>
          </cell>
          <cell r="G2">
            <v>17051669.989999998</v>
          </cell>
          <cell r="H2">
            <v>157929.04</v>
          </cell>
          <cell r="I2">
            <v>21432.46</v>
          </cell>
          <cell r="J2">
            <v>36.35</v>
          </cell>
          <cell r="K2">
            <v>1.85</v>
          </cell>
          <cell r="L2">
            <v>1.28</v>
          </cell>
          <cell r="M2">
            <v>0.54</v>
          </cell>
          <cell r="N2">
            <v>1.44</v>
          </cell>
          <cell r="O2">
            <v>3.33</v>
          </cell>
          <cell r="P2">
            <v>-1.93</v>
          </cell>
          <cell r="Q2">
            <v>-11.11</v>
          </cell>
          <cell r="R2">
            <v>4.6500000000000004</v>
          </cell>
          <cell r="S2">
            <v>41.2</v>
          </cell>
          <cell r="U2">
            <v>484.74</v>
          </cell>
          <cell r="V2">
            <v>485.67</v>
          </cell>
          <cell r="W2">
            <v>-3.95</v>
          </cell>
        </row>
        <row r="3">
          <cell r="A3" t="str">
            <v>2S</v>
          </cell>
          <cell r="B3">
            <v>1</v>
          </cell>
          <cell r="C3" t="str">
            <v> i | 1 | 2 | 3 </v>
          </cell>
          <cell r="E3">
            <v>3.78</v>
          </cell>
          <cell r="F3">
            <v>-7.35</v>
          </cell>
          <cell r="G3">
            <v>2025200</v>
          </cell>
          <cell r="H3">
            <v>7820</v>
          </cell>
          <cell r="I3">
            <v>1701</v>
          </cell>
          <cell r="J3">
            <v>5.33</v>
          </cell>
          <cell r="K3">
            <v>1.03</v>
          </cell>
          <cell r="L3">
            <v>0.23</v>
          </cell>
          <cell r="M3">
            <v>7.0000000000000007E-2</v>
          </cell>
          <cell r="N3">
            <v>0.71</v>
          </cell>
          <cell r="O3">
            <v>18.899999999999999</v>
          </cell>
          <cell r="P3">
            <v>21.12</v>
          </cell>
          <cell r="Q3">
            <v>7.19</v>
          </cell>
          <cell r="R3">
            <v>3.43</v>
          </cell>
          <cell r="S3">
            <v>58.29</v>
          </cell>
          <cell r="U3">
            <v>76</v>
          </cell>
          <cell r="V3">
            <v>44</v>
          </cell>
        </row>
        <row r="4">
          <cell r="A4" t="str">
            <v>3K-BAT</v>
          </cell>
          <cell r="B4">
            <v>2</v>
          </cell>
          <cell r="C4" t="str">
            <v> i </v>
          </cell>
          <cell r="E4">
            <v>80.5</v>
          </cell>
          <cell r="F4">
            <v>-5.57</v>
          </cell>
          <cell r="G4">
            <v>5600</v>
          </cell>
          <cell r="H4">
            <v>416</v>
          </cell>
          <cell r="I4">
            <v>6311</v>
          </cell>
          <cell r="J4">
            <v>62.24</v>
          </cell>
          <cell r="K4">
            <v>3.04</v>
          </cell>
          <cell r="L4">
            <v>0.8</v>
          </cell>
          <cell r="N4">
            <v>1.29</v>
          </cell>
          <cell r="S4">
            <v>2.1</v>
          </cell>
        </row>
        <row r="5">
          <cell r="A5" t="str">
            <v>7UP</v>
          </cell>
          <cell r="B5">
            <v>3</v>
          </cell>
          <cell r="C5" t="str">
            <v> i | 1 | 2 | 3 </v>
          </cell>
          <cell r="E5">
            <v>0.38</v>
          </cell>
          <cell r="F5">
            <v>-9.52</v>
          </cell>
          <cell r="G5">
            <v>121841700</v>
          </cell>
          <cell r="H5">
            <v>48277</v>
          </cell>
          <cell r="I5">
            <v>1555</v>
          </cell>
          <cell r="J5">
            <v>19.239999999999998</v>
          </cell>
          <cell r="K5">
            <v>0.83</v>
          </cell>
          <cell r="L5">
            <v>0.71</v>
          </cell>
          <cell r="N5">
            <v>0.02</v>
          </cell>
          <cell r="O5">
            <v>5.46</v>
          </cell>
          <cell r="P5">
            <v>5.14</v>
          </cell>
          <cell r="Q5">
            <v>9.1</v>
          </cell>
          <cell r="S5">
            <v>91.98</v>
          </cell>
          <cell r="U5">
            <v>643</v>
          </cell>
          <cell r="V5">
            <v>576</v>
          </cell>
        </row>
        <row r="6">
          <cell r="A6" t="str">
            <v>A</v>
          </cell>
          <cell r="B6">
            <v>4</v>
          </cell>
          <cell r="C6" t="str">
            <v> i | 1 | 2 | 3 </v>
          </cell>
          <cell r="E6">
            <v>4.96</v>
          </cell>
          <cell r="F6">
            <v>-0.8</v>
          </cell>
          <cell r="G6">
            <v>5000</v>
          </cell>
          <cell r="H6">
            <v>25</v>
          </cell>
          <cell r="I6">
            <v>4861</v>
          </cell>
          <cell r="J6">
            <v>17.95</v>
          </cell>
          <cell r="K6">
            <v>1.28</v>
          </cell>
          <cell r="L6">
            <v>2.76</v>
          </cell>
          <cell r="N6">
            <v>0.28000000000000003</v>
          </cell>
          <cell r="O6">
            <v>4.33</v>
          </cell>
          <cell r="P6">
            <v>7.72</v>
          </cell>
          <cell r="Q6">
            <v>8.64</v>
          </cell>
          <cell r="S6">
            <v>25.86</v>
          </cell>
          <cell r="U6">
            <v>548</v>
          </cell>
          <cell r="V6">
            <v>603</v>
          </cell>
        </row>
        <row r="7">
          <cell r="A7" t="str">
            <v>A5</v>
          </cell>
          <cell r="B7">
            <v>5</v>
          </cell>
          <cell r="C7" t="str">
            <v> i | 1 | 3 </v>
          </cell>
          <cell r="D7" t="str">
            <v>SPNC</v>
          </cell>
          <cell r="E7">
            <v>1.5</v>
          </cell>
          <cell r="F7">
            <v>0</v>
          </cell>
          <cell r="G7">
            <v>0</v>
          </cell>
          <cell r="H7">
            <v>0</v>
          </cell>
          <cell r="I7">
            <v>1685</v>
          </cell>
          <cell r="K7">
            <v>3.41</v>
          </cell>
          <cell r="L7">
            <v>1.71</v>
          </cell>
          <cell r="N7">
            <v>0</v>
          </cell>
          <cell r="O7">
            <v>6.34</v>
          </cell>
          <cell r="P7">
            <v>13.15</v>
          </cell>
          <cell r="Q7">
            <v>8.9</v>
          </cell>
          <cell r="S7">
            <v>25.01</v>
          </cell>
        </row>
        <row r="8">
          <cell r="A8" t="str">
            <v>AAV</v>
          </cell>
          <cell r="B8">
            <v>6</v>
          </cell>
          <cell r="C8" t="str">
            <v> i | 1 | 2 | 3 </v>
          </cell>
          <cell r="E8">
            <v>2.4</v>
          </cell>
          <cell r="F8">
            <v>-10.45</v>
          </cell>
          <cell r="G8">
            <v>196615500</v>
          </cell>
          <cell r="H8">
            <v>486510</v>
          </cell>
          <cell r="I8">
            <v>11640</v>
          </cell>
          <cell r="K8">
            <v>0.77</v>
          </cell>
          <cell r="L8">
            <v>3.51</v>
          </cell>
          <cell r="N8">
            <v>0</v>
          </cell>
          <cell r="O8">
            <v>-9.36</v>
          </cell>
          <cell r="P8">
            <v>-21.23</v>
          </cell>
          <cell r="Q8">
            <v>-30.16</v>
          </cell>
          <cell r="S8">
            <v>58.59</v>
          </cell>
        </row>
        <row r="9">
          <cell r="A9" t="str">
            <v>ABICO</v>
          </cell>
          <cell r="B9">
            <v>7</v>
          </cell>
          <cell r="C9" t="str">
            <v> i | 1 | 2 | 3 </v>
          </cell>
          <cell r="E9">
            <v>5.05</v>
          </cell>
          <cell r="F9">
            <v>-8.18</v>
          </cell>
          <cell r="G9">
            <v>253700</v>
          </cell>
          <cell r="H9">
            <v>1341</v>
          </cell>
          <cell r="I9">
            <v>1187</v>
          </cell>
          <cell r="J9">
            <v>11.1</v>
          </cell>
          <cell r="K9">
            <v>1.24</v>
          </cell>
          <cell r="L9">
            <v>1.1399999999999999</v>
          </cell>
          <cell r="N9">
            <v>0.45</v>
          </cell>
          <cell r="O9">
            <v>8.8800000000000008</v>
          </cell>
          <cell r="P9">
            <v>11.99</v>
          </cell>
          <cell r="Q9">
            <v>5.77</v>
          </cell>
          <cell r="S9">
            <v>32.61</v>
          </cell>
          <cell r="U9">
            <v>317</v>
          </cell>
          <cell r="V9">
            <v>294</v>
          </cell>
        </row>
        <row r="10">
          <cell r="A10" t="str">
            <v>ABM</v>
          </cell>
          <cell r="B10">
            <v>8</v>
          </cell>
          <cell r="C10" t="str">
            <v> i | 1 | 3 </v>
          </cell>
          <cell r="E10">
            <v>0.79</v>
          </cell>
          <cell r="F10">
            <v>-3.66</v>
          </cell>
          <cell r="G10">
            <v>1254500</v>
          </cell>
          <cell r="H10">
            <v>995</v>
          </cell>
          <cell r="I10">
            <v>237</v>
          </cell>
          <cell r="J10">
            <v>26.22</v>
          </cell>
          <cell r="K10">
            <v>0.98</v>
          </cell>
          <cell r="L10">
            <v>2.42</v>
          </cell>
          <cell r="N10">
            <v>0.03</v>
          </cell>
          <cell r="O10">
            <v>2.8</v>
          </cell>
          <cell r="P10">
            <v>3.79</v>
          </cell>
          <cell r="Q10">
            <v>1.56</v>
          </cell>
          <cell r="S10">
            <v>34.67</v>
          </cell>
          <cell r="U10">
            <v>741</v>
          </cell>
          <cell r="V10">
            <v>750</v>
          </cell>
        </row>
        <row r="11">
          <cell r="A11" t="str">
            <v>ACAP</v>
          </cell>
          <cell r="B11">
            <v>9</v>
          </cell>
          <cell r="C11" t="str">
            <v> i | 1 | 2 | 3 </v>
          </cell>
          <cell r="E11">
            <v>0.73</v>
          </cell>
          <cell r="F11">
            <v>-9.8800000000000008</v>
          </cell>
          <cell r="G11">
            <v>1788500</v>
          </cell>
          <cell r="H11">
            <v>1376</v>
          </cell>
          <cell r="I11">
            <v>231</v>
          </cell>
          <cell r="K11">
            <v>0.5</v>
          </cell>
          <cell r="L11">
            <v>6.68</v>
          </cell>
          <cell r="N11">
            <v>0</v>
          </cell>
          <cell r="O11">
            <v>-8.18</v>
          </cell>
          <cell r="P11">
            <v>-42.19</v>
          </cell>
          <cell r="Q11">
            <v>-231.29</v>
          </cell>
          <cell r="S11">
            <v>60.49</v>
          </cell>
        </row>
        <row r="12">
          <cell r="A12" t="str">
            <v>ACC</v>
          </cell>
          <cell r="B12">
            <v>10</v>
          </cell>
          <cell r="C12" t="str">
            <v> i | 1 | 3 </v>
          </cell>
          <cell r="E12">
            <v>0.56999999999999995</v>
          </cell>
          <cell r="F12">
            <v>-3.39</v>
          </cell>
          <cell r="G12">
            <v>37400</v>
          </cell>
          <cell r="H12">
            <v>21</v>
          </cell>
          <cell r="I12">
            <v>766</v>
          </cell>
          <cell r="K12">
            <v>1.33</v>
          </cell>
          <cell r="L12">
            <v>0.85</v>
          </cell>
          <cell r="N12">
            <v>0</v>
          </cell>
          <cell r="O12">
            <v>-2.73</v>
          </cell>
          <cell r="P12">
            <v>-8.77</v>
          </cell>
          <cell r="Q12">
            <v>-48.65</v>
          </cell>
          <cell r="S12">
            <v>50.34</v>
          </cell>
        </row>
        <row r="13">
          <cell r="A13" t="str">
            <v>ACE</v>
          </cell>
          <cell r="B13">
            <v>11</v>
          </cell>
          <cell r="C13" t="str">
            <v> i | 1 | 3 </v>
          </cell>
          <cell r="E13">
            <v>3.52</v>
          </cell>
          <cell r="F13">
            <v>-7.85</v>
          </cell>
          <cell r="G13">
            <v>59592600</v>
          </cell>
          <cell r="H13">
            <v>218343</v>
          </cell>
          <cell r="I13">
            <v>35820</v>
          </cell>
          <cell r="J13">
            <v>23.89</v>
          </cell>
          <cell r="K13">
            <v>3.06</v>
          </cell>
          <cell r="L13">
            <v>0.39</v>
          </cell>
          <cell r="N13">
            <v>0.15</v>
          </cell>
          <cell r="O13">
            <v>11.39</v>
          </cell>
          <cell r="P13">
            <v>16.760000000000002</v>
          </cell>
          <cell r="Q13">
            <v>26.3</v>
          </cell>
          <cell r="S13">
            <v>21.75</v>
          </cell>
          <cell r="U13">
            <v>448</v>
          </cell>
          <cell r="V13">
            <v>446</v>
          </cell>
        </row>
        <row r="14">
          <cell r="A14" t="str">
            <v>ACG</v>
          </cell>
          <cell r="B14">
            <v>12</v>
          </cell>
          <cell r="C14" t="str">
            <v> i | 1 | 3 </v>
          </cell>
          <cell r="E14">
            <v>1.1399999999999999</v>
          </cell>
          <cell r="F14">
            <v>-4.2</v>
          </cell>
          <cell r="G14">
            <v>1139200</v>
          </cell>
          <cell r="H14">
            <v>1319</v>
          </cell>
          <cell r="I14">
            <v>684</v>
          </cell>
          <cell r="J14">
            <v>17.510000000000002</v>
          </cell>
          <cell r="K14">
            <v>1.05</v>
          </cell>
          <cell r="L14">
            <v>0.9</v>
          </cell>
          <cell r="N14">
            <v>7.0000000000000007E-2</v>
          </cell>
          <cell r="O14">
            <v>5.86</v>
          </cell>
          <cell r="P14">
            <v>6.06</v>
          </cell>
          <cell r="Q14">
            <v>1.54</v>
          </cell>
          <cell r="R14">
            <v>3.36</v>
          </cell>
          <cell r="S14">
            <v>24.93</v>
          </cell>
          <cell r="U14">
            <v>590</v>
          </cell>
          <cell r="V14">
            <v>530</v>
          </cell>
        </row>
        <row r="15">
          <cell r="A15" t="str">
            <v>ADB</v>
          </cell>
          <cell r="B15">
            <v>13</v>
          </cell>
          <cell r="C15" t="str">
            <v> i | 1 | 2 | 3 </v>
          </cell>
          <cell r="E15">
            <v>0.98</v>
          </cell>
          <cell r="F15">
            <v>-4.8499999999999996</v>
          </cell>
          <cell r="G15">
            <v>1908700</v>
          </cell>
          <cell r="H15">
            <v>1891</v>
          </cell>
          <cell r="I15">
            <v>588</v>
          </cell>
          <cell r="J15">
            <v>8.82</v>
          </cell>
          <cell r="K15">
            <v>0.94</v>
          </cell>
          <cell r="L15">
            <v>0.99</v>
          </cell>
          <cell r="M15">
            <v>0.01</v>
          </cell>
          <cell r="N15">
            <v>0.11</v>
          </cell>
          <cell r="O15">
            <v>7.74</v>
          </cell>
          <cell r="P15">
            <v>11.18</v>
          </cell>
          <cell r="Q15">
            <v>5.0199999999999996</v>
          </cell>
          <cell r="R15">
            <v>0.97</v>
          </cell>
          <cell r="S15">
            <v>37.56</v>
          </cell>
          <cell r="U15">
            <v>262</v>
          </cell>
          <cell r="V15">
            <v>257</v>
          </cell>
        </row>
        <row r="16">
          <cell r="A16" t="str">
            <v>ADVANC</v>
          </cell>
          <cell r="B16">
            <v>14</v>
          </cell>
          <cell r="C16" t="str">
            <v> i | 1 | 2 | 3 </v>
          </cell>
          <cell r="E16">
            <v>177.5</v>
          </cell>
          <cell r="F16">
            <v>-5.33</v>
          </cell>
          <cell r="G16">
            <v>18273800</v>
          </cell>
          <cell r="H16">
            <v>3320261</v>
          </cell>
          <cell r="I16">
            <v>527806</v>
          </cell>
          <cell r="J16">
            <v>19.309999999999999</v>
          </cell>
          <cell r="K16">
            <v>7.7</v>
          </cell>
          <cell r="L16">
            <v>4.16</v>
          </cell>
          <cell r="M16">
            <v>3.24</v>
          </cell>
          <cell r="N16">
            <v>9.19</v>
          </cell>
          <cell r="O16">
            <v>12.03</v>
          </cell>
          <cell r="P16">
            <v>41.9</v>
          </cell>
          <cell r="Q16">
            <v>15.85</v>
          </cell>
          <cell r="R16">
            <v>3.91</v>
          </cell>
          <cell r="S16">
            <v>36.229999999999997</v>
          </cell>
          <cell r="U16">
            <v>300</v>
          </cell>
          <cell r="V16">
            <v>386</v>
          </cell>
        </row>
        <row r="17">
          <cell r="A17" t="str">
            <v>AEC</v>
          </cell>
          <cell r="B17">
            <v>15</v>
          </cell>
          <cell r="C17" t="str">
            <v> i | 1 | 3 </v>
          </cell>
          <cell r="D17" t="str">
            <v>C</v>
          </cell>
          <cell r="E17">
            <v>0.19</v>
          </cell>
          <cell r="F17">
            <v>-5</v>
          </cell>
          <cell r="G17">
            <v>4002400</v>
          </cell>
          <cell r="H17">
            <v>770</v>
          </cell>
          <cell r="I17">
            <v>814</v>
          </cell>
          <cell r="K17">
            <v>1.19</v>
          </cell>
          <cell r="L17">
            <v>7.0000000000000007E-2</v>
          </cell>
          <cell r="N17">
            <v>0</v>
          </cell>
          <cell r="O17">
            <v>-22.91</v>
          </cell>
          <cell r="P17">
            <v>-30.63</v>
          </cell>
          <cell r="Q17">
            <v>-348.33</v>
          </cell>
          <cell r="S17">
            <v>59.68</v>
          </cell>
        </row>
        <row r="18">
          <cell r="A18" t="str">
            <v>AEONTS</v>
          </cell>
          <cell r="B18">
            <v>16</v>
          </cell>
          <cell r="C18" t="str">
            <v> i | 1 | 2 | 3 </v>
          </cell>
          <cell r="E18">
            <v>180.5</v>
          </cell>
          <cell r="F18">
            <v>-8.84</v>
          </cell>
          <cell r="G18">
            <v>3502300</v>
          </cell>
          <cell r="H18">
            <v>658195</v>
          </cell>
          <cell r="I18">
            <v>45125</v>
          </cell>
          <cell r="J18">
            <v>12.74</v>
          </cell>
          <cell r="K18">
            <v>2.99</v>
          </cell>
          <cell r="L18">
            <v>4.76</v>
          </cell>
          <cell r="M18">
            <v>1.85</v>
          </cell>
          <cell r="N18">
            <v>14.17</v>
          </cell>
          <cell r="O18">
            <v>4.99</v>
          </cell>
          <cell r="P18">
            <v>20.56</v>
          </cell>
          <cell r="Q18">
            <v>14.3</v>
          </cell>
          <cell r="R18">
            <v>2.5299999999999998</v>
          </cell>
          <cell r="S18">
            <v>30.87</v>
          </cell>
          <cell r="U18">
            <v>254</v>
          </cell>
          <cell r="V18">
            <v>484</v>
          </cell>
        </row>
        <row r="19">
          <cell r="A19" t="str">
            <v>AF</v>
          </cell>
          <cell r="B19">
            <v>17</v>
          </cell>
          <cell r="C19" t="str">
            <v> i | 1 | 2 | 3 </v>
          </cell>
          <cell r="E19">
            <v>0.71</v>
          </cell>
          <cell r="F19">
            <v>-1.39</v>
          </cell>
          <cell r="G19">
            <v>457600</v>
          </cell>
          <cell r="H19">
            <v>325</v>
          </cell>
          <cell r="I19">
            <v>1136</v>
          </cell>
          <cell r="J19">
            <v>27.09</v>
          </cell>
          <cell r="K19">
            <v>2.09</v>
          </cell>
          <cell r="L19">
            <v>2.66</v>
          </cell>
          <cell r="M19">
            <v>0.02</v>
          </cell>
          <cell r="N19">
            <v>0.03</v>
          </cell>
          <cell r="O19">
            <v>2.29</v>
          </cell>
          <cell r="P19">
            <v>7.66</v>
          </cell>
          <cell r="Q19">
            <v>17.8</v>
          </cell>
          <cell r="R19">
            <v>3.47</v>
          </cell>
          <cell r="S19">
            <v>20.6</v>
          </cell>
          <cell r="U19">
            <v>634</v>
          </cell>
          <cell r="V19">
            <v>777</v>
          </cell>
        </row>
        <row r="20">
          <cell r="A20" t="str">
            <v>AFC</v>
          </cell>
          <cell r="B20">
            <v>18</v>
          </cell>
          <cell r="C20" t="str">
            <v> i | 1 | 3 </v>
          </cell>
          <cell r="E20">
            <v>5.85</v>
          </cell>
          <cell r="F20">
            <v>-1.68</v>
          </cell>
          <cell r="G20">
            <v>200</v>
          </cell>
          <cell r="H20">
            <v>1</v>
          </cell>
          <cell r="I20">
            <v>267</v>
          </cell>
          <cell r="K20">
            <v>0.23</v>
          </cell>
          <cell r="L20">
            <v>0.19</v>
          </cell>
          <cell r="N20">
            <v>0</v>
          </cell>
          <cell r="O20">
            <v>-2.25</v>
          </cell>
          <cell r="P20">
            <v>-2.82</v>
          </cell>
          <cell r="Q20">
            <v>-1.0900000000000001</v>
          </cell>
          <cell r="S20">
            <v>43.31</v>
          </cell>
        </row>
        <row r="21">
          <cell r="A21" t="str">
            <v>AGE</v>
          </cell>
          <cell r="B21">
            <v>19</v>
          </cell>
          <cell r="C21" t="str">
            <v> i | 1 | 2 | 3 </v>
          </cell>
          <cell r="E21">
            <v>1.75</v>
          </cell>
          <cell r="F21">
            <v>-8.85</v>
          </cell>
          <cell r="G21">
            <v>8643500</v>
          </cell>
          <cell r="H21">
            <v>15629</v>
          </cell>
          <cell r="I21">
            <v>1692</v>
          </cell>
          <cell r="J21">
            <v>9.4700000000000006</v>
          </cell>
          <cell r="K21">
            <v>0.95</v>
          </cell>
          <cell r="L21">
            <v>2.08</v>
          </cell>
          <cell r="M21">
            <v>0.09</v>
          </cell>
          <cell r="N21">
            <v>0.18</v>
          </cell>
          <cell r="O21">
            <v>4.55</v>
          </cell>
          <cell r="P21">
            <v>10.039999999999999</v>
          </cell>
          <cell r="Q21">
            <v>2.6</v>
          </cell>
          <cell r="R21">
            <v>9.3800000000000008</v>
          </cell>
          <cell r="S21">
            <v>44.27</v>
          </cell>
          <cell r="U21">
            <v>302</v>
          </cell>
          <cell r="V21">
            <v>402</v>
          </cell>
        </row>
        <row r="22">
          <cell r="A22" t="str">
            <v>AH</v>
          </cell>
          <cell r="B22">
            <v>20</v>
          </cell>
          <cell r="C22" t="str">
            <v> i | 1 | 2 | 3 </v>
          </cell>
          <cell r="E22">
            <v>16.600000000000001</v>
          </cell>
          <cell r="F22">
            <v>-10.75</v>
          </cell>
          <cell r="G22">
            <v>2878400</v>
          </cell>
          <cell r="H22">
            <v>50372</v>
          </cell>
          <cell r="I22">
            <v>5355</v>
          </cell>
          <cell r="K22">
            <v>0.73</v>
          </cell>
          <cell r="L22">
            <v>2.02</v>
          </cell>
          <cell r="N22">
            <v>0</v>
          </cell>
          <cell r="O22">
            <v>-1</v>
          </cell>
          <cell r="P22">
            <v>-9.5399999999999991</v>
          </cell>
          <cell r="Q22">
            <v>0.01</v>
          </cell>
          <cell r="R22">
            <v>1.9</v>
          </cell>
          <cell r="S22">
            <v>49.55</v>
          </cell>
        </row>
        <row r="23">
          <cell r="A23" t="str">
            <v>AHC</v>
          </cell>
          <cell r="B23">
            <v>21</v>
          </cell>
          <cell r="C23" t="str">
            <v> i | 1 | 2 | 3 </v>
          </cell>
          <cell r="E23">
            <v>13.5</v>
          </cell>
          <cell r="F23">
            <v>-3.57</v>
          </cell>
          <cell r="G23">
            <v>47000</v>
          </cell>
          <cell r="H23">
            <v>641</v>
          </cell>
          <cell r="I23">
            <v>2024</v>
          </cell>
          <cell r="J23">
            <v>27.47</v>
          </cell>
          <cell r="K23">
            <v>1.28</v>
          </cell>
          <cell r="L23">
            <v>0.16</v>
          </cell>
          <cell r="M23">
            <v>0.45</v>
          </cell>
          <cell r="N23">
            <v>0.49</v>
          </cell>
          <cell r="O23">
            <v>4.9000000000000004</v>
          </cell>
          <cell r="P23">
            <v>4.63</v>
          </cell>
          <cell r="Q23">
            <v>5.93</v>
          </cell>
          <cell r="R23">
            <v>3.21</v>
          </cell>
          <cell r="S23">
            <v>58.86</v>
          </cell>
          <cell r="U23">
            <v>727</v>
          </cell>
          <cell r="V23">
            <v>670</v>
          </cell>
        </row>
        <row r="24">
          <cell r="A24" t="str">
            <v>AI</v>
          </cell>
          <cell r="B24">
            <v>22</v>
          </cell>
          <cell r="C24" t="str">
            <v> i | 1 | 2 | 3 </v>
          </cell>
          <cell r="E24">
            <v>1.99</v>
          </cell>
          <cell r="F24">
            <v>-5.24</v>
          </cell>
          <cell r="G24">
            <v>18168700</v>
          </cell>
          <cell r="H24">
            <v>36613</v>
          </cell>
          <cell r="I24">
            <v>5572</v>
          </cell>
          <cell r="J24">
            <v>8.73</v>
          </cell>
          <cell r="K24">
            <v>2.16</v>
          </cell>
          <cell r="L24">
            <v>0.19</v>
          </cell>
          <cell r="N24">
            <v>0.23</v>
          </cell>
          <cell r="O24">
            <v>21.51</v>
          </cell>
          <cell r="P24">
            <v>26.29</v>
          </cell>
          <cell r="Q24">
            <v>10.24</v>
          </cell>
          <cell r="R24">
            <v>5.71</v>
          </cell>
          <cell r="S24">
            <v>49.9</v>
          </cell>
          <cell r="U24">
            <v>97</v>
          </cell>
          <cell r="V24">
            <v>79</v>
          </cell>
        </row>
        <row r="25">
          <cell r="A25" t="str">
            <v>AIE</v>
          </cell>
          <cell r="B25">
            <v>23</v>
          </cell>
          <cell r="C25" t="str">
            <v> i | 1 | 2 | 3 </v>
          </cell>
          <cell r="E25">
            <v>0.75</v>
          </cell>
          <cell r="F25">
            <v>-6.25</v>
          </cell>
          <cell r="G25">
            <v>35938600</v>
          </cell>
          <cell r="H25">
            <v>27572</v>
          </cell>
          <cell r="I25">
            <v>3924</v>
          </cell>
          <cell r="J25">
            <v>17.87</v>
          </cell>
          <cell r="K25">
            <v>2.0299999999999998</v>
          </cell>
          <cell r="L25">
            <v>0.19</v>
          </cell>
          <cell r="N25">
            <v>0.04</v>
          </cell>
          <cell r="O25">
            <v>10.55</v>
          </cell>
          <cell r="P25">
            <v>12.14</v>
          </cell>
          <cell r="Q25">
            <v>6.01</v>
          </cell>
          <cell r="S25">
            <v>26.27</v>
          </cell>
          <cell r="U25">
            <v>446</v>
          </cell>
          <cell r="V25">
            <v>394</v>
          </cell>
        </row>
        <row r="26">
          <cell r="A26" t="str">
            <v>AIRA</v>
          </cell>
          <cell r="B26">
            <v>24</v>
          </cell>
          <cell r="C26" t="str">
            <v> i | 1 | 2 | 3 </v>
          </cell>
          <cell r="E26">
            <v>1.03</v>
          </cell>
          <cell r="F26">
            <v>-3.74</v>
          </cell>
          <cell r="G26">
            <v>2134400</v>
          </cell>
          <cell r="H26">
            <v>2196</v>
          </cell>
          <cell r="I26">
            <v>6504</v>
          </cell>
          <cell r="K26">
            <v>1.84</v>
          </cell>
          <cell r="L26">
            <v>1.27</v>
          </cell>
          <cell r="N26">
            <v>0</v>
          </cell>
          <cell r="O26">
            <v>-1.19</v>
          </cell>
          <cell r="P26">
            <v>-2.36</v>
          </cell>
          <cell r="Q26">
            <v>-5.58</v>
          </cell>
          <cell r="S26">
            <v>25.74</v>
          </cell>
        </row>
        <row r="27">
          <cell r="A27" t="str">
            <v>AIT</v>
          </cell>
          <cell r="B27">
            <v>25</v>
          </cell>
          <cell r="C27" t="str">
            <v> i | 1 | 2 | 3 </v>
          </cell>
          <cell r="E27">
            <v>17.7</v>
          </cell>
          <cell r="F27">
            <v>-3.28</v>
          </cell>
          <cell r="G27">
            <v>447800</v>
          </cell>
          <cell r="H27">
            <v>7971</v>
          </cell>
          <cell r="I27">
            <v>3652</v>
          </cell>
          <cell r="J27">
            <v>9.6</v>
          </cell>
          <cell r="K27">
            <v>1.31</v>
          </cell>
          <cell r="L27">
            <v>1.71</v>
          </cell>
          <cell r="M27">
            <v>0.25</v>
          </cell>
          <cell r="N27">
            <v>1.84</v>
          </cell>
          <cell r="O27">
            <v>7.76</v>
          </cell>
          <cell r="P27">
            <v>13.73</v>
          </cell>
          <cell r="Q27">
            <v>5.31</v>
          </cell>
          <cell r="R27">
            <v>10.38</v>
          </cell>
          <cell r="S27">
            <v>71.510000000000005</v>
          </cell>
          <cell r="U27">
            <v>232</v>
          </cell>
          <cell r="V27">
            <v>272</v>
          </cell>
        </row>
        <row r="28">
          <cell r="A28" t="str">
            <v>AJ</v>
          </cell>
          <cell r="B28">
            <v>26</v>
          </cell>
          <cell r="C28" t="str">
            <v> i | 1 | 2 | 3 </v>
          </cell>
          <cell r="E28">
            <v>18.399999999999999</v>
          </cell>
          <cell r="F28">
            <v>-5.15</v>
          </cell>
          <cell r="G28">
            <v>8739100</v>
          </cell>
          <cell r="H28">
            <v>166474</v>
          </cell>
          <cell r="I28">
            <v>7350</v>
          </cell>
          <cell r="J28">
            <v>12.62</v>
          </cell>
          <cell r="K28">
            <v>1.93</v>
          </cell>
          <cell r="L28">
            <v>1.41</v>
          </cell>
          <cell r="M28">
            <v>0.3</v>
          </cell>
          <cell r="N28">
            <v>1.46</v>
          </cell>
          <cell r="O28">
            <v>7.57</v>
          </cell>
          <cell r="P28">
            <v>16.16</v>
          </cell>
          <cell r="Q28">
            <v>6.76</v>
          </cell>
          <cell r="R28">
            <v>1.55</v>
          </cell>
          <cell r="S28">
            <v>38.22</v>
          </cell>
          <cell r="U28">
            <v>294</v>
          </cell>
          <cell r="V28">
            <v>374</v>
          </cell>
        </row>
        <row r="29">
          <cell r="A29" t="str">
            <v>AJA</v>
          </cell>
          <cell r="B29">
            <v>27</v>
          </cell>
          <cell r="C29" t="str">
            <v> i | 1 | 2 | 3 </v>
          </cell>
          <cell r="E29">
            <v>0.11</v>
          </cell>
          <cell r="F29">
            <v>-15.38</v>
          </cell>
          <cell r="G29">
            <v>10516400</v>
          </cell>
          <cell r="H29">
            <v>1258</v>
          </cell>
          <cell r="I29">
            <v>466</v>
          </cell>
          <cell r="K29">
            <v>0.65</v>
          </cell>
          <cell r="L29">
            <v>0.35</v>
          </cell>
          <cell r="N29">
            <v>0</v>
          </cell>
          <cell r="O29">
            <v>-18.61</v>
          </cell>
          <cell r="P29">
            <v>-22.15</v>
          </cell>
          <cell r="Q29">
            <v>-37.71</v>
          </cell>
          <cell r="S29">
            <v>67.05</v>
          </cell>
        </row>
        <row r="30">
          <cell r="A30" t="str">
            <v>AKP</v>
          </cell>
          <cell r="B30">
            <v>28</v>
          </cell>
          <cell r="C30" t="str">
            <v> i | 1 | 3 </v>
          </cell>
          <cell r="E30">
            <v>0.98</v>
          </cell>
          <cell r="F30">
            <v>-5.77</v>
          </cell>
          <cell r="G30">
            <v>321900</v>
          </cell>
          <cell r="H30">
            <v>313</v>
          </cell>
          <cell r="I30">
            <v>396</v>
          </cell>
          <cell r="J30">
            <v>20.86</v>
          </cell>
          <cell r="K30">
            <v>0.75</v>
          </cell>
          <cell r="L30">
            <v>0.24</v>
          </cell>
          <cell r="M30">
            <v>0.03</v>
          </cell>
          <cell r="N30">
            <v>0.05</v>
          </cell>
          <cell r="O30">
            <v>4.13</v>
          </cell>
          <cell r="P30">
            <v>3.61</v>
          </cell>
          <cell r="Q30">
            <v>3.95</v>
          </cell>
          <cell r="R30">
            <v>3.08</v>
          </cell>
          <cell r="S30">
            <v>48.51</v>
          </cell>
          <cell r="U30">
            <v>708</v>
          </cell>
          <cell r="V30">
            <v>656</v>
          </cell>
        </row>
        <row r="31">
          <cell r="A31" t="str">
            <v>AKR</v>
          </cell>
          <cell r="B31">
            <v>29</v>
          </cell>
          <cell r="C31" t="str">
            <v> i | 1 | 2 | 3 </v>
          </cell>
          <cell r="E31">
            <v>0.52</v>
          </cell>
          <cell r="F31">
            <v>-8.77</v>
          </cell>
          <cell r="G31">
            <v>5253000</v>
          </cell>
          <cell r="H31">
            <v>2814</v>
          </cell>
          <cell r="I31">
            <v>699</v>
          </cell>
          <cell r="J31">
            <v>10.25</v>
          </cell>
          <cell r="K31">
            <v>0.69</v>
          </cell>
          <cell r="L31">
            <v>0.67</v>
          </cell>
          <cell r="N31">
            <v>0.05</v>
          </cell>
          <cell r="O31">
            <v>5.89</v>
          </cell>
          <cell r="P31">
            <v>7.03</v>
          </cell>
          <cell r="Q31">
            <v>2.75</v>
          </cell>
          <cell r="S31">
            <v>59.11</v>
          </cell>
          <cell r="U31">
            <v>404</v>
          </cell>
          <cell r="V31">
            <v>373</v>
          </cell>
        </row>
        <row r="32">
          <cell r="A32" t="str">
            <v>ALL</v>
          </cell>
          <cell r="B32">
            <v>30</v>
          </cell>
          <cell r="C32" t="str">
            <v> i | 1 | 3 </v>
          </cell>
          <cell r="E32">
            <v>3.26</v>
          </cell>
          <cell r="F32">
            <v>-8.94</v>
          </cell>
          <cell r="G32">
            <v>23264700</v>
          </cell>
          <cell r="H32">
            <v>78818</v>
          </cell>
          <cell r="I32">
            <v>1826</v>
          </cell>
          <cell r="J32">
            <v>4.83</v>
          </cell>
          <cell r="K32">
            <v>0.83</v>
          </cell>
          <cell r="L32">
            <v>2.71</v>
          </cell>
          <cell r="N32">
            <v>0.68</v>
          </cell>
          <cell r="O32">
            <v>8.4700000000000006</v>
          </cell>
          <cell r="P32">
            <v>18.78</v>
          </cell>
          <cell r="Q32">
            <v>13.77</v>
          </cell>
          <cell r="S32">
            <v>29.81</v>
          </cell>
          <cell r="U32">
            <v>99</v>
          </cell>
          <cell r="V32">
            <v>183</v>
          </cell>
        </row>
        <row r="33">
          <cell r="A33" t="str">
            <v>ALLA</v>
          </cell>
          <cell r="B33">
            <v>31</v>
          </cell>
          <cell r="C33" t="str">
            <v> i | 1 | 2 | 3 </v>
          </cell>
          <cell r="E33">
            <v>1.19</v>
          </cell>
          <cell r="F33">
            <v>-7.03</v>
          </cell>
          <cell r="G33">
            <v>3503600</v>
          </cell>
          <cell r="H33">
            <v>4249</v>
          </cell>
          <cell r="I33">
            <v>714</v>
          </cell>
          <cell r="J33">
            <v>8.33</v>
          </cell>
          <cell r="K33">
            <v>0.86</v>
          </cell>
          <cell r="L33">
            <v>0.2</v>
          </cell>
          <cell r="M33">
            <v>0.1</v>
          </cell>
          <cell r="N33">
            <v>0.14000000000000001</v>
          </cell>
          <cell r="O33">
            <v>9.9700000000000006</v>
          </cell>
          <cell r="P33">
            <v>10.42</v>
          </cell>
          <cell r="Q33">
            <v>8.91</v>
          </cell>
          <cell r="R33">
            <v>7.81</v>
          </cell>
          <cell r="S33">
            <v>31.78</v>
          </cell>
          <cell r="U33">
            <v>269</v>
          </cell>
          <cell r="V33">
            <v>190</v>
          </cell>
        </row>
        <row r="34">
          <cell r="A34" t="str">
            <v>ALT</v>
          </cell>
          <cell r="B34">
            <v>32</v>
          </cell>
          <cell r="C34" t="str">
            <v> i | 1 | 3 </v>
          </cell>
          <cell r="E34">
            <v>3.26</v>
          </cell>
          <cell r="F34">
            <v>-7.91</v>
          </cell>
          <cell r="G34">
            <v>5931700</v>
          </cell>
          <cell r="H34">
            <v>19889</v>
          </cell>
          <cell r="I34">
            <v>3322</v>
          </cell>
          <cell r="J34">
            <v>11.37</v>
          </cell>
          <cell r="K34">
            <v>2.0499999999999998</v>
          </cell>
          <cell r="L34">
            <v>1.07</v>
          </cell>
          <cell r="M34">
            <v>0.1</v>
          </cell>
          <cell r="N34">
            <v>0.28999999999999998</v>
          </cell>
          <cell r="O34">
            <v>11.4</v>
          </cell>
          <cell r="P34">
            <v>19.27</v>
          </cell>
          <cell r="Q34">
            <v>18.850000000000001</v>
          </cell>
          <cell r="S34">
            <v>24.61</v>
          </cell>
          <cell r="U34">
            <v>226</v>
          </cell>
          <cell r="V34">
            <v>252</v>
          </cell>
        </row>
        <row r="35">
          <cell r="A35" t="str">
            <v>ALUCON</v>
          </cell>
          <cell r="B35">
            <v>33</v>
          </cell>
          <cell r="C35" t="str">
            <v> i | 1 | 3 </v>
          </cell>
          <cell r="E35">
            <v>162</v>
          </cell>
          <cell r="F35">
            <v>-5.54</v>
          </cell>
          <cell r="G35">
            <v>2000</v>
          </cell>
          <cell r="H35">
            <v>336</v>
          </cell>
          <cell r="I35">
            <v>6998</v>
          </cell>
          <cell r="J35">
            <v>10.52</v>
          </cell>
          <cell r="K35">
            <v>1.2</v>
          </cell>
          <cell r="L35">
            <v>0.15</v>
          </cell>
          <cell r="N35">
            <v>15.39</v>
          </cell>
          <cell r="O35">
            <v>12.55</v>
          </cell>
          <cell r="P35">
            <v>11.75</v>
          </cell>
          <cell r="Q35">
            <v>13.53</v>
          </cell>
          <cell r="R35">
            <v>4.37</v>
          </cell>
          <cell r="S35">
            <v>21.37</v>
          </cell>
          <cell r="U35">
            <v>303</v>
          </cell>
          <cell r="V35">
            <v>198</v>
          </cell>
        </row>
        <row r="36">
          <cell r="A36" t="str">
            <v>AMA</v>
          </cell>
          <cell r="B36">
            <v>34</v>
          </cell>
          <cell r="C36" t="str">
            <v> i | 1 | 2 | 3 </v>
          </cell>
          <cell r="E36">
            <v>5.2</v>
          </cell>
          <cell r="F36">
            <v>-14.05</v>
          </cell>
          <cell r="G36">
            <v>6644800</v>
          </cell>
          <cell r="H36">
            <v>36581</v>
          </cell>
          <cell r="I36">
            <v>2693</v>
          </cell>
          <cell r="J36">
            <v>14.59</v>
          </cell>
          <cell r="K36">
            <v>1.24</v>
          </cell>
          <cell r="L36">
            <v>0.68</v>
          </cell>
          <cell r="N36">
            <v>0.36</v>
          </cell>
          <cell r="O36">
            <v>7.32</v>
          </cell>
          <cell r="P36">
            <v>8.76</v>
          </cell>
          <cell r="Q36">
            <v>9.52</v>
          </cell>
          <cell r="R36">
            <v>3.31</v>
          </cell>
          <cell r="U36">
            <v>463</v>
          </cell>
          <cell r="V36">
            <v>429</v>
          </cell>
        </row>
        <row r="37">
          <cell r="A37" t="str">
            <v>AMANAH</v>
          </cell>
          <cell r="B37">
            <v>35</v>
          </cell>
          <cell r="C37" t="str">
            <v> i | 1 | 2 | 3 </v>
          </cell>
          <cell r="E37">
            <v>3.48</v>
          </cell>
          <cell r="F37">
            <v>-6.45</v>
          </cell>
          <cell r="G37">
            <v>77955700</v>
          </cell>
          <cell r="H37">
            <v>281629</v>
          </cell>
          <cell r="I37">
            <v>3590</v>
          </cell>
          <cell r="J37">
            <v>12.66</v>
          </cell>
          <cell r="K37">
            <v>2.4300000000000002</v>
          </cell>
          <cell r="L37">
            <v>1.46</v>
          </cell>
          <cell r="M37">
            <v>0.11</v>
          </cell>
          <cell r="N37">
            <v>0.27</v>
          </cell>
          <cell r="O37">
            <v>8.91</v>
          </cell>
          <cell r="P37">
            <v>20.47</v>
          </cell>
          <cell r="Q37">
            <v>36.590000000000003</v>
          </cell>
          <cell r="R37">
            <v>2.98</v>
          </cell>
          <cell r="S37">
            <v>50.62</v>
          </cell>
          <cell r="U37">
            <v>254</v>
          </cell>
          <cell r="V37">
            <v>336</v>
          </cell>
        </row>
        <row r="38">
          <cell r="A38" t="str">
            <v>AMARIN</v>
          </cell>
          <cell r="B38">
            <v>36</v>
          </cell>
          <cell r="C38" t="str">
            <v> i | 1 | 2 | 3 </v>
          </cell>
          <cell r="E38">
            <v>4.0599999999999996</v>
          </cell>
          <cell r="F38">
            <v>-4.6900000000000004</v>
          </cell>
          <cell r="G38">
            <v>192000</v>
          </cell>
          <cell r="H38">
            <v>775</v>
          </cell>
          <cell r="I38">
            <v>4053</v>
          </cell>
          <cell r="J38">
            <v>27.45</v>
          </cell>
          <cell r="K38">
            <v>1</v>
          </cell>
          <cell r="L38">
            <v>0.33</v>
          </cell>
          <cell r="N38">
            <v>0.15</v>
          </cell>
          <cell r="O38">
            <v>3.15</v>
          </cell>
          <cell r="P38">
            <v>3.64</v>
          </cell>
          <cell r="Q38">
            <v>0.92</v>
          </cell>
          <cell r="R38">
            <v>2.82</v>
          </cell>
          <cell r="U38">
            <v>753</v>
          </cell>
          <cell r="V38">
            <v>744</v>
          </cell>
        </row>
        <row r="39">
          <cell r="A39" t="str">
            <v>AMATA</v>
          </cell>
          <cell r="B39">
            <v>37</v>
          </cell>
          <cell r="C39" t="str">
            <v> i | 1 | 2 | 3 </v>
          </cell>
          <cell r="E39">
            <v>16.3</v>
          </cell>
          <cell r="F39">
            <v>-9.94</v>
          </cell>
          <cell r="G39">
            <v>38582100</v>
          </cell>
          <cell r="H39">
            <v>649556</v>
          </cell>
          <cell r="I39">
            <v>18745</v>
          </cell>
          <cell r="J39">
            <v>19.59</v>
          </cell>
          <cell r="K39">
            <v>1.21</v>
          </cell>
          <cell r="L39">
            <v>1.46</v>
          </cell>
          <cell r="M39">
            <v>0.1</v>
          </cell>
          <cell r="N39">
            <v>0.83</v>
          </cell>
          <cell r="O39">
            <v>5.43</v>
          </cell>
          <cell r="P39">
            <v>6.76</v>
          </cell>
          <cell r="Q39">
            <v>19.68</v>
          </cell>
          <cell r="R39">
            <v>2.31</v>
          </cell>
          <cell r="S39">
            <v>73.75</v>
          </cell>
          <cell r="U39">
            <v>603</v>
          </cell>
          <cell r="V39">
            <v>583</v>
          </cell>
        </row>
        <row r="40">
          <cell r="A40" t="str">
            <v>AMATAV</v>
          </cell>
          <cell r="B40">
            <v>38</v>
          </cell>
          <cell r="C40" t="str">
            <v> i | 1 | 2 | 3 </v>
          </cell>
          <cell r="E40">
            <v>5.45</v>
          </cell>
          <cell r="F40">
            <v>-7.63</v>
          </cell>
          <cell r="G40">
            <v>776800</v>
          </cell>
          <cell r="H40">
            <v>4366</v>
          </cell>
          <cell r="I40">
            <v>5096</v>
          </cell>
          <cell r="J40">
            <v>67.02</v>
          </cell>
          <cell r="K40">
            <v>1.85</v>
          </cell>
          <cell r="L40">
            <v>1.82</v>
          </cell>
          <cell r="M40">
            <v>0.05</v>
          </cell>
          <cell r="N40">
            <v>0.08</v>
          </cell>
          <cell r="O40">
            <v>3.52</v>
          </cell>
          <cell r="P40">
            <v>2.78</v>
          </cell>
          <cell r="Q40">
            <v>14.16</v>
          </cell>
          <cell r="R40">
            <v>0.85</v>
          </cell>
          <cell r="S40">
            <v>25.95</v>
          </cell>
          <cell r="U40">
            <v>873</v>
          </cell>
          <cell r="V40">
            <v>822</v>
          </cell>
        </row>
        <row r="41">
          <cell r="A41" t="str">
            <v>AMC</v>
          </cell>
          <cell r="B41">
            <v>39</v>
          </cell>
          <cell r="C41" t="str">
            <v> i | 1 | 3 </v>
          </cell>
          <cell r="E41">
            <v>2.16</v>
          </cell>
          <cell r="F41">
            <v>-4.42</v>
          </cell>
          <cell r="G41">
            <v>729600</v>
          </cell>
          <cell r="H41">
            <v>1593</v>
          </cell>
          <cell r="I41">
            <v>1037</v>
          </cell>
          <cell r="J41">
            <v>13.94</v>
          </cell>
          <cell r="K41">
            <v>0.49</v>
          </cell>
          <cell r="L41">
            <v>0.84</v>
          </cell>
          <cell r="N41">
            <v>0.15</v>
          </cell>
          <cell r="O41">
            <v>3.07</v>
          </cell>
          <cell r="P41">
            <v>3.67</v>
          </cell>
          <cell r="Q41">
            <v>1.84</v>
          </cell>
          <cell r="U41">
            <v>597</v>
          </cell>
          <cell r="V41">
            <v>593</v>
          </cell>
        </row>
        <row r="42">
          <cell r="A42" t="str">
            <v>ANAN</v>
          </cell>
          <cell r="B42">
            <v>40</v>
          </cell>
          <cell r="C42" t="str">
            <v> i | 1 | 2 | 3 </v>
          </cell>
          <cell r="E42">
            <v>2</v>
          </cell>
          <cell r="F42">
            <v>-9.09</v>
          </cell>
          <cell r="G42">
            <v>38018500</v>
          </cell>
          <cell r="H42">
            <v>77967</v>
          </cell>
          <cell r="I42">
            <v>6666</v>
          </cell>
          <cell r="K42">
            <v>0.42</v>
          </cell>
          <cell r="L42">
            <v>1.81</v>
          </cell>
          <cell r="M42">
            <v>0.03</v>
          </cell>
          <cell r="N42">
            <v>0</v>
          </cell>
          <cell r="O42">
            <v>1.82</v>
          </cell>
          <cell r="P42">
            <v>-0.08</v>
          </cell>
          <cell r="Q42">
            <v>-2.5299999999999998</v>
          </cell>
          <cell r="R42">
            <v>5.34</v>
          </cell>
          <cell r="S42">
            <v>47.51</v>
          </cell>
        </row>
        <row r="43">
          <cell r="A43" t="str">
            <v>AOT</v>
          </cell>
          <cell r="B43">
            <v>41</v>
          </cell>
          <cell r="C43" t="str">
            <v> i | 1 | 2 | 3 </v>
          </cell>
          <cell r="E43">
            <v>62.25</v>
          </cell>
          <cell r="F43">
            <v>-4.2300000000000004</v>
          </cell>
          <cell r="G43">
            <v>57178400</v>
          </cell>
          <cell r="H43">
            <v>3582092</v>
          </cell>
          <cell r="I43">
            <v>889285</v>
          </cell>
          <cell r="J43">
            <v>205.82</v>
          </cell>
          <cell r="K43">
            <v>6.25</v>
          </cell>
          <cell r="L43">
            <v>0.21</v>
          </cell>
          <cell r="M43">
            <v>0.19</v>
          </cell>
          <cell r="N43">
            <v>0.3</v>
          </cell>
          <cell r="O43">
            <v>3.22</v>
          </cell>
          <cell r="P43">
            <v>2.92</v>
          </cell>
          <cell r="Q43">
            <v>12.98</v>
          </cell>
          <cell r="R43">
            <v>0.28999999999999998</v>
          </cell>
          <cell r="U43">
            <v>899</v>
          </cell>
          <cell r="V43">
            <v>866</v>
          </cell>
        </row>
        <row r="44">
          <cell r="A44" t="str">
            <v>AP</v>
          </cell>
          <cell r="B44">
            <v>42</v>
          </cell>
          <cell r="C44" t="str">
            <v> i | 1 | 2 | 3 </v>
          </cell>
          <cell r="E44">
            <v>7.3</v>
          </cell>
          <cell r="F44">
            <v>-7.05</v>
          </cell>
          <cell r="G44">
            <v>21935400</v>
          </cell>
          <cell r="H44">
            <v>163318</v>
          </cell>
          <cell r="I44">
            <v>22965</v>
          </cell>
          <cell r="J44">
            <v>5.51</v>
          </cell>
          <cell r="K44">
            <v>0.81</v>
          </cell>
          <cell r="L44">
            <v>1.0900000000000001</v>
          </cell>
          <cell r="M44">
            <v>0.4</v>
          </cell>
          <cell r="N44">
            <v>1.32</v>
          </cell>
          <cell r="O44">
            <v>8.8000000000000007</v>
          </cell>
          <cell r="P44">
            <v>15.5</v>
          </cell>
          <cell r="Q44">
            <v>13.72</v>
          </cell>
          <cell r="R44">
            <v>5.13</v>
          </cell>
          <cell r="U44">
            <v>141</v>
          </cell>
          <cell r="V44">
            <v>177</v>
          </cell>
        </row>
        <row r="45">
          <cell r="A45" t="str">
            <v>APCO</v>
          </cell>
          <cell r="B45">
            <v>43</v>
          </cell>
          <cell r="C45" t="str">
            <v> i | 1 | 2 | 3 </v>
          </cell>
          <cell r="E45">
            <v>3.7</v>
          </cell>
          <cell r="F45">
            <v>-2.12</v>
          </cell>
          <cell r="G45">
            <v>99700</v>
          </cell>
          <cell r="H45">
            <v>368</v>
          </cell>
          <cell r="I45">
            <v>2220</v>
          </cell>
          <cell r="J45">
            <v>32.229999999999997</v>
          </cell>
          <cell r="K45">
            <v>3.89</v>
          </cell>
          <cell r="L45">
            <v>0.09</v>
          </cell>
          <cell r="M45">
            <v>0.1</v>
          </cell>
          <cell r="N45">
            <v>0.11</v>
          </cell>
          <cell r="O45">
            <v>13.99</v>
          </cell>
          <cell r="P45">
            <v>12.15</v>
          </cell>
          <cell r="Q45">
            <v>27.55</v>
          </cell>
          <cell r="R45">
            <v>2.5099999999999998</v>
          </cell>
          <cell r="U45">
            <v>559</v>
          </cell>
          <cell r="V45">
            <v>450</v>
          </cell>
        </row>
        <row r="46">
          <cell r="A46" t="str">
            <v>APCS</v>
          </cell>
          <cell r="B46">
            <v>44</v>
          </cell>
          <cell r="C46" t="str">
            <v> i | 1 | 2 | 3 </v>
          </cell>
          <cell r="E46">
            <v>5.15</v>
          </cell>
          <cell r="F46">
            <v>-0.96</v>
          </cell>
          <cell r="G46">
            <v>56100</v>
          </cell>
          <cell r="H46">
            <v>282</v>
          </cell>
          <cell r="I46">
            <v>3399</v>
          </cell>
          <cell r="J46">
            <v>326.83999999999997</v>
          </cell>
          <cell r="K46">
            <v>1.95</v>
          </cell>
          <cell r="L46">
            <v>0.95</v>
          </cell>
          <cell r="M46">
            <v>0.06</v>
          </cell>
          <cell r="N46">
            <v>0.02</v>
          </cell>
          <cell r="O46">
            <v>1.05</v>
          </cell>
          <cell r="P46">
            <v>0.6</v>
          </cell>
          <cell r="Q46">
            <v>-2.4</v>
          </cell>
          <cell r="R46">
            <v>1.1499999999999999</v>
          </cell>
          <cell r="U46">
            <v>951</v>
          </cell>
          <cell r="V46">
            <v>955</v>
          </cell>
        </row>
        <row r="47">
          <cell r="A47" t="str">
            <v>APEX</v>
          </cell>
          <cell r="B47">
            <v>45</v>
          </cell>
          <cell r="C47" t="str">
            <v> i | 1 | 2 | 3 </v>
          </cell>
          <cell r="D47" t="str">
            <v>C</v>
          </cell>
          <cell r="E47">
            <v>0.06</v>
          </cell>
          <cell r="F47">
            <v>-14.29</v>
          </cell>
          <cell r="G47">
            <v>85500</v>
          </cell>
          <cell r="H47">
            <v>6</v>
          </cell>
          <cell r="I47">
            <v>240</v>
          </cell>
          <cell r="L47">
            <v>-120.14</v>
          </cell>
          <cell r="N47">
            <v>0</v>
          </cell>
          <cell r="O47">
            <v>-0.06</v>
          </cell>
          <cell r="P47">
            <v>-236.53</v>
          </cell>
          <cell r="Q47">
            <v>-31.11</v>
          </cell>
        </row>
        <row r="48">
          <cell r="A48" t="str">
            <v>APP</v>
          </cell>
          <cell r="B48">
            <v>46</v>
          </cell>
          <cell r="C48" t="str">
            <v> i | 1 | 3 </v>
          </cell>
          <cell r="E48">
            <v>1.99</v>
          </cell>
          <cell r="F48">
            <v>-5.24</v>
          </cell>
          <cell r="G48">
            <v>2835600</v>
          </cell>
          <cell r="H48">
            <v>5731</v>
          </cell>
          <cell r="I48">
            <v>557</v>
          </cell>
          <cell r="J48">
            <v>10.6</v>
          </cell>
          <cell r="K48">
            <v>1.63</v>
          </cell>
          <cell r="L48">
            <v>0.92</v>
          </cell>
          <cell r="M48">
            <v>0.1</v>
          </cell>
          <cell r="N48">
            <v>0.19</v>
          </cell>
          <cell r="O48">
            <v>11.8</v>
          </cell>
          <cell r="P48">
            <v>22.18</v>
          </cell>
          <cell r="Q48">
            <v>8.9</v>
          </cell>
          <cell r="R48">
            <v>4.76</v>
          </cell>
          <cell r="U48">
            <v>177</v>
          </cell>
          <cell r="V48">
            <v>222</v>
          </cell>
        </row>
        <row r="49">
          <cell r="A49" t="str">
            <v>APURE</v>
          </cell>
          <cell r="B49">
            <v>47</v>
          </cell>
          <cell r="C49" t="str">
            <v> i | 1 | 2 | 3 </v>
          </cell>
          <cell r="E49">
            <v>2.08</v>
          </cell>
          <cell r="F49">
            <v>-13.33</v>
          </cell>
          <cell r="G49">
            <v>27044100</v>
          </cell>
          <cell r="H49">
            <v>58976</v>
          </cell>
          <cell r="I49">
            <v>1993</v>
          </cell>
          <cell r="J49">
            <v>8.36</v>
          </cell>
          <cell r="K49">
            <v>1.1200000000000001</v>
          </cell>
          <cell r="L49">
            <v>0.13</v>
          </cell>
          <cell r="M49">
            <v>0.05</v>
          </cell>
          <cell r="N49">
            <v>0.25</v>
          </cell>
          <cell r="O49">
            <v>15.41</v>
          </cell>
          <cell r="P49">
            <v>13.79</v>
          </cell>
          <cell r="Q49">
            <v>13.51</v>
          </cell>
          <cell r="U49">
            <v>206</v>
          </cell>
          <cell r="V49">
            <v>113</v>
          </cell>
        </row>
        <row r="50">
          <cell r="A50" t="str">
            <v>AQ</v>
          </cell>
          <cell r="B50">
            <v>48</v>
          </cell>
          <cell r="C50" t="str">
            <v> i | 1 | 2 | 3 </v>
          </cell>
          <cell r="D50" t="str">
            <v>C</v>
          </cell>
          <cell r="E50">
            <v>0.02</v>
          </cell>
          <cell r="F50">
            <v>0</v>
          </cell>
          <cell r="G50">
            <v>1114900</v>
          </cell>
          <cell r="H50">
            <v>22</v>
          </cell>
          <cell r="I50">
            <v>1706</v>
          </cell>
          <cell r="K50">
            <v>0.5</v>
          </cell>
          <cell r="L50">
            <v>1.1000000000000001</v>
          </cell>
          <cell r="N50">
            <v>0</v>
          </cell>
          <cell r="O50">
            <v>-4.3899999999999997</v>
          </cell>
          <cell r="P50">
            <v>-9.23</v>
          </cell>
          <cell r="Q50">
            <v>-56.81</v>
          </cell>
        </row>
        <row r="51">
          <cell r="A51" t="str">
            <v>AQUA</v>
          </cell>
          <cell r="B51">
            <v>49</v>
          </cell>
          <cell r="C51" t="str">
            <v> i | 1 | 3 </v>
          </cell>
          <cell r="E51">
            <v>0.4</v>
          </cell>
          <cell r="F51">
            <v>-13.04</v>
          </cell>
          <cell r="G51">
            <v>186417800</v>
          </cell>
          <cell r="H51">
            <v>79150</v>
          </cell>
          <cell r="I51">
            <v>1837</v>
          </cell>
          <cell r="J51">
            <v>2.54</v>
          </cell>
          <cell r="K51">
            <v>0.39</v>
          </cell>
          <cell r="L51">
            <v>0.74</v>
          </cell>
          <cell r="N51">
            <v>0.16</v>
          </cell>
          <cell r="O51">
            <v>11.38</v>
          </cell>
          <cell r="P51">
            <v>16.27</v>
          </cell>
          <cell r="Q51">
            <v>40.75</v>
          </cell>
          <cell r="R51">
            <v>6.52</v>
          </cell>
          <cell r="U51">
            <v>122</v>
          </cell>
          <cell r="V51">
            <v>115</v>
          </cell>
        </row>
        <row r="52">
          <cell r="A52" t="str">
            <v>ARIN</v>
          </cell>
          <cell r="B52">
            <v>50</v>
          </cell>
          <cell r="C52" t="str">
            <v> i | 1 | 3 </v>
          </cell>
          <cell r="E52">
            <v>0.76</v>
          </cell>
          <cell r="F52">
            <v>-2.56</v>
          </cell>
          <cell r="G52">
            <v>267000</v>
          </cell>
          <cell r="H52">
            <v>203</v>
          </cell>
          <cell r="I52">
            <v>456</v>
          </cell>
          <cell r="K52">
            <v>1.01</v>
          </cell>
          <cell r="L52">
            <v>1.23</v>
          </cell>
          <cell r="N52">
            <v>0</v>
          </cell>
          <cell r="O52">
            <v>-1.72</v>
          </cell>
          <cell r="P52">
            <v>-4.96</v>
          </cell>
          <cell r="Q52">
            <v>-52.83</v>
          </cell>
        </row>
        <row r="53">
          <cell r="A53" t="str">
            <v>ARIP</v>
          </cell>
          <cell r="B53">
            <v>51</v>
          </cell>
          <cell r="C53" t="str">
            <v> i | 1 | 2 | 3 </v>
          </cell>
          <cell r="E53">
            <v>0.41</v>
          </cell>
          <cell r="F53">
            <v>-4.6500000000000004</v>
          </cell>
          <cell r="G53">
            <v>339900</v>
          </cell>
          <cell r="H53">
            <v>137</v>
          </cell>
          <cell r="I53">
            <v>191</v>
          </cell>
          <cell r="K53">
            <v>0.95</v>
          </cell>
          <cell r="L53">
            <v>0.19</v>
          </cell>
          <cell r="N53">
            <v>0</v>
          </cell>
          <cell r="O53">
            <v>-0.83</v>
          </cell>
          <cell r="P53">
            <v>-1.37</v>
          </cell>
          <cell r="Q53">
            <v>-3.33</v>
          </cell>
        </row>
        <row r="54">
          <cell r="A54" t="str">
            <v>ARROW</v>
          </cell>
          <cell r="B54">
            <v>52</v>
          </cell>
          <cell r="C54" t="str">
            <v> i | 1 | 2 | 3 </v>
          </cell>
          <cell r="E54">
            <v>7.15</v>
          </cell>
          <cell r="F54">
            <v>-5.3</v>
          </cell>
          <cell r="G54">
            <v>356500</v>
          </cell>
          <cell r="H54">
            <v>2564</v>
          </cell>
          <cell r="I54">
            <v>1823</v>
          </cell>
          <cell r="J54">
            <v>10.37</v>
          </cell>
          <cell r="K54">
            <v>1.51</v>
          </cell>
          <cell r="L54">
            <v>0.46</v>
          </cell>
          <cell r="M54">
            <v>0.15</v>
          </cell>
          <cell r="N54">
            <v>0.69</v>
          </cell>
          <cell r="O54">
            <v>13.1</v>
          </cell>
          <cell r="P54">
            <v>14.86</v>
          </cell>
          <cell r="Q54">
            <v>13.5</v>
          </cell>
          <cell r="R54">
            <v>7.28</v>
          </cell>
          <cell r="U54">
            <v>244</v>
          </cell>
          <cell r="V54">
            <v>183</v>
          </cell>
        </row>
        <row r="55">
          <cell r="A55" t="str">
            <v>AS</v>
          </cell>
          <cell r="B55">
            <v>53</v>
          </cell>
          <cell r="C55" t="str">
            <v> i | 1 | 2 | 3 </v>
          </cell>
          <cell r="E55">
            <v>5.9</v>
          </cell>
          <cell r="F55">
            <v>4.42</v>
          </cell>
          <cell r="G55">
            <v>22145800</v>
          </cell>
          <cell r="H55">
            <v>130599</v>
          </cell>
          <cell r="I55">
            <v>2445</v>
          </cell>
          <cell r="J55">
            <v>9.5299999999999994</v>
          </cell>
          <cell r="K55">
            <v>6.48</v>
          </cell>
          <cell r="L55">
            <v>0.82</v>
          </cell>
          <cell r="N55">
            <v>0.62</v>
          </cell>
          <cell r="O55">
            <v>52.27</v>
          </cell>
          <cell r="P55">
            <v>104.72</v>
          </cell>
          <cell r="Q55">
            <v>23.68</v>
          </cell>
          <cell r="U55">
            <v>82</v>
          </cell>
          <cell r="V55">
            <v>82</v>
          </cell>
        </row>
        <row r="56">
          <cell r="A56" t="str">
            <v>ASAP</v>
          </cell>
          <cell r="B56">
            <v>54</v>
          </cell>
          <cell r="C56" t="str">
            <v> i | 1 | 2 | 3 </v>
          </cell>
          <cell r="E56">
            <v>1.98</v>
          </cell>
          <cell r="F56">
            <v>-3.88</v>
          </cell>
          <cell r="G56">
            <v>1207800</v>
          </cell>
          <cell r="H56">
            <v>2389</v>
          </cell>
          <cell r="I56">
            <v>1437</v>
          </cell>
          <cell r="K56">
            <v>1.07</v>
          </cell>
          <cell r="L56">
            <v>8.32</v>
          </cell>
          <cell r="N56">
            <v>0</v>
          </cell>
          <cell r="O56">
            <v>-0.82</v>
          </cell>
          <cell r="P56">
            <v>-10.98</v>
          </cell>
          <cell r="Q56">
            <v>-2.34</v>
          </cell>
        </row>
        <row r="57">
          <cell r="A57" t="str">
            <v>ASEFA</v>
          </cell>
          <cell r="B57">
            <v>55</v>
          </cell>
          <cell r="C57" t="str">
            <v> i | 1 | 2 | 3 </v>
          </cell>
          <cell r="E57">
            <v>3.42</v>
          </cell>
          <cell r="F57">
            <v>-3.93</v>
          </cell>
          <cell r="G57">
            <v>299400</v>
          </cell>
          <cell r="H57">
            <v>1021</v>
          </cell>
          <cell r="I57">
            <v>1881</v>
          </cell>
          <cell r="J57">
            <v>12.07</v>
          </cell>
          <cell r="K57">
            <v>1.19</v>
          </cell>
          <cell r="L57">
            <v>0.42</v>
          </cell>
          <cell r="N57">
            <v>0.28000000000000003</v>
          </cell>
          <cell r="O57">
            <v>8.85</v>
          </cell>
          <cell r="P57">
            <v>9.89</v>
          </cell>
          <cell r="Q57">
            <v>7.11</v>
          </cell>
          <cell r="R57">
            <v>5.66</v>
          </cell>
          <cell r="U57">
            <v>381</v>
          </cell>
          <cell r="V57">
            <v>319</v>
          </cell>
        </row>
        <row r="58">
          <cell r="A58" t="str">
            <v>ASIA</v>
          </cell>
          <cell r="B58">
            <v>56</v>
          </cell>
          <cell r="C58" t="str">
            <v> i | 1 | 2 | 3 </v>
          </cell>
          <cell r="E58">
            <v>4.74</v>
          </cell>
          <cell r="F58">
            <v>-5.2</v>
          </cell>
          <cell r="G58">
            <v>33400</v>
          </cell>
          <cell r="H58">
            <v>161</v>
          </cell>
          <cell r="I58">
            <v>1517</v>
          </cell>
          <cell r="K58">
            <v>0.28999999999999998</v>
          </cell>
          <cell r="L58">
            <v>0.82</v>
          </cell>
          <cell r="N58">
            <v>0</v>
          </cell>
          <cell r="O58">
            <v>-0.1</v>
          </cell>
          <cell r="P58">
            <v>-2.4</v>
          </cell>
          <cell r="Q58">
            <v>-16.91</v>
          </cell>
          <cell r="R58">
            <v>1</v>
          </cell>
        </row>
        <row r="59">
          <cell r="A59" t="str">
            <v>ASIAN</v>
          </cell>
          <cell r="B59">
            <v>57</v>
          </cell>
          <cell r="C59" t="str">
            <v> i | 1 | 2 | 3 </v>
          </cell>
          <cell r="E59">
            <v>10.199999999999999</v>
          </cell>
          <cell r="F59">
            <v>-11.3</v>
          </cell>
          <cell r="G59">
            <v>22718900</v>
          </cell>
          <cell r="H59">
            <v>243187</v>
          </cell>
          <cell r="I59">
            <v>5536</v>
          </cell>
          <cell r="J59">
            <v>8.8699999999999992</v>
          </cell>
          <cell r="K59">
            <v>1.68</v>
          </cell>
          <cell r="L59">
            <v>0.95</v>
          </cell>
          <cell r="M59">
            <v>0.2</v>
          </cell>
          <cell r="N59">
            <v>1.1499999999999999</v>
          </cell>
          <cell r="O59">
            <v>11.97</v>
          </cell>
          <cell r="P59">
            <v>20.52</v>
          </cell>
          <cell r="Q59">
            <v>9.4</v>
          </cell>
          <cell r="R59">
            <v>1.74</v>
          </cell>
          <cell r="U59">
            <v>142</v>
          </cell>
          <cell r="V59">
            <v>163</v>
          </cell>
        </row>
        <row r="60">
          <cell r="A60" t="str">
            <v>ASIMAR</v>
          </cell>
          <cell r="B60">
            <v>58</v>
          </cell>
          <cell r="C60" t="str">
            <v> i | 1 | 2 | 3 </v>
          </cell>
          <cell r="E60">
            <v>1.47</v>
          </cell>
          <cell r="F60">
            <v>-4.55</v>
          </cell>
          <cell r="G60">
            <v>949800</v>
          </cell>
          <cell r="H60">
            <v>1416</v>
          </cell>
          <cell r="I60">
            <v>380</v>
          </cell>
          <cell r="J60">
            <v>17.16</v>
          </cell>
          <cell r="K60">
            <v>0.88</v>
          </cell>
          <cell r="L60">
            <v>0.61</v>
          </cell>
          <cell r="M60">
            <v>0.05</v>
          </cell>
          <cell r="N60">
            <v>0.09</v>
          </cell>
          <cell r="O60">
            <v>5.4</v>
          </cell>
          <cell r="P60">
            <v>5.09</v>
          </cell>
          <cell r="Q60">
            <v>6.18</v>
          </cell>
          <cell r="R60">
            <v>3.25</v>
          </cell>
          <cell r="U60">
            <v>610</v>
          </cell>
          <cell r="V60">
            <v>544</v>
          </cell>
        </row>
        <row r="61">
          <cell r="A61" t="str">
            <v>ASK</v>
          </cell>
          <cell r="B61">
            <v>59</v>
          </cell>
          <cell r="C61" t="str">
            <v> i | 1 | 3 </v>
          </cell>
          <cell r="E61">
            <v>21</v>
          </cell>
          <cell r="F61">
            <v>-5.83</v>
          </cell>
          <cell r="G61">
            <v>1627300</v>
          </cell>
          <cell r="H61">
            <v>34845</v>
          </cell>
          <cell r="I61">
            <v>7390</v>
          </cell>
          <cell r="J61">
            <v>8.18</v>
          </cell>
          <cell r="K61">
            <v>1.35</v>
          </cell>
          <cell r="L61">
            <v>6.95</v>
          </cell>
          <cell r="M61">
            <v>1.72</v>
          </cell>
          <cell r="N61">
            <v>2.57</v>
          </cell>
          <cell r="O61">
            <v>2.72</v>
          </cell>
          <cell r="P61">
            <v>16.96</v>
          </cell>
          <cell r="Q61">
            <v>24.96</v>
          </cell>
          <cell r="R61">
            <v>7.71</v>
          </cell>
          <cell r="U61">
            <v>163</v>
          </cell>
          <cell r="V61">
            <v>459</v>
          </cell>
        </row>
        <row r="62">
          <cell r="A62" t="str">
            <v>ASN</v>
          </cell>
          <cell r="B62">
            <v>60</v>
          </cell>
          <cell r="C62" t="str">
            <v> i | 1 | 2 | 3 </v>
          </cell>
          <cell r="E62">
            <v>4.4000000000000004</v>
          </cell>
          <cell r="F62">
            <v>-2.2200000000000002</v>
          </cell>
          <cell r="G62">
            <v>26300</v>
          </cell>
          <cell r="H62">
            <v>116</v>
          </cell>
          <cell r="I62">
            <v>686</v>
          </cell>
          <cell r="J62">
            <v>35.39</v>
          </cell>
          <cell r="K62">
            <v>2.38</v>
          </cell>
          <cell r="L62">
            <v>0.24</v>
          </cell>
          <cell r="M62">
            <v>0.01</v>
          </cell>
          <cell r="N62">
            <v>0.12</v>
          </cell>
          <cell r="O62">
            <v>7.32</v>
          </cell>
          <cell r="P62">
            <v>6.87</v>
          </cell>
          <cell r="Q62">
            <v>10.52</v>
          </cell>
          <cell r="R62">
            <v>0.21</v>
          </cell>
          <cell r="U62">
            <v>704</v>
          </cell>
          <cell r="V62">
            <v>612</v>
          </cell>
        </row>
        <row r="63">
          <cell r="A63" t="str">
            <v>ASP</v>
          </cell>
          <cell r="B63">
            <v>61</v>
          </cell>
          <cell r="C63" t="str">
            <v> i | 1 | 2 | 3 </v>
          </cell>
          <cell r="E63">
            <v>2.1</v>
          </cell>
          <cell r="F63">
            <v>-7.89</v>
          </cell>
          <cell r="G63">
            <v>14405200</v>
          </cell>
          <cell r="H63">
            <v>30759</v>
          </cell>
          <cell r="I63">
            <v>4422</v>
          </cell>
          <cell r="J63">
            <v>11.97</v>
          </cell>
          <cell r="K63">
            <v>0.95</v>
          </cell>
          <cell r="L63">
            <v>0.64</v>
          </cell>
          <cell r="M63">
            <v>0.06</v>
          </cell>
          <cell r="N63">
            <v>0.18</v>
          </cell>
          <cell r="O63">
            <v>6.4</v>
          </cell>
          <cell r="P63">
            <v>8.02</v>
          </cell>
          <cell r="Q63">
            <v>19.3</v>
          </cell>
          <cell r="R63">
            <v>5.7</v>
          </cell>
          <cell r="U63">
            <v>424</v>
          </cell>
          <cell r="V63">
            <v>398</v>
          </cell>
        </row>
        <row r="64">
          <cell r="A64" t="str">
            <v>ATP30</v>
          </cell>
          <cell r="B64">
            <v>62</v>
          </cell>
          <cell r="C64" t="str">
            <v> i | 1 | 2 | 3 </v>
          </cell>
          <cell r="E64">
            <v>0.95</v>
          </cell>
          <cell r="F64">
            <v>-7.77</v>
          </cell>
          <cell r="G64">
            <v>4174200</v>
          </cell>
          <cell r="H64">
            <v>3999</v>
          </cell>
          <cell r="I64">
            <v>586</v>
          </cell>
          <cell r="J64">
            <v>19.75</v>
          </cell>
          <cell r="K64">
            <v>1.42</v>
          </cell>
          <cell r="L64">
            <v>0.91</v>
          </cell>
          <cell r="M64">
            <v>0.02</v>
          </cell>
          <cell r="N64">
            <v>0.05</v>
          </cell>
          <cell r="O64">
            <v>5.81</v>
          </cell>
          <cell r="P64">
            <v>7.26</v>
          </cell>
          <cell r="Q64">
            <v>6.6</v>
          </cell>
          <cell r="R64">
            <v>3.88</v>
          </cell>
          <cell r="U64">
            <v>590</v>
          </cell>
          <cell r="V64">
            <v>569</v>
          </cell>
        </row>
        <row r="65">
          <cell r="A65" t="str">
            <v>AU</v>
          </cell>
          <cell r="B65">
            <v>63</v>
          </cell>
          <cell r="C65" t="str">
            <v> i | 1 | 2 | 3 </v>
          </cell>
          <cell r="E65">
            <v>9.75</v>
          </cell>
          <cell r="F65">
            <v>-8.8800000000000008</v>
          </cell>
          <cell r="G65">
            <v>17682500</v>
          </cell>
          <cell r="H65">
            <v>174533</v>
          </cell>
          <cell r="I65">
            <v>7952</v>
          </cell>
          <cell r="J65">
            <v>90.73</v>
          </cell>
          <cell r="K65">
            <v>9.56</v>
          </cell>
          <cell r="L65">
            <v>0.53</v>
          </cell>
          <cell r="N65">
            <v>0.11</v>
          </cell>
          <cell r="O65">
            <v>9.3800000000000008</v>
          </cell>
          <cell r="P65">
            <v>9.61</v>
          </cell>
          <cell r="Q65">
            <v>6.72</v>
          </cell>
          <cell r="R65">
            <v>2.71</v>
          </cell>
          <cell r="U65">
            <v>698</v>
          </cell>
          <cell r="V65">
            <v>619</v>
          </cell>
        </row>
        <row r="66">
          <cell r="A66" t="str">
            <v>AUCT</v>
          </cell>
          <cell r="B66">
            <v>64</v>
          </cell>
          <cell r="C66" t="str">
            <v> i | 1 | 2 | 3 </v>
          </cell>
          <cell r="E66">
            <v>9.0500000000000007</v>
          </cell>
          <cell r="F66">
            <v>-5.73</v>
          </cell>
          <cell r="G66">
            <v>4986800</v>
          </cell>
          <cell r="H66">
            <v>46193</v>
          </cell>
          <cell r="I66">
            <v>4978</v>
          </cell>
          <cell r="J66">
            <v>21.03</v>
          </cell>
          <cell r="K66">
            <v>11.31</v>
          </cell>
          <cell r="L66">
            <v>2.62</v>
          </cell>
          <cell r="M66">
            <v>0.18</v>
          </cell>
          <cell r="N66">
            <v>0.43</v>
          </cell>
          <cell r="O66">
            <v>26.07</v>
          </cell>
          <cell r="P66">
            <v>53.55</v>
          </cell>
          <cell r="Q66">
            <v>24.84</v>
          </cell>
          <cell r="R66">
            <v>4.17</v>
          </cell>
          <cell r="U66">
            <v>316</v>
          </cell>
          <cell r="V66">
            <v>319</v>
          </cell>
        </row>
        <row r="67">
          <cell r="A67" t="str">
            <v>AWC</v>
          </cell>
          <cell r="B67">
            <v>65</v>
          </cell>
          <cell r="C67" t="str">
            <v> i | 1 | 3 </v>
          </cell>
          <cell r="E67">
            <v>4.5999999999999996</v>
          </cell>
          <cell r="F67">
            <v>-9.8000000000000007</v>
          </cell>
          <cell r="G67">
            <v>231371200</v>
          </cell>
          <cell r="H67">
            <v>1101367</v>
          </cell>
          <cell r="I67">
            <v>147200</v>
          </cell>
          <cell r="K67">
            <v>2.0499999999999998</v>
          </cell>
          <cell r="L67">
            <v>0.73</v>
          </cell>
          <cell r="N67">
            <v>0</v>
          </cell>
          <cell r="O67">
            <v>0.01</v>
          </cell>
          <cell r="P67">
            <v>-1.87</v>
          </cell>
          <cell r="Q67">
            <v>-30.48</v>
          </cell>
          <cell r="R67">
            <v>0.25</v>
          </cell>
        </row>
        <row r="68">
          <cell r="A68" t="str">
            <v>AYUD</v>
          </cell>
          <cell r="B68">
            <v>66</v>
          </cell>
          <cell r="C68" t="str">
            <v> i | 1 | 2 | 3 </v>
          </cell>
          <cell r="E68">
            <v>32.5</v>
          </cell>
          <cell r="F68">
            <v>-4.41</v>
          </cell>
          <cell r="G68">
            <v>2500</v>
          </cell>
          <cell r="H68">
            <v>82</v>
          </cell>
          <cell r="I68">
            <v>12651</v>
          </cell>
          <cell r="J68">
            <v>50.61</v>
          </cell>
          <cell r="K68">
            <v>0.74</v>
          </cell>
          <cell r="L68">
            <v>0.5</v>
          </cell>
          <cell r="M68">
            <v>0.75</v>
          </cell>
          <cell r="N68">
            <v>0.64</v>
          </cell>
          <cell r="O68">
            <v>1.06</v>
          </cell>
          <cell r="P68">
            <v>1.4</v>
          </cell>
          <cell r="Q68">
            <v>11.45</v>
          </cell>
          <cell r="R68">
            <v>4.3600000000000003</v>
          </cell>
          <cell r="U68">
            <v>890</v>
          </cell>
          <cell r="V68">
            <v>905</v>
          </cell>
        </row>
        <row r="69">
          <cell r="A69" t="str">
            <v>B</v>
          </cell>
          <cell r="B69">
            <v>67</v>
          </cell>
          <cell r="C69" t="str">
            <v> i | 1 | 2 | 3 </v>
          </cell>
          <cell r="E69">
            <v>0.35</v>
          </cell>
          <cell r="F69">
            <v>-5.41</v>
          </cell>
          <cell r="G69">
            <v>7990200</v>
          </cell>
          <cell r="H69">
            <v>2817</v>
          </cell>
          <cell r="I69">
            <v>465</v>
          </cell>
          <cell r="K69">
            <v>0.71</v>
          </cell>
          <cell r="L69">
            <v>0.51</v>
          </cell>
          <cell r="N69">
            <v>0</v>
          </cell>
          <cell r="O69">
            <v>-3.01</v>
          </cell>
          <cell r="P69">
            <v>-6.22</v>
          </cell>
          <cell r="Q69">
            <v>-11.72</v>
          </cell>
        </row>
        <row r="70">
          <cell r="A70" t="str">
            <v>B52</v>
          </cell>
          <cell r="B70">
            <v>68</v>
          </cell>
          <cell r="C70" t="str">
            <v> i | 1 | 2 | 3 </v>
          </cell>
          <cell r="D70" t="str">
            <v>C</v>
          </cell>
          <cell r="E70">
            <v>0.4</v>
          </cell>
          <cell r="F70">
            <v>5.26</v>
          </cell>
          <cell r="G70">
            <v>13558000</v>
          </cell>
          <cell r="H70">
            <v>5365</v>
          </cell>
          <cell r="I70">
            <v>809</v>
          </cell>
          <cell r="K70">
            <v>5.71</v>
          </cell>
          <cell r="L70">
            <v>0.16</v>
          </cell>
          <cell r="N70">
            <v>0</v>
          </cell>
          <cell r="O70">
            <v>-40.520000000000003</v>
          </cell>
          <cell r="P70">
            <v>-45.87</v>
          </cell>
          <cell r="Q70">
            <v>-167.86</v>
          </cell>
        </row>
        <row r="71">
          <cell r="A71" t="str">
            <v>BA</v>
          </cell>
          <cell r="B71">
            <v>69</v>
          </cell>
          <cell r="C71" t="str">
            <v> i | 1 | 2 | 3 </v>
          </cell>
          <cell r="E71">
            <v>6.35</v>
          </cell>
          <cell r="F71">
            <v>-11.81</v>
          </cell>
          <cell r="G71">
            <v>11640100</v>
          </cell>
          <cell r="H71">
            <v>79050</v>
          </cell>
          <cell r="I71">
            <v>13335</v>
          </cell>
          <cell r="K71">
            <v>0.7</v>
          </cell>
          <cell r="L71">
            <v>1.76</v>
          </cell>
          <cell r="M71">
            <v>0.1</v>
          </cell>
          <cell r="N71">
            <v>0</v>
          </cell>
          <cell r="O71">
            <v>-4.8499999999999996</v>
          </cell>
          <cell r="P71">
            <v>-18.09</v>
          </cell>
          <cell r="Q71">
            <v>-56.73</v>
          </cell>
          <cell r="R71">
            <v>1.39</v>
          </cell>
        </row>
        <row r="72">
          <cell r="A72" t="str">
            <v>BAFS</v>
          </cell>
          <cell r="B72">
            <v>70</v>
          </cell>
          <cell r="C72" t="str">
            <v> i | 1 | 2 | 3 </v>
          </cell>
          <cell r="E72">
            <v>24.8</v>
          </cell>
          <cell r="F72">
            <v>-3.69</v>
          </cell>
          <cell r="G72">
            <v>2206400</v>
          </cell>
          <cell r="H72">
            <v>54855</v>
          </cell>
          <cell r="I72">
            <v>15810</v>
          </cell>
          <cell r="K72">
            <v>2.81</v>
          </cell>
          <cell r="L72">
            <v>2.25</v>
          </cell>
          <cell r="N72">
            <v>0</v>
          </cell>
          <cell r="O72">
            <v>0.95</v>
          </cell>
          <cell r="P72">
            <v>-1.55</v>
          </cell>
          <cell r="Q72">
            <v>-17.38</v>
          </cell>
          <cell r="R72">
            <v>4.8499999999999996</v>
          </cell>
        </row>
        <row r="73">
          <cell r="A73" t="str">
            <v>BAM</v>
          </cell>
          <cell r="B73">
            <v>71</v>
          </cell>
          <cell r="C73" t="str">
            <v> i | 1 | 3 </v>
          </cell>
          <cell r="E73">
            <v>21.5</v>
          </cell>
          <cell r="F73">
            <v>-5.29</v>
          </cell>
          <cell r="G73">
            <v>83813400</v>
          </cell>
          <cell r="H73">
            <v>1834181</v>
          </cell>
          <cell r="I73">
            <v>69489</v>
          </cell>
          <cell r="J73">
            <v>24.81</v>
          </cell>
          <cell r="K73">
            <v>1.88</v>
          </cell>
          <cell r="L73">
            <v>2.25</v>
          </cell>
          <cell r="M73">
            <v>1.05</v>
          </cell>
          <cell r="N73">
            <v>0.87</v>
          </cell>
          <cell r="O73">
            <v>2.11</v>
          </cell>
          <cell r="P73">
            <v>6.95</v>
          </cell>
          <cell r="Q73">
            <v>12.76</v>
          </cell>
          <cell r="R73">
            <v>4.63</v>
          </cell>
          <cell r="U73">
            <v>640</v>
          </cell>
          <cell r="V73">
            <v>773</v>
          </cell>
        </row>
        <row r="74">
          <cell r="A74" t="str">
            <v>BANPU</v>
          </cell>
          <cell r="B74">
            <v>72</v>
          </cell>
          <cell r="C74" t="str">
            <v> i | 1 | 2 | 3 </v>
          </cell>
          <cell r="E74">
            <v>10.9</v>
          </cell>
          <cell r="F74">
            <v>-3.54</v>
          </cell>
          <cell r="G74">
            <v>385071000</v>
          </cell>
          <cell r="H74">
            <v>4273707</v>
          </cell>
          <cell r="I74">
            <v>55313</v>
          </cell>
          <cell r="K74">
            <v>0.92</v>
          </cell>
          <cell r="L74">
            <v>3.29</v>
          </cell>
          <cell r="M74">
            <v>0.15</v>
          </cell>
          <cell r="N74">
            <v>0</v>
          </cell>
          <cell r="O74">
            <v>2.14</v>
          </cell>
          <cell r="P74">
            <v>-4.13</v>
          </cell>
          <cell r="Q74">
            <v>-2.2000000000000002</v>
          </cell>
          <cell r="R74">
            <v>5.36</v>
          </cell>
        </row>
        <row r="75">
          <cell r="A75" t="str">
            <v>BAT-3K</v>
          </cell>
          <cell r="B75">
            <v>73</v>
          </cell>
          <cell r="C75" t="str">
            <v> i | 1 | 2 | 3 </v>
          </cell>
          <cell r="E75">
            <v>265</v>
          </cell>
          <cell r="F75">
            <v>0</v>
          </cell>
          <cell r="G75">
            <v>0</v>
          </cell>
          <cell r="H75">
            <v>0</v>
          </cell>
          <cell r="I75">
            <v>5300</v>
          </cell>
          <cell r="J75">
            <v>43.82</v>
          </cell>
          <cell r="K75">
            <v>3.37</v>
          </cell>
          <cell r="L75">
            <v>0.98</v>
          </cell>
          <cell r="M75">
            <v>1</v>
          </cell>
          <cell r="N75">
            <v>6.05</v>
          </cell>
          <cell r="R75">
            <v>0.39</v>
          </cell>
          <cell r="W75">
            <v>-0.27</v>
          </cell>
        </row>
        <row r="76">
          <cell r="A76" t="str">
            <v>BAY</v>
          </cell>
          <cell r="B76">
            <v>74</v>
          </cell>
          <cell r="C76" t="str">
            <v> i | 1 | 3 </v>
          </cell>
          <cell r="E76">
            <v>24.6</v>
          </cell>
          <cell r="F76">
            <v>-8.0399999999999991</v>
          </cell>
          <cell r="G76">
            <v>1458800</v>
          </cell>
          <cell r="H76">
            <v>36603</v>
          </cell>
          <cell r="I76">
            <v>180952</v>
          </cell>
          <cell r="J76">
            <v>6.93</v>
          </cell>
          <cell r="K76">
            <v>0.64</v>
          </cell>
          <cell r="L76">
            <v>7.76</v>
          </cell>
          <cell r="N76">
            <v>3.55</v>
          </cell>
          <cell r="O76">
            <v>1.37</v>
          </cell>
          <cell r="P76">
            <v>9.5399999999999991</v>
          </cell>
          <cell r="Q76">
            <v>18.22</v>
          </cell>
          <cell r="R76">
            <v>3.18</v>
          </cell>
          <cell r="U76">
            <v>259</v>
          </cell>
          <cell r="V76">
            <v>482</v>
          </cell>
        </row>
        <row r="77">
          <cell r="A77" t="str">
            <v>BBL</v>
          </cell>
          <cell r="B77">
            <v>75</v>
          </cell>
          <cell r="C77" t="str">
            <v> i | 1 | 2 | 3 </v>
          </cell>
          <cell r="E77">
            <v>118</v>
          </cell>
          <cell r="F77">
            <v>-5.6</v>
          </cell>
          <cell r="G77">
            <v>16947200</v>
          </cell>
          <cell r="H77">
            <v>2026290</v>
          </cell>
          <cell r="I77">
            <v>225243</v>
          </cell>
          <cell r="J77">
            <v>9.8800000000000008</v>
          </cell>
          <cell r="K77">
            <v>0.51</v>
          </cell>
          <cell r="L77">
            <v>7.67</v>
          </cell>
          <cell r="M77">
            <v>5</v>
          </cell>
          <cell r="N77">
            <v>11.94</v>
          </cell>
          <cell r="O77">
            <v>0.84</v>
          </cell>
          <cell r="P77">
            <v>5.24</v>
          </cell>
          <cell r="Q77">
            <v>13.12</v>
          </cell>
          <cell r="R77">
            <v>5.6</v>
          </cell>
          <cell r="U77">
            <v>438</v>
          </cell>
          <cell r="V77">
            <v>573</v>
          </cell>
        </row>
        <row r="78">
          <cell r="A78" t="str">
            <v>BC</v>
          </cell>
          <cell r="B78">
            <v>76</v>
          </cell>
          <cell r="C78" t="str">
            <v> i | 1 | 3 </v>
          </cell>
          <cell r="E78">
            <v>1</v>
          </cell>
          <cell r="F78">
            <v>-2.91</v>
          </cell>
          <cell r="G78">
            <v>415000</v>
          </cell>
          <cell r="H78">
            <v>420</v>
          </cell>
          <cell r="I78">
            <v>507</v>
          </cell>
          <cell r="K78">
            <v>0.61</v>
          </cell>
          <cell r="L78">
            <v>3.58</v>
          </cell>
          <cell r="N78">
            <v>0</v>
          </cell>
          <cell r="O78">
            <v>-6.13</v>
          </cell>
          <cell r="P78">
            <v>-28.03</v>
          </cell>
          <cell r="Q78">
            <v>-111.28</v>
          </cell>
          <cell r="R78">
            <v>10.68</v>
          </cell>
        </row>
        <row r="79">
          <cell r="A79" t="str">
            <v>BCH</v>
          </cell>
          <cell r="B79">
            <v>77</v>
          </cell>
          <cell r="C79" t="str">
            <v> i | 1 | 3 </v>
          </cell>
          <cell r="E79">
            <v>13</v>
          </cell>
          <cell r="F79">
            <v>-5.1100000000000003</v>
          </cell>
          <cell r="G79">
            <v>35586200</v>
          </cell>
          <cell r="H79">
            <v>475425</v>
          </cell>
          <cell r="I79">
            <v>32419</v>
          </cell>
          <cell r="J79">
            <v>27.2</v>
          </cell>
          <cell r="K79">
            <v>4.8899999999999997</v>
          </cell>
          <cell r="L79">
            <v>1.36</v>
          </cell>
          <cell r="M79">
            <v>0.1</v>
          </cell>
          <cell r="N79">
            <v>0.48</v>
          </cell>
          <cell r="O79">
            <v>11.95</v>
          </cell>
          <cell r="P79">
            <v>18.86</v>
          </cell>
          <cell r="Q79">
            <v>14.24</v>
          </cell>
          <cell r="R79">
            <v>1.68</v>
          </cell>
          <cell r="U79">
            <v>443</v>
          </cell>
          <cell r="V79">
            <v>451</v>
          </cell>
        </row>
        <row r="80">
          <cell r="A80" t="str">
            <v>BCP</v>
          </cell>
          <cell r="B80">
            <v>78</v>
          </cell>
          <cell r="C80" t="str">
            <v> i | 1 | 2 | 3 </v>
          </cell>
          <cell r="E80">
            <v>19.899999999999999</v>
          </cell>
          <cell r="F80">
            <v>-8.7200000000000006</v>
          </cell>
          <cell r="G80">
            <v>9304400</v>
          </cell>
          <cell r="H80">
            <v>191527</v>
          </cell>
          <cell r="I80">
            <v>27401</v>
          </cell>
          <cell r="K80">
            <v>0.57999999999999996</v>
          </cell>
          <cell r="L80">
            <v>1.86</v>
          </cell>
          <cell r="M80">
            <v>0.3</v>
          </cell>
          <cell r="N80">
            <v>0</v>
          </cell>
          <cell r="O80">
            <v>-3.87</v>
          </cell>
          <cell r="P80">
            <v>-14.9</v>
          </cell>
          <cell r="Q80">
            <v>-6.92</v>
          </cell>
          <cell r="R80">
            <v>3.7</v>
          </cell>
        </row>
        <row r="81">
          <cell r="A81" t="str">
            <v>BCPG</v>
          </cell>
          <cell r="B81">
            <v>79</v>
          </cell>
          <cell r="C81" t="str">
            <v> i | 1 | 2 | 3 </v>
          </cell>
          <cell r="E81">
            <v>13.2</v>
          </cell>
          <cell r="F81">
            <v>-10.199999999999999</v>
          </cell>
          <cell r="G81">
            <v>15972900</v>
          </cell>
          <cell r="H81">
            <v>218594</v>
          </cell>
          <cell r="I81">
            <v>34853</v>
          </cell>
          <cell r="J81">
            <v>17.03</v>
          </cell>
          <cell r="K81">
            <v>1.73</v>
          </cell>
          <cell r="L81">
            <v>1.95</v>
          </cell>
          <cell r="M81">
            <v>0.16</v>
          </cell>
          <cell r="N81">
            <v>0.77</v>
          </cell>
          <cell r="O81">
            <v>6.82</v>
          </cell>
          <cell r="P81">
            <v>13.23</v>
          </cell>
          <cell r="Q81">
            <v>43.38</v>
          </cell>
          <cell r="R81">
            <v>3.3</v>
          </cell>
          <cell r="U81">
            <v>410</v>
          </cell>
          <cell r="V81">
            <v>483</v>
          </cell>
        </row>
        <row r="82">
          <cell r="A82" t="str">
            <v>BCT</v>
          </cell>
          <cell r="B82">
            <v>80</v>
          </cell>
          <cell r="C82" t="str">
            <v> i | 1 | 2 | 3 </v>
          </cell>
          <cell r="E82">
            <v>42</v>
          </cell>
          <cell r="F82">
            <v>-1.75</v>
          </cell>
          <cell r="G82">
            <v>7100</v>
          </cell>
          <cell r="H82">
            <v>298</v>
          </cell>
          <cell r="I82">
            <v>12600</v>
          </cell>
          <cell r="J82">
            <v>7.55</v>
          </cell>
          <cell r="K82">
            <v>0.64</v>
          </cell>
          <cell r="L82">
            <v>0.05</v>
          </cell>
          <cell r="M82">
            <v>1.2</v>
          </cell>
          <cell r="N82">
            <v>5.57</v>
          </cell>
          <cell r="O82">
            <v>9.8699999999999992</v>
          </cell>
          <cell r="P82">
            <v>8.73</v>
          </cell>
          <cell r="Q82">
            <v>0.04</v>
          </cell>
          <cell r="R82">
            <v>2.81</v>
          </cell>
          <cell r="U82">
            <v>285</v>
          </cell>
          <cell r="V82">
            <v>174</v>
          </cell>
        </row>
        <row r="83">
          <cell r="A83" t="str">
            <v>BDMS</v>
          </cell>
          <cell r="B83">
            <v>81</v>
          </cell>
          <cell r="C83" t="str">
            <v> i | 1 | 2 | 3 </v>
          </cell>
          <cell r="E83">
            <v>20.6</v>
          </cell>
          <cell r="F83">
            <v>-5.5</v>
          </cell>
          <cell r="G83">
            <v>58291600</v>
          </cell>
          <cell r="H83">
            <v>1223574</v>
          </cell>
          <cell r="I83">
            <v>327375</v>
          </cell>
          <cell r="J83">
            <v>45.79</v>
          </cell>
          <cell r="K83">
            <v>3.95</v>
          </cell>
          <cell r="L83">
            <v>0.56000000000000005</v>
          </cell>
          <cell r="M83">
            <v>0.3</v>
          </cell>
          <cell r="N83">
            <v>0.45</v>
          </cell>
          <cell r="O83">
            <v>7.73</v>
          </cell>
          <cell r="P83">
            <v>8.7100000000000009</v>
          </cell>
          <cell r="Q83">
            <v>9.42</v>
          </cell>
          <cell r="R83">
            <v>2.52</v>
          </cell>
          <cell r="U83">
            <v>676</v>
          </cell>
          <cell r="V83">
            <v>621</v>
          </cell>
        </row>
        <row r="84">
          <cell r="A84" t="str">
            <v>BEAUTY</v>
          </cell>
          <cell r="B84">
            <v>82</v>
          </cell>
          <cell r="C84" t="str">
            <v> i | 1 | 2 | 3 </v>
          </cell>
          <cell r="E84">
            <v>1.61</v>
          </cell>
          <cell r="F84">
            <v>-12.5</v>
          </cell>
          <cell r="G84">
            <v>163604800</v>
          </cell>
          <cell r="H84">
            <v>274956</v>
          </cell>
          <cell r="I84">
            <v>4841</v>
          </cell>
          <cell r="K84">
            <v>5.75</v>
          </cell>
          <cell r="L84">
            <v>0.38</v>
          </cell>
          <cell r="N84">
            <v>0</v>
          </cell>
          <cell r="O84">
            <v>-3.11</v>
          </cell>
          <cell r="P84">
            <v>-6.36</v>
          </cell>
          <cell r="Q84">
            <v>-20.89</v>
          </cell>
          <cell r="R84">
            <v>3.86</v>
          </cell>
        </row>
        <row r="85">
          <cell r="A85" t="str">
            <v>BEC</v>
          </cell>
          <cell r="B85">
            <v>83</v>
          </cell>
          <cell r="C85" t="str">
            <v> i | 1 | 2 | 3 </v>
          </cell>
          <cell r="E85">
            <v>7.6</v>
          </cell>
          <cell r="F85">
            <v>-1.94</v>
          </cell>
          <cell r="G85">
            <v>26415800</v>
          </cell>
          <cell r="H85">
            <v>203966</v>
          </cell>
          <cell r="I85">
            <v>15200</v>
          </cell>
          <cell r="K85">
            <v>2.98</v>
          </cell>
          <cell r="L85">
            <v>1.01</v>
          </cell>
          <cell r="N85">
            <v>0</v>
          </cell>
          <cell r="O85">
            <v>-6.68</v>
          </cell>
          <cell r="P85">
            <v>-13.47</v>
          </cell>
          <cell r="Q85">
            <v>-11.54</v>
          </cell>
        </row>
        <row r="86">
          <cell r="A86" t="str">
            <v>BEM</v>
          </cell>
          <cell r="B86">
            <v>84</v>
          </cell>
          <cell r="C86" t="str">
            <v> i | 1 | 2 | 3 </v>
          </cell>
          <cell r="E86">
            <v>8.5</v>
          </cell>
          <cell r="F86">
            <v>-6.59</v>
          </cell>
          <cell r="G86">
            <v>129206600</v>
          </cell>
          <cell r="H86">
            <v>1118270</v>
          </cell>
          <cell r="I86">
            <v>129923</v>
          </cell>
          <cell r="J86">
            <v>64.87</v>
          </cell>
          <cell r="K86">
            <v>3.33</v>
          </cell>
          <cell r="L86">
            <v>1.96</v>
          </cell>
          <cell r="N86">
            <v>0.13</v>
          </cell>
          <cell r="O86">
            <v>3.88</v>
          </cell>
          <cell r="P86">
            <v>5.1100000000000003</v>
          </cell>
          <cell r="Q86">
            <v>13.99</v>
          </cell>
          <cell r="R86">
            <v>1.65</v>
          </cell>
          <cell r="U86">
            <v>806</v>
          </cell>
          <cell r="V86">
            <v>802</v>
          </cell>
        </row>
        <row r="87">
          <cell r="A87" t="str">
            <v>BFIT</v>
          </cell>
          <cell r="B87">
            <v>85</v>
          </cell>
          <cell r="C87" t="str">
            <v> i | 1 | 2 | 3 </v>
          </cell>
          <cell r="E87">
            <v>28.75</v>
          </cell>
          <cell r="F87">
            <v>-8</v>
          </cell>
          <cell r="G87">
            <v>3885900</v>
          </cell>
          <cell r="H87">
            <v>113614</v>
          </cell>
          <cell r="I87">
            <v>15848</v>
          </cell>
          <cell r="J87">
            <v>9.14</v>
          </cell>
          <cell r="K87">
            <v>1.7</v>
          </cell>
          <cell r="L87">
            <v>1.18</v>
          </cell>
          <cell r="N87">
            <v>3.15</v>
          </cell>
          <cell r="O87">
            <v>10.5</v>
          </cell>
          <cell r="P87">
            <v>19.05</v>
          </cell>
          <cell r="Q87">
            <v>43.08</v>
          </cell>
          <cell r="R87">
            <v>7.2</v>
          </cell>
          <cell r="U87">
            <v>159</v>
          </cell>
          <cell r="V87">
            <v>199</v>
          </cell>
        </row>
        <row r="88">
          <cell r="A88" t="str">
            <v>BGC</v>
          </cell>
          <cell r="B88">
            <v>86</v>
          </cell>
          <cell r="C88" t="str">
            <v> i | 1 | 3 </v>
          </cell>
          <cell r="E88">
            <v>10.199999999999999</v>
          </cell>
          <cell r="F88">
            <v>-7.27</v>
          </cell>
          <cell r="G88">
            <v>4501800</v>
          </cell>
          <cell r="H88">
            <v>47189</v>
          </cell>
          <cell r="I88">
            <v>7083</v>
          </cell>
          <cell r="J88">
            <v>12.15</v>
          </cell>
          <cell r="K88">
            <v>1.38</v>
          </cell>
          <cell r="L88">
            <v>2.33</v>
          </cell>
          <cell r="M88">
            <v>0.13</v>
          </cell>
          <cell r="N88">
            <v>0.84</v>
          </cell>
          <cell r="O88">
            <v>6.06</v>
          </cell>
          <cell r="P88">
            <v>11.69</v>
          </cell>
          <cell r="Q88">
            <v>4.99</v>
          </cell>
          <cell r="R88">
            <v>4.0199999999999996</v>
          </cell>
          <cell r="U88">
            <v>349</v>
          </cell>
          <cell r="V88">
            <v>414</v>
          </cell>
        </row>
        <row r="89">
          <cell r="A89" t="str">
            <v>BGRIM</v>
          </cell>
          <cell r="B89">
            <v>87</v>
          </cell>
          <cell r="C89" t="str">
            <v> i | 1 | 2 | 3 </v>
          </cell>
          <cell r="E89">
            <v>48.25</v>
          </cell>
          <cell r="F89">
            <v>-5.85</v>
          </cell>
          <cell r="G89">
            <v>13380400</v>
          </cell>
          <cell r="H89">
            <v>661578</v>
          </cell>
          <cell r="I89">
            <v>125783</v>
          </cell>
          <cell r="J89">
            <v>62.64</v>
          </cell>
          <cell r="K89">
            <v>4.63</v>
          </cell>
          <cell r="L89">
            <v>3.28</v>
          </cell>
          <cell r="M89">
            <v>0.15</v>
          </cell>
          <cell r="N89">
            <v>0.77</v>
          </cell>
          <cell r="O89">
            <v>6.03</v>
          </cell>
          <cell r="P89">
            <v>8.52</v>
          </cell>
          <cell r="Q89">
            <v>4.71</v>
          </cell>
          <cell r="R89">
            <v>0.72</v>
          </cell>
          <cell r="U89">
            <v>705</v>
          </cell>
          <cell r="V89">
            <v>705</v>
          </cell>
        </row>
        <row r="90">
          <cell r="A90" t="str">
            <v>BGT</v>
          </cell>
          <cell r="B90">
            <v>88</v>
          </cell>
          <cell r="C90" t="str">
            <v> i | 1 | 2 | 3 </v>
          </cell>
          <cell r="E90">
            <v>0.99</v>
          </cell>
          <cell r="F90">
            <v>-1</v>
          </cell>
          <cell r="G90">
            <v>39700</v>
          </cell>
          <cell r="H90">
            <v>39</v>
          </cell>
          <cell r="I90">
            <v>360</v>
          </cell>
          <cell r="K90">
            <v>0.9</v>
          </cell>
          <cell r="L90">
            <v>1.89</v>
          </cell>
          <cell r="N90">
            <v>0</v>
          </cell>
          <cell r="O90">
            <v>-4.71</v>
          </cell>
          <cell r="P90">
            <v>-13.75</v>
          </cell>
          <cell r="Q90">
            <v>-16.829999999999998</v>
          </cell>
        </row>
        <row r="91">
          <cell r="A91" t="str">
            <v>BH</v>
          </cell>
          <cell r="B91">
            <v>89</v>
          </cell>
          <cell r="C91" t="str">
            <v> i | 1 | 2 | 3 </v>
          </cell>
          <cell r="E91">
            <v>116</v>
          </cell>
          <cell r="F91">
            <v>-3.33</v>
          </cell>
          <cell r="G91">
            <v>4630500</v>
          </cell>
          <cell r="H91">
            <v>543227</v>
          </cell>
          <cell r="I91">
            <v>92172</v>
          </cell>
          <cell r="J91">
            <v>48.15</v>
          </cell>
          <cell r="K91">
            <v>5.01</v>
          </cell>
          <cell r="L91">
            <v>0.28999999999999998</v>
          </cell>
          <cell r="M91">
            <v>1.1499999999999999</v>
          </cell>
          <cell r="N91">
            <v>2.41</v>
          </cell>
          <cell r="O91">
            <v>9.59</v>
          </cell>
          <cell r="P91">
            <v>10.210000000000001</v>
          </cell>
          <cell r="Q91">
            <v>10.73</v>
          </cell>
          <cell r="R91">
            <v>2.59</v>
          </cell>
          <cell r="U91">
            <v>646</v>
          </cell>
          <cell r="V91">
            <v>571</v>
          </cell>
        </row>
        <row r="92">
          <cell r="A92" t="str">
            <v>BIG</v>
          </cell>
          <cell r="B92">
            <v>90</v>
          </cell>
          <cell r="C92" t="str">
            <v> i | 1 | 2 | 3 </v>
          </cell>
          <cell r="E92">
            <v>0.57999999999999996</v>
          </cell>
          <cell r="F92">
            <v>-10.77</v>
          </cell>
          <cell r="G92">
            <v>22351400</v>
          </cell>
          <cell r="H92">
            <v>13301</v>
          </cell>
          <cell r="I92">
            <v>2047</v>
          </cell>
          <cell r="J92">
            <v>332.22</v>
          </cell>
          <cell r="K92">
            <v>1.23</v>
          </cell>
          <cell r="L92">
            <v>0.72</v>
          </cell>
          <cell r="N92">
            <v>0</v>
          </cell>
          <cell r="O92">
            <v>0.81</v>
          </cell>
          <cell r="P92">
            <v>0.36</v>
          </cell>
          <cell r="Q92">
            <v>-2.2799999999999998</v>
          </cell>
          <cell r="R92">
            <v>4.62</v>
          </cell>
          <cell r="U92">
            <v>958</v>
          </cell>
          <cell r="V92">
            <v>972</v>
          </cell>
        </row>
        <row r="93">
          <cell r="A93" t="str">
            <v>BIZ</v>
          </cell>
          <cell r="B93">
            <v>91</v>
          </cell>
          <cell r="C93" t="str">
            <v> i | 1 | 2 | 3 </v>
          </cell>
          <cell r="E93">
            <v>3.72</v>
          </cell>
          <cell r="F93">
            <v>-2.62</v>
          </cell>
          <cell r="G93">
            <v>975500</v>
          </cell>
          <cell r="H93">
            <v>3648</v>
          </cell>
          <cell r="I93">
            <v>1488</v>
          </cell>
          <cell r="J93">
            <v>35.35</v>
          </cell>
          <cell r="K93">
            <v>2.93</v>
          </cell>
          <cell r="L93">
            <v>2.4500000000000002</v>
          </cell>
          <cell r="M93">
            <v>0.25</v>
          </cell>
          <cell r="N93">
            <v>0.11</v>
          </cell>
          <cell r="O93">
            <v>3.72</v>
          </cell>
          <cell r="P93">
            <v>7.85</v>
          </cell>
          <cell r="Q93">
            <v>4.96</v>
          </cell>
          <cell r="R93">
            <v>6.54</v>
          </cell>
          <cell r="U93">
            <v>674</v>
          </cell>
          <cell r="V93">
            <v>761</v>
          </cell>
        </row>
        <row r="94">
          <cell r="A94" t="str">
            <v>BJC</v>
          </cell>
          <cell r="B94">
            <v>92</v>
          </cell>
          <cell r="C94" t="str">
            <v> i | 1 | 2 | 3 </v>
          </cell>
          <cell r="E94">
            <v>35</v>
          </cell>
          <cell r="F94">
            <v>-6.67</v>
          </cell>
          <cell r="G94">
            <v>15343200</v>
          </cell>
          <cell r="H94">
            <v>546667</v>
          </cell>
          <cell r="I94">
            <v>140273</v>
          </cell>
          <cell r="J94">
            <v>27.39</v>
          </cell>
          <cell r="K94">
            <v>1.24</v>
          </cell>
          <cell r="L94">
            <v>1.86</v>
          </cell>
          <cell r="M94">
            <v>0.18</v>
          </cell>
          <cell r="N94">
            <v>1.28</v>
          </cell>
          <cell r="O94">
            <v>3.53</v>
          </cell>
          <cell r="P94">
            <v>4.54</v>
          </cell>
          <cell r="Q94">
            <v>2.2200000000000002</v>
          </cell>
          <cell r="R94">
            <v>2.4300000000000002</v>
          </cell>
          <cell r="U94">
            <v>728</v>
          </cell>
          <cell r="V94">
            <v>725</v>
          </cell>
        </row>
        <row r="95">
          <cell r="A95" t="str">
            <v>BJCHI</v>
          </cell>
          <cell r="B95">
            <v>93</v>
          </cell>
          <cell r="C95" t="str">
            <v> i | 1 | 2 | 3 </v>
          </cell>
          <cell r="E95">
            <v>1.58</v>
          </cell>
          <cell r="F95">
            <v>-5.88</v>
          </cell>
          <cell r="G95">
            <v>1525900</v>
          </cell>
          <cell r="H95">
            <v>2484</v>
          </cell>
          <cell r="I95">
            <v>2528</v>
          </cell>
          <cell r="K95">
            <v>0.75</v>
          </cell>
          <cell r="L95">
            <v>0.25</v>
          </cell>
          <cell r="N95">
            <v>0</v>
          </cell>
          <cell r="O95">
            <v>-1.48</v>
          </cell>
          <cell r="P95">
            <v>-2.1</v>
          </cell>
          <cell r="Q95">
            <v>-5.57</v>
          </cell>
          <cell r="R95">
            <v>7.65</v>
          </cell>
        </row>
        <row r="96">
          <cell r="A96" t="str">
            <v>BKD</v>
          </cell>
          <cell r="B96">
            <v>94</v>
          </cell>
          <cell r="C96" t="str">
            <v> i | 1 | 2 | 3 </v>
          </cell>
          <cell r="E96">
            <v>1.81</v>
          </cell>
          <cell r="F96">
            <v>-5.7</v>
          </cell>
          <cell r="G96">
            <v>324900</v>
          </cell>
          <cell r="H96">
            <v>595</v>
          </cell>
          <cell r="I96">
            <v>1948</v>
          </cell>
          <cell r="K96">
            <v>1.4</v>
          </cell>
          <cell r="L96">
            <v>0.22</v>
          </cell>
          <cell r="M96">
            <v>0.1</v>
          </cell>
          <cell r="N96">
            <v>0</v>
          </cell>
          <cell r="O96">
            <v>-1.55</v>
          </cell>
          <cell r="P96">
            <v>-1.62</v>
          </cell>
          <cell r="Q96">
            <v>-14.32</v>
          </cell>
          <cell r="R96">
            <v>5.18</v>
          </cell>
        </row>
        <row r="97">
          <cell r="A97" t="str">
            <v>BKI</v>
          </cell>
          <cell r="B97">
            <v>95</v>
          </cell>
          <cell r="C97" t="str">
            <v> i | 1 | 2 | 3 </v>
          </cell>
          <cell r="E97">
            <v>273</v>
          </cell>
          <cell r="F97">
            <v>-1.44</v>
          </cell>
          <cell r="G97">
            <v>58100</v>
          </cell>
          <cell r="H97">
            <v>15901</v>
          </cell>
          <cell r="I97">
            <v>29066</v>
          </cell>
          <cell r="J97">
            <v>9.8800000000000008</v>
          </cell>
          <cell r="K97">
            <v>1.07</v>
          </cell>
          <cell r="L97">
            <v>1</v>
          </cell>
          <cell r="M97">
            <v>3</v>
          </cell>
          <cell r="N97">
            <v>27.64</v>
          </cell>
          <cell r="O97">
            <v>6.36</v>
          </cell>
          <cell r="P97">
            <v>10.31</v>
          </cell>
          <cell r="Q97">
            <v>19.149999999999999</v>
          </cell>
          <cell r="R97">
            <v>5.05</v>
          </cell>
          <cell r="U97">
            <v>304</v>
          </cell>
          <cell r="V97">
            <v>335</v>
          </cell>
        </row>
        <row r="98">
          <cell r="A98" t="str">
            <v>BLA</v>
          </cell>
          <cell r="B98">
            <v>96</v>
          </cell>
          <cell r="C98" t="str">
            <v> i | 1 | 2 | 3 </v>
          </cell>
          <cell r="E98">
            <v>22.5</v>
          </cell>
          <cell r="F98">
            <v>-1.32</v>
          </cell>
          <cell r="G98">
            <v>5273700</v>
          </cell>
          <cell r="H98">
            <v>116873</v>
          </cell>
          <cell r="I98">
            <v>38420</v>
          </cell>
          <cell r="J98">
            <v>18.309999999999999</v>
          </cell>
          <cell r="K98">
            <v>0.91</v>
          </cell>
          <cell r="L98">
            <v>7.1</v>
          </cell>
          <cell r="N98">
            <v>1.23</v>
          </cell>
          <cell r="O98">
            <v>0.7</v>
          </cell>
          <cell r="P98">
            <v>4.79</v>
          </cell>
          <cell r="Q98">
            <v>3.92</v>
          </cell>
          <cell r="R98">
            <v>2.81</v>
          </cell>
          <cell r="U98">
            <v>641</v>
          </cell>
          <cell r="V98">
            <v>767</v>
          </cell>
        </row>
        <row r="99">
          <cell r="A99" t="str">
            <v>BLAND</v>
          </cell>
          <cell r="B99">
            <v>97</v>
          </cell>
          <cell r="C99" t="str">
            <v> i | 1 | 2 | 3 </v>
          </cell>
          <cell r="E99">
            <v>1.23</v>
          </cell>
          <cell r="F99">
            <v>-8.2100000000000009</v>
          </cell>
          <cell r="G99">
            <v>99073600</v>
          </cell>
          <cell r="H99">
            <v>123645</v>
          </cell>
          <cell r="I99">
            <v>21371</v>
          </cell>
          <cell r="J99">
            <v>43.48</v>
          </cell>
          <cell r="K99">
            <v>0.48</v>
          </cell>
          <cell r="L99">
            <v>0.2</v>
          </cell>
          <cell r="M99">
            <v>0.02</v>
          </cell>
          <cell r="N99">
            <v>0.03</v>
          </cell>
          <cell r="O99">
            <v>2.88</v>
          </cell>
          <cell r="P99">
            <v>1.0900000000000001</v>
          </cell>
          <cell r="Q99">
            <v>-61.03</v>
          </cell>
          <cell r="R99">
            <v>4.4800000000000004</v>
          </cell>
          <cell r="S99">
            <v>72.03</v>
          </cell>
          <cell r="U99">
            <v>881</v>
          </cell>
          <cell r="V99">
            <v>820</v>
          </cell>
        </row>
        <row r="100">
          <cell r="A100" t="str">
            <v>BLISS</v>
          </cell>
          <cell r="B100">
            <v>98</v>
          </cell>
          <cell r="C100" t="str">
            <v> i | 1 | 2 | 3 </v>
          </cell>
          <cell r="D100" t="str">
            <v>SPNPNC</v>
          </cell>
          <cell r="E100">
            <v>0.14000000000000001</v>
          </cell>
          <cell r="F100">
            <v>0</v>
          </cell>
          <cell r="G100">
            <v>0</v>
          </cell>
          <cell r="H100">
            <v>0</v>
          </cell>
          <cell r="I100">
            <v>963</v>
          </cell>
          <cell r="K100">
            <v>0.57999999999999996</v>
          </cell>
          <cell r="L100">
            <v>2.23</v>
          </cell>
          <cell r="N100">
            <v>0</v>
          </cell>
          <cell r="O100">
            <v>-39.9</v>
          </cell>
          <cell r="P100">
            <v>-82.79</v>
          </cell>
          <cell r="Q100">
            <v>-115.64</v>
          </cell>
          <cell r="S100">
            <v>79.05</v>
          </cell>
        </row>
        <row r="101">
          <cell r="A101" t="str">
            <v>BM</v>
          </cell>
          <cell r="B101">
            <v>99</v>
          </cell>
          <cell r="C101" t="str">
            <v> i | 1 | 2 | 3 </v>
          </cell>
          <cell r="E101">
            <v>2.2999999999999998</v>
          </cell>
          <cell r="F101">
            <v>-4.96</v>
          </cell>
          <cell r="G101">
            <v>74800</v>
          </cell>
          <cell r="H101">
            <v>174</v>
          </cell>
          <cell r="I101">
            <v>1012</v>
          </cell>
          <cell r="J101">
            <v>20.49</v>
          </cell>
          <cell r="K101">
            <v>1.46</v>
          </cell>
          <cell r="L101">
            <v>0.74</v>
          </cell>
          <cell r="M101">
            <v>0.08</v>
          </cell>
          <cell r="N101">
            <v>0.11</v>
          </cell>
          <cell r="O101">
            <v>5.38</v>
          </cell>
          <cell r="P101">
            <v>7.18</v>
          </cell>
          <cell r="Q101">
            <v>5.66</v>
          </cell>
          <cell r="R101">
            <v>3.31</v>
          </cell>
          <cell r="S101">
            <v>39.979999999999997</v>
          </cell>
          <cell r="U101">
            <v>603</v>
          </cell>
          <cell r="V101">
            <v>600</v>
          </cell>
        </row>
        <row r="102">
          <cell r="A102" t="str">
            <v>BOL</v>
          </cell>
          <cell r="B102">
            <v>100</v>
          </cell>
          <cell r="C102" t="str">
            <v> i | 1 | 2 | 3 </v>
          </cell>
          <cell r="E102">
            <v>6.1</v>
          </cell>
          <cell r="F102">
            <v>-8.27</v>
          </cell>
          <cell r="G102">
            <v>1274600</v>
          </cell>
          <cell r="H102">
            <v>8136</v>
          </cell>
          <cell r="I102">
            <v>5005</v>
          </cell>
          <cell r="J102">
            <v>28.6</v>
          </cell>
          <cell r="K102">
            <v>7.44</v>
          </cell>
          <cell r="L102">
            <v>0.47</v>
          </cell>
          <cell r="M102">
            <v>0.08</v>
          </cell>
          <cell r="N102">
            <v>0.21</v>
          </cell>
          <cell r="O102">
            <v>22.8</v>
          </cell>
          <cell r="P102">
            <v>30.29</v>
          </cell>
          <cell r="Q102">
            <v>31.07</v>
          </cell>
          <cell r="R102">
            <v>2.2599999999999998</v>
          </cell>
          <cell r="S102">
            <v>27.58</v>
          </cell>
          <cell r="U102">
            <v>388</v>
          </cell>
          <cell r="V102">
            <v>382</v>
          </cell>
        </row>
        <row r="103">
          <cell r="A103" t="str">
            <v>BPP</v>
          </cell>
          <cell r="B103">
            <v>101</v>
          </cell>
          <cell r="C103" t="str">
            <v> i | 1 | 2 | 3 </v>
          </cell>
          <cell r="E103">
            <v>15.7</v>
          </cell>
          <cell r="F103">
            <v>-8.19</v>
          </cell>
          <cell r="G103">
            <v>10247400</v>
          </cell>
          <cell r="H103">
            <v>166520</v>
          </cell>
          <cell r="I103">
            <v>47901</v>
          </cell>
          <cell r="J103">
            <v>22.44</v>
          </cell>
          <cell r="K103">
            <v>1.17</v>
          </cell>
          <cell r="L103">
            <v>0.27</v>
          </cell>
          <cell r="M103">
            <v>0.3</v>
          </cell>
          <cell r="N103">
            <v>0.7</v>
          </cell>
          <cell r="O103">
            <v>5.46</v>
          </cell>
          <cell r="P103">
            <v>5.3</v>
          </cell>
          <cell r="Q103">
            <v>34.049999999999997</v>
          </cell>
          <cell r="R103">
            <v>3.8</v>
          </cell>
          <cell r="U103">
            <v>670</v>
          </cell>
          <cell r="V103">
            <v>607</v>
          </cell>
        </row>
        <row r="104">
          <cell r="A104" t="str">
            <v>BR</v>
          </cell>
          <cell r="B104">
            <v>102</v>
          </cell>
          <cell r="C104" t="str">
            <v> i | 1 | 2 | 3 </v>
          </cell>
          <cell r="E104">
            <v>2.14</v>
          </cell>
          <cell r="F104">
            <v>-6.96</v>
          </cell>
          <cell r="G104">
            <v>2114800</v>
          </cell>
          <cell r="H104">
            <v>4630</v>
          </cell>
          <cell r="I104">
            <v>1955</v>
          </cell>
          <cell r="K104">
            <v>0.48</v>
          </cell>
          <cell r="L104">
            <v>1.74</v>
          </cell>
          <cell r="N104">
            <v>0</v>
          </cell>
          <cell r="O104">
            <v>-2.92</v>
          </cell>
          <cell r="P104">
            <v>-8.94</v>
          </cell>
          <cell r="Q104">
            <v>-3.64</v>
          </cell>
          <cell r="S104">
            <v>52.81</v>
          </cell>
        </row>
        <row r="105">
          <cell r="A105" t="str">
            <v>BROCK</v>
          </cell>
          <cell r="B105">
            <v>103</v>
          </cell>
          <cell r="C105" t="str">
            <v> i | 1 | 2 | 3 </v>
          </cell>
          <cell r="E105">
            <v>1.41</v>
          </cell>
          <cell r="F105">
            <v>-3.42</v>
          </cell>
          <cell r="G105">
            <v>4000</v>
          </cell>
          <cell r="H105">
            <v>6</v>
          </cell>
          <cell r="I105">
            <v>1445</v>
          </cell>
          <cell r="J105">
            <v>61.51</v>
          </cell>
          <cell r="K105">
            <v>1.17</v>
          </cell>
          <cell r="L105">
            <v>0.03</v>
          </cell>
          <cell r="M105">
            <v>0.02</v>
          </cell>
          <cell r="N105">
            <v>0.02</v>
          </cell>
          <cell r="O105">
            <v>2.74</v>
          </cell>
          <cell r="P105">
            <v>1.89</v>
          </cell>
          <cell r="Q105">
            <v>12.77</v>
          </cell>
          <cell r="R105">
            <v>1.37</v>
          </cell>
          <cell r="U105">
            <v>893</v>
          </cell>
          <cell r="V105">
            <v>851</v>
          </cell>
        </row>
        <row r="106">
          <cell r="A106" t="str">
            <v>BROOK</v>
          </cell>
          <cell r="B106">
            <v>104</v>
          </cell>
          <cell r="C106" t="str">
            <v> i | 1 | 2 | 3 </v>
          </cell>
          <cell r="E106">
            <v>0.39</v>
          </cell>
          <cell r="F106">
            <v>-7.14</v>
          </cell>
          <cell r="G106">
            <v>10042400</v>
          </cell>
          <cell r="H106">
            <v>4044</v>
          </cell>
          <cell r="I106">
            <v>2590</v>
          </cell>
          <cell r="J106">
            <v>3.8</v>
          </cell>
          <cell r="K106">
            <v>1.08</v>
          </cell>
          <cell r="L106">
            <v>0.04</v>
          </cell>
          <cell r="M106">
            <v>0.02</v>
          </cell>
          <cell r="N106">
            <v>0.1</v>
          </cell>
          <cell r="O106">
            <v>32.74</v>
          </cell>
          <cell r="P106">
            <v>31.68</v>
          </cell>
          <cell r="Q106">
            <v>-22.15</v>
          </cell>
          <cell r="R106">
            <v>14.51</v>
          </cell>
          <cell r="S106">
            <v>43.1</v>
          </cell>
          <cell r="U106">
            <v>22</v>
          </cell>
          <cell r="V106">
            <v>9</v>
          </cell>
        </row>
        <row r="107">
          <cell r="A107" t="str">
            <v>BRR</v>
          </cell>
          <cell r="B107">
            <v>105</v>
          </cell>
          <cell r="C107" t="str">
            <v> i | 1 | 2 | 3 </v>
          </cell>
          <cell r="E107">
            <v>3.1</v>
          </cell>
          <cell r="F107">
            <v>-1.9</v>
          </cell>
          <cell r="G107">
            <v>182000</v>
          </cell>
          <cell r="H107">
            <v>546</v>
          </cell>
          <cell r="I107">
            <v>2518</v>
          </cell>
          <cell r="K107">
            <v>1.32</v>
          </cell>
          <cell r="L107">
            <v>3.51</v>
          </cell>
          <cell r="N107">
            <v>0</v>
          </cell>
          <cell r="O107">
            <v>0.04</v>
          </cell>
          <cell r="P107">
            <v>-17.78</v>
          </cell>
          <cell r="Q107">
            <v>1.6</v>
          </cell>
          <cell r="S107">
            <v>24.81</v>
          </cell>
        </row>
        <row r="108">
          <cell r="A108" t="str">
            <v>BSBM</v>
          </cell>
          <cell r="B108">
            <v>106</v>
          </cell>
          <cell r="C108" t="str">
            <v> i | 1 | 2 | 3 </v>
          </cell>
          <cell r="E108">
            <v>0.94</v>
          </cell>
          <cell r="F108">
            <v>-6.93</v>
          </cell>
          <cell r="G108">
            <v>1380400</v>
          </cell>
          <cell r="H108">
            <v>1333</v>
          </cell>
          <cell r="I108">
            <v>1054</v>
          </cell>
          <cell r="J108">
            <v>15.16</v>
          </cell>
          <cell r="K108">
            <v>0.56000000000000005</v>
          </cell>
          <cell r="L108">
            <v>0.02</v>
          </cell>
          <cell r="M108">
            <v>0.04</v>
          </cell>
          <cell r="N108">
            <v>0.06</v>
          </cell>
          <cell r="O108">
            <v>4.43</v>
          </cell>
          <cell r="P108">
            <v>3.6</v>
          </cell>
          <cell r="Q108">
            <v>5.19</v>
          </cell>
          <cell r="R108">
            <v>4.04</v>
          </cell>
          <cell r="S108">
            <v>30.79</v>
          </cell>
          <cell r="U108">
            <v>628</v>
          </cell>
          <cell r="V108">
            <v>559</v>
          </cell>
        </row>
        <row r="109">
          <cell r="A109" t="str">
            <v>BSM</v>
          </cell>
          <cell r="B109">
            <v>107</v>
          </cell>
          <cell r="C109" t="str">
            <v> i | 1 | 2 | 3 </v>
          </cell>
          <cell r="E109">
            <v>0.27</v>
          </cell>
          <cell r="F109">
            <v>-3.57</v>
          </cell>
          <cell r="G109">
            <v>4974200</v>
          </cell>
          <cell r="H109">
            <v>1328</v>
          </cell>
          <cell r="I109">
            <v>575</v>
          </cell>
          <cell r="K109">
            <v>1.04</v>
          </cell>
          <cell r="L109">
            <v>2.37</v>
          </cell>
          <cell r="N109">
            <v>0</v>
          </cell>
          <cell r="O109">
            <v>-2.5299999999999998</v>
          </cell>
          <cell r="P109">
            <v>-14.4</v>
          </cell>
          <cell r="Q109">
            <v>-17.61</v>
          </cell>
          <cell r="S109">
            <v>50.02</v>
          </cell>
        </row>
        <row r="110">
          <cell r="A110" t="str">
            <v>BTNC</v>
          </cell>
          <cell r="B110">
            <v>108</v>
          </cell>
          <cell r="C110" t="str">
            <v> i | 1 | 2 | 3 </v>
          </cell>
          <cell r="E110">
            <v>12.3</v>
          </cell>
          <cell r="F110">
            <v>0</v>
          </cell>
          <cell r="G110">
            <v>0</v>
          </cell>
          <cell r="H110">
            <v>0</v>
          </cell>
          <cell r="I110">
            <v>148</v>
          </cell>
          <cell r="K110">
            <v>0.36</v>
          </cell>
          <cell r="L110">
            <v>0.87</v>
          </cell>
          <cell r="M110">
            <v>0.15</v>
          </cell>
          <cell r="N110">
            <v>0</v>
          </cell>
          <cell r="O110">
            <v>-6.88</v>
          </cell>
          <cell r="P110">
            <v>-12.06</v>
          </cell>
          <cell r="Q110">
            <v>-16.78</v>
          </cell>
          <cell r="R110">
            <v>1.1499999999999999</v>
          </cell>
          <cell r="S110">
            <v>29.73</v>
          </cell>
        </row>
        <row r="111">
          <cell r="A111" t="str">
            <v>BTS</v>
          </cell>
          <cell r="B111">
            <v>109</v>
          </cell>
          <cell r="C111" t="str">
            <v> i | 1 | 2 | 3 </v>
          </cell>
          <cell r="E111">
            <v>9.6</v>
          </cell>
          <cell r="F111">
            <v>-8.57</v>
          </cell>
          <cell r="G111">
            <v>183481700</v>
          </cell>
          <cell r="H111">
            <v>1809189</v>
          </cell>
          <cell r="I111">
            <v>126345</v>
          </cell>
          <cell r="J111">
            <v>17.55</v>
          </cell>
          <cell r="K111">
            <v>2.4700000000000002</v>
          </cell>
          <cell r="L111">
            <v>2.41</v>
          </cell>
          <cell r="M111">
            <v>0.15</v>
          </cell>
          <cell r="N111">
            <v>0.55000000000000004</v>
          </cell>
          <cell r="O111">
            <v>6.02</v>
          </cell>
          <cell r="P111">
            <v>14.18</v>
          </cell>
          <cell r="Q111">
            <v>5.81</v>
          </cell>
          <cell r="R111">
            <v>4.57</v>
          </cell>
          <cell r="S111">
            <v>59.66</v>
          </cell>
          <cell r="U111">
            <v>409</v>
          </cell>
          <cell r="V111">
            <v>521</v>
          </cell>
        </row>
        <row r="112">
          <cell r="A112" t="str">
            <v>BTW</v>
          </cell>
          <cell r="B112">
            <v>110</v>
          </cell>
          <cell r="C112" t="str">
            <v> i | 1 | 2 | 3 </v>
          </cell>
          <cell r="E112">
            <v>0.79</v>
          </cell>
          <cell r="F112">
            <v>-6.1</v>
          </cell>
          <cell r="G112">
            <v>212900</v>
          </cell>
          <cell r="H112">
            <v>169</v>
          </cell>
          <cell r="I112">
            <v>597</v>
          </cell>
          <cell r="K112">
            <v>0.52</v>
          </cell>
          <cell r="L112">
            <v>0.59</v>
          </cell>
          <cell r="N112">
            <v>0</v>
          </cell>
          <cell r="O112">
            <v>-0.04</v>
          </cell>
          <cell r="P112">
            <v>-2.56</v>
          </cell>
          <cell r="Q112">
            <v>2.38</v>
          </cell>
          <cell r="S112">
            <v>34.090000000000003</v>
          </cell>
        </row>
        <row r="113">
          <cell r="A113" t="str">
            <v>BUI</v>
          </cell>
          <cell r="B113">
            <v>111</v>
          </cell>
          <cell r="C113" t="str">
            <v> i | 1 | 3 </v>
          </cell>
          <cell r="E113">
            <v>11</v>
          </cell>
          <cell r="F113">
            <v>0</v>
          </cell>
          <cell r="G113">
            <v>0</v>
          </cell>
          <cell r="H113">
            <v>0</v>
          </cell>
          <cell r="I113">
            <v>330</v>
          </cell>
          <cell r="J113">
            <v>61.3</v>
          </cell>
          <cell r="K113">
            <v>0.48</v>
          </cell>
          <cell r="L113">
            <v>1.74</v>
          </cell>
          <cell r="M113">
            <v>0.25</v>
          </cell>
          <cell r="N113">
            <v>0.18</v>
          </cell>
          <cell r="O113">
            <v>0.54</v>
          </cell>
          <cell r="P113">
            <v>0.76</v>
          </cell>
          <cell r="Q113">
            <v>3.87</v>
          </cell>
          <cell r="R113">
            <v>2.4500000000000002</v>
          </cell>
          <cell r="S113">
            <v>33.61</v>
          </cell>
          <cell r="U113">
            <v>909</v>
          </cell>
          <cell r="V113">
            <v>945</v>
          </cell>
          <cell r="W113">
            <v>0.74</v>
          </cell>
        </row>
        <row r="114">
          <cell r="A114" t="str">
            <v>BWG</v>
          </cell>
          <cell r="B114">
            <v>112</v>
          </cell>
          <cell r="C114" t="str">
            <v> i | 1 | 2 | 3 </v>
          </cell>
          <cell r="E114">
            <v>0.48</v>
          </cell>
          <cell r="F114">
            <v>-9.43</v>
          </cell>
          <cell r="G114">
            <v>132261900</v>
          </cell>
          <cell r="H114">
            <v>65141</v>
          </cell>
          <cell r="I114">
            <v>1993</v>
          </cell>
          <cell r="K114">
            <v>0.55000000000000004</v>
          </cell>
          <cell r="L114">
            <v>1.04</v>
          </cell>
          <cell r="N114">
            <v>0</v>
          </cell>
          <cell r="O114">
            <v>0.86</v>
          </cell>
          <cell r="P114">
            <v>-4.43</v>
          </cell>
          <cell r="Q114">
            <v>-8.92</v>
          </cell>
          <cell r="S114">
            <v>93.45</v>
          </cell>
        </row>
        <row r="115">
          <cell r="A115" t="str">
            <v>CAZ</v>
          </cell>
          <cell r="B115">
            <v>113</v>
          </cell>
          <cell r="C115" t="str">
            <v> i | 1 | 3 </v>
          </cell>
          <cell r="E115">
            <v>1.61</v>
          </cell>
          <cell r="F115">
            <v>-9.0399999999999991</v>
          </cell>
          <cell r="G115">
            <v>1089900</v>
          </cell>
          <cell r="H115">
            <v>1845</v>
          </cell>
          <cell r="I115">
            <v>451</v>
          </cell>
          <cell r="J115">
            <v>6.77</v>
          </cell>
          <cell r="K115">
            <v>0.88</v>
          </cell>
          <cell r="L115">
            <v>2.1</v>
          </cell>
          <cell r="M115">
            <v>0.11</v>
          </cell>
          <cell r="N115">
            <v>0.24</v>
          </cell>
          <cell r="O115">
            <v>7.38</v>
          </cell>
          <cell r="P115">
            <v>13.43</v>
          </cell>
          <cell r="Q115">
            <v>3</v>
          </cell>
          <cell r="R115">
            <v>6.05</v>
          </cell>
          <cell r="S115">
            <v>39.090000000000003</v>
          </cell>
          <cell r="U115">
            <v>180</v>
          </cell>
          <cell r="V115">
            <v>232</v>
          </cell>
        </row>
        <row r="116">
          <cell r="A116" t="str">
            <v>CBG</v>
          </cell>
          <cell r="B116">
            <v>114</v>
          </cell>
          <cell r="C116" t="str">
            <v> i | 1 | 2 | 3 </v>
          </cell>
          <cell r="E116">
            <v>105</v>
          </cell>
          <cell r="F116">
            <v>-7.89</v>
          </cell>
          <cell r="G116">
            <v>10747500</v>
          </cell>
          <cell r="H116">
            <v>1170535</v>
          </cell>
          <cell r="I116">
            <v>105000</v>
          </cell>
          <cell r="J116">
            <v>30.39</v>
          </cell>
          <cell r="K116">
            <v>11.55</v>
          </cell>
          <cell r="L116">
            <v>0.74</v>
          </cell>
          <cell r="M116">
            <v>0.9</v>
          </cell>
          <cell r="N116">
            <v>3.45</v>
          </cell>
          <cell r="O116">
            <v>27.88</v>
          </cell>
          <cell r="P116">
            <v>40.98</v>
          </cell>
          <cell r="Q116">
            <v>20.239999999999998</v>
          </cell>
          <cell r="R116">
            <v>1.49</v>
          </cell>
          <cell r="S116">
            <v>26.36</v>
          </cell>
          <cell r="U116">
            <v>383</v>
          </cell>
          <cell r="V116">
            <v>379</v>
          </cell>
        </row>
        <row r="117">
          <cell r="A117" t="str">
            <v>CCET</v>
          </cell>
          <cell r="B117">
            <v>115</v>
          </cell>
          <cell r="C117" t="str">
            <v> i | 1 | 2 | 3 </v>
          </cell>
          <cell r="E117">
            <v>2.1</v>
          </cell>
          <cell r="F117">
            <v>-4.55</v>
          </cell>
          <cell r="G117">
            <v>5208800</v>
          </cell>
          <cell r="H117">
            <v>11148</v>
          </cell>
          <cell r="I117">
            <v>9565</v>
          </cell>
          <cell r="J117">
            <v>122.39</v>
          </cell>
          <cell r="K117">
            <v>0.59</v>
          </cell>
          <cell r="L117">
            <v>3.03</v>
          </cell>
          <cell r="M117">
            <v>0.02</v>
          </cell>
          <cell r="N117">
            <v>0.02</v>
          </cell>
          <cell r="O117">
            <v>1.45</v>
          </cell>
          <cell r="P117">
            <v>0.48</v>
          </cell>
          <cell r="Q117">
            <v>0.33</v>
          </cell>
          <cell r="R117">
            <v>4.09</v>
          </cell>
          <cell r="S117">
            <v>26.94</v>
          </cell>
          <cell r="U117">
            <v>945</v>
          </cell>
          <cell r="V117">
            <v>926</v>
          </cell>
        </row>
        <row r="118">
          <cell r="A118" t="str">
            <v>CCP</v>
          </cell>
          <cell r="B118">
            <v>116</v>
          </cell>
          <cell r="C118" t="str">
            <v> i | 1 | 2 | 3 </v>
          </cell>
          <cell r="E118">
            <v>0.43</v>
          </cell>
          <cell r="F118">
            <v>-8.51</v>
          </cell>
          <cell r="G118">
            <v>21971000</v>
          </cell>
          <cell r="H118">
            <v>9766</v>
          </cell>
          <cell r="I118">
            <v>1190</v>
          </cell>
          <cell r="J118">
            <v>12.69</v>
          </cell>
          <cell r="K118">
            <v>0.9</v>
          </cell>
          <cell r="L118">
            <v>1.01</v>
          </cell>
          <cell r="N118">
            <v>0.03</v>
          </cell>
          <cell r="O118">
            <v>5.1100000000000003</v>
          </cell>
          <cell r="P118">
            <v>7.28</v>
          </cell>
          <cell r="Q118">
            <v>3.26</v>
          </cell>
          <cell r="R118">
            <v>2.13</v>
          </cell>
          <cell r="S118">
            <v>49.54</v>
          </cell>
          <cell r="U118">
            <v>470</v>
          </cell>
          <cell r="V118">
            <v>477</v>
          </cell>
        </row>
        <row r="119">
          <cell r="A119" t="str">
            <v>CEN</v>
          </cell>
          <cell r="B119">
            <v>117</v>
          </cell>
          <cell r="C119" t="str">
            <v> i | 1 | 2 | 3 </v>
          </cell>
          <cell r="E119">
            <v>0.61</v>
          </cell>
          <cell r="F119">
            <v>-7.58</v>
          </cell>
          <cell r="G119">
            <v>1119000</v>
          </cell>
          <cell r="H119">
            <v>699</v>
          </cell>
          <cell r="I119">
            <v>455</v>
          </cell>
          <cell r="K119">
            <v>0.28999999999999998</v>
          </cell>
          <cell r="L119">
            <v>0.6</v>
          </cell>
          <cell r="N119">
            <v>0</v>
          </cell>
          <cell r="O119">
            <v>-20.76</v>
          </cell>
          <cell r="P119">
            <v>-25.53</v>
          </cell>
          <cell r="Q119">
            <v>-0.78</v>
          </cell>
          <cell r="S119">
            <v>68.73</v>
          </cell>
        </row>
        <row r="120">
          <cell r="A120" t="str">
            <v>CENTEL</v>
          </cell>
          <cell r="B120">
            <v>118</v>
          </cell>
          <cell r="C120" t="str">
            <v> i | 1 | 2 | 3 </v>
          </cell>
          <cell r="E120">
            <v>23.7</v>
          </cell>
          <cell r="F120">
            <v>-9.7100000000000009</v>
          </cell>
          <cell r="G120">
            <v>16933900</v>
          </cell>
          <cell r="H120">
            <v>411307</v>
          </cell>
          <cell r="I120">
            <v>31995</v>
          </cell>
          <cell r="K120">
            <v>2.81</v>
          </cell>
          <cell r="L120">
            <v>2.19</v>
          </cell>
          <cell r="N120">
            <v>0</v>
          </cell>
          <cell r="O120">
            <v>-1.57</v>
          </cell>
          <cell r="P120">
            <v>-7.62</v>
          </cell>
          <cell r="Q120">
            <v>-14.05</v>
          </cell>
          <cell r="S120">
            <v>74.349999999999994</v>
          </cell>
        </row>
        <row r="121">
          <cell r="A121" t="str">
            <v>CFRESH</v>
          </cell>
          <cell r="B121">
            <v>119</v>
          </cell>
          <cell r="C121" t="str">
            <v> i | 1 | 3 </v>
          </cell>
          <cell r="E121">
            <v>2.6</v>
          </cell>
          <cell r="F121">
            <v>-6.94</v>
          </cell>
          <cell r="G121">
            <v>1122300</v>
          </cell>
          <cell r="H121">
            <v>3094</v>
          </cell>
          <cell r="I121">
            <v>1205</v>
          </cell>
          <cell r="K121">
            <v>0.85</v>
          </cell>
          <cell r="L121">
            <v>1.99</v>
          </cell>
          <cell r="N121">
            <v>0</v>
          </cell>
          <cell r="O121">
            <v>-2.15</v>
          </cell>
          <cell r="P121">
            <v>-16.97</v>
          </cell>
          <cell r="Q121">
            <v>-4.84</v>
          </cell>
          <cell r="S121">
            <v>32.01</v>
          </cell>
        </row>
        <row r="122">
          <cell r="A122" t="str">
            <v>CGD</v>
          </cell>
          <cell r="B122">
            <v>120</v>
          </cell>
          <cell r="C122" t="str">
            <v> i | 1 | 2 | 3 </v>
          </cell>
          <cell r="E122">
            <v>0.59</v>
          </cell>
          <cell r="F122">
            <v>-4.84</v>
          </cell>
          <cell r="G122">
            <v>10247000</v>
          </cell>
          <cell r="H122">
            <v>6168</v>
          </cell>
          <cell r="I122">
            <v>4877</v>
          </cell>
          <cell r="K122">
            <v>1.1599999999999999</v>
          </cell>
          <cell r="L122">
            <v>5.41</v>
          </cell>
          <cell r="N122">
            <v>0</v>
          </cell>
          <cell r="O122">
            <v>0.89</v>
          </cell>
          <cell r="P122">
            <v>-11.67</v>
          </cell>
          <cell r="Q122">
            <v>-19</v>
          </cell>
          <cell r="S122">
            <v>43.89</v>
          </cell>
        </row>
        <row r="123">
          <cell r="A123" t="str">
            <v>CGH</v>
          </cell>
          <cell r="B123">
            <v>121</v>
          </cell>
          <cell r="C123" t="str">
            <v> i | 1 | 2 | 3 </v>
          </cell>
          <cell r="E123">
            <v>0.65</v>
          </cell>
          <cell r="F123">
            <v>-5.8</v>
          </cell>
          <cell r="G123">
            <v>2743600</v>
          </cell>
          <cell r="H123">
            <v>1820</v>
          </cell>
          <cell r="I123">
            <v>2819</v>
          </cell>
          <cell r="J123">
            <v>22.62</v>
          </cell>
          <cell r="K123">
            <v>0.5</v>
          </cell>
          <cell r="L123">
            <v>0.76</v>
          </cell>
          <cell r="N123">
            <v>0.03</v>
          </cell>
          <cell r="O123">
            <v>1.53</v>
          </cell>
          <cell r="P123">
            <v>2.09</v>
          </cell>
          <cell r="Q123">
            <v>10.7</v>
          </cell>
          <cell r="S123">
            <v>40.020000000000003</v>
          </cell>
          <cell r="U123">
            <v>763</v>
          </cell>
          <cell r="V123">
            <v>772</v>
          </cell>
        </row>
        <row r="124">
          <cell r="A124" t="str">
            <v>CHARAN</v>
          </cell>
          <cell r="B124">
            <v>122</v>
          </cell>
          <cell r="C124" t="str">
            <v> i | 1 | 2 | 3 </v>
          </cell>
          <cell r="E124">
            <v>25</v>
          </cell>
          <cell r="F124">
            <v>0</v>
          </cell>
          <cell r="G124">
            <v>0</v>
          </cell>
          <cell r="H124">
            <v>0</v>
          </cell>
          <cell r="I124">
            <v>300</v>
          </cell>
          <cell r="J124">
            <v>11.47</v>
          </cell>
          <cell r="K124">
            <v>0.56999999999999995</v>
          </cell>
          <cell r="L124">
            <v>0.53</v>
          </cell>
          <cell r="M124">
            <v>0.5</v>
          </cell>
          <cell r="N124">
            <v>2.1800000000000002</v>
          </cell>
          <cell r="O124">
            <v>3.95</v>
          </cell>
          <cell r="P124">
            <v>4.92</v>
          </cell>
          <cell r="Q124">
            <v>12.12</v>
          </cell>
          <cell r="R124">
            <v>2.02</v>
          </cell>
          <cell r="S124">
            <v>55.95</v>
          </cell>
          <cell r="U124">
            <v>504</v>
          </cell>
          <cell r="V124">
            <v>495</v>
          </cell>
        </row>
        <row r="125">
          <cell r="A125" t="str">
            <v>CHAYO</v>
          </cell>
          <cell r="B125">
            <v>123</v>
          </cell>
          <cell r="C125" t="str">
            <v> i | 1 | 2 | 3 </v>
          </cell>
          <cell r="E125">
            <v>8.15</v>
          </cell>
          <cell r="F125">
            <v>0.62</v>
          </cell>
          <cell r="G125">
            <v>33616800</v>
          </cell>
          <cell r="H125">
            <v>272080</v>
          </cell>
          <cell r="I125">
            <v>5751</v>
          </cell>
          <cell r="J125">
            <v>41.48</v>
          </cell>
          <cell r="K125">
            <v>5.33</v>
          </cell>
          <cell r="L125">
            <v>0.91</v>
          </cell>
          <cell r="N125">
            <v>0.2</v>
          </cell>
          <cell r="O125">
            <v>10.17</v>
          </cell>
          <cell r="P125">
            <v>13.53</v>
          </cell>
          <cell r="Q125">
            <v>31.42</v>
          </cell>
          <cell r="R125">
            <v>7.0000000000000007E-2</v>
          </cell>
          <cell r="S125">
            <v>37.380000000000003</v>
          </cell>
          <cell r="U125">
            <v>573</v>
          </cell>
          <cell r="V125">
            <v>551</v>
          </cell>
        </row>
        <row r="126">
          <cell r="A126" t="str">
            <v>CHEWA</v>
          </cell>
          <cell r="B126">
            <v>124</v>
          </cell>
          <cell r="C126" t="str">
            <v> i | 1 | 2 | 3 </v>
          </cell>
          <cell r="E126">
            <v>0.53</v>
          </cell>
          <cell r="F126">
            <v>-3.64</v>
          </cell>
          <cell r="G126">
            <v>5923200</v>
          </cell>
          <cell r="H126">
            <v>3114</v>
          </cell>
          <cell r="I126">
            <v>676</v>
          </cell>
          <cell r="J126">
            <v>6.16</v>
          </cell>
          <cell r="K126">
            <v>0.36</v>
          </cell>
          <cell r="L126">
            <v>2.68</v>
          </cell>
          <cell r="N126">
            <v>0.09</v>
          </cell>
          <cell r="O126">
            <v>-1.4</v>
          </cell>
          <cell r="P126">
            <v>6.02</v>
          </cell>
          <cell r="Q126">
            <v>15.03</v>
          </cell>
          <cell r="S126">
            <v>25.91</v>
          </cell>
          <cell r="U126">
            <v>348</v>
          </cell>
        </row>
        <row r="127">
          <cell r="A127" t="str">
            <v>CHG</v>
          </cell>
          <cell r="B127">
            <v>125</v>
          </cell>
          <cell r="C127" t="str">
            <v> i | 1 | 2 | 3 </v>
          </cell>
          <cell r="E127">
            <v>2.46</v>
          </cell>
          <cell r="F127">
            <v>-2.38</v>
          </cell>
          <cell r="G127">
            <v>34959600</v>
          </cell>
          <cell r="H127">
            <v>86623</v>
          </cell>
          <cell r="I127">
            <v>27060</v>
          </cell>
          <cell r="J127">
            <v>35.729999999999997</v>
          </cell>
          <cell r="K127">
            <v>7.24</v>
          </cell>
          <cell r="L127">
            <v>0.65</v>
          </cell>
          <cell r="M127">
            <v>0.02</v>
          </cell>
          <cell r="N127">
            <v>7.0000000000000007E-2</v>
          </cell>
          <cell r="O127">
            <v>15.19</v>
          </cell>
          <cell r="P127">
            <v>20.59</v>
          </cell>
          <cell r="Q127">
            <v>15.81</v>
          </cell>
          <cell r="R127">
            <v>1.98</v>
          </cell>
          <cell r="S127">
            <v>42.61</v>
          </cell>
          <cell r="U127">
            <v>474</v>
          </cell>
          <cell r="V127">
            <v>459</v>
          </cell>
        </row>
        <row r="128">
          <cell r="A128" t="str">
            <v>CHO</v>
          </cell>
          <cell r="B128">
            <v>126</v>
          </cell>
          <cell r="C128" t="str">
            <v> i | 1 | 2 | 3 </v>
          </cell>
          <cell r="E128">
            <v>0.49</v>
          </cell>
          <cell r="F128">
            <v>-10.91</v>
          </cell>
          <cell r="G128">
            <v>6368000</v>
          </cell>
          <cell r="H128">
            <v>3211</v>
          </cell>
          <cell r="I128">
            <v>648</v>
          </cell>
          <cell r="K128">
            <v>0.64</v>
          </cell>
          <cell r="L128">
            <v>2.2200000000000002</v>
          </cell>
          <cell r="N128">
            <v>0</v>
          </cell>
          <cell r="O128">
            <v>0.71</v>
          </cell>
          <cell r="P128">
            <v>-12.98</v>
          </cell>
          <cell r="Q128">
            <v>-26.71</v>
          </cell>
          <cell r="S128">
            <v>45.8</v>
          </cell>
        </row>
        <row r="129">
          <cell r="A129" t="str">
            <v>CHOTI</v>
          </cell>
          <cell r="B129">
            <v>127</v>
          </cell>
          <cell r="C129" t="str">
            <v> i | 1 | 3 </v>
          </cell>
          <cell r="E129">
            <v>68</v>
          </cell>
          <cell r="F129">
            <v>-4.2300000000000004</v>
          </cell>
          <cell r="G129">
            <v>400</v>
          </cell>
          <cell r="H129">
            <v>27</v>
          </cell>
          <cell r="I129">
            <v>510</v>
          </cell>
          <cell r="K129">
            <v>0.57999999999999996</v>
          </cell>
          <cell r="L129">
            <v>0.48</v>
          </cell>
          <cell r="N129">
            <v>0</v>
          </cell>
          <cell r="O129">
            <v>-7.35</v>
          </cell>
          <cell r="P129">
            <v>-11.47</v>
          </cell>
          <cell r="Q129">
            <v>-6.99</v>
          </cell>
          <cell r="S129">
            <v>20.12</v>
          </cell>
        </row>
        <row r="130">
          <cell r="A130" t="str">
            <v>CHOW</v>
          </cell>
          <cell r="B130">
            <v>128</v>
          </cell>
          <cell r="C130" t="str">
            <v> i | 1 | 2 | 3 </v>
          </cell>
          <cell r="E130">
            <v>3.34</v>
          </cell>
          <cell r="F130">
            <v>29.46</v>
          </cell>
          <cell r="G130">
            <v>4077500</v>
          </cell>
          <cell r="H130">
            <v>13618</v>
          </cell>
          <cell r="I130">
            <v>2672</v>
          </cell>
          <cell r="K130">
            <v>3.09</v>
          </cell>
          <cell r="L130">
            <v>11.22</v>
          </cell>
          <cell r="N130">
            <v>0</v>
          </cell>
          <cell r="O130">
            <v>-0.09</v>
          </cell>
          <cell r="P130">
            <v>-37.82</v>
          </cell>
          <cell r="Q130">
            <v>-24.58</v>
          </cell>
          <cell r="S130">
            <v>37.409999999999997</v>
          </cell>
        </row>
        <row r="131">
          <cell r="A131" t="str">
            <v>CI</v>
          </cell>
          <cell r="B131">
            <v>129</v>
          </cell>
          <cell r="C131" t="str">
            <v> i | 1 | 3 </v>
          </cell>
          <cell r="E131">
            <v>0.77</v>
          </cell>
          <cell r="F131">
            <v>-4.9400000000000004</v>
          </cell>
          <cell r="G131">
            <v>51600</v>
          </cell>
          <cell r="H131">
            <v>40</v>
          </cell>
          <cell r="I131">
            <v>821</v>
          </cell>
          <cell r="J131">
            <v>3.41</v>
          </cell>
          <cell r="K131">
            <v>0.52</v>
          </cell>
          <cell r="L131">
            <v>5.34</v>
          </cell>
          <cell r="M131">
            <v>0.02</v>
          </cell>
          <cell r="N131">
            <v>0.23</v>
          </cell>
          <cell r="O131">
            <v>4.1900000000000004</v>
          </cell>
          <cell r="P131">
            <v>16.05</v>
          </cell>
          <cell r="Q131">
            <v>-39.200000000000003</v>
          </cell>
          <cell r="R131">
            <v>1.91</v>
          </cell>
          <cell r="S131">
            <v>30.16</v>
          </cell>
          <cell r="U131">
            <v>127</v>
          </cell>
          <cell r="V131">
            <v>345</v>
          </cell>
        </row>
        <row r="132">
          <cell r="A132" t="str">
            <v>CIG</v>
          </cell>
          <cell r="B132">
            <v>130</v>
          </cell>
          <cell r="C132" t="str">
            <v> i | 1 | 2 | 3 </v>
          </cell>
          <cell r="E132">
            <v>0.21</v>
          </cell>
          <cell r="F132">
            <v>-8.6999999999999993</v>
          </cell>
          <cell r="G132">
            <v>5591400</v>
          </cell>
          <cell r="H132">
            <v>1221</v>
          </cell>
          <cell r="I132">
            <v>182</v>
          </cell>
          <cell r="K132">
            <v>0.48</v>
          </cell>
          <cell r="L132">
            <v>1.53</v>
          </cell>
          <cell r="N132">
            <v>0</v>
          </cell>
          <cell r="O132">
            <v>-26.39</v>
          </cell>
          <cell r="P132">
            <v>-54.35</v>
          </cell>
          <cell r="Q132">
            <v>-15.24</v>
          </cell>
          <cell r="S132">
            <v>70.14</v>
          </cell>
        </row>
        <row r="133">
          <cell r="A133" t="str">
            <v>CIMBT</v>
          </cell>
          <cell r="B133">
            <v>131</v>
          </cell>
          <cell r="C133" t="str">
            <v> i | 1 | 3 </v>
          </cell>
          <cell r="E133">
            <v>0.57999999999999996</v>
          </cell>
          <cell r="F133">
            <v>-6.45</v>
          </cell>
          <cell r="G133">
            <v>5272500</v>
          </cell>
          <cell r="H133">
            <v>3116</v>
          </cell>
          <cell r="I133">
            <v>20197</v>
          </cell>
          <cell r="J133">
            <v>9.01</v>
          </cell>
          <cell r="K133">
            <v>0.49</v>
          </cell>
          <cell r="L133">
            <v>8.6</v>
          </cell>
          <cell r="M133">
            <v>0.01</v>
          </cell>
          <cell r="N133">
            <v>0.06</v>
          </cell>
          <cell r="O133">
            <v>0.67</v>
          </cell>
          <cell r="P133">
            <v>5.64</v>
          </cell>
          <cell r="Q133">
            <v>9.9700000000000006</v>
          </cell>
          <cell r="R133">
            <v>0.81</v>
          </cell>
          <cell r="S133">
            <v>5.17</v>
          </cell>
          <cell r="U133">
            <v>413</v>
          </cell>
          <cell r="V133">
            <v>562</v>
          </cell>
        </row>
        <row r="134">
          <cell r="A134" t="str">
            <v>CITY</v>
          </cell>
          <cell r="B134">
            <v>132</v>
          </cell>
          <cell r="C134" t="str">
            <v> i | 1 | 3 </v>
          </cell>
          <cell r="E134">
            <v>1.81</v>
          </cell>
          <cell r="F134">
            <v>-1.0900000000000001</v>
          </cell>
          <cell r="G134">
            <v>87200</v>
          </cell>
          <cell r="H134">
            <v>156</v>
          </cell>
          <cell r="I134">
            <v>543</v>
          </cell>
          <cell r="K134">
            <v>0.41</v>
          </cell>
          <cell r="L134">
            <v>0.01</v>
          </cell>
          <cell r="N134">
            <v>0</v>
          </cell>
          <cell r="O134">
            <v>-1.22</v>
          </cell>
          <cell r="P134">
            <v>-1.01</v>
          </cell>
          <cell r="Q134">
            <v>-4.9400000000000004</v>
          </cell>
          <cell r="S134">
            <v>26.68</v>
          </cell>
        </row>
        <row r="135">
          <cell r="A135" t="str">
            <v>CK</v>
          </cell>
          <cell r="B135">
            <v>133</v>
          </cell>
          <cell r="C135" t="str">
            <v> i | 1 | 2 | 3 </v>
          </cell>
          <cell r="E135">
            <v>16.600000000000001</v>
          </cell>
          <cell r="F135">
            <v>-9.2899999999999991</v>
          </cell>
          <cell r="G135">
            <v>14154500</v>
          </cell>
          <cell r="H135">
            <v>242766</v>
          </cell>
          <cell r="I135">
            <v>28119</v>
          </cell>
          <cell r="J135">
            <v>28.07</v>
          </cell>
          <cell r="K135">
            <v>1.04</v>
          </cell>
          <cell r="L135">
            <v>2.1800000000000002</v>
          </cell>
          <cell r="N135">
            <v>0.59</v>
          </cell>
          <cell r="O135">
            <v>2.66</v>
          </cell>
          <cell r="P135">
            <v>3.65</v>
          </cell>
          <cell r="Q135">
            <v>4.7699999999999996</v>
          </cell>
          <cell r="R135">
            <v>2.23</v>
          </cell>
          <cell r="S135">
            <v>66.790000000000006</v>
          </cell>
          <cell r="U135">
            <v>758</v>
          </cell>
          <cell r="V135">
            <v>773</v>
          </cell>
        </row>
        <row r="136">
          <cell r="A136" t="str">
            <v>CKP</v>
          </cell>
          <cell r="B136">
            <v>134</v>
          </cell>
          <cell r="C136" t="str">
            <v> i | 1 | 2 | 3 </v>
          </cell>
          <cell r="E136">
            <v>4.38</v>
          </cell>
          <cell r="F136">
            <v>-8.3699999999999992</v>
          </cell>
          <cell r="G136">
            <v>40094600</v>
          </cell>
          <cell r="H136">
            <v>182731</v>
          </cell>
          <cell r="I136">
            <v>35607</v>
          </cell>
          <cell r="J136">
            <v>39.15</v>
          </cell>
          <cell r="K136">
            <v>1.53</v>
          </cell>
          <cell r="L136">
            <v>1.26</v>
          </cell>
          <cell r="N136">
            <v>0.11</v>
          </cell>
          <cell r="O136">
            <v>3.02</v>
          </cell>
          <cell r="P136">
            <v>3.93</v>
          </cell>
          <cell r="Q136">
            <v>6.88</v>
          </cell>
          <cell r="R136">
            <v>0.63</v>
          </cell>
          <cell r="S136">
            <v>23.81</v>
          </cell>
          <cell r="U136">
            <v>802</v>
          </cell>
          <cell r="V136">
            <v>809</v>
          </cell>
        </row>
        <row r="137">
          <cell r="A137" t="str">
            <v>CM</v>
          </cell>
          <cell r="B137">
            <v>135</v>
          </cell>
          <cell r="C137" t="str">
            <v> i | 1 | 2 | 3 </v>
          </cell>
          <cell r="E137">
            <v>2.62</v>
          </cell>
          <cell r="F137">
            <v>-4.38</v>
          </cell>
          <cell r="G137">
            <v>365600</v>
          </cell>
          <cell r="H137">
            <v>974</v>
          </cell>
          <cell r="I137">
            <v>999</v>
          </cell>
          <cell r="J137">
            <v>87.13</v>
          </cell>
          <cell r="K137">
            <v>0.72</v>
          </cell>
          <cell r="L137">
            <v>0.1</v>
          </cell>
          <cell r="M137">
            <v>0.06</v>
          </cell>
          <cell r="N137">
            <v>0.03</v>
          </cell>
          <cell r="O137">
            <v>0.87</v>
          </cell>
          <cell r="P137">
            <v>0.82</v>
          </cell>
          <cell r="Q137">
            <v>0.42</v>
          </cell>
          <cell r="R137">
            <v>2.19</v>
          </cell>
          <cell r="S137">
            <v>36.950000000000003</v>
          </cell>
          <cell r="U137">
            <v>926</v>
          </cell>
          <cell r="V137">
            <v>946</v>
          </cell>
        </row>
        <row r="138">
          <cell r="A138" t="str">
            <v>CMAN</v>
          </cell>
          <cell r="B138">
            <v>136</v>
          </cell>
          <cell r="C138" t="str">
            <v> i | 1 | 2 | 3 </v>
          </cell>
          <cell r="E138">
            <v>1.31</v>
          </cell>
          <cell r="F138">
            <v>-0.76</v>
          </cell>
          <cell r="G138">
            <v>702200</v>
          </cell>
          <cell r="H138">
            <v>917</v>
          </cell>
          <cell r="I138">
            <v>1258</v>
          </cell>
          <cell r="K138">
            <v>0.6</v>
          </cell>
          <cell r="L138">
            <v>1.67</v>
          </cell>
          <cell r="N138">
            <v>0</v>
          </cell>
          <cell r="O138">
            <v>0.8</v>
          </cell>
          <cell r="P138">
            <v>-1.33</v>
          </cell>
          <cell r="Q138">
            <v>-1.57</v>
          </cell>
          <cell r="R138">
            <v>3.03</v>
          </cell>
          <cell r="S138">
            <v>38.229999999999997</v>
          </cell>
        </row>
        <row r="139">
          <cell r="A139" t="str">
            <v>CMC</v>
          </cell>
          <cell r="B139">
            <v>137</v>
          </cell>
          <cell r="C139" t="str">
            <v> i | 1 | 3 </v>
          </cell>
          <cell r="E139">
            <v>0.79</v>
          </cell>
          <cell r="F139">
            <v>-4.82</v>
          </cell>
          <cell r="G139">
            <v>905300</v>
          </cell>
          <cell r="H139">
            <v>721</v>
          </cell>
          <cell r="I139">
            <v>790</v>
          </cell>
          <cell r="J139">
            <v>58.57</v>
          </cell>
          <cell r="K139">
            <v>0.31</v>
          </cell>
          <cell r="L139">
            <v>1.1599999999999999</v>
          </cell>
          <cell r="M139">
            <v>0.03</v>
          </cell>
          <cell r="N139">
            <v>0.01</v>
          </cell>
          <cell r="O139">
            <v>0.57999999999999996</v>
          </cell>
          <cell r="P139">
            <v>0.52</v>
          </cell>
          <cell r="Q139">
            <v>1.03</v>
          </cell>
          <cell r="R139">
            <v>3.01</v>
          </cell>
          <cell r="S139">
            <v>34.79</v>
          </cell>
          <cell r="U139">
            <v>913</v>
          </cell>
          <cell r="V139">
            <v>942</v>
          </cell>
        </row>
        <row r="140">
          <cell r="A140" t="str">
            <v>CMO</v>
          </cell>
          <cell r="B140">
            <v>138</v>
          </cell>
          <cell r="C140" t="str">
            <v> i | 1 | 2 | 3 </v>
          </cell>
          <cell r="E140">
            <v>0.86</v>
          </cell>
          <cell r="F140">
            <v>-5.49</v>
          </cell>
          <cell r="G140">
            <v>1323200</v>
          </cell>
          <cell r="H140">
            <v>1135</v>
          </cell>
          <cell r="I140">
            <v>220</v>
          </cell>
          <cell r="K140">
            <v>0.61</v>
          </cell>
          <cell r="L140">
            <v>1.71</v>
          </cell>
          <cell r="M140">
            <v>0.08</v>
          </cell>
          <cell r="N140">
            <v>0</v>
          </cell>
          <cell r="O140">
            <v>-3.18</v>
          </cell>
          <cell r="P140">
            <v>-11.49</v>
          </cell>
          <cell r="Q140">
            <v>-35.04</v>
          </cell>
          <cell r="R140">
            <v>22.53</v>
          </cell>
          <cell r="S140">
            <v>58.27</v>
          </cell>
        </row>
        <row r="141">
          <cell r="A141" t="str">
            <v>CMR</v>
          </cell>
          <cell r="B141">
            <v>139</v>
          </cell>
          <cell r="C141" t="str">
            <v> i | 1 | 2 | 3 </v>
          </cell>
          <cell r="E141">
            <v>1.74</v>
          </cell>
          <cell r="F141">
            <v>-1.1399999999999999</v>
          </cell>
          <cell r="G141">
            <v>283800</v>
          </cell>
          <cell r="H141">
            <v>496</v>
          </cell>
          <cell r="I141">
            <v>7000</v>
          </cell>
          <cell r="J141">
            <v>34.9</v>
          </cell>
          <cell r="K141">
            <v>2</v>
          </cell>
          <cell r="L141">
            <v>1.5</v>
          </cell>
          <cell r="M141">
            <v>0.06</v>
          </cell>
          <cell r="N141">
            <v>0.05</v>
          </cell>
          <cell r="O141">
            <v>4.3099999999999996</v>
          </cell>
          <cell r="P141">
            <v>5.55</v>
          </cell>
          <cell r="Q141">
            <v>4.8099999999999996</v>
          </cell>
          <cell r="R141">
            <v>3.32</v>
          </cell>
          <cell r="S141">
            <v>15.12</v>
          </cell>
          <cell r="U141">
            <v>739</v>
          </cell>
          <cell r="V141">
            <v>731</v>
          </cell>
        </row>
        <row r="142">
          <cell r="A142" t="str">
            <v>CNT</v>
          </cell>
          <cell r="B142">
            <v>140</v>
          </cell>
          <cell r="C142" t="str">
            <v> i | 1 | 3 </v>
          </cell>
          <cell r="E142">
            <v>1.24</v>
          </cell>
          <cell r="F142">
            <v>-0.8</v>
          </cell>
          <cell r="G142">
            <v>229000</v>
          </cell>
          <cell r="H142">
            <v>280</v>
          </cell>
          <cell r="I142">
            <v>1275</v>
          </cell>
          <cell r="J142">
            <v>13.15</v>
          </cell>
          <cell r="K142">
            <v>0.61</v>
          </cell>
          <cell r="L142">
            <v>1.83</v>
          </cell>
          <cell r="N142">
            <v>0.09</v>
          </cell>
          <cell r="O142">
            <v>2.13</v>
          </cell>
          <cell r="P142">
            <v>5.33</v>
          </cell>
          <cell r="Q142">
            <v>0.96</v>
          </cell>
          <cell r="R142">
            <v>3.2</v>
          </cell>
          <cell r="S142">
            <v>27.83</v>
          </cell>
          <cell r="U142">
            <v>532</v>
          </cell>
          <cell r="V142">
            <v>617</v>
          </cell>
        </row>
        <row r="143">
          <cell r="A143" t="str">
            <v>COL</v>
          </cell>
          <cell r="B143">
            <v>141</v>
          </cell>
          <cell r="C143" t="str">
            <v> i | 1 | 2 | 3 </v>
          </cell>
          <cell r="E143">
            <v>18.8</v>
          </cell>
          <cell r="F143">
            <v>0</v>
          </cell>
          <cell r="G143">
            <v>204000</v>
          </cell>
          <cell r="H143">
            <v>3835</v>
          </cell>
          <cell r="I143">
            <v>12032</v>
          </cell>
          <cell r="J143">
            <v>27.98</v>
          </cell>
          <cell r="K143">
            <v>1.78</v>
          </cell>
          <cell r="L143">
            <v>0.61</v>
          </cell>
          <cell r="N143">
            <v>0.67</v>
          </cell>
          <cell r="O143">
            <v>5.9</v>
          </cell>
          <cell r="P143">
            <v>6.53</v>
          </cell>
          <cell r="Q143">
            <v>3.51</v>
          </cell>
          <cell r="S143">
            <v>53.1</v>
          </cell>
          <cell r="U143">
            <v>678</v>
          </cell>
          <cell r="V143">
            <v>628</v>
          </cell>
        </row>
        <row r="144">
          <cell r="A144" t="str">
            <v>COLOR</v>
          </cell>
          <cell r="B144">
            <v>142</v>
          </cell>
          <cell r="C144" t="str">
            <v> i | 1 | 2 | 3 </v>
          </cell>
          <cell r="E144">
            <v>1.1599999999999999</v>
          </cell>
          <cell r="F144">
            <v>0</v>
          </cell>
          <cell r="G144">
            <v>32100</v>
          </cell>
          <cell r="H144">
            <v>37</v>
          </cell>
          <cell r="I144">
            <v>683</v>
          </cell>
          <cell r="J144">
            <v>14.15</v>
          </cell>
          <cell r="K144">
            <v>0.9</v>
          </cell>
          <cell r="L144">
            <v>0.55000000000000004</v>
          </cell>
          <cell r="N144">
            <v>0.08</v>
          </cell>
          <cell r="O144">
            <v>4.53</v>
          </cell>
          <cell r="P144">
            <v>6.46</v>
          </cell>
          <cell r="Q144">
            <v>5.6</v>
          </cell>
          <cell r="R144">
            <v>3.45</v>
          </cell>
          <cell r="S144">
            <v>49.82</v>
          </cell>
          <cell r="U144">
            <v>525</v>
          </cell>
          <cell r="V144">
            <v>533</v>
          </cell>
        </row>
        <row r="145">
          <cell r="A145" t="str">
            <v>COM7</v>
          </cell>
          <cell r="B145">
            <v>143</v>
          </cell>
          <cell r="C145" t="str">
            <v> i | 1 | 2 | 3 </v>
          </cell>
          <cell r="E145">
            <v>36.75</v>
          </cell>
          <cell r="F145">
            <v>-5.16</v>
          </cell>
          <cell r="G145">
            <v>12014900</v>
          </cell>
          <cell r="H145">
            <v>450731</v>
          </cell>
          <cell r="I145">
            <v>44100</v>
          </cell>
          <cell r="J145">
            <v>33.409999999999997</v>
          </cell>
          <cell r="K145">
            <v>13.36</v>
          </cell>
          <cell r="L145">
            <v>1.98</v>
          </cell>
          <cell r="M145">
            <v>0.8</v>
          </cell>
          <cell r="N145">
            <v>1.1000000000000001</v>
          </cell>
          <cell r="O145">
            <v>19.760000000000002</v>
          </cell>
          <cell r="P145">
            <v>41.88</v>
          </cell>
          <cell r="Q145">
            <v>3.74</v>
          </cell>
          <cell r="R145">
            <v>2.06</v>
          </cell>
          <cell r="S145">
            <v>46.42</v>
          </cell>
          <cell r="U145">
            <v>395</v>
          </cell>
          <cell r="V145">
            <v>413</v>
          </cell>
        </row>
        <row r="146">
          <cell r="A146" t="str">
            <v>COMAN</v>
          </cell>
          <cell r="B146">
            <v>144</v>
          </cell>
          <cell r="C146" t="str">
            <v> i | 1 | 2 | 3 </v>
          </cell>
          <cell r="E146">
            <v>2.2999999999999998</v>
          </cell>
          <cell r="F146">
            <v>-4.17</v>
          </cell>
          <cell r="G146">
            <v>280200</v>
          </cell>
          <cell r="H146">
            <v>647</v>
          </cell>
          <cell r="I146">
            <v>308</v>
          </cell>
          <cell r="J146">
            <v>634.69000000000005</v>
          </cell>
          <cell r="K146">
            <v>0.74</v>
          </cell>
          <cell r="L146">
            <v>0.18</v>
          </cell>
          <cell r="N146">
            <v>0</v>
          </cell>
          <cell r="O146">
            <v>1.76</v>
          </cell>
          <cell r="P146">
            <v>0.11</v>
          </cell>
          <cell r="Q146">
            <v>-9.27</v>
          </cell>
          <cell r="R146">
            <v>4.17</v>
          </cell>
          <cell r="S146">
            <v>42.86</v>
          </cell>
          <cell r="U146">
            <v>967</v>
          </cell>
          <cell r="V146">
            <v>934</v>
          </cell>
        </row>
        <row r="147">
          <cell r="A147" t="str">
            <v>COTTO</v>
          </cell>
          <cell r="B147">
            <v>145</v>
          </cell>
          <cell r="C147" t="str">
            <v> i | 1 | 3 </v>
          </cell>
          <cell r="E147">
            <v>1.37</v>
          </cell>
          <cell r="F147">
            <v>-8.0500000000000007</v>
          </cell>
          <cell r="G147">
            <v>11851300</v>
          </cell>
          <cell r="H147">
            <v>16507</v>
          </cell>
          <cell r="I147">
            <v>8169</v>
          </cell>
          <cell r="J147">
            <v>30.62</v>
          </cell>
          <cell r="K147">
            <v>0.94</v>
          </cell>
          <cell r="L147">
            <v>0.28999999999999998</v>
          </cell>
          <cell r="M147">
            <v>0.01</v>
          </cell>
          <cell r="N147">
            <v>0.04</v>
          </cell>
          <cell r="O147">
            <v>3.08</v>
          </cell>
          <cell r="P147">
            <v>3.07</v>
          </cell>
          <cell r="Q147">
            <v>4.38</v>
          </cell>
          <cell r="R147">
            <v>0.81</v>
          </cell>
          <cell r="S147">
            <v>6.8</v>
          </cell>
          <cell r="U147">
            <v>788</v>
          </cell>
          <cell r="V147">
            <v>763</v>
          </cell>
        </row>
        <row r="148">
          <cell r="A148" t="str">
            <v>CPALL</v>
          </cell>
          <cell r="B148">
            <v>146</v>
          </cell>
          <cell r="C148" t="str">
            <v> i | 1 | 2 | 3 </v>
          </cell>
          <cell r="E148">
            <v>59.75</v>
          </cell>
          <cell r="F148">
            <v>-3.63</v>
          </cell>
          <cell r="G148">
            <v>60562500</v>
          </cell>
          <cell r="H148">
            <v>3658420</v>
          </cell>
          <cell r="I148">
            <v>536740</v>
          </cell>
          <cell r="J148">
            <v>28.71</v>
          </cell>
          <cell r="K148">
            <v>5.77</v>
          </cell>
          <cell r="L148">
            <v>3.61</v>
          </cell>
          <cell r="N148">
            <v>2.08</v>
          </cell>
          <cell r="O148">
            <v>7.37</v>
          </cell>
          <cell r="P148">
            <v>20.62</v>
          </cell>
          <cell r="Q148">
            <v>3.06</v>
          </cell>
          <cell r="R148">
            <v>2.02</v>
          </cell>
          <cell r="S148">
            <v>56.65</v>
          </cell>
          <cell r="U148">
            <v>438</v>
          </cell>
          <cell r="V148">
            <v>576</v>
          </cell>
        </row>
        <row r="149">
          <cell r="A149" t="str">
            <v>CPF</v>
          </cell>
          <cell r="B149">
            <v>147</v>
          </cell>
          <cell r="C149" t="str">
            <v> i | 1 | 2 | 3 </v>
          </cell>
          <cell r="E149">
            <v>25.75</v>
          </cell>
          <cell r="F149">
            <v>-6.36</v>
          </cell>
          <cell r="G149">
            <v>117478300</v>
          </cell>
          <cell r="H149">
            <v>3084155</v>
          </cell>
          <cell r="I149">
            <v>221739</v>
          </cell>
          <cell r="J149">
            <v>9.17</v>
          </cell>
          <cell r="K149">
            <v>1.1299999999999999</v>
          </cell>
          <cell r="L149">
            <v>2.78</v>
          </cell>
          <cell r="M149">
            <v>0.4</v>
          </cell>
          <cell r="N149">
            <v>2.81</v>
          </cell>
          <cell r="O149">
            <v>8.7100000000000009</v>
          </cell>
          <cell r="P149">
            <v>13.28</v>
          </cell>
          <cell r="Q149">
            <v>4.3499999999999996</v>
          </cell>
          <cell r="R149">
            <v>2.61</v>
          </cell>
          <cell r="S149">
            <v>45.65</v>
          </cell>
          <cell r="U149">
            <v>230</v>
          </cell>
          <cell r="V149">
            <v>238</v>
          </cell>
        </row>
        <row r="150">
          <cell r="A150" t="str">
            <v>CPH</v>
          </cell>
          <cell r="B150">
            <v>148</v>
          </cell>
          <cell r="C150" t="str">
            <v> i | 1 | 3 </v>
          </cell>
          <cell r="E150">
            <v>3.12</v>
          </cell>
          <cell r="F150">
            <v>-6.59</v>
          </cell>
          <cell r="G150">
            <v>700</v>
          </cell>
          <cell r="H150">
            <v>2</v>
          </cell>
          <cell r="I150">
            <v>125</v>
          </cell>
          <cell r="K150">
            <v>0.18</v>
          </cell>
          <cell r="L150">
            <v>1.4</v>
          </cell>
          <cell r="N150">
            <v>0</v>
          </cell>
          <cell r="O150">
            <v>-10.31</v>
          </cell>
          <cell r="P150">
            <v>-27.5</v>
          </cell>
          <cell r="Q150">
            <v>2.29</v>
          </cell>
          <cell r="S150">
            <v>40.67</v>
          </cell>
        </row>
        <row r="151">
          <cell r="A151" t="str">
            <v>CPI</v>
          </cell>
          <cell r="B151">
            <v>149</v>
          </cell>
          <cell r="C151" t="str">
            <v> i | 1 | 2 | 3 </v>
          </cell>
          <cell r="E151">
            <v>1.69</v>
          </cell>
          <cell r="F151">
            <v>-11.52</v>
          </cell>
          <cell r="G151">
            <v>865500</v>
          </cell>
          <cell r="H151">
            <v>1568</v>
          </cell>
          <cell r="I151">
            <v>1069</v>
          </cell>
          <cell r="J151">
            <v>15.09</v>
          </cell>
          <cell r="K151">
            <v>0.56999999999999995</v>
          </cell>
          <cell r="L151">
            <v>1.25</v>
          </cell>
          <cell r="N151">
            <v>0.11</v>
          </cell>
          <cell r="O151">
            <v>3.29</v>
          </cell>
          <cell r="P151">
            <v>3.79</v>
          </cell>
          <cell r="Q151">
            <v>2.74</v>
          </cell>
          <cell r="R151">
            <v>3.72</v>
          </cell>
          <cell r="S151">
            <v>50.51</v>
          </cell>
          <cell r="U151">
            <v>618</v>
          </cell>
          <cell r="V151">
            <v>610</v>
          </cell>
        </row>
        <row r="152">
          <cell r="A152" t="str">
            <v>CPL</v>
          </cell>
          <cell r="B152">
            <v>150</v>
          </cell>
          <cell r="C152" t="str">
            <v> i | 1 | 2 | 3 </v>
          </cell>
          <cell r="E152">
            <v>1.17</v>
          </cell>
          <cell r="F152">
            <v>0.86</v>
          </cell>
          <cell r="G152">
            <v>27800</v>
          </cell>
          <cell r="H152">
            <v>32</v>
          </cell>
          <cell r="I152">
            <v>515</v>
          </cell>
          <cell r="K152">
            <v>0.55000000000000004</v>
          </cell>
          <cell r="L152">
            <v>1.41</v>
          </cell>
          <cell r="N152">
            <v>0</v>
          </cell>
          <cell r="O152">
            <v>-1.53</v>
          </cell>
          <cell r="P152">
            <v>-8.85</v>
          </cell>
          <cell r="Q152">
            <v>1.1499999999999999</v>
          </cell>
          <cell r="S152">
            <v>28.98</v>
          </cell>
        </row>
        <row r="153">
          <cell r="A153" t="str">
            <v>CPN</v>
          </cell>
          <cell r="B153">
            <v>151</v>
          </cell>
          <cell r="C153" t="str">
            <v> i | 1 | 2 | 3 </v>
          </cell>
          <cell r="E153">
            <v>49.75</v>
          </cell>
          <cell r="F153">
            <v>-6.57</v>
          </cell>
          <cell r="G153">
            <v>36843200</v>
          </cell>
          <cell r="H153">
            <v>1844415</v>
          </cell>
          <cell r="I153">
            <v>223278</v>
          </cell>
          <cell r="J153">
            <v>19.84</v>
          </cell>
          <cell r="K153">
            <v>3.35</v>
          </cell>
          <cell r="L153">
            <v>2.2200000000000002</v>
          </cell>
          <cell r="M153">
            <v>0.8</v>
          </cell>
          <cell r="N153">
            <v>2.5099999999999998</v>
          </cell>
          <cell r="O153">
            <v>7.74</v>
          </cell>
          <cell r="P153">
            <v>16.63</v>
          </cell>
          <cell r="Q153">
            <v>29.63</v>
          </cell>
          <cell r="R153">
            <v>1.5</v>
          </cell>
          <cell r="S153">
            <v>62.76</v>
          </cell>
          <cell r="U153">
            <v>415</v>
          </cell>
          <cell r="V153">
            <v>491</v>
          </cell>
        </row>
        <row r="154">
          <cell r="A154" t="str">
            <v>CPR</v>
          </cell>
          <cell r="B154">
            <v>152</v>
          </cell>
          <cell r="C154" t="str">
            <v> i | 1 | 3 </v>
          </cell>
          <cell r="E154">
            <v>2.6</v>
          </cell>
          <cell r="F154">
            <v>-8.4499999999999993</v>
          </cell>
          <cell r="G154">
            <v>492600</v>
          </cell>
          <cell r="H154">
            <v>1287</v>
          </cell>
          <cell r="I154">
            <v>517</v>
          </cell>
          <cell r="J154">
            <v>26.85</v>
          </cell>
          <cell r="K154">
            <v>1</v>
          </cell>
          <cell r="L154">
            <v>0.13</v>
          </cell>
          <cell r="M154">
            <v>0.13</v>
          </cell>
          <cell r="N154">
            <v>0.1</v>
          </cell>
          <cell r="O154">
            <v>4</v>
          </cell>
          <cell r="P154">
            <v>3.54</v>
          </cell>
          <cell r="Q154">
            <v>2.0699999999999998</v>
          </cell>
          <cell r="R154">
            <v>12.72</v>
          </cell>
          <cell r="S154">
            <v>18.21</v>
          </cell>
          <cell r="U154">
            <v>752</v>
          </cell>
          <cell r="V154">
            <v>700</v>
          </cell>
        </row>
        <row r="155">
          <cell r="A155" t="str">
            <v>CPT</v>
          </cell>
          <cell r="B155">
            <v>153</v>
          </cell>
          <cell r="C155" t="str">
            <v> i | 1 | 2 | 3 </v>
          </cell>
          <cell r="E155">
            <v>0.85</v>
          </cell>
          <cell r="F155">
            <v>-3.41</v>
          </cell>
          <cell r="G155">
            <v>1445400</v>
          </cell>
          <cell r="H155">
            <v>1227</v>
          </cell>
          <cell r="I155">
            <v>765</v>
          </cell>
          <cell r="K155">
            <v>0.77</v>
          </cell>
          <cell r="L155">
            <v>0.31</v>
          </cell>
          <cell r="N155">
            <v>0</v>
          </cell>
          <cell r="O155">
            <v>-0.3</v>
          </cell>
          <cell r="P155">
            <v>-0.35</v>
          </cell>
          <cell r="Q155">
            <v>0.06</v>
          </cell>
          <cell r="S155">
            <v>45.87</v>
          </cell>
        </row>
        <row r="156">
          <cell r="A156" t="str">
            <v>CPW</v>
          </cell>
          <cell r="B156">
            <v>154</v>
          </cell>
          <cell r="C156" t="str">
            <v> i | 1 | 3 </v>
          </cell>
          <cell r="E156">
            <v>2.04</v>
          </cell>
          <cell r="F156">
            <v>-6.42</v>
          </cell>
          <cell r="G156">
            <v>4679600</v>
          </cell>
          <cell r="H156">
            <v>9646</v>
          </cell>
          <cell r="I156">
            <v>1224</v>
          </cell>
          <cell r="J156">
            <v>21.32</v>
          </cell>
          <cell r="K156">
            <v>1.87</v>
          </cell>
          <cell r="L156">
            <v>0.57999999999999996</v>
          </cell>
          <cell r="M156">
            <v>0.06</v>
          </cell>
          <cell r="N156">
            <v>0.1</v>
          </cell>
          <cell r="O156">
            <v>9.19</v>
          </cell>
          <cell r="P156">
            <v>12.25</v>
          </cell>
          <cell r="Q156">
            <v>0.8</v>
          </cell>
          <cell r="R156">
            <v>3.67</v>
          </cell>
          <cell r="S156">
            <v>31.8</v>
          </cell>
          <cell r="U156">
            <v>489</v>
          </cell>
          <cell r="V156">
            <v>469</v>
          </cell>
        </row>
        <row r="157">
          <cell r="A157" t="str">
            <v>CRANE</v>
          </cell>
          <cell r="B157">
            <v>155</v>
          </cell>
          <cell r="C157" t="str">
            <v> i | 1 | 2 | 3 </v>
          </cell>
          <cell r="E157">
            <v>1.38</v>
          </cell>
          <cell r="F157">
            <v>-7.38</v>
          </cell>
          <cell r="G157">
            <v>8950800</v>
          </cell>
          <cell r="H157">
            <v>12765</v>
          </cell>
          <cell r="I157">
            <v>1046</v>
          </cell>
          <cell r="J157">
            <v>19.100000000000001</v>
          </cell>
          <cell r="K157">
            <v>0.97</v>
          </cell>
          <cell r="L157">
            <v>1.46</v>
          </cell>
          <cell r="N157">
            <v>7.0000000000000007E-2</v>
          </cell>
          <cell r="O157">
            <v>3.35</v>
          </cell>
          <cell r="P157">
            <v>5.17</v>
          </cell>
          <cell r="Q157">
            <v>-2.23</v>
          </cell>
          <cell r="S157">
            <v>49.76</v>
          </cell>
          <cell r="U157">
            <v>641</v>
          </cell>
          <cell r="V157">
            <v>666</v>
          </cell>
        </row>
        <row r="158">
          <cell r="A158" t="str">
            <v>CRC</v>
          </cell>
          <cell r="B158">
            <v>156</v>
          </cell>
          <cell r="C158" t="str">
            <v> i | 1 | 3 </v>
          </cell>
          <cell r="E158">
            <v>32.25</v>
          </cell>
          <cell r="F158">
            <v>-8.51</v>
          </cell>
          <cell r="G158">
            <v>36127700</v>
          </cell>
          <cell r="H158">
            <v>1183387</v>
          </cell>
          <cell r="I158">
            <v>194500</v>
          </cell>
          <cell r="J158">
            <v>39.130000000000003</v>
          </cell>
          <cell r="K158">
            <v>3.33</v>
          </cell>
          <cell r="L158">
            <v>3.25</v>
          </cell>
          <cell r="N158">
            <v>0.82</v>
          </cell>
          <cell r="O158">
            <v>3.97</v>
          </cell>
          <cell r="P158">
            <v>8.7899999999999991</v>
          </cell>
          <cell r="Q158">
            <v>-0.7</v>
          </cell>
          <cell r="S158">
            <v>52.51</v>
          </cell>
          <cell r="U158">
            <v>658</v>
          </cell>
          <cell r="V158">
            <v>764</v>
          </cell>
        </row>
        <row r="159">
          <cell r="A159" t="str">
            <v>CRD</v>
          </cell>
          <cell r="B159">
            <v>157</v>
          </cell>
          <cell r="C159" t="str">
            <v> i | 1 | 2 | 3 </v>
          </cell>
          <cell r="E159">
            <v>0.44</v>
          </cell>
          <cell r="F159">
            <v>-4.3499999999999996</v>
          </cell>
          <cell r="G159">
            <v>10500</v>
          </cell>
          <cell r="H159">
            <v>5</v>
          </cell>
          <cell r="I159">
            <v>220</v>
          </cell>
          <cell r="K159">
            <v>0.59</v>
          </cell>
          <cell r="L159">
            <v>1.1499999999999999</v>
          </cell>
          <cell r="N159">
            <v>0</v>
          </cell>
          <cell r="O159">
            <v>-11.1</v>
          </cell>
          <cell r="P159">
            <v>-21.96</v>
          </cell>
          <cell r="Q159">
            <v>-10.18</v>
          </cell>
          <cell r="R159">
            <v>2.61</v>
          </cell>
          <cell r="S159">
            <v>25.96</v>
          </cell>
        </row>
        <row r="160">
          <cell r="A160" t="str">
            <v>CSC</v>
          </cell>
          <cell r="B160">
            <v>158</v>
          </cell>
          <cell r="C160" t="str">
            <v> i | 1 | 3 </v>
          </cell>
          <cell r="E160">
            <v>53.75</v>
          </cell>
          <cell r="F160">
            <v>-3.59</v>
          </cell>
          <cell r="G160">
            <v>24300</v>
          </cell>
          <cell r="H160">
            <v>1325</v>
          </cell>
          <cell r="I160">
            <v>2795</v>
          </cell>
          <cell r="J160">
            <v>10.57</v>
          </cell>
          <cell r="K160">
            <v>0.78</v>
          </cell>
          <cell r="L160">
            <v>0.22</v>
          </cell>
          <cell r="M160">
            <v>0.65</v>
          </cell>
          <cell r="N160">
            <v>5.09</v>
          </cell>
          <cell r="O160">
            <v>7.16</v>
          </cell>
          <cell r="P160">
            <v>7.44</v>
          </cell>
          <cell r="Q160">
            <v>9.3699999999999992</v>
          </cell>
          <cell r="R160">
            <v>7</v>
          </cell>
          <cell r="S160">
            <v>38.07</v>
          </cell>
          <cell r="U160">
            <v>404</v>
          </cell>
          <cell r="V160">
            <v>338</v>
          </cell>
        </row>
        <row r="161">
          <cell r="A161" t="str">
            <v>CSP</v>
          </cell>
          <cell r="B161">
            <v>159</v>
          </cell>
          <cell r="C161" t="str">
            <v> i | 1 | 2 | 3 </v>
          </cell>
          <cell r="E161">
            <v>0.63</v>
          </cell>
          <cell r="F161">
            <v>-5.97</v>
          </cell>
          <cell r="G161">
            <v>228000</v>
          </cell>
          <cell r="H161">
            <v>143</v>
          </cell>
          <cell r="I161">
            <v>313</v>
          </cell>
          <cell r="K161">
            <v>0.63</v>
          </cell>
          <cell r="L161">
            <v>2.93</v>
          </cell>
          <cell r="N161">
            <v>0</v>
          </cell>
          <cell r="O161">
            <v>1.47</v>
          </cell>
          <cell r="P161">
            <v>-3.21</v>
          </cell>
          <cell r="Q161">
            <v>0.97</v>
          </cell>
          <cell r="S161">
            <v>16.28</v>
          </cell>
        </row>
        <row r="162">
          <cell r="A162" t="str">
            <v>CSR</v>
          </cell>
          <cell r="B162">
            <v>160</v>
          </cell>
          <cell r="C162" t="str">
            <v> i | 1 | 2 | 3 </v>
          </cell>
          <cell r="E162">
            <v>64.75</v>
          </cell>
          <cell r="F162">
            <v>0.78</v>
          </cell>
          <cell r="G162">
            <v>200</v>
          </cell>
          <cell r="H162">
            <v>13</v>
          </cell>
          <cell r="I162">
            <v>1327</v>
          </cell>
          <cell r="J162">
            <v>41.25</v>
          </cell>
          <cell r="K162">
            <v>1.03</v>
          </cell>
          <cell r="L162">
            <v>0.15</v>
          </cell>
          <cell r="M162">
            <v>1.6</v>
          </cell>
          <cell r="N162">
            <v>1.57</v>
          </cell>
          <cell r="O162">
            <v>2.68</v>
          </cell>
          <cell r="P162">
            <v>2.4900000000000002</v>
          </cell>
          <cell r="Q162">
            <v>19.61</v>
          </cell>
          <cell r="R162">
            <v>2.4900000000000002</v>
          </cell>
          <cell r="S162">
            <v>21.08</v>
          </cell>
          <cell r="U162">
            <v>844</v>
          </cell>
          <cell r="V162">
            <v>826</v>
          </cell>
        </row>
        <row r="163">
          <cell r="A163" t="str">
            <v>CSS</v>
          </cell>
          <cell r="B163">
            <v>161</v>
          </cell>
          <cell r="C163" t="str">
            <v> i | 1 | 2 | 3 </v>
          </cell>
          <cell r="E163">
            <v>1.41</v>
          </cell>
          <cell r="F163">
            <v>-9.0299999999999994</v>
          </cell>
          <cell r="G163">
            <v>14244100</v>
          </cell>
          <cell r="H163">
            <v>20789</v>
          </cell>
          <cell r="I163">
            <v>1658</v>
          </cell>
          <cell r="J163">
            <v>12.81</v>
          </cell>
          <cell r="K163">
            <v>1.01</v>
          </cell>
          <cell r="L163">
            <v>0.83</v>
          </cell>
          <cell r="M163">
            <v>0.03</v>
          </cell>
          <cell r="N163">
            <v>0.11</v>
          </cell>
          <cell r="O163">
            <v>5.15</v>
          </cell>
          <cell r="P163">
            <v>8.14</v>
          </cell>
          <cell r="Q163">
            <v>3.45</v>
          </cell>
          <cell r="R163">
            <v>1.94</v>
          </cell>
          <cell r="S163">
            <v>69.72</v>
          </cell>
          <cell r="U163">
            <v>448</v>
          </cell>
          <cell r="V163">
            <v>479</v>
          </cell>
        </row>
        <row r="164">
          <cell r="A164" t="str">
            <v>CTW</v>
          </cell>
          <cell r="B164">
            <v>162</v>
          </cell>
          <cell r="C164" t="str">
            <v> i | 1 | 2 | 3 </v>
          </cell>
          <cell r="E164">
            <v>6.65</v>
          </cell>
          <cell r="F164">
            <v>-5.67</v>
          </cell>
          <cell r="G164">
            <v>240600</v>
          </cell>
          <cell r="H164">
            <v>1625</v>
          </cell>
          <cell r="I164">
            <v>2646</v>
          </cell>
          <cell r="J164">
            <v>9.94</v>
          </cell>
          <cell r="K164">
            <v>0.6</v>
          </cell>
          <cell r="L164">
            <v>0.24</v>
          </cell>
          <cell r="M164">
            <v>0.2</v>
          </cell>
          <cell r="N164">
            <v>0.67</v>
          </cell>
          <cell r="O164">
            <v>5.47</v>
          </cell>
          <cell r="P164">
            <v>6.18</v>
          </cell>
          <cell r="Q164">
            <v>6.47</v>
          </cell>
          <cell r="R164">
            <v>2.84</v>
          </cell>
          <cell r="S164">
            <v>26.81</v>
          </cell>
          <cell r="U164">
            <v>421</v>
          </cell>
          <cell r="V164">
            <v>380</v>
          </cell>
        </row>
        <row r="165">
          <cell r="A165" t="str">
            <v>CWT</v>
          </cell>
          <cell r="B165">
            <v>163</v>
          </cell>
          <cell r="C165" t="str">
            <v> i | 1 | 2 | 3 </v>
          </cell>
          <cell r="E165">
            <v>2.34</v>
          </cell>
          <cell r="F165">
            <v>-12.69</v>
          </cell>
          <cell r="G165">
            <v>12962400</v>
          </cell>
          <cell r="H165">
            <v>32203</v>
          </cell>
          <cell r="I165">
            <v>1474</v>
          </cell>
          <cell r="J165">
            <v>23.06</v>
          </cell>
          <cell r="K165">
            <v>1</v>
          </cell>
          <cell r="L165">
            <v>1.41</v>
          </cell>
          <cell r="N165">
            <v>0.1</v>
          </cell>
          <cell r="O165">
            <v>4.47</v>
          </cell>
          <cell r="P165">
            <v>4.3499999999999996</v>
          </cell>
          <cell r="Q165">
            <v>3.83</v>
          </cell>
          <cell r="S165">
            <v>55.24</v>
          </cell>
          <cell r="U165">
            <v>702</v>
          </cell>
          <cell r="V165">
            <v>656</v>
          </cell>
        </row>
        <row r="166">
          <cell r="A166" t="str">
            <v>D</v>
          </cell>
          <cell r="B166">
            <v>164</v>
          </cell>
          <cell r="C166" t="str">
            <v> i | 1 | 2 | 3 </v>
          </cell>
          <cell r="E166">
            <v>3.74</v>
          </cell>
          <cell r="F166">
            <v>-5.08</v>
          </cell>
          <cell r="G166">
            <v>689800</v>
          </cell>
          <cell r="H166">
            <v>2595</v>
          </cell>
          <cell r="I166">
            <v>898</v>
          </cell>
          <cell r="K166">
            <v>1.86</v>
          </cell>
          <cell r="L166">
            <v>1.37</v>
          </cell>
          <cell r="N166">
            <v>0</v>
          </cell>
          <cell r="O166">
            <v>-0.56999999999999995</v>
          </cell>
          <cell r="P166">
            <v>-5.22</v>
          </cell>
          <cell r="Q166">
            <v>-0.76</v>
          </cell>
          <cell r="S166">
            <v>33.9</v>
          </cell>
        </row>
        <row r="167">
          <cell r="A167" t="str">
            <v>DCC</v>
          </cell>
          <cell r="B167">
            <v>165</v>
          </cell>
          <cell r="C167" t="str">
            <v> i | 1 | 2 | 3 </v>
          </cell>
          <cell r="E167">
            <v>2.2200000000000002</v>
          </cell>
          <cell r="F167">
            <v>-3.48</v>
          </cell>
          <cell r="G167">
            <v>17573200</v>
          </cell>
          <cell r="H167">
            <v>39020</v>
          </cell>
          <cell r="I167">
            <v>18202</v>
          </cell>
          <cell r="J167">
            <v>12.45</v>
          </cell>
          <cell r="K167">
            <v>3.83</v>
          </cell>
          <cell r="L167">
            <v>0.85</v>
          </cell>
          <cell r="M167">
            <v>0.05</v>
          </cell>
          <cell r="N167">
            <v>0.18</v>
          </cell>
          <cell r="O167">
            <v>21.3</v>
          </cell>
          <cell r="P167">
            <v>31.1</v>
          </cell>
          <cell r="Q167">
            <v>18.32</v>
          </cell>
          <cell r="R167">
            <v>4</v>
          </cell>
          <cell r="S167">
            <v>45.28</v>
          </cell>
          <cell r="U167">
            <v>186</v>
          </cell>
          <cell r="V167">
            <v>186</v>
          </cell>
        </row>
        <row r="168">
          <cell r="A168" t="str">
            <v>DCON</v>
          </cell>
          <cell r="B168">
            <v>166</v>
          </cell>
          <cell r="C168" t="str">
            <v> i | 1 | 2 | 3 </v>
          </cell>
          <cell r="E168">
            <v>0.3</v>
          </cell>
          <cell r="F168">
            <v>-3.13</v>
          </cell>
          <cell r="G168">
            <v>4101800</v>
          </cell>
          <cell r="H168">
            <v>1277</v>
          </cell>
          <cell r="I168">
            <v>1616</v>
          </cell>
          <cell r="J168">
            <v>20.36</v>
          </cell>
          <cell r="K168">
            <v>0.68</v>
          </cell>
          <cell r="L168">
            <v>0.15</v>
          </cell>
          <cell r="M168">
            <v>0.02</v>
          </cell>
          <cell r="N168">
            <v>0.01</v>
          </cell>
          <cell r="O168">
            <v>3.87</v>
          </cell>
          <cell r="P168">
            <v>3.35</v>
          </cell>
          <cell r="Q168">
            <v>7.75</v>
          </cell>
          <cell r="R168">
            <v>4.6900000000000004</v>
          </cell>
          <cell r="S168">
            <v>28.28</v>
          </cell>
          <cell r="U168">
            <v>711</v>
          </cell>
          <cell r="V168">
            <v>662</v>
          </cell>
        </row>
        <row r="169">
          <cell r="A169" t="str">
            <v>DDD</v>
          </cell>
          <cell r="B169">
            <v>167</v>
          </cell>
          <cell r="C169" t="str">
            <v> i | 1 | 2 | 3 </v>
          </cell>
          <cell r="E169">
            <v>16.399999999999999</v>
          </cell>
          <cell r="F169">
            <v>-9.89</v>
          </cell>
          <cell r="G169">
            <v>734300</v>
          </cell>
          <cell r="H169">
            <v>12547</v>
          </cell>
          <cell r="I169">
            <v>5213</v>
          </cell>
          <cell r="K169">
            <v>1.1499999999999999</v>
          </cell>
          <cell r="L169">
            <v>7.0000000000000007E-2</v>
          </cell>
          <cell r="M169">
            <v>0.36</v>
          </cell>
          <cell r="N169">
            <v>0</v>
          </cell>
          <cell r="O169">
            <v>-1.79</v>
          </cell>
          <cell r="P169">
            <v>-1.92</v>
          </cell>
          <cell r="Q169">
            <v>-4.33</v>
          </cell>
          <cell r="R169">
            <v>0.69</v>
          </cell>
          <cell r="S169">
            <v>25.52</v>
          </cell>
        </row>
        <row r="170">
          <cell r="A170" t="str">
            <v>DELTA</v>
          </cell>
          <cell r="B170">
            <v>168</v>
          </cell>
          <cell r="C170" t="str">
            <v> i | 1 | 2 | 3 </v>
          </cell>
          <cell r="E170">
            <v>361</v>
          </cell>
          <cell r="F170">
            <v>0</v>
          </cell>
          <cell r="G170">
            <v>4775700</v>
          </cell>
          <cell r="H170">
            <v>1767883</v>
          </cell>
          <cell r="I170">
            <v>450305</v>
          </cell>
          <cell r="J170">
            <v>76.28</v>
          </cell>
          <cell r="K170">
            <v>12.2</v>
          </cell>
          <cell r="L170">
            <v>0.51</v>
          </cell>
          <cell r="M170">
            <v>1.8</v>
          </cell>
          <cell r="N170">
            <v>4.7300000000000004</v>
          </cell>
          <cell r="O170">
            <v>11.62</v>
          </cell>
          <cell r="P170">
            <v>16.899999999999999</v>
          </cell>
          <cell r="Q170">
            <v>12.13</v>
          </cell>
          <cell r="R170">
            <v>0.5</v>
          </cell>
          <cell r="S170">
            <v>22.35</v>
          </cell>
          <cell r="U170">
            <v>572</v>
          </cell>
          <cell r="V170">
            <v>570</v>
          </cell>
        </row>
        <row r="171">
          <cell r="A171" t="str">
            <v>DEMCO</v>
          </cell>
          <cell r="B171">
            <v>169</v>
          </cell>
          <cell r="C171" t="str">
            <v> i | 1 | 2 | 3 </v>
          </cell>
          <cell r="E171">
            <v>2.82</v>
          </cell>
          <cell r="F171">
            <v>-9.6199999999999992</v>
          </cell>
          <cell r="G171">
            <v>1462000</v>
          </cell>
          <cell r="H171">
            <v>4368</v>
          </cell>
          <cell r="I171">
            <v>2060</v>
          </cell>
          <cell r="K171">
            <v>0.45</v>
          </cell>
          <cell r="L171">
            <v>0.65</v>
          </cell>
          <cell r="N171">
            <v>0</v>
          </cell>
          <cell r="O171">
            <v>1.18</v>
          </cell>
          <cell r="P171">
            <v>-0.85</v>
          </cell>
          <cell r="Q171">
            <v>-0.3</v>
          </cell>
          <cell r="R171">
            <v>0.96</v>
          </cell>
          <cell r="S171">
            <v>66.83</v>
          </cell>
        </row>
        <row r="172">
          <cell r="A172" t="str">
            <v>DHOUSE</v>
          </cell>
          <cell r="B172">
            <v>170</v>
          </cell>
          <cell r="C172" t="str">
            <v> i </v>
          </cell>
          <cell r="E172">
            <v>0.53</v>
          </cell>
          <cell r="F172">
            <v>-8.6199999999999992</v>
          </cell>
          <cell r="G172">
            <v>14427800</v>
          </cell>
          <cell r="H172">
            <v>7854</v>
          </cell>
          <cell r="I172">
            <v>445</v>
          </cell>
          <cell r="J172">
            <v>24.56</v>
          </cell>
          <cell r="L172">
            <v>0.99</v>
          </cell>
          <cell r="N172">
            <v>0.02</v>
          </cell>
          <cell r="S172">
            <v>25.14</v>
          </cell>
        </row>
        <row r="173">
          <cell r="A173" t="str">
            <v>DIMET</v>
          </cell>
          <cell r="B173">
            <v>171</v>
          </cell>
          <cell r="C173" t="str">
            <v> i | 1 | 2 | 3 </v>
          </cell>
          <cell r="D173" t="str">
            <v>C</v>
          </cell>
          <cell r="E173">
            <v>0.11</v>
          </cell>
          <cell r="F173">
            <v>-8.33</v>
          </cell>
          <cell r="G173">
            <v>9034200</v>
          </cell>
          <cell r="H173">
            <v>1083</v>
          </cell>
          <cell r="I173">
            <v>178</v>
          </cell>
          <cell r="K173">
            <v>0.55000000000000004</v>
          </cell>
          <cell r="L173">
            <v>1.85</v>
          </cell>
          <cell r="N173">
            <v>0</v>
          </cell>
          <cell r="O173">
            <v>-28.37</v>
          </cell>
          <cell r="P173">
            <v>-58.53</v>
          </cell>
          <cell r="Q173">
            <v>-64.3</v>
          </cell>
          <cell r="S173">
            <v>59.9</v>
          </cell>
        </row>
        <row r="174">
          <cell r="A174" t="str">
            <v>DOD</v>
          </cell>
          <cell r="B174">
            <v>172</v>
          </cell>
          <cell r="C174" t="str">
            <v> i | 1 | 2 | 3 </v>
          </cell>
          <cell r="E174">
            <v>8.4</v>
          </cell>
          <cell r="F174">
            <v>-8.6999999999999993</v>
          </cell>
          <cell r="G174">
            <v>11663300</v>
          </cell>
          <cell r="H174">
            <v>100953</v>
          </cell>
          <cell r="I174">
            <v>3444</v>
          </cell>
          <cell r="J174">
            <v>19.059999999999999</v>
          </cell>
          <cell r="K174">
            <v>2.76</v>
          </cell>
          <cell r="L174">
            <v>0.39</v>
          </cell>
          <cell r="N174">
            <v>0.44</v>
          </cell>
          <cell r="O174">
            <v>10.8</v>
          </cell>
          <cell r="P174">
            <v>14.45</v>
          </cell>
          <cell r="Q174">
            <v>14.78</v>
          </cell>
          <cell r="R174">
            <v>3.8</v>
          </cell>
          <cell r="S174">
            <v>39.130000000000003</v>
          </cell>
          <cell r="U174">
            <v>429</v>
          </cell>
          <cell r="V174">
            <v>408</v>
          </cell>
        </row>
        <row r="175">
          <cell r="A175" t="str">
            <v>DOHOME</v>
          </cell>
          <cell r="B175">
            <v>173</v>
          </cell>
          <cell r="C175" t="str">
            <v> i | 1 | 3 </v>
          </cell>
          <cell r="E175">
            <v>13.8</v>
          </cell>
          <cell r="F175">
            <v>-6.12</v>
          </cell>
          <cell r="G175">
            <v>26744100</v>
          </cell>
          <cell r="H175">
            <v>370781</v>
          </cell>
          <cell r="I175">
            <v>29884</v>
          </cell>
          <cell r="J175">
            <v>45.03</v>
          </cell>
          <cell r="K175">
            <v>4.3499999999999996</v>
          </cell>
          <cell r="L175">
            <v>1.97</v>
          </cell>
          <cell r="M175">
            <v>0.02</v>
          </cell>
          <cell r="N175">
            <v>0.31</v>
          </cell>
          <cell r="O175">
            <v>5.5</v>
          </cell>
          <cell r="P175">
            <v>10.06</v>
          </cell>
          <cell r="Q175">
            <v>3.64</v>
          </cell>
          <cell r="R175">
            <v>0.11</v>
          </cell>
          <cell r="S175">
            <v>27.47</v>
          </cell>
          <cell r="U175">
            <v>648</v>
          </cell>
          <cell r="V175">
            <v>706</v>
          </cell>
        </row>
        <row r="176">
          <cell r="A176" t="str">
            <v>DRT</v>
          </cell>
          <cell r="B176">
            <v>174</v>
          </cell>
          <cell r="C176" t="str">
            <v> i | 1 | 2 | 3 </v>
          </cell>
          <cell r="E176">
            <v>5.8</v>
          </cell>
          <cell r="F176">
            <v>-3.33</v>
          </cell>
          <cell r="G176">
            <v>1867000</v>
          </cell>
          <cell r="H176">
            <v>10980</v>
          </cell>
          <cell r="I176">
            <v>5498</v>
          </cell>
          <cell r="J176">
            <v>8.86</v>
          </cell>
          <cell r="K176">
            <v>2.69</v>
          </cell>
          <cell r="L176">
            <v>0.84</v>
          </cell>
          <cell r="M176">
            <v>0.2</v>
          </cell>
          <cell r="N176">
            <v>0.65</v>
          </cell>
          <cell r="O176">
            <v>20.86</v>
          </cell>
          <cell r="P176">
            <v>27.67</v>
          </cell>
          <cell r="Q176">
            <v>13.39</v>
          </cell>
          <cell r="R176">
            <v>7.39</v>
          </cell>
          <cell r="S176">
            <v>36.89</v>
          </cell>
          <cell r="U176">
            <v>95</v>
          </cell>
          <cell r="V176">
            <v>87</v>
          </cell>
        </row>
        <row r="177">
          <cell r="A177" t="str">
            <v>DTAC</v>
          </cell>
          <cell r="B177">
            <v>175</v>
          </cell>
          <cell r="C177" t="str">
            <v> i | 1 | 2 | 3 </v>
          </cell>
          <cell r="E177">
            <v>33.25</v>
          </cell>
          <cell r="F177">
            <v>-5.67</v>
          </cell>
          <cell r="G177">
            <v>13029500</v>
          </cell>
          <cell r="H177">
            <v>442710</v>
          </cell>
          <cell r="I177">
            <v>78730</v>
          </cell>
          <cell r="J177">
            <v>14.78</v>
          </cell>
          <cell r="K177">
            <v>3.27</v>
          </cell>
          <cell r="L177">
            <v>5.68</v>
          </cell>
          <cell r="N177">
            <v>2.25</v>
          </cell>
          <cell r="O177">
            <v>6.5</v>
          </cell>
          <cell r="P177">
            <v>22</v>
          </cell>
          <cell r="Q177">
            <v>8.2200000000000006</v>
          </cell>
          <cell r="R177">
            <v>8.14</v>
          </cell>
          <cell r="S177">
            <v>29.37</v>
          </cell>
          <cell r="U177">
            <v>278</v>
          </cell>
          <cell r="V177">
            <v>460</v>
          </cell>
        </row>
        <row r="178">
          <cell r="A178" t="str">
            <v>DTC</v>
          </cell>
          <cell r="B178">
            <v>176</v>
          </cell>
          <cell r="C178" t="str">
            <v> i | 1 | 2 | 3 </v>
          </cell>
          <cell r="E178">
            <v>7.75</v>
          </cell>
          <cell r="F178">
            <v>-3.13</v>
          </cell>
          <cell r="G178">
            <v>458400</v>
          </cell>
          <cell r="H178">
            <v>3570</v>
          </cell>
          <cell r="I178">
            <v>6588</v>
          </cell>
          <cell r="K178">
            <v>1.8</v>
          </cell>
          <cell r="L178">
            <v>4.58</v>
          </cell>
          <cell r="N178">
            <v>0</v>
          </cell>
          <cell r="O178">
            <v>-1.64</v>
          </cell>
          <cell r="P178">
            <v>-14.3</v>
          </cell>
          <cell r="Q178">
            <v>-38.35</v>
          </cell>
          <cell r="R178">
            <v>2.38</v>
          </cell>
          <cell r="S178">
            <v>26.72</v>
          </cell>
        </row>
        <row r="179">
          <cell r="A179" t="str">
            <v>DTCI</v>
          </cell>
          <cell r="B179">
            <v>177</v>
          </cell>
          <cell r="C179" t="str">
            <v> i | 1 | 3 </v>
          </cell>
          <cell r="E179">
            <v>29.75</v>
          </cell>
          <cell r="F179">
            <v>0</v>
          </cell>
          <cell r="G179">
            <v>0</v>
          </cell>
          <cell r="H179">
            <v>0</v>
          </cell>
          <cell r="I179">
            <v>298</v>
          </cell>
          <cell r="J179">
            <v>23.68</v>
          </cell>
          <cell r="K179">
            <v>0.81</v>
          </cell>
          <cell r="L179">
            <v>0.27</v>
          </cell>
          <cell r="N179">
            <v>1.26</v>
          </cell>
          <cell r="O179">
            <v>4.16</v>
          </cell>
          <cell r="P179">
            <v>3.45</v>
          </cell>
          <cell r="Q179">
            <v>5.66</v>
          </cell>
          <cell r="R179">
            <v>0.85</v>
          </cell>
          <cell r="S179">
            <v>27.49</v>
          </cell>
          <cell r="U179">
            <v>735</v>
          </cell>
          <cell r="V179">
            <v>674</v>
          </cell>
          <cell r="W179">
            <v>-1.85</v>
          </cell>
        </row>
        <row r="180">
          <cell r="A180" t="str">
            <v>DV8</v>
          </cell>
          <cell r="B180">
            <v>178</v>
          </cell>
          <cell r="C180" t="str">
            <v> i | 2 </v>
          </cell>
          <cell r="D180" t="str">
            <v>C</v>
          </cell>
          <cell r="E180">
            <v>0.3</v>
          </cell>
          <cell r="F180">
            <v>-3.23</v>
          </cell>
          <cell r="G180">
            <v>607700</v>
          </cell>
          <cell r="H180">
            <v>177</v>
          </cell>
          <cell r="I180">
            <v>429</v>
          </cell>
          <cell r="K180">
            <v>0.91</v>
          </cell>
          <cell r="L180">
            <v>0.24</v>
          </cell>
          <cell r="N180">
            <v>0</v>
          </cell>
          <cell r="O180">
            <v>-17.59</v>
          </cell>
          <cell r="P180">
            <v>-20.420000000000002</v>
          </cell>
          <cell r="Q180">
            <v>-8.02</v>
          </cell>
          <cell r="S180">
            <v>42.61</v>
          </cell>
        </row>
        <row r="181">
          <cell r="A181" t="str">
            <v>EA</v>
          </cell>
          <cell r="B181">
            <v>179</v>
          </cell>
          <cell r="C181" t="str">
            <v> i | 1 | 2 | 3 </v>
          </cell>
          <cell r="E181">
            <v>44</v>
          </cell>
          <cell r="F181">
            <v>-5.85</v>
          </cell>
          <cell r="G181">
            <v>10984200</v>
          </cell>
          <cell r="H181">
            <v>497094</v>
          </cell>
          <cell r="I181">
            <v>164120</v>
          </cell>
          <cell r="J181">
            <v>30</v>
          </cell>
          <cell r="K181">
            <v>6.16</v>
          </cell>
          <cell r="L181">
            <v>1.83</v>
          </cell>
          <cell r="M181">
            <v>0.3</v>
          </cell>
          <cell r="N181">
            <v>1.47</v>
          </cell>
          <cell r="O181">
            <v>9.7200000000000006</v>
          </cell>
          <cell r="P181">
            <v>22.77</v>
          </cell>
          <cell r="Q181">
            <v>29.02</v>
          </cell>
          <cell r="R181">
            <v>0.64</v>
          </cell>
          <cell r="S181">
            <v>39.67</v>
          </cell>
          <cell r="U181">
            <v>424</v>
          </cell>
          <cell r="V181">
            <v>512</v>
          </cell>
        </row>
        <row r="182">
          <cell r="A182" t="str">
            <v>EASON</v>
          </cell>
          <cell r="B182">
            <v>180</v>
          </cell>
          <cell r="C182" t="str">
            <v> i | 1 | 2 | 3 </v>
          </cell>
          <cell r="E182">
            <v>1.33</v>
          </cell>
          <cell r="F182">
            <v>-5</v>
          </cell>
          <cell r="G182">
            <v>398800</v>
          </cell>
          <cell r="H182">
            <v>543</v>
          </cell>
          <cell r="I182">
            <v>754</v>
          </cell>
          <cell r="J182">
            <v>297.3</v>
          </cell>
          <cell r="K182">
            <v>0.66</v>
          </cell>
          <cell r="L182">
            <v>0.22</v>
          </cell>
          <cell r="N182">
            <v>0</v>
          </cell>
          <cell r="O182">
            <v>1.44</v>
          </cell>
          <cell r="P182">
            <v>0.22</v>
          </cell>
          <cell r="Q182">
            <v>9.24</v>
          </cell>
          <cell r="S182">
            <v>52.03</v>
          </cell>
          <cell r="U182">
            <v>959</v>
          </cell>
          <cell r="V182">
            <v>935</v>
          </cell>
        </row>
        <row r="183">
          <cell r="A183" t="str">
            <v>EASTW</v>
          </cell>
          <cell r="B183">
            <v>181</v>
          </cell>
          <cell r="C183" t="str">
            <v> i | 1 | 2 | 3 </v>
          </cell>
          <cell r="E183">
            <v>9.25</v>
          </cell>
          <cell r="F183">
            <v>-3.65</v>
          </cell>
          <cell r="G183">
            <v>5549200</v>
          </cell>
          <cell r="H183">
            <v>51631</v>
          </cell>
          <cell r="I183">
            <v>15389</v>
          </cell>
          <cell r="J183">
            <v>18.95</v>
          </cell>
          <cell r="K183">
            <v>1.43</v>
          </cell>
          <cell r="L183">
            <v>1.07</v>
          </cell>
          <cell r="M183">
            <v>0.16</v>
          </cell>
          <cell r="N183">
            <v>0.49</v>
          </cell>
          <cell r="O183">
            <v>5.7</v>
          </cell>
          <cell r="P183">
            <v>7.6</v>
          </cell>
          <cell r="Q183">
            <v>19.03</v>
          </cell>
          <cell r="R183">
            <v>4.9000000000000004</v>
          </cell>
          <cell r="S183">
            <v>41.03</v>
          </cell>
          <cell r="U183">
            <v>566</v>
          </cell>
          <cell r="V183">
            <v>558</v>
          </cell>
        </row>
        <row r="184">
          <cell r="A184" t="str">
            <v>ECF</v>
          </cell>
          <cell r="B184">
            <v>182</v>
          </cell>
          <cell r="C184" t="str">
            <v> i | 1 | 2 | 3 </v>
          </cell>
          <cell r="E184">
            <v>1.31</v>
          </cell>
          <cell r="F184">
            <v>-14.38</v>
          </cell>
          <cell r="G184">
            <v>14753800</v>
          </cell>
          <cell r="H184">
            <v>20549</v>
          </cell>
          <cell r="I184">
            <v>1257</v>
          </cell>
          <cell r="J184">
            <v>22.36</v>
          </cell>
          <cell r="K184">
            <v>1.01</v>
          </cell>
          <cell r="L184">
            <v>1.81</v>
          </cell>
          <cell r="N184">
            <v>0.06</v>
          </cell>
          <cell r="O184">
            <v>5.05</v>
          </cell>
          <cell r="P184">
            <v>4.2300000000000004</v>
          </cell>
          <cell r="Q184">
            <v>3.56</v>
          </cell>
          <cell r="R184">
            <v>1.0900000000000001</v>
          </cell>
          <cell r="S184">
            <v>49.71</v>
          </cell>
          <cell r="U184">
            <v>698</v>
          </cell>
          <cell r="V184">
            <v>621</v>
          </cell>
        </row>
        <row r="185">
          <cell r="A185" t="str">
            <v>ECL</v>
          </cell>
          <cell r="B185">
            <v>183</v>
          </cell>
          <cell r="C185" t="str">
            <v> i | 1 | 2 | 3 </v>
          </cell>
          <cell r="E185">
            <v>0.93</v>
          </cell>
          <cell r="F185">
            <v>-17.7</v>
          </cell>
          <cell r="G185">
            <v>43502200</v>
          </cell>
          <cell r="H185">
            <v>43317</v>
          </cell>
          <cell r="I185">
            <v>1031</v>
          </cell>
          <cell r="J185">
            <v>14.38</v>
          </cell>
          <cell r="K185">
            <v>0.6</v>
          </cell>
          <cell r="L185">
            <v>2.83</v>
          </cell>
          <cell r="N185">
            <v>0.06</v>
          </cell>
          <cell r="O185">
            <v>1.3</v>
          </cell>
          <cell r="P185">
            <v>4.01</v>
          </cell>
          <cell r="Q185">
            <v>5.26</v>
          </cell>
          <cell r="S185">
            <v>47.81</v>
          </cell>
          <cell r="U185">
            <v>596</v>
          </cell>
          <cell r="V185">
            <v>671</v>
          </cell>
        </row>
        <row r="186">
          <cell r="A186" t="str">
            <v>EE</v>
          </cell>
          <cell r="B186">
            <v>184</v>
          </cell>
          <cell r="C186" t="str">
            <v> i | 1 | 2 | 3 </v>
          </cell>
          <cell r="E186">
            <v>0.61</v>
          </cell>
          <cell r="F186">
            <v>-3.08</v>
          </cell>
          <cell r="G186">
            <v>5456900</v>
          </cell>
          <cell r="H186">
            <v>3452</v>
          </cell>
          <cell r="I186">
            <v>1696</v>
          </cell>
          <cell r="K186">
            <v>1.2</v>
          </cell>
          <cell r="L186">
            <v>0.11</v>
          </cell>
          <cell r="N186">
            <v>0</v>
          </cell>
          <cell r="O186">
            <v>-0.77</v>
          </cell>
          <cell r="P186">
            <v>-0.89</v>
          </cell>
          <cell r="Q186">
            <v>-493.27</v>
          </cell>
          <cell r="S186">
            <v>31.38</v>
          </cell>
        </row>
        <row r="187">
          <cell r="A187" t="str">
            <v>EFORL</v>
          </cell>
          <cell r="B187">
            <v>185</v>
          </cell>
          <cell r="C187" t="str">
            <v> i | 1 | 2 | 3 </v>
          </cell>
          <cell r="D187" t="str">
            <v>C</v>
          </cell>
          <cell r="E187">
            <v>0.04</v>
          </cell>
          <cell r="F187">
            <v>0</v>
          </cell>
          <cell r="G187">
            <v>83117600</v>
          </cell>
          <cell r="H187">
            <v>3325</v>
          </cell>
          <cell r="I187">
            <v>1289</v>
          </cell>
          <cell r="K187">
            <v>2</v>
          </cell>
          <cell r="L187">
            <v>3.19</v>
          </cell>
          <cell r="N187">
            <v>0</v>
          </cell>
          <cell r="O187">
            <v>-50.18</v>
          </cell>
          <cell r="P187">
            <v>-85.88</v>
          </cell>
          <cell r="Q187">
            <v>-26.07</v>
          </cell>
          <cell r="S187">
            <v>51.38</v>
          </cell>
        </row>
        <row r="188">
          <cell r="A188" t="str">
            <v>EGCO</v>
          </cell>
          <cell r="B188">
            <v>186</v>
          </cell>
          <cell r="C188" t="str">
            <v> i | 1 | 2 | 3 </v>
          </cell>
          <cell r="E188">
            <v>190</v>
          </cell>
          <cell r="F188">
            <v>-7.77</v>
          </cell>
          <cell r="G188">
            <v>5890200</v>
          </cell>
          <cell r="H188">
            <v>1151748</v>
          </cell>
          <cell r="I188">
            <v>100028</v>
          </cell>
          <cell r="J188">
            <v>10.56</v>
          </cell>
          <cell r="K188">
            <v>0.98</v>
          </cell>
          <cell r="L188">
            <v>1.1399999999999999</v>
          </cell>
          <cell r="M188">
            <v>3</v>
          </cell>
          <cell r="N188">
            <v>17.989999999999998</v>
          </cell>
          <cell r="O188">
            <v>7.55</v>
          </cell>
          <cell r="P188">
            <v>9.25</v>
          </cell>
          <cell r="Q188">
            <v>20.22</v>
          </cell>
          <cell r="R188">
            <v>3.16</v>
          </cell>
          <cell r="S188">
            <v>50.01</v>
          </cell>
          <cell r="U188">
            <v>352</v>
          </cell>
          <cell r="V188">
            <v>320</v>
          </cell>
        </row>
        <row r="189">
          <cell r="A189" t="str">
            <v>EKH</v>
          </cell>
          <cell r="B189">
            <v>187</v>
          </cell>
          <cell r="C189" t="str">
            <v> i | 1 | 2 | 3 </v>
          </cell>
          <cell r="E189">
            <v>4.58</v>
          </cell>
          <cell r="F189">
            <v>-8.4</v>
          </cell>
          <cell r="G189">
            <v>8569200</v>
          </cell>
          <cell r="H189">
            <v>40052</v>
          </cell>
          <cell r="I189">
            <v>2748</v>
          </cell>
          <cell r="J189">
            <v>48.47</v>
          </cell>
          <cell r="K189">
            <v>3.44</v>
          </cell>
          <cell r="L189">
            <v>0.2</v>
          </cell>
          <cell r="M189">
            <v>0.21</v>
          </cell>
          <cell r="N189">
            <v>0.09</v>
          </cell>
          <cell r="O189">
            <v>6.5</v>
          </cell>
          <cell r="P189">
            <v>6.69</v>
          </cell>
          <cell r="Q189">
            <v>5.79</v>
          </cell>
          <cell r="R189">
            <v>4.24</v>
          </cell>
          <cell r="S189">
            <v>55.62</v>
          </cell>
          <cell r="U189">
            <v>742</v>
          </cell>
          <cell r="V189">
            <v>671</v>
          </cell>
        </row>
        <row r="190">
          <cell r="A190" t="str">
            <v>EMC</v>
          </cell>
          <cell r="B190">
            <v>188</v>
          </cell>
          <cell r="C190" t="str">
            <v> i | 1 | 2 | 3 </v>
          </cell>
          <cell r="E190">
            <v>0.16</v>
          </cell>
          <cell r="F190">
            <v>-5.88</v>
          </cell>
          <cell r="G190">
            <v>23055200</v>
          </cell>
          <cell r="H190">
            <v>3740</v>
          </cell>
          <cell r="I190">
            <v>1349</v>
          </cell>
          <cell r="J190">
            <v>130.24</v>
          </cell>
          <cell r="K190">
            <v>0.67</v>
          </cell>
          <cell r="L190">
            <v>0.73</v>
          </cell>
          <cell r="N190">
            <v>0</v>
          </cell>
          <cell r="O190">
            <v>0.99</v>
          </cell>
          <cell r="P190">
            <v>0.51</v>
          </cell>
          <cell r="Q190">
            <v>2.4900000000000002</v>
          </cell>
          <cell r="S190">
            <v>31.93</v>
          </cell>
          <cell r="U190">
            <v>945</v>
          </cell>
          <cell r="V190">
            <v>950</v>
          </cell>
        </row>
        <row r="191">
          <cell r="A191" t="str">
            <v>EP</v>
          </cell>
          <cell r="B191">
            <v>189</v>
          </cell>
          <cell r="C191" t="str">
            <v> i | 1 | 2 | 3 </v>
          </cell>
          <cell r="E191">
            <v>4.54</v>
          </cell>
          <cell r="F191">
            <v>-5.42</v>
          </cell>
          <cell r="G191">
            <v>5456600</v>
          </cell>
          <cell r="H191">
            <v>25401</v>
          </cell>
          <cell r="I191">
            <v>4184</v>
          </cell>
          <cell r="J191">
            <v>2.89</v>
          </cell>
          <cell r="K191">
            <v>1.1200000000000001</v>
          </cell>
          <cell r="L191">
            <v>1.18</v>
          </cell>
          <cell r="M191">
            <v>0.2</v>
          </cell>
          <cell r="N191">
            <v>1.57</v>
          </cell>
          <cell r="O191">
            <v>21.08</v>
          </cell>
          <cell r="P191">
            <v>44.1</v>
          </cell>
          <cell r="Q191">
            <v>41.28</v>
          </cell>
          <cell r="R191">
            <v>4.17</v>
          </cell>
          <cell r="S191">
            <v>38.01</v>
          </cell>
          <cell r="U191">
            <v>9</v>
          </cell>
          <cell r="V191">
            <v>23</v>
          </cell>
        </row>
        <row r="192">
          <cell r="A192" t="str">
            <v>EPG</v>
          </cell>
          <cell r="B192">
            <v>190</v>
          </cell>
          <cell r="C192" t="str">
            <v> i | 1 | 2 | 3 </v>
          </cell>
          <cell r="E192">
            <v>6.15</v>
          </cell>
          <cell r="F192">
            <v>-4.62</v>
          </cell>
          <cell r="G192">
            <v>17021900</v>
          </cell>
          <cell r="H192">
            <v>106999</v>
          </cell>
          <cell r="I192">
            <v>17220</v>
          </cell>
          <cell r="J192">
            <v>20.420000000000002</v>
          </cell>
          <cell r="K192">
            <v>1.66</v>
          </cell>
          <cell r="L192">
            <v>0.37</v>
          </cell>
          <cell r="M192">
            <v>0.09</v>
          </cell>
          <cell r="N192">
            <v>0.3</v>
          </cell>
          <cell r="O192">
            <v>6.58</v>
          </cell>
          <cell r="P192">
            <v>8.15</v>
          </cell>
          <cell r="Q192">
            <v>8.77</v>
          </cell>
          <cell r="R192">
            <v>3.38</v>
          </cell>
          <cell r="S192">
            <v>25.9</v>
          </cell>
          <cell r="U192">
            <v>573</v>
          </cell>
          <cell r="V192">
            <v>545</v>
          </cell>
        </row>
        <row r="193">
          <cell r="A193" t="str">
            <v>ERW</v>
          </cell>
          <cell r="B193">
            <v>191</v>
          </cell>
          <cell r="C193" t="str">
            <v> i | 1 | 2 | 3 </v>
          </cell>
          <cell r="E193">
            <v>3.7</v>
          </cell>
          <cell r="F193">
            <v>-4.1500000000000004</v>
          </cell>
          <cell r="G193">
            <v>77965900</v>
          </cell>
          <cell r="H193">
            <v>283561</v>
          </cell>
          <cell r="I193">
            <v>9315</v>
          </cell>
          <cell r="K193">
            <v>2.1</v>
          </cell>
          <cell r="L193">
            <v>3.76</v>
          </cell>
          <cell r="N193">
            <v>0</v>
          </cell>
          <cell r="O193">
            <v>-2.9</v>
          </cell>
          <cell r="P193">
            <v>-21.3</v>
          </cell>
          <cell r="Q193">
            <v>-71.37</v>
          </cell>
          <cell r="R193">
            <v>1.81</v>
          </cell>
          <cell r="S193">
            <v>62.27</v>
          </cell>
        </row>
        <row r="194">
          <cell r="A194" t="str">
            <v>ESSO</v>
          </cell>
          <cell r="B194">
            <v>192</v>
          </cell>
          <cell r="C194" t="str">
            <v> i | 1 | 2 | 3 </v>
          </cell>
          <cell r="E194">
            <v>7.45</v>
          </cell>
          <cell r="F194">
            <v>-7.41</v>
          </cell>
          <cell r="G194">
            <v>48558900</v>
          </cell>
          <cell r="H194">
            <v>376235</v>
          </cell>
          <cell r="I194">
            <v>25783</v>
          </cell>
          <cell r="K194">
            <v>1.92</v>
          </cell>
          <cell r="L194">
            <v>3.42</v>
          </cell>
          <cell r="N194">
            <v>0</v>
          </cell>
          <cell r="O194">
            <v>-21.57</v>
          </cell>
          <cell r="P194">
            <v>-54.16</v>
          </cell>
          <cell r="Q194">
            <v>-8.83</v>
          </cell>
          <cell r="S194">
            <v>34.01</v>
          </cell>
        </row>
        <row r="195">
          <cell r="A195" t="str">
            <v>ESTAR</v>
          </cell>
          <cell r="B195">
            <v>193</v>
          </cell>
          <cell r="C195" t="str">
            <v> i | 1 | 3 </v>
          </cell>
          <cell r="E195">
            <v>0.43</v>
          </cell>
          <cell r="F195">
            <v>-8.6999999999999993</v>
          </cell>
          <cell r="G195">
            <v>8376200</v>
          </cell>
          <cell r="H195">
            <v>3585</v>
          </cell>
          <cell r="I195">
            <v>2160</v>
          </cell>
          <cell r="J195">
            <v>12.99</v>
          </cell>
          <cell r="K195">
            <v>0.45</v>
          </cell>
          <cell r="L195">
            <v>0.55000000000000004</v>
          </cell>
          <cell r="N195">
            <v>0.03</v>
          </cell>
          <cell r="O195">
            <v>3.03</v>
          </cell>
          <cell r="P195">
            <v>3.56</v>
          </cell>
          <cell r="Q195">
            <v>7.63</v>
          </cell>
          <cell r="S195">
            <v>39.65</v>
          </cell>
          <cell r="U195">
            <v>583</v>
          </cell>
          <cell r="V195">
            <v>577</v>
          </cell>
        </row>
        <row r="196">
          <cell r="A196" t="str">
            <v>ETC</v>
          </cell>
          <cell r="B196">
            <v>194</v>
          </cell>
          <cell r="C196" t="str">
            <v> i | 1 | 3 </v>
          </cell>
          <cell r="E196">
            <v>1.91</v>
          </cell>
          <cell r="F196">
            <v>-9.91</v>
          </cell>
          <cell r="G196">
            <v>80052500</v>
          </cell>
          <cell r="H196">
            <v>156407</v>
          </cell>
          <cell r="I196">
            <v>4278</v>
          </cell>
          <cell r="J196">
            <v>32.08</v>
          </cell>
          <cell r="K196">
            <v>1.72</v>
          </cell>
          <cell r="L196">
            <v>0.62</v>
          </cell>
          <cell r="N196">
            <v>0.06</v>
          </cell>
          <cell r="O196">
            <v>5.47</v>
          </cell>
          <cell r="P196">
            <v>5.83</v>
          </cell>
          <cell r="Q196">
            <v>26.98</v>
          </cell>
          <cell r="S196">
            <v>29.46</v>
          </cell>
          <cell r="U196">
            <v>720</v>
          </cell>
          <cell r="V196">
            <v>665</v>
          </cell>
        </row>
        <row r="197">
          <cell r="A197" t="str">
            <v>ETE</v>
          </cell>
          <cell r="B197">
            <v>195</v>
          </cell>
          <cell r="C197" t="str">
            <v> i | 1 | 2 | 3 </v>
          </cell>
          <cell r="E197">
            <v>1</v>
          </cell>
          <cell r="F197">
            <v>-4.76</v>
          </cell>
          <cell r="G197">
            <v>825500</v>
          </cell>
          <cell r="H197">
            <v>836</v>
          </cell>
          <cell r="I197">
            <v>560</v>
          </cell>
          <cell r="J197">
            <v>12.38</v>
          </cell>
          <cell r="K197">
            <v>0.65</v>
          </cell>
          <cell r="L197">
            <v>1.21</v>
          </cell>
          <cell r="N197">
            <v>0.08</v>
          </cell>
          <cell r="O197">
            <v>3.98</v>
          </cell>
          <cell r="P197">
            <v>5.42</v>
          </cell>
          <cell r="Q197">
            <v>3.21</v>
          </cell>
          <cell r="S197">
            <v>44.06</v>
          </cell>
          <cell r="U197">
            <v>509</v>
          </cell>
          <cell r="V197">
            <v>513</v>
          </cell>
        </row>
        <row r="198">
          <cell r="A198" t="str">
            <v>EVER</v>
          </cell>
          <cell r="B198">
            <v>196</v>
          </cell>
          <cell r="C198" t="str">
            <v> i | 1 | 2 | 3 </v>
          </cell>
          <cell r="E198">
            <v>0.23</v>
          </cell>
          <cell r="F198">
            <v>-11.54</v>
          </cell>
          <cell r="G198">
            <v>40030600</v>
          </cell>
          <cell r="H198">
            <v>9314</v>
          </cell>
          <cell r="I198">
            <v>894</v>
          </cell>
          <cell r="K198">
            <v>0.35</v>
          </cell>
          <cell r="L198">
            <v>3.11</v>
          </cell>
          <cell r="N198">
            <v>0</v>
          </cell>
          <cell r="O198">
            <v>1.94</v>
          </cell>
          <cell r="P198">
            <v>-1.37</v>
          </cell>
          <cell r="Q198">
            <v>5.75</v>
          </cell>
          <cell r="S198">
            <v>68.8</v>
          </cell>
        </row>
        <row r="199">
          <cell r="A199" t="str">
            <v>F&amp;D</v>
          </cell>
          <cell r="B199">
            <v>197</v>
          </cell>
          <cell r="C199" t="str">
            <v> i | 1 | 3 </v>
          </cell>
          <cell r="E199">
            <v>20.100000000000001</v>
          </cell>
          <cell r="F199">
            <v>3.08</v>
          </cell>
          <cell r="G199">
            <v>500</v>
          </cell>
          <cell r="H199">
            <v>10</v>
          </cell>
          <cell r="I199">
            <v>354</v>
          </cell>
          <cell r="J199">
            <v>17.18</v>
          </cell>
          <cell r="K199">
            <v>0.33</v>
          </cell>
          <cell r="L199">
            <v>0.4</v>
          </cell>
          <cell r="N199">
            <v>1.17</v>
          </cell>
          <cell r="O199">
            <v>2.37</v>
          </cell>
          <cell r="P199">
            <v>1.93</v>
          </cell>
          <cell r="Q199">
            <v>4.53</v>
          </cell>
          <cell r="S199">
            <v>27.09</v>
          </cell>
          <cell r="U199">
            <v>698</v>
          </cell>
          <cell r="V199">
            <v>674</v>
          </cell>
          <cell r="W199">
            <v>-0.28000000000000003</v>
          </cell>
        </row>
        <row r="200">
          <cell r="A200" t="str">
            <v>FANCY</v>
          </cell>
          <cell r="B200">
            <v>198</v>
          </cell>
          <cell r="C200" t="str">
            <v> i | 1 | 3 </v>
          </cell>
          <cell r="E200">
            <v>0.62</v>
          </cell>
          <cell r="F200">
            <v>-8.82</v>
          </cell>
          <cell r="G200">
            <v>2923900</v>
          </cell>
          <cell r="H200">
            <v>1856</v>
          </cell>
          <cell r="I200">
            <v>381</v>
          </cell>
          <cell r="K200">
            <v>0.4</v>
          </cell>
          <cell r="L200">
            <v>0.1</v>
          </cell>
          <cell r="N200">
            <v>0</v>
          </cell>
          <cell r="O200">
            <v>-4.57</v>
          </cell>
          <cell r="P200">
            <v>-5.3</v>
          </cell>
          <cell r="Q200">
            <v>-15.99</v>
          </cell>
          <cell r="S200">
            <v>51.43</v>
          </cell>
        </row>
        <row r="201">
          <cell r="A201" t="str">
            <v>FE</v>
          </cell>
          <cell r="B201">
            <v>199</v>
          </cell>
          <cell r="C201" t="str">
            <v> i | 1 | 2 | 3 </v>
          </cell>
          <cell r="E201">
            <v>190</v>
          </cell>
          <cell r="F201">
            <v>0</v>
          </cell>
          <cell r="G201">
            <v>0</v>
          </cell>
          <cell r="H201">
            <v>0</v>
          </cell>
          <cell r="I201">
            <v>1495</v>
          </cell>
          <cell r="J201">
            <v>17.989999999999998</v>
          </cell>
          <cell r="K201">
            <v>1.1299999999999999</v>
          </cell>
          <cell r="L201">
            <v>0.22</v>
          </cell>
          <cell r="N201">
            <v>10.56</v>
          </cell>
          <cell r="O201">
            <v>6.31</v>
          </cell>
          <cell r="P201">
            <v>6.6</v>
          </cell>
          <cell r="Q201">
            <v>3.26</v>
          </cell>
          <cell r="R201">
            <v>5.26</v>
          </cell>
          <cell r="S201">
            <v>21.79</v>
          </cell>
          <cell r="U201">
            <v>586</v>
          </cell>
          <cell r="V201">
            <v>518</v>
          </cell>
          <cell r="W201">
            <v>-20.21</v>
          </cell>
        </row>
        <row r="202">
          <cell r="A202" t="str">
            <v>FLOYD</v>
          </cell>
          <cell r="B202">
            <v>200</v>
          </cell>
          <cell r="C202" t="str">
            <v> i | 1 | 2 | 3 </v>
          </cell>
          <cell r="E202">
            <v>0.93</v>
          </cell>
          <cell r="F202">
            <v>-5.0999999999999996</v>
          </cell>
          <cell r="G202">
            <v>771400</v>
          </cell>
          <cell r="H202">
            <v>732</v>
          </cell>
          <cell r="I202">
            <v>335</v>
          </cell>
          <cell r="J202">
            <v>56.71</v>
          </cell>
          <cell r="K202">
            <v>0.84</v>
          </cell>
          <cell r="L202">
            <v>0.26</v>
          </cell>
          <cell r="M202">
            <v>0.09</v>
          </cell>
          <cell r="N202">
            <v>0.02</v>
          </cell>
          <cell r="O202">
            <v>1.31</v>
          </cell>
          <cell r="P202">
            <v>1.43</v>
          </cell>
          <cell r="Q202">
            <v>2.04</v>
          </cell>
          <cell r="R202">
            <v>9.18</v>
          </cell>
          <cell r="S202">
            <v>25.83</v>
          </cell>
          <cell r="U202">
            <v>896</v>
          </cell>
          <cell r="V202">
            <v>903</v>
          </cell>
        </row>
        <row r="203">
          <cell r="A203" t="str">
            <v>FMT</v>
          </cell>
          <cell r="B203">
            <v>201</v>
          </cell>
          <cell r="C203" t="str">
            <v> i | 1 | 2 | 3 </v>
          </cell>
          <cell r="E203">
            <v>19.100000000000001</v>
          </cell>
          <cell r="F203">
            <v>-3.54</v>
          </cell>
          <cell r="G203">
            <v>800</v>
          </cell>
          <cell r="H203">
            <v>16</v>
          </cell>
          <cell r="I203">
            <v>917</v>
          </cell>
          <cell r="J203">
            <v>24.72</v>
          </cell>
          <cell r="K203">
            <v>0.6</v>
          </cell>
          <cell r="L203">
            <v>0.97</v>
          </cell>
          <cell r="N203">
            <v>0.77</v>
          </cell>
          <cell r="O203">
            <v>1.85</v>
          </cell>
          <cell r="P203">
            <v>2.39</v>
          </cell>
          <cell r="Q203">
            <v>0.09</v>
          </cell>
          <cell r="R203">
            <v>8.2100000000000009</v>
          </cell>
          <cell r="S203">
            <v>35.25</v>
          </cell>
          <cell r="U203">
            <v>773</v>
          </cell>
          <cell r="V203">
            <v>778</v>
          </cell>
        </row>
        <row r="204">
          <cell r="A204" t="str">
            <v>FN</v>
          </cell>
          <cell r="B204">
            <v>202</v>
          </cell>
          <cell r="C204" t="str">
            <v> i | 1 | 2 | 3 </v>
          </cell>
          <cell r="E204">
            <v>1.1399999999999999</v>
          </cell>
          <cell r="F204">
            <v>-16.79</v>
          </cell>
          <cell r="G204">
            <v>23014100</v>
          </cell>
          <cell r="H204">
            <v>27814</v>
          </cell>
          <cell r="I204">
            <v>1140</v>
          </cell>
          <cell r="J204">
            <v>197.87</v>
          </cell>
          <cell r="K204">
            <v>0.78</v>
          </cell>
          <cell r="L204">
            <v>0.24</v>
          </cell>
          <cell r="N204">
            <v>0.01</v>
          </cell>
          <cell r="O204">
            <v>0.73</v>
          </cell>
          <cell r="P204">
            <v>0.39</v>
          </cell>
          <cell r="Q204">
            <v>0.67</v>
          </cell>
          <cell r="R204">
            <v>0.27</v>
          </cell>
          <cell r="S204">
            <v>32.82</v>
          </cell>
          <cell r="U204">
            <v>950</v>
          </cell>
          <cell r="V204">
            <v>968</v>
          </cell>
        </row>
        <row r="205">
          <cell r="A205" t="str">
            <v>FNS</v>
          </cell>
          <cell r="B205">
            <v>203</v>
          </cell>
          <cell r="C205" t="str">
            <v> i | 1 | 2 | 3 </v>
          </cell>
          <cell r="E205">
            <v>3.8</v>
          </cell>
          <cell r="F205">
            <v>-3.55</v>
          </cell>
          <cell r="G205">
            <v>411200</v>
          </cell>
          <cell r="H205">
            <v>1573</v>
          </cell>
          <cell r="I205">
            <v>1314</v>
          </cell>
          <cell r="J205">
            <v>6.45</v>
          </cell>
          <cell r="K205">
            <v>0.46</v>
          </cell>
          <cell r="L205">
            <v>0.51</v>
          </cell>
          <cell r="M205">
            <v>0.15</v>
          </cell>
          <cell r="N205">
            <v>0.59</v>
          </cell>
          <cell r="O205">
            <v>5.97</v>
          </cell>
          <cell r="P205">
            <v>7.29</v>
          </cell>
          <cell r="Q205">
            <v>39.11</v>
          </cell>
          <cell r="S205">
            <v>46.28</v>
          </cell>
          <cell r="U205">
            <v>313</v>
          </cell>
          <cell r="V205">
            <v>283</v>
          </cell>
        </row>
        <row r="206">
          <cell r="A206" t="str">
            <v>FORTH</v>
          </cell>
          <cell r="B206">
            <v>204</v>
          </cell>
          <cell r="C206" t="str">
            <v> i | 1 | 3 </v>
          </cell>
          <cell r="E206">
            <v>5.8</v>
          </cell>
          <cell r="F206">
            <v>-2.52</v>
          </cell>
          <cell r="G206">
            <v>487100</v>
          </cell>
          <cell r="H206">
            <v>2836</v>
          </cell>
          <cell r="I206">
            <v>5568</v>
          </cell>
          <cell r="J206">
            <v>17.03</v>
          </cell>
          <cell r="K206">
            <v>4.87</v>
          </cell>
          <cell r="L206">
            <v>5.13</v>
          </cell>
          <cell r="M206">
            <v>0.12</v>
          </cell>
          <cell r="N206">
            <v>0.34</v>
          </cell>
          <cell r="O206">
            <v>9.4499999999999993</v>
          </cell>
          <cell r="P206">
            <v>24.87</v>
          </cell>
          <cell r="Q206">
            <v>5.01</v>
          </cell>
          <cell r="R206">
            <v>7.11</v>
          </cell>
          <cell r="S206">
            <v>33.29</v>
          </cell>
          <cell r="U206">
            <v>294</v>
          </cell>
          <cell r="V206">
            <v>400</v>
          </cell>
        </row>
        <row r="207">
          <cell r="A207" t="str">
            <v>FPI</v>
          </cell>
          <cell r="B207">
            <v>205</v>
          </cell>
          <cell r="C207" t="str">
            <v> i | 1 | 2 | 3 </v>
          </cell>
          <cell r="E207">
            <v>1.46</v>
          </cell>
          <cell r="F207">
            <v>-6.41</v>
          </cell>
          <cell r="G207">
            <v>1614000</v>
          </cell>
          <cell r="H207">
            <v>2434</v>
          </cell>
          <cell r="I207">
            <v>2209</v>
          </cell>
          <cell r="J207">
            <v>55.51</v>
          </cell>
          <cell r="K207">
            <v>1.36</v>
          </cell>
          <cell r="L207">
            <v>0.92</v>
          </cell>
          <cell r="N207">
            <v>0.03</v>
          </cell>
          <cell r="O207">
            <v>3.03</v>
          </cell>
          <cell r="P207">
            <v>2.46</v>
          </cell>
          <cell r="Q207">
            <v>-0.6</v>
          </cell>
          <cell r="R207">
            <v>6.09</v>
          </cell>
          <cell r="S207">
            <v>22.18</v>
          </cell>
          <cell r="U207">
            <v>869</v>
          </cell>
          <cell r="V207">
            <v>833</v>
          </cell>
        </row>
        <row r="208">
          <cell r="A208" t="str">
            <v>FPT</v>
          </cell>
          <cell r="B208">
            <v>206</v>
          </cell>
          <cell r="C208" t="str">
            <v> i | 1 | 2 | 3 </v>
          </cell>
          <cell r="E208">
            <v>12.3</v>
          </cell>
          <cell r="F208">
            <v>-4.6500000000000004</v>
          </cell>
          <cell r="G208">
            <v>394900</v>
          </cell>
          <cell r="H208">
            <v>4931</v>
          </cell>
          <cell r="I208">
            <v>28527</v>
          </cell>
          <cell r="J208">
            <v>10.220000000000001</v>
          </cell>
          <cell r="K208">
            <v>0.88</v>
          </cell>
          <cell r="L208">
            <v>1.89</v>
          </cell>
          <cell r="M208">
            <v>0.6</v>
          </cell>
          <cell r="N208">
            <v>1.2</v>
          </cell>
          <cell r="O208">
            <v>4.96</v>
          </cell>
          <cell r="P208">
            <v>9.39</v>
          </cell>
          <cell r="Q208">
            <v>13.62</v>
          </cell>
          <cell r="R208">
            <v>4.6500000000000004</v>
          </cell>
          <cell r="S208">
            <v>17.63</v>
          </cell>
          <cell r="U208">
            <v>339</v>
          </cell>
          <cell r="V208">
            <v>411</v>
          </cell>
        </row>
        <row r="209">
          <cell r="A209" t="str">
            <v>FSMART</v>
          </cell>
          <cell r="B209">
            <v>207</v>
          </cell>
          <cell r="C209" t="str">
            <v> i | 1 | 2 | 3 </v>
          </cell>
          <cell r="E209">
            <v>6.7</v>
          </cell>
          <cell r="F209">
            <v>-6.29</v>
          </cell>
          <cell r="G209">
            <v>3523100</v>
          </cell>
          <cell r="H209">
            <v>24184</v>
          </cell>
          <cell r="I209">
            <v>5360</v>
          </cell>
          <cell r="J209">
            <v>10.1</v>
          </cell>
          <cell r="K209">
            <v>4.93</v>
          </cell>
          <cell r="L209">
            <v>2.15</v>
          </cell>
          <cell r="M209">
            <v>0.3</v>
          </cell>
          <cell r="N209">
            <v>0.66</v>
          </cell>
          <cell r="O209">
            <v>17.399999999999999</v>
          </cell>
          <cell r="P209">
            <v>45.15</v>
          </cell>
          <cell r="Q209">
            <v>15.18</v>
          </cell>
          <cell r="R209">
            <v>9.51</v>
          </cell>
          <cell r="S209">
            <v>35.020000000000003</v>
          </cell>
          <cell r="U209">
            <v>104</v>
          </cell>
          <cell r="V209">
            <v>137</v>
          </cell>
        </row>
        <row r="210">
          <cell r="A210" t="str">
            <v>FSS</v>
          </cell>
          <cell r="B210">
            <v>208</v>
          </cell>
          <cell r="C210" t="str">
            <v> i | 1 | 2 | 3 </v>
          </cell>
          <cell r="E210">
            <v>1.8</v>
          </cell>
          <cell r="F210">
            <v>-4.76</v>
          </cell>
          <cell r="G210">
            <v>422300</v>
          </cell>
          <cell r="H210">
            <v>770</v>
          </cell>
          <cell r="I210">
            <v>1047</v>
          </cell>
          <cell r="K210">
            <v>0.44</v>
          </cell>
          <cell r="L210">
            <v>0.99</v>
          </cell>
          <cell r="N210">
            <v>0</v>
          </cell>
          <cell r="O210">
            <v>-0.11</v>
          </cell>
          <cell r="P210">
            <v>-0.31</v>
          </cell>
          <cell r="Q210">
            <v>4.0199999999999996</v>
          </cell>
          <cell r="S210">
            <v>36.15</v>
          </cell>
        </row>
        <row r="211">
          <cell r="A211" t="str">
            <v>FTE</v>
          </cell>
          <cell r="B211">
            <v>209</v>
          </cell>
          <cell r="C211" t="str">
            <v> i | 1 | 2 | 3 </v>
          </cell>
          <cell r="E211">
            <v>1.57</v>
          </cell>
          <cell r="F211">
            <v>0</v>
          </cell>
          <cell r="G211">
            <v>408100</v>
          </cell>
          <cell r="H211">
            <v>644</v>
          </cell>
          <cell r="I211">
            <v>942</v>
          </cell>
          <cell r="J211">
            <v>12.43</v>
          </cell>
          <cell r="K211">
            <v>1.33</v>
          </cell>
          <cell r="L211">
            <v>0.43</v>
          </cell>
          <cell r="M211">
            <v>0.02</v>
          </cell>
          <cell r="N211">
            <v>0.13</v>
          </cell>
          <cell r="O211">
            <v>9.9600000000000009</v>
          </cell>
          <cell r="P211">
            <v>10.78</v>
          </cell>
          <cell r="Q211">
            <v>5.91</v>
          </cell>
          <cell r="R211">
            <v>10.19</v>
          </cell>
          <cell r="S211">
            <v>35.18</v>
          </cell>
          <cell r="U211">
            <v>371</v>
          </cell>
          <cell r="V211">
            <v>302</v>
          </cell>
        </row>
        <row r="212">
          <cell r="A212" t="str">
            <v>FVC</v>
          </cell>
          <cell r="B212">
            <v>210</v>
          </cell>
          <cell r="C212" t="str">
            <v> i | 1 | 2 | 3 </v>
          </cell>
          <cell r="E212">
            <v>0.43</v>
          </cell>
          <cell r="F212">
            <v>0</v>
          </cell>
          <cell r="G212">
            <v>3395400</v>
          </cell>
          <cell r="H212">
            <v>1449</v>
          </cell>
          <cell r="I212">
            <v>243</v>
          </cell>
          <cell r="K212">
            <v>0.69</v>
          </cell>
          <cell r="L212">
            <v>1.24</v>
          </cell>
          <cell r="N212">
            <v>0</v>
          </cell>
          <cell r="O212">
            <v>-25.43</v>
          </cell>
          <cell r="P212">
            <v>-54.6</v>
          </cell>
          <cell r="Q212">
            <v>-9.44</v>
          </cell>
          <cell r="S212">
            <v>74.05</v>
          </cell>
        </row>
        <row r="213">
          <cell r="A213" t="str">
            <v>GBX</v>
          </cell>
          <cell r="B213">
            <v>211</v>
          </cell>
          <cell r="C213" t="str">
            <v> i | 1 | 2 | 3 </v>
          </cell>
          <cell r="E213">
            <v>0.45</v>
          </cell>
          <cell r="F213">
            <v>-6.25</v>
          </cell>
          <cell r="G213">
            <v>2763600</v>
          </cell>
          <cell r="H213">
            <v>1250</v>
          </cell>
          <cell r="I213">
            <v>490</v>
          </cell>
          <cell r="J213">
            <v>34.880000000000003</v>
          </cell>
          <cell r="K213">
            <v>0.35</v>
          </cell>
          <cell r="L213">
            <v>1.04</v>
          </cell>
          <cell r="N213">
            <v>0.01</v>
          </cell>
          <cell r="O213">
            <v>0.53</v>
          </cell>
          <cell r="P213">
            <v>1</v>
          </cell>
          <cell r="Q213">
            <v>0.04</v>
          </cell>
          <cell r="S213">
            <v>58.69</v>
          </cell>
          <cell r="U213">
            <v>854</v>
          </cell>
          <cell r="V213">
            <v>894</v>
          </cell>
        </row>
        <row r="214">
          <cell r="A214" t="str">
            <v>GC</v>
          </cell>
          <cell r="B214">
            <v>212</v>
          </cell>
          <cell r="C214" t="str">
            <v> i | 1 | 2 | 3 </v>
          </cell>
          <cell r="E214">
            <v>5.65</v>
          </cell>
          <cell r="F214">
            <v>-2.59</v>
          </cell>
          <cell r="G214">
            <v>290700</v>
          </cell>
          <cell r="H214">
            <v>1646</v>
          </cell>
          <cell r="I214">
            <v>1130</v>
          </cell>
          <cell r="J214">
            <v>9.43</v>
          </cell>
          <cell r="K214">
            <v>2.36</v>
          </cell>
          <cell r="L214">
            <v>1.76</v>
          </cell>
          <cell r="M214">
            <v>0.18</v>
          </cell>
          <cell r="N214">
            <v>0.6</v>
          </cell>
          <cell r="O214">
            <v>11.91</v>
          </cell>
          <cell r="P214">
            <v>25.87</v>
          </cell>
          <cell r="Q214">
            <v>3.54</v>
          </cell>
          <cell r="R214">
            <v>8.6199999999999992</v>
          </cell>
          <cell r="S214">
            <v>33.61</v>
          </cell>
          <cell r="U214">
            <v>116</v>
          </cell>
          <cell r="V214">
            <v>178</v>
          </cell>
        </row>
        <row r="215">
          <cell r="A215" t="str">
            <v>GCAP</v>
          </cell>
          <cell r="B215">
            <v>213</v>
          </cell>
          <cell r="C215" t="str">
            <v> i | 1 | 2 | 3 </v>
          </cell>
          <cell r="E215">
            <v>1.44</v>
          </cell>
          <cell r="F215">
            <v>-7.1</v>
          </cell>
          <cell r="G215">
            <v>3851300</v>
          </cell>
          <cell r="H215">
            <v>5611</v>
          </cell>
          <cell r="I215">
            <v>432</v>
          </cell>
          <cell r="J215">
            <v>33.97</v>
          </cell>
          <cell r="K215">
            <v>0.83</v>
          </cell>
          <cell r="L215">
            <v>3.72</v>
          </cell>
          <cell r="M215">
            <v>0.1</v>
          </cell>
          <cell r="N215">
            <v>0.04</v>
          </cell>
          <cell r="O215">
            <v>0.65</v>
          </cell>
          <cell r="P215">
            <v>2.41</v>
          </cell>
          <cell r="Q215">
            <v>0.38</v>
          </cell>
          <cell r="R215">
            <v>10.97</v>
          </cell>
          <cell r="S215">
            <v>74.739999999999995</v>
          </cell>
          <cell r="U215">
            <v>821</v>
          </cell>
          <cell r="V215">
            <v>885</v>
          </cell>
        </row>
        <row r="216">
          <cell r="A216" t="str">
            <v>GEL</v>
          </cell>
          <cell r="B216">
            <v>214</v>
          </cell>
          <cell r="C216" t="str">
            <v> i | 1 | 2 | 3 </v>
          </cell>
          <cell r="E216">
            <v>0.25</v>
          </cell>
          <cell r="F216">
            <v>-10.71</v>
          </cell>
          <cell r="G216">
            <v>14701500</v>
          </cell>
          <cell r="H216">
            <v>3820</v>
          </cell>
          <cell r="I216">
            <v>1349</v>
          </cell>
          <cell r="K216">
            <v>0.37</v>
          </cell>
          <cell r="L216">
            <v>0.63</v>
          </cell>
          <cell r="N216">
            <v>0</v>
          </cell>
          <cell r="O216">
            <v>-3.92</v>
          </cell>
          <cell r="P216">
            <v>-7.73</v>
          </cell>
          <cell r="Q216">
            <v>-13.86</v>
          </cell>
          <cell r="S216">
            <v>82.96</v>
          </cell>
        </row>
        <row r="217">
          <cell r="A217" t="str">
            <v>GENCO</v>
          </cell>
          <cell r="B217">
            <v>215</v>
          </cell>
          <cell r="C217" t="str">
            <v> i | 1 | 3 </v>
          </cell>
          <cell r="E217">
            <v>0.49</v>
          </cell>
          <cell r="F217">
            <v>-9.26</v>
          </cell>
          <cell r="G217">
            <v>5814500</v>
          </cell>
          <cell r="H217">
            <v>2893</v>
          </cell>
          <cell r="I217">
            <v>550</v>
          </cell>
          <cell r="K217">
            <v>0.41</v>
          </cell>
          <cell r="L217">
            <v>0.16</v>
          </cell>
          <cell r="N217">
            <v>0</v>
          </cell>
          <cell r="O217">
            <v>-2.67</v>
          </cell>
          <cell r="P217">
            <v>-3.58</v>
          </cell>
          <cell r="Q217">
            <v>-12.01</v>
          </cell>
          <cell r="S217">
            <v>71.81</v>
          </cell>
        </row>
        <row r="218">
          <cell r="A218" t="str">
            <v>GFPT</v>
          </cell>
          <cell r="B218">
            <v>216</v>
          </cell>
          <cell r="C218" t="str">
            <v> i | 1 | 2 | 3 </v>
          </cell>
          <cell r="E218">
            <v>13.4</v>
          </cell>
          <cell r="F218">
            <v>-7.59</v>
          </cell>
          <cell r="G218">
            <v>6519900</v>
          </cell>
          <cell r="H218">
            <v>89683</v>
          </cell>
          <cell r="I218">
            <v>16801</v>
          </cell>
          <cell r="J218">
            <v>14.74</v>
          </cell>
          <cell r="K218">
            <v>1.19</v>
          </cell>
          <cell r="L218">
            <v>0.4</v>
          </cell>
          <cell r="M218">
            <v>0.2</v>
          </cell>
          <cell r="N218">
            <v>0.91</v>
          </cell>
          <cell r="O218">
            <v>7.62</v>
          </cell>
          <cell r="P218">
            <v>8.34</v>
          </cell>
          <cell r="Q218">
            <v>7.99</v>
          </cell>
          <cell r="R218">
            <v>1.38</v>
          </cell>
          <cell r="S218">
            <v>57.84</v>
          </cell>
          <cell r="U218">
            <v>479</v>
          </cell>
          <cell r="V218">
            <v>414</v>
          </cell>
        </row>
        <row r="219">
          <cell r="A219" t="str">
            <v>GGC</v>
          </cell>
          <cell r="B219">
            <v>217</v>
          </cell>
          <cell r="C219" t="str">
            <v> i | 1 | 2 | 3 </v>
          </cell>
          <cell r="E219">
            <v>9.15</v>
          </cell>
          <cell r="F219">
            <v>-8.0399999999999991</v>
          </cell>
          <cell r="G219">
            <v>1527300</v>
          </cell>
          <cell r="H219">
            <v>14347</v>
          </cell>
          <cell r="I219">
            <v>9367</v>
          </cell>
          <cell r="J219">
            <v>50.4</v>
          </cell>
          <cell r="K219">
            <v>0.99</v>
          </cell>
          <cell r="L219">
            <v>0.34</v>
          </cell>
          <cell r="M219">
            <v>0.2</v>
          </cell>
          <cell r="N219">
            <v>0.18</v>
          </cell>
          <cell r="O219">
            <v>3.19</v>
          </cell>
          <cell r="P219">
            <v>1.97</v>
          </cell>
          <cell r="Q219">
            <v>-0.04</v>
          </cell>
          <cell r="R219">
            <v>3.52</v>
          </cell>
          <cell r="S219">
            <v>27.69</v>
          </cell>
          <cell r="U219">
            <v>877</v>
          </cell>
          <cell r="V219">
            <v>819</v>
          </cell>
        </row>
        <row r="220">
          <cell r="A220" t="str">
            <v>GIFT</v>
          </cell>
          <cell r="B220">
            <v>218</v>
          </cell>
          <cell r="C220" t="str">
            <v> i | 1 | 2 | 3 </v>
          </cell>
          <cell r="E220">
            <v>1.9</v>
          </cell>
          <cell r="F220">
            <v>-5.94</v>
          </cell>
          <cell r="G220">
            <v>536800</v>
          </cell>
          <cell r="H220">
            <v>1029</v>
          </cell>
          <cell r="I220">
            <v>784</v>
          </cell>
          <cell r="J220">
            <v>12.46</v>
          </cell>
          <cell r="K220">
            <v>1.03</v>
          </cell>
          <cell r="L220">
            <v>0.15</v>
          </cell>
          <cell r="N220">
            <v>0.15</v>
          </cell>
          <cell r="O220">
            <v>7.58</v>
          </cell>
          <cell r="P220">
            <v>7.22</v>
          </cell>
          <cell r="Q220">
            <v>6.42</v>
          </cell>
          <cell r="S220">
            <v>40.54</v>
          </cell>
          <cell r="U220">
            <v>463</v>
          </cell>
          <cell r="V220">
            <v>369</v>
          </cell>
        </row>
        <row r="221">
          <cell r="A221" t="str">
            <v>GJS</v>
          </cell>
          <cell r="B221">
            <v>219</v>
          </cell>
          <cell r="C221" t="str">
            <v> i | 1 | 2 | 3 </v>
          </cell>
          <cell r="E221">
            <v>0.14000000000000001</v>
          </cell>
          <cell r="F221">
            <v>-6.67</v>
          </cell>
          <cell r="G221">
            <v>51463500</v>
          </cell>
          <cell r="H221">
            <v>7607</v>
          </cell>
          <cell r="I221">
            <v>3568</v>
          </cell>
          <cell r="K221">
            <v>0.28999999999999998</v>
          </cell>
          <cell r="L221">
            <v>0.2</v>
          </cell>
          <cell r="N221">
            <v>0</v>
          </cell>
          <cell r="O221">
            <v>-5.38</v>
          </cell>
          <cell r="P221">
            <v>-8.3699999999999992</v>
          </cell>
          <cell r="Q221">
            <v>-7.89</v>
          </cell>
          <cell r="S221">
            <v>30.91</v>
          </cell>
        </row>
        <row r="222">
          <cell r="A222" t="str">
            <v>GL</v>
          </cell>
          <cell r="B222">
            <v>220</v>
          </cell>
          <cell r="C222" t="str">
            <v> i | 1 | 2 | 3 </v>
          </cell>
          <cell r="D222" t="str">
            <v>SP</v>
          </cell>
          <cell r="E222">
            <v>1.2</v>
          </cell>
          <cell r="F222">
            <v>0</v>
          </cell>
          <cell r="G222">
            <v>0</v>
          </cell>
          <cell r="H222">
            <v>0</v>
          </cell>
          <cell r="I222">
            <v>1831</v>
          </cell>
          <cell r="K222">
            <v>0.34</v>
          </cell>
          <cell r="L222">
            <v>1.27</v>
          </cell>
          <cell r="N222">
            <v>0</v>
          </cell>
          <cell r="O222">
            <v>-0.87</v>
          </cell>
          <cell r="P222">
            <v>-3.57</v>
          </cell>
          <cell r="Q222">
            <v>-5.59</v>
          </cell>
          <cell r="S222">
            <v>35.590000000000003</v>
          </cell>
        </row>
        <row r="223">
          <cell r="A223" t="str">
            <v>GLAND</v>
          </cell>
          <cell r="B223">
            <v>221</v>
          </cell>
          <cell r="C223" t="str">
            <v> i | 1 | 2 | 3 </v>
          </cell>
          <cell r="E223">
            <v>2.12</v>
          </cell>
          <cell r="F223">
            <v>-1.85</v>
          </cell>
          <cell r="G223">
            <v>107300</v>
          </cell>
          <cell r="H223">
            <v>230</v>
          </cell>
          <cell r="I223">
            <v>13780</v>
          </cell>
          <cell r="J223">
            <v>8.91</v>
          </cell>
          <cell r="K223">
            <v>1</v>
          </cell>
          <cell r="L223">
            <v>1.05</v>
          </cell>
          <cell r="N223">
            <v>0.24</v>
          </cell>
          <cell r="O223">
            <v>7.86</v>
          </cell>
          <cell r="P223">
            <v>11.98</v>
          </cell>
          <cell r="Q223">
            <v>53.19</v>
          </cell>
          <cell r="S223">
            <v>5.09</v>
          </cell>
          <cell r="U223">
            <v>252</v>
          </cell>
          <cell r="V223">
            <v>255</v>
          </cell>
        </row>
        <row r="224">
          <cell r="A224" t="str">
            <v>GLOBAL</v>
          </cell>
          <cell r="B224">
            <v>222</v>
          </cell>
          <cell r="C224" t="str">
            <v> i | 1 | 2 | 3 </v>
          </cell>
          <cell r="E224">
            <v>17.5</v>
          </cell>
          <cell r="F224">
            <v>-4.8899999999999997</v>
          </cell>
          <cell r="G224">
            <v>16814600</v>
          </cell>
          <cell r="H224">
            <v>297882</v>
          </cell>
          <cell r="I224">
            <v>77028</v>
          </cell>
          <cell r="J224">
            <v>35.47</v>
          </cell>
          <cell r="K224">
            <v>4.63</v>
          </cell>
          <cell r="L224">
            <v>1.1399999999999999</v>
          </cell>
          <cell r="M224">
            <v>0.21</v>
          </cell>
          <cell r="N224">
            <v>0.49</v>
          </cell>
          <cell r="O224">
            <v>8.57</v>
          </cell>
          <cell r="P224">
            <v>13.59</v>
          </cell>
          <cell r="Q224">
            <v>7.65</v>
          </cell>
          <cell r="R224">
            <v>1.06</v>
          </cell>
          <cell r="S224">
            <v>30.96</v>
          </cell>
          <cell r="U224">
            <v>554</v>
          </cell>
          <cell r="V224">
            <v>571</v>
          </cell>
        </row>
        <row r="225">
          <cell r="A225" t="str">
            <v>GLOCON</v>
          </cell>
          <cell r="B225">
            <v>223</v>
          </cell>
          <cell r="C225" t="str">
            <v> i | 1 | 2 | 3 </v>
          </cell>
          <cell r="E225">
            <v>0.87</v>
          </cell>
          <cell r="F225">
            <v>-7.45</v>
          </cell>
          <cell r="G225">
            <v>4210300</v>
          </cell>
          <cell r="H225">
            <v>3838</v>
          </cell>
          <cell r="I225">
            <v>1664</v>
          </cell>
          <cell r="K225">
            <v>1.58</v>
          </cell>
          <cell r="L225">
            <v>0.54</v>
          </cell>
          <cell r="N225">
            <v>0</v>
          </cell>
          <cell r="O225">
            <v>-0.88</v>
          </cell>
          <cell r="P225">
            <v>-3.61</v>
          </cell>
          <cell r="Q225">
            <v>-1.35</v>
          </cell>
          <cell r="S225">
            <v>58.16</v>
          </cell>
        </row>
        <row r="226">
          <cell r="A226" t="str">
            <v>GPI</v>
          </cell>
          <cell r="B226">
            <v>224</v>
          </cell>
          <cell r="C226" t="str">
            <v> i | 1 | 2 | 3 </v>
          </cell>
          <cell r="E226">
            <v>1.36</v>
          </cell>
          <cell r="F226">
            <v>-5.56</v>
          </cell>
          <cell r="G226">
            <v>762700</v>
          </cell>
          <cell r="H226">
            <v>1043</v>
          </cell>
          <cell r="I226">
            <v>816</v>
          </cell>
          <cell r="J226">
            <v>33.53</v>
          </cell>
          <cell r="K226">
            <v>1.02</v>
          </cell>
          <cell r="L226">
            <v>0.1</v>
          </cell>
          <cell r="M226">
            <v>0.03</v>
          </cell>
          <cell r="N226">
            <v>0.04</v>
          </cell>
          <cell r="O226">
            <v>3.77</v>
          </cell>
          <cell r="P226">
            <v>3</v>
          </cell>
          <cell r="Q226">
            <v>14.22</v>
          </cell>
          <cell r="R226">
            <v>12.5</v>
          </cell>
          <cell r="S226">
            <v>40.15</v>
          </cell>
          <cell r="U226">
            <v>802</v>
          </cell>
          <cell r="V226">
            <v>749</v>
          </cell>
        </row>
        <row r="227">
          <cell r="A227" t="str">
            <v>GPSC</v>
          </cell>
          <cell r="B227">
            <v>225</v>
          </cell>
          <cell r="C227" t="str">
            <v> i | 1 | 2 | 3 </v>
          </cell>
          <cell r="E227">
            <v>65</v>
          </cell>
          <cell r="F227">
            <v>-7.8</v>
          </cell>
          <cell r="G227">
            <v>27093100</v>
          </cell>
          <cell r="H227">
            <v>1821153</v>
          </cell>
          <cell r="I227">
            <v>183282</v>
          </cell>
          <cell r="J227">
            <v>25.47</v>
          </cell>
          <cell r="K227">
            <v>1.81</v>
          </cell>
          <cell r="L227">
            <v>1.43</v>
          </cell>
          <cell r="M227">
            <v>0.5</v>
          </cell>
          <cell r="N227">
            <v>2.5499999999999998</v>
          </cell>
          <cell r="O227">
            <v>5.23</v>
          </cell>
          <cell r="P227">
            <v>11.14</v>
          </cell>
          <cell r="Q227">
            <v>11.03</v>
          </cell>
          <cell r="R227">
            <v>1.51</v>
          </cell>
          <cell r="S227">
            <v>24.74</v>
          </cell>
          <cell r="U227">
            <v>547</v>
          </cell>
          <cell r="V227">
            <v>640</v>
          </cell>
        </row>
        <row r="228">
          <cell r="A228" t="str">
            <v>GRAMMY</v>
          </cell>
          <cell r="B228">
            <v>226</v>
          </cell>
          <cell r="C228" t="str">
            <v> i | 1 | 2 | 3 </v>
          </cell>
          <cell r="E228">
            <v>9.25</v>
          </cell>
          <cell r="F228">
            <v>-2.67</v>
          </cell>
          <cell r="G228">
            <v>51400</v>
          </cell>
          <cell r="H228">
            <v>474</v>
          </cell>
          <cell r="I228">
            <v>7585</v>
          </cell>
          <cell r="J228">
            <v>31.95</v>
          </cell>
          <cell r="K228">
            <v>6.95</v>
          </cell>
          <cell r="L228">
            <v>2.39</v>
          </cell>
          <cell r="N228">
            <v>0.28999999999999998</v>
          </cell>
          <cell r="O228">
            <v>9.14</v>
          </cell>
          <cell r="P228">
            <v>22.36</v>
          </cell>
          <cell r="Q228">
            <v>2.4900000000000002</v>
          </cell>
          <cell r="R228">
            <v>3.21</v>
          </cell>
          <cell r="S228">
            <v>20.57</v>
          </cell>
          <cell r="U228">
            <v>436</v>
          </cell>
          <cell r="V228">
            <v>537</v>
          </cell>
        </row>
        <row r="229">
          <cell r="A229" t="str">
            <v>GRAND</v>
          </cell>
          <cell r="B229">
            <v>227</v>
          </cell>
          <cell r="C229" t="str">
            <v> i | 1 | 2 | 3 </v>
          </cell>
          <cell r="E229">
            <v>0.6</v>
          </cell>
          <cell r="F229">
            <v>-3.17</v>
          </cell>
          <cell r="G229">
            <v>458200</v>
          </cell>
          <cell r="H229">
            <v>278</v>
          </cell>
          <cell r="I229">
            <v>2170</v>
          </cell>
          <cell r="K229">
            <v>0.65</v>
          </cell>
          <cell r="L229">
            <v>3.15</v>
          </cell>
          <cell r="N229">
            <v>0</v>
          </cell>
          <cell r="O229">
            <v>-3.17</v>
          </cell>
          <cell r="P229">
            <v>-20.51</v>
          </cell>
          <cell r="Q229">
            <v>-83.95</v>
          </cell>
          <cell r="S229">
            <v>36.35</v>
          </cell>
        </row>
        <row r="230">
          <cell r="A230" t="str">
            <v>GREEN</v>
          </cell>
          <cell r="B230">
            <v>228</v>
          </cell>
          <cell r="C230" t="str">
            <v> i | 1 | 2 | 3 </v>
          </cell>
          <cell r="E230">
            <v>1.0900000000000001</v>
          </cell>
          <cell r="F230">
            <v>-0.91</v>
          </cell>
          <cell r="G230">
            <v>3800</v>
          </cell>
          <cell r="H230">
            <v>4</v>
          </cell>
          <cell r="I230">
            <v>892</v>
          </cell>
          <cell r="J230">
            <v>67.7</v>
          </cell>
          <cell r="K230">
            <v>1.17</v>
          </cell>
          <cell r="L230">
            <v>0.38</v>
          </cell>
          <cell r="N230">
            <v>0.02</v>
          </cell>
          <cell r="O230">
            <v>2.85</v>
          </cell>
          <cell r="P230">
            <v>1.75</v>
          </cell>
          <cell r="Q230">
            <v>6.14</v>
          </cell>
          <cell r="S230">
            <v>48.66</v>
          </cell>
          <cell r="U230">
            <v>903</v>
          </cell>
          <cell r="V230">
            <v>853</v>
          </cell>
        </row>
        <row r="231">
          <cell r="A231" t="str">
            <v>GSC</v>
          </cell>
          <cell r="B231">
            <v>229</v>
          </cell>
          <cell r="C231" t="str">
            <v> i | 1 | 3 </v>
          </cell>
          <cell r="E231">
            <v>1.18</v>
          </cell>
          <cell r="F231">
            <v>-8.5299999999999994</v>
          </cell>
          <cell r="G231">
            <v>112100</v>
          </cell>
          <cell r="H231">
            <v>133</v>
          </cell>
          <cell r="I231">
            <v>295</v>
          </cell>
          <cell r="K231">
            <v>1.3</v>
          </cell>
          <cell r="L231">
            <v>0.16</v>
          </cell>
          <cell r="N231">
            <v>0</v>
          </cell>
          <cell r="O231">
            <v>-0.8</v>
          </cell>
          <cell r="P231">
            <v>-1.24</v>
          </cell>
          <cell r="Q231">
            <v>-4.07</v>
          </cell>
          <cell r="R231">
            <v>2.79</v>
          </cell>
          <cell r="S231">
            <v>36</v>
          </cell>
        </row>
        <row r="232">
          <cell r="A232" t="str">
            <v>GSTEEL</v>
          </cell>
          <cell r="B232">
            <v>230</v>
          </cell>
          <cell r="C232" t="str">
            <v> i | 1 | 2 | 3 </v>
          </cell>
          <cell r="D232" t="str">
            <v>SPNC</v>
          </cell>
          <cell r="E232">
            <v>0.09</v>
          </cell>
          <cell r="F232">
            <v>0</v>
          </cell>
          <cell r="G232">
            <v>0</v>
          </cell>
          <cell r="H232">
            <v>0</v>
          </cell>
          <cell r="I232">
            <v>617</v>
          </cell>
          <cell r="L232">
            <v>1.78</v>
          </cell>
          <cell r="N232">
            <v>0</v>
          </cell>
          <cell r="O232">
            <v>9.24</v>
          </cell>
          <cell r="P232">
            <v>104.16</v>
          </cell>
          <cell r="Q232">
            <v>-7.45</v>
          </cell>
          <cell r="S232">
            <v>26.08</v>
          </cell>
        </row>
        <row r="233">
          <cell r="A233" t="str">
            <v>GTB</v>
          </cell>
          <cell r="B233">
            <v>231</v>
          </cell>
          <cell r="C233" t="str">
            <v> i | 1 | 2 | 3 </v>
          </cell>
          <cell r="E233">
            <v>0.68</v>
          </cell>
          <cell r="F233">
            <v>-6.85</v>
          </cell>
          <cell r="G233">
            <v>730200</v>
          </cell>
          <cell r="H233">
            <v>508</v>
          </cell>
          <cell r="I233">
            <v>653</v>
          </cell>
          <cell r="J233">
            <v>11.35</v>
          </cell>
          <cell r="K233">
            <v>0.89</v>
          </cell>
          <cell r="L233">
            <v>0.39</v>
          </cell>
          <cell r="N233">
            <v>0.06</v>
          </cell>
          <cell r="O233">
            <v>7.26</v>
          </cell>
          <cell r="P233">
            <v>7.95</v>
          </cell>
          <cell r="Q233">
            <v>3.48</v>
          </cell>
          <cell r="R233">
            <v>6.85</v>
          </cell>
          <cell r="S233">
            <v>24.75</v>
          </cell>
          <cell r="U233">
            <v>412</v>
          </cell>
          <cell r="V233">
            <v>356</v>
          </cell>
        </row>
        <row r="234">
          <cell r="A234" t="str">
            <v>GULF</v>
          </cell>
          <cell r="B234">
            <v>232</v>
          </cell>
          <cell r="C234" t="str">
            <v> i | 1 | 2 | 3 </v>
          </cell>
          <cell r="E234">
            <v>33.25</v>
          </cell>
          <cell r="F234">
            <v>-6.99</v>
          </cell>
          <cell r="G234">
            <v>35824700</v>
          </cell>
          <cell r="H234">
            <v>1224284</v>
          </cell>
          <cell r="I234">
            <v>390127</v>
          </cell>
          <cell r="J234">
            <v>116.71</v>
          </cell>
          <cell r="K234">
            <v>6.68</v>
          </cell>
          <cell r="L234">
            <v>2.67</v>
          </cell>
          <cell r="M234">
            <v>1.3</v>
          </cell>
          <cell r="N234">
            <v>0.28000000000000003</v>
          </cell>
          <cell r="O234">
            <v>4.66</v>
          </cell>
          <cell r="P234">
            <v>6.95</v>
          </cell>
          <cell r="Q234">
            <v>9.5500000000000007</v>
          </cell>
          <cell r="R234">
            <v>0.66</v>
          </cell>
          <cell r="S234">
            <v>26.71</v>
          </cell>
          <cell r="U234">
            <v>773</v>
          </cell>
          <cell r="V234">
            <v>793</v>
          </cell>
        </row>
        <row r="235">
          <cell r="A235" t="str">
            <v>GUNKUL</v>
          </cell>
          <cell r="B235">
            <v>233</v>
          </cell>
          <cell r="C235" t="str">
            <v> i | 1 | 2 | 3 </v>
          </cell>
          <cell r="E235">
            <v>2.38</v>
          </cell>
          <cell r="F235">
            <v>-8.4600000000000009</v>
          </cell>
          <cell r="G235">
            <v>60481000</v>
          </cell>
          <cell r="H235">
            <v>147952</v>
          </cell>
          <cell r="I235">
            <v>21140</v>
          </cell>
          <cell r="J235">
            <v>9.3000000000000007</v>
          </cell>
          <cell r="K235">
            <v>1.92</v>
          </cell>
          <cell r="L235">
            <v>2.82</v>
          </cell>
          <cell r="M235">
            <v>0.14000000000000001</v>
          </cell>
          <cell r="N235">
            <v>0.26</v>
          </cell>
          <cell r="O235">
            <v>8.06</v>
          </cell>
          <cell r="P235">
            <v>21.23</v>
          </cell>
          <cell r="Q235">
            <v>24.53</v>
          </cell>
          <cell r="R235">
            <v>5.23</v>
          </cell>
          <cell r="S235">
            <v>44.03</v>
          </cell>
          <cell r="U235">
            <v>139</v>
          </cell>
          <cell r="V235">
            <v>260</v>
          </cell>
        </row>
        <row r="236">
          <cell r="A236" t="str">
            <v>GYT</v>
          </cell>
          <cell r="B236">
            <v>234</v>
          </cell>
          <cell r="C236" t="str">
            <v> i | 1 | 3 </v>
          </cell>
          <cell r="E236">
            <v>229</v>
          </cell>
          <cell r="F236">
            <v>0</v>
          </cell>
          <cell r="G236">
            <v>0</v>
          </cell>
          <cell r="H236">
            <v>0</v>
          </cell>
          <cell r="I236">
            <v>1695</v>
          </cell>
          <cell r="K236">
            <v>0.48</v>
          </cell>
          <cell r="L236">
            <v>0.82</v>
          </cell>
          <cell r="N236">
            <v>0</v>
          </cell>
          <cell r="O236">
            <v>-1.32</v>
          </cell>
          <cell r="P236">
            <v>-4.24</v>
          </cell>
          <cell r="Q236">
            <v>-8.89</v>
          </cell>
          <cell r="S236">
            <v>25.59</v>
          </cell>
        </row>
        <row r="237">
          <cell r="A237" t="str">
            <v>HANA</v>
          </cell>
          <cell r="B237">
            <v>235</v>
          </cell>
          <cell r="C237" t="str">
            <v> i | 1 | 2 | 3 </v>
          </cell>
          <cell r="E237">
            <v>38.25</v>
          </cell>
          <cell r="F237">
            <v>-1.29</v>
          </cell>
          <cell r="G237">
            <v>10157200</v>
          </cell>
          <cell r="H237">
            <v>394766</v>
          </cell>
          <cell r="I237">
            <v>30787</v>
          </cell>
          <cell r="J237">
            <v>17.45</v>
          </cell>
          <cell r="K237">
            <v>1.41</v>
          </cell>
          <cell r="L237">
            <v>0.17</v>
          </cell>
          <cell r="M237">
            <v>0.65</v>
          </cell>
          <cell r="N237">
            <v>2.19</v>
          </cell>
          <cell r="O237">
            <v>7.69</v>
          </cell>
          <cell r="P237">
            <v>8.25</v>
          </cell>
          <cell r="Q237">
            <v>8.3699999999999992</v>
          </cell>
          <cell r="R237">
            <v>3.35</v>
          </cell>
          <cell r="S237">
            <v>50.46</v>
          </cell>
          <cell r="U237">
            <v>524</v>
          </cell>
          <cell r="V237">
            <v>455</v>
          </cell>
        </row>
        <row r="238">
          <cell r="A238" t="str">
            <v>HARN</v>
          </cell>
          <cell r="B238">
            <v>236</v>
          </cell>
          <cell r="C238" t="str">
            <v> i | 1 | 2 | 3 </v>
          </cell>
          <cell r="E238">
            <v>2.1</v>
          </cell>
          <cell r="F238">
            <v>-2.78</v>
          </cell>
          <cell r="G238">
            <v>1423500</v>
          </cell>
          <cell r="H238">
            <v>3002</v>
          </cell>
          <cell r="I238">
            <v>1227</v>
          </cell>
          <cell r="J238">
            <v>9.82</v>
          </cell>
          <cell r="K238">
            <v>0.95</v>
          </cell>
          <cell r="L238">
            <v>0.17</v>
          </cell>
          <cell r="M238">
            <v>0.18</v>
          </cell>
          <cell r="N238">
            <v>0.21</v>
          </cell>
          <cell r="O238">
            <v>10.26</v>
          </cell>
          <cell r="P238">
            <v>9.7100000000000009</v>
          </cell>
          <cell r="Q238">
            <v>8.8699999999999992</v>
          </cell>
          <cell r="R238">
            <v>8.33</v>
          </cell>
          <cell r="S238">
            <v>32.83</v>
          </cell>
          <cell r="U238">
            <v>313</v>
          </cell>
          <cell r="V238">
            <v>217</v>
          </cell>
        </row>
        <row r="239">
          <cell r="A239" t="str">
            <v>HFT</v>
          </cell>
          <cell r="B239">
            <v>237</v>
          </cell>
          <cell r="C239" t="str">
            <v> i | 1 | 2 | 3 </v>
          </cell>
          <cell r="E239">
            <v>4.82</v>
          </cell>
          <cell r="F239">
            <v>-5.49</v>
          </cell>
          <cell r="G239">
            <v>4546500</v>
          </cell>
          <cell r="H239">
            <v>22278</v>
          </cell>
          <cell r="I239">
            <v>3174</v>
          </cell>
          <cell r="J239">
            <v>8.68</v>
          </cell>
          <cell r="K239">
            <v>1.02</v>
          </cell>
          <cell r="L239">
            <v>0.19</v>
          </cell>
          <cell r="M239">
            <v>0.15</v>
          </cell>
          <cell r="N239">
            <v>0.56000000000000005</v>
          </cell>
          <cell r="O239">
            <v>12.37</v>
          </cell>
          <cell r="P239">
            <v>12.26</v>
          </cell>
          <cell r="Q239">
            <v>14.37</v>
          </cell>
          <cell r="R239">
            <v>2.84</v>
          </cell>
          <cell r="S239">
            <v>47.18</v>
          </cell>
          <cell r="U239">
            <v>233</v>
          </cell>
          <cell r="V239">
            <v>149</v>
          </cell>
        </row>
        <row r="240">
          <cell r="A240" t="str">
            <v>HMPRO</v>
          </cell>
          <cell r="B240">
            <v>238</v>
          </cell>
          <cell r="C240" t="str">
            <v> i | 1 | 2 | 3 </v>
          </cell>
          <cell r="E240">
            <v>13.6</v>
          </cell>
          <cell r="F240">
            <v>-6.21</v>
          </cell>
          <cell r="G240">
            <v>38568700</v>
          </cell>
          <cell r="H240">
            <v>531977</v>
          </cell>
          <cell r="I240">
            <v>178856</v>
          </cell>
          <cell r="J240">
            <v>33.380000000000003</v>
          </cell>
          <cell r="K240">
            <v>8.9499999999999993</v>
          </cell>
          <cell r="L240">
            <v>1.73</v>
          </cell>
          <cell r="M240">
            <v>0.1</v>
          </cell>
          <cell r="N240">
            <v>0.41</v>
          </cell>
          <cell r="O240">
            <v>13.27</v>
          </cell>
          <cell r="P240">
            <v>27.13</v>
          </cell>
          <cell r="Q240">
            <v>7.89</v>
          </cell>
          <cell r="R240">
            <v>2.62</v>
          </cell>
          <cell r="S240">
            <v>45.87</v>
          </cell>
          <cell r="U240">
            <v>417</v>
          </cell>
          <cell r="V240">
            <v>457</v>
          </cell>
        </row>
        <row r="241">
          <cell r="A241" t="str">
            <v>HPT</v>
          </cell>
          <cell r="B241">
            <v>239</v>
          </cell>
          <cell r="C241" t="str">
            <v> i | 1 | 2 | 3 </v>
          </cell>
          <cell r="E241">
            <v>0.77</v>
          </cell>
          <cell r="F241">
            <v>-10.47</v>
          </cell>
          <cell r="G241">
            <v>2618100</v>
          </cell>
          <cell r="H241">
            <v>2118</v>
          </cell>
          <cell r="I241">
            <v>425</v>
          </cell>
          <cell r="J241">
            <v>531.95000000000005</v>
          </cell>
          <cell r="K241">
            <v>1.71</v>
          </cell>
          <cell r="L241">
            <v>0.13</v>
          </cell>
          <cell r="N241">
            <v>0</v>
          </cell>
          <cell r="O241">
            <v>0.34</v>
          </cell>
          <cell r="P241">
            <v>0.32</v>
          </cell>
          <cell r="Q241">
            <v>-5.45</v>
          </cell>
          <cell r="R241">
            <v>2.1</v>
          </cell>
          <cell r="S241">
            <v>22.98</v>
          </cell>
          <cell r="U241">
            <v>962</v>
          </cell>
          <cell r="V241">
            <v>995</v>
          </cell>
        </row>
        <row r="242">
          <cell r="A242" t="str">
            <v>HTC</v>
          </cell>
          <cell r="B242">
            <v>240</v>
          </cell>
          <cell r="C242" t="str">
            <v> i | 1 | 2 | 3 </v>
          </cell>
          <cell r="E242">
            <v>32</v>
          </cell>
          <cell r="F242">
            <v>-5.88</v>
          </cell>
          <cell r="G242">
            <v>892400</v>
          </cell>
          <cell r="H242">
            <v>29222</v>
          </cell>
          <cell r="I242">
            <v>6431</v>
          </cell>
          <cell r="J242">
            <v>12.63</v>
          </cell>
          <cell r="K242">
            <v>2.12</v>
          </cell>
          <cell r="L242">
            <v>0.61</v>
          </cell>
          <cell r="M242">
            <v>0.78</v>
          </cell>
          <cell r="N242">
            <v>2.5299999999999998</v>
          </cell>
          <cell r="O242">
            <v>12.01</v>
          </cell>
          <cell r="P242">
            <v>17.18</v>
          </cell>
          <cell r="Q242">
            <v>9.66</v>
          </cell>
          <cell r="R242">
            <v>5.16</v>
          </cell>
          <cell r="S242">
            <v>31.49</v>
          </cell>
          <cell r="U242">
            <v>282</v>
          </cell>
          <cell r="V242">
            <v>268</v>
          </cell>
        </row>
        <row r="243">
          <cell r="A243" t="str">
            <v>HTECH</v>
          </cell>
          <cell r="B243">
            <v>241</v>
          </cell>
          <cell r="C243" t="str">
            <v> i | 1 | 2 | 3 </v>
          </cell>
          <cell r="E243">
            <v>3.2</v>
          </cell>
          <cell r="F243">
            <v>-3.61</v>
          </cell>
          <cell r="G243">
            <v>1040600</v>
          </cell>
          <cell r="H243">
            <v>3409</v>
          </cell>
          <cell r="I243">
            <v>960</v>
          </cell>
          <cell r="J243">
            <v>18.010000000000002</v>
          </cell>
          <cell r="K243">
            <v>0.87</v>
          </cell>
          <cell r="L243">
            <v>0.42</v>
          </cell>
          <cell r="M243">
            <v>0.04</v>
          </cell>
          <cell r="N243">
            <v>0.18</v>
          </cell>
          <cell r="O243">
            <v>4.8899999999999997</v>
          </cell>
          <cell r="P243">
            <v>4.9000000000000004</v>
          </cell>
          <cell r="Q243">
            <v>6.94</v>
          </cell>
          <cell r="R243">
            <v>2.41</v>
          </cell>
          <cell r="S243">
            <v>74.930000000000007</v>
          </cell>
          <cell r="U243">
            <v>635</v>
          </cell>
          <cell r="V243">
            <v>585</v>
          </cell>
        </row>
        <row r="244">
          <cell r="A244" t="str">
            <v>HUMAN</v>
          </cell>
          <cell r="B244">
            <v>242</v>
          </cell>
          <cell r="C244" t="str">
            <v> i | 1 | 2 | 3 </v>
          </cell>
          <cell r="E244">
            <v>8.9</v>
          </cell>
          <cell r="F244">
            <v>-6.81</v>
          </cell>
          <cell r="G244">
            <v>2832900</v>
          </cell>
          <cell r="H244">
            <v>25575</v>
          </cell>
          <cell r="I244">
            <v>6052</v>
          </cell>
          <cell r="J244">
            <v>37.369999999999997</v>
          </cell>
          <cell r="K244">
            <v>4.97</v>
          </cell>
          <cell r="L244">
            <v>0.26</v>
          </cell>
          <cell r="M244">
            <v>0.06</v>
          </cell>
          <cell r="N244">
            <v>0.24</v>
          </cell>
          <cell r="O244">
            <v>12.92</v>
          </cell>
          <cell r="P244">
            <v>13.59</v>
          </cell>
          <cell r="Q244">
            <v>22.39</v>
          </cell>
          <cell r="R244">
            <v>1.26</v>
          </cell>
          <cell r="S244">
            <v>46.68</v>
          </cell>
          <cell r="U244">
            <v>560</v>
          </cell>
          <cell r="V244">
            <v>484</v>
          </cell>
        </row>
        <row r="245">
          <cell r="A245" t="str">
            <v>HYDRO</v>
          </cell>
          <cell r="B245">
            <v>243</v>
          </cell>
          <cell r="C245" t="str">
            <v> i | 1 | 2 | 3 </v>
          </cell>
          <cell r="D245" t="str">
            <v>C</v>
          </cell>
          <cell r="E245">
            <v>0.23</v>
          </cell>
          <cell r="F245">
            <v>4.55</v>
          </cell>
          <cell r="G245">
            <v>497000</v>
          </cell>
          <cell r="H245">
            <v>112</v>
          </cell>
          <cell r="I245">
            <v>294</v>
          </cell>
          <cell r="L245">
            <v>-18.100000000000001</v>
          </cell>
          <cell r="N245">
            <v>0</v>
          </cell>
          <cell r="O245">
            <v>-28.28</v>
          </cell>
          <cell r="P245">
            <v>-1345.24</v>
          </cell>
          <cell r="Q245">
            <v>-59.49</v>
          </cell>
          <cell r="S245">
            <v>35.020000000000003</v>
          </cell>
        </row>
        <row r="246">
          <cell r="A246" t="str">
            <v>ICC</v>
          </cell>
          <cell r="B246">
            <v>244</v>
          </cell>
          <cell r="C246" t="str">
            <v> i | 1 | 2 | 3 </v>
          </cell>
          <cell r="E246">
            <v>28.5</v>
          </cell>
          <cell r="F246">
            <v>0</v>
          </cell>
          <cell r="G246">
            <v>3500</v>
          </cell>
          <cell r="H246">
            <v>100</v>
          </cell>
          <cell r="I246">
            <v>8283</v>
          </cell>
          <cell r="K246">
            <v>0.31</v>
          </cell>
          <cell r="L246">
            <v>0.19</v>
          </cell>
          <cell r="M246">
            <v>0.7</v>
          </cell>
          <cell r="N246">
            <v>0</v>
          </cell>
          <cell r="O246">
            <v>0.23</v>
          </cell>
          <cell r="P246">
            <v>-0.22</v>
          </cell>
          <cell r="Q246">
            <v>-1.5</v>
          </cell>
          <cell r="R246">
            <v>2.46</v>
          </cell>
          <cell r="S246">
            <v>27.39</v>
          </cell>
        </row>
        <row r="247">
          <cell r="A247" t="str">
            <v>ICHI</v>
          </cell>
          <cell r="B247">
            <v>245</v>
          </cell>
          <cell r="C247" t="str">
            <v> i | 1 | 2 | 3 </v>
          </cell>
          <cell r="E247">
            <v>9</v>
          </cell>
          <cell r="F247">
            <v>-11.76</v>
          </cell>
          <cell r="G247">
            <v>39443600</v>
          </cell>
          <cell r="H247">
            <v>369849</v>
          </cell>
          <cell r="I247">
            <v>11700</v>
          </cell>
          <cell r="J247">
            <v>22.7</v>
          </cell>
          <cell r="K247">
            <v>1.89</v>
          </cell>
          <cell r="L247">
            <v>0.19</v>
          </cell>
          <cell r="M247">
            <v>0.35</v>
          </cell>
          <cell r="N247">
            <v>0.4</v>
          </cell>
          <cell r="O247">
            <v>7.28</v>
          </cell>
          <cell r="P247">
            <v>8.36</v>
          </cell>
          <cell r="Q247">
            <v>11.05</v>
          </cell>
          <cell r="R247">
            <v>3.43</v>
          </cell>
          <cell r="S247">
            <v>41.89</v>
          </cell>
          <cell r="U247">
            <v>585</v>
          </cell>
          <cell r="V247">
            <v>540</v>
          </cell>
        </row>
        <row r="248">
          <cell r="A248" t="str">
            <v>ICN</v>
          </cell>
          <cell r="B248">
            <v>246</v>
          </cell>
          <cell r="C248" t="str">
            <v> i | 1 | 2 | 3 </v>
          </cell>
          <cell r="E248">
            <v>2.16</v>
          </cell>
          <cell r="F248">
            <v>-7.69</v>
          </cell>
          <cell r="G248">
            <v>6857700</v>
          </cell>
          <cell r="H248">
            <v>15264</v>
          </cell>
          <cell r="I248">
            <v>972</v>
          </cell>
          <cell r="J248">
            <v>8.4600000000000009</v>
          </cell>
          <cell r="K248">
            <v>1.66</v>
          </cell>
          <cell r="L248">
            <v>1.36</v>
          </cell>
          <cell r="M248">
            <v>0.1</v>
          </cell>
          <cell r="N248">
            <v>0.26</v>
          </cell>
          <cell r="O248">
            <v>12.63</v>
          </cell>
          <cell r="P248">
            <v>20.51</v>
          </cell>
          <cell r="Q248">
            <v>7.6</v>
          </cell>
          <cell r="R248">
            <v>6.41</v>
          </cell>
          <cell r="S248">
            <v>56.53</v>
          </cell>
          <cell r="U248">
            <v>136</v>
          </cell>
          <cell r="V248">
            <v>142</v>
          </cell>
        </row>
        <row r="249">
          <cell r="A249" t="str">
            <v>IFEC</v>
          </cell>
          <cell r="B249">
            <v>247</v>
          </cell>
          <cell r="C249" t="str">
            <v> i | 1 | 2 | 3 </v>
          </cell>
          <cell r="D249" t="str">
            <v>SPNPNC</v>
          </cell>
          <cell r="E249">
            <v>0.35</v>
          </cell>
          <cell r="F249">
            <v>0</v>
          </cell>
          <cell r="G249">
            <v>0</v>
          </cell>
          <cell r="H249">
            <v>0</v>
          </cell>
          <cell r="I249">
            <v>707</v>
          </cell>
          <cell r="K249">
            <v>0.21</v>
          </cell>
          <cell r="L249">
            <v>2.9</v>
          </cell>
          <cell r="M249">
            <v>0.12</v>
          </cell>
          <cell r="N249">
            <v>0</v>
          </cell>
          <cell r="O249">
            <v>-10.9</v>
          </cell>
          <cell r="P249">
            <v>-43.89</v>
          </cell>
          <cell r="Q249">
            <v>-98</v>
          </cell>
          <cell r="S249">
            <v>88.18</v>
          </cell>
        </row>
        <row r="250">
          <cell r="A250" t="str">
            <v>IFS</v>
          </cell>
          <cell r="B250">
            <v>248</v>
          </cell>
          <cell r="C250" t="str">
            <v> i | 1 | 3 </v>
          </cell>
          <cell r="E250">
            <v>2.38</v>
          </cell>
          <cell r="F250">
            <v>-7.03</v>
          </cell>
          <cell r="G250">
            <v>1569400</v>
          </cell>
          <cell r="H250">
            <v>3857</v>
          </cell>
          <cell r="I250">
            <v>1175</v>
          </cell>
          <cell r="J250">
            <v>7.81</v>
          </cell>
          <cell r="K250">
            <v>0.79</v>
          </cell>
          <cell r="L250">
            <v>1.03</v>
          </cell>
          <cell r="M250">
            <v>0.24</v>
          </cell>
          <cell r="N250">
            <v>0.3</v>
          </cell>
          <cell r="O250">
            <v>5.41</v>
          </cell>
          <cell r="P250">
            <v>10.18</v>
          </cell>
          <cell r="Q250">
            <v>34.49</v>
          </cell>
          <cell r="R250">
            <v>9.18</v>
          </cell>
          <cell r="S250">
            <v>26.81</v>
          </cell>
          <cell r="U250">
            <v>260</v>
          </cell>
          <cell r="V250">
            <v>333</v>
          </cell>
        </row>
        <row r="251">
          <cell r="A251" t="str">
            <v>IHL</v>
          </cell>
          <cell r="B251">
            <v>249</v>
          </cell>
          <cell r="C251" t="str">
            <v> i | 1 | 2 | 3 </v>
          </cell>
          <cell r="E251">
            <v>3.2</v>
          </cell>
          <cell r="F251">
            <v>-8.0500000000000007</v>
          </cell>
          <cell r="G251">
            <v>3367300</v>
          </cell>
          <cell r="H251">
            <v>11078</v>
          </cell>
          <cell r="I251">
            <v>1897</v>
          </cell>
          <cell r="K251">
            <v>1.24</v>
          </cell>
          <cell r="L251">
            <v>1.39</v>
          </cell>
          <cell r="M251">
            <v>0.1</v>
          </cell>
          <cell r="N251">
            <v>0</v>
          </cell>
          <cell r="O251">
            <v>-0.48</v>
          </cell>
          <cell r="P251">
            <v>-2.92</v>
          </cell>
          <cell r="Q251">
            <v>-6.09</v>
          </cell>
          <cell r="R251">
            <v>7.1</v>
          </cell>
          <cell r="S251">
            <v>44.81</v>
          </cell>
        </row>
        <row r="252">
          <cell r="A252" t="str">
            <v>IIG</v>
          </cell>
          <cell r="B252">
            <v>250</v>
          </cell>
          <cell r="C252" t="str">
            <v> i </v>
          </cell>
          <cell r="E252">
            <v>21.4</v>
          </cell>
          <cell r="F252">
            <v>-4.46</v>
          </cell>
          <cell r="G252">
            <v>1306700</v>
          </cell>
          <cell r="H252">
            <v>28209</v>
          </cell>
          <cell r="I252">
            <v>2140</v>
          </cell>
          <cell r="J252">
            <v>34.74</v>
          </cell>
          <cell r="K252">
            <v>4.62</v>
          </cell>
          <cell r="L252">
            <v>0.39</v>
          </cell>
          <cell r="N252">
            <v>0.62</v>
          </cell>
          <cell r="O252">
            <v>9.58</v>
          </cell>
          <cell r="P252">
            <v>10.57</v>
          </cell>
          <cell r="Q252">
            <v>9.59</v>
          </cell>
          <cell r="S252">
            <v>31.13</v>
          </cell>
          <cell r="U252">
            <v>604</v>
          </cell>
          <cell r="V252">
            <v>537</v>
          </cell>
        </row>
        <row r="253">
          <cell r="A253" t="str">
            <v>III</v>
          </cell>
          <cell r="B253">
            <v>251</v>
          </cell>
          <cell r="C253" t="str">
            <v> i | 1 | 2 | 3 </v>
          </cell>
          <cell r="E253">
            <v>5.85</v>
          </cell>
          <cell r="F253">
            <v>-6.56</v>
          </cell>
          <cell r="G253">
            <v>3480400</v>
          </cell>
          <cell r="H253">
            <v>20236</v>
          </cell>
          <cell r="I253">
            <v>3564</v>
          </cell>
          <cell r="J253">
            <v>24.67</v>
          </cell>
          <cell r="K253">
            <v>2.83</v>
          </cell>
          <cell r="L253">
            <v>0.92</v>
          </cell>
          <cell r="M253">
            <v>0.15</v>
          </cell>
          <cell r="N253">
            <v>0.24</v>
          </cell>
          <cell r="O253">
            <v>6.9</v>
          </cell>
          <cell r="P253">
            <v>11.4</v>
          </cell>
          <cell r="Q253">
            <v>9.2799999999999994</v>
          </cell>
          <cell r="R253">
            <v>2.4900000000000002</v>
          </cell>
          <cell r="S253">
            <v>35.86</v>
          </cell>
          <cell r="U253">
            <v>531</v>
          </cell>
          <cell r="V253">
            <v>570</v>
          </cell>
        </row>
        <row r="254">
          <cell r="A254" t="str">
            <v>ILINK</v>
          </cell>
          <cell r="B254">
            <v>252</v>
          </cell>
          <cell r="C254" t="str">
            <v> i | 1 | 2 | 3 </v>
          </cell>
          <cell r="E254">
            <v>4.4800000000000004</v>
          </cell>
          <cell r="F254">
            <v>-5.08</v>
          </cell>
          <cell r="G254">
            <v>1655500</v>
          </cell>
          <cell r="H254">
            <v>7524</v>
          </cell>
          <cell r="I254">
            <v>2435</v>
          </cell>
          <cell r="J254">
            <v>10.5</v>
          </cell>
          <cell r="K254">
            <v>0.84</v>
          </cell>
          <cell r="L254">
            <v>2.17</v>
          </cell>
          <cell r="M254">
            <v>0.01</v>
          </cell>
          <cell r="N254">
            <v>0.43</v>
          </cell>
          <cell r="O254">
            <v>5.44</v>
          </cell>
          <cell r="P254">
            <v>8.1199999999999992</v>
          </cell>
          <cell r="Q254">
            <v>4.5599999999999996</v>
          </cell>
          <cell r="R254">
            <v>0.82</v>
          </cell>
          <cell r="S254">
            <v>48.25</v>
          </cell>
          <cell r="U254">
            <v>382</v>
          </cell>
          <cell r="V254">
            <v>401</v>
          </cell>
        </row>
        <row r="255">
          <cell r="A255" t="str">
            <v>ILM</v>
          </cell>
          <cell r="B255">
            <v>253</v>
          </cell>
          <cell r="C255" t="str">
            <v> i | 1 | 3 </v>
          </cell>
          <cell r="E255">
            <v>12.7</v>
          </cell>
          <cell r="F255">
            <v>-11.81</v>
          </cell>
          <cell r="G255">
            <v>6626100</v>
          </cell>
          <cell r="H255">
            <v>87595</v>
          </cell>
          <cell r="I255">
            <v>6414</v>
          </cell>
          <cell r="J255">
            <v>15.31</v>
          </cell>
          <cell r="K255">
            <v>1.3</v>
          </cell>
          <cell r="L255">
            <v>1.67</v>
          </cell>
          <cell r="M255">
            <v>0.15</v>
          </cell>
          <cell r="N255">
            <v>0.83</v>
          </cell>
          <cell r="O255">
            <v>6.02</v>
          </cell>
          <cell r="P255">
            <v>8.58</v>
          </cell>
          <cell r="Q255">
            <v>4.58</v>
          </cell>
          <cell r="R255">
            <v>3.19</v>
          </cell>
          <cell r="S255">
            <v>25.07</v>
          </cell>
          <cell r="U255">
            <v>487</v>
          </cell>
          <cell r="V255">
            <v>490</v>
          </cell>
        </row>
        <row r="256">
          <cell r="A256" t="str">
            <v>IMH</v>
          </cell>
          <cell r="B256">
            <v>254</v>
          </cell>
          <cell r="C256" t="str">
            <v> i | 1 | 3 </v>
          </cell>
          <cell r="E256">
            <v>2.1</v>
          </cell>
          <cell r="F256">
            <v>-8.6999999999999993</v>
          </cell>
          <cell r="G256">
            <v>391300</v>
          </cell>
          <cell r="H256">
            <v>850</v>
          </cell>
          <cell r="I256">
            <v>452</v>
          </cell>
          <cell r="K256">
            <v>1.06</v>
          </cell>
          <cell r="L256">
            <v>0.14000000000000001</v>
          </cell>
          <cell r="N256">
            <v>0</v>
          </cell>
          <cell r="O256">
            <v>-5.12</v>
          </cell>
          <cell r="P256">
            <v>-6.84</v>
          </cell>
          <cell r="Q256">
            <v>-15.24</v>
          </cell>
          <cell r="S256">
            <v>27.22</v>
          </cell>
        </row>
        <row r="257">
          <cell r="A257" t="str">
            <v>INET</v>
          </cell>
          <cell r="B257">
            <v>255</v>
          </cell>
          <cell r="C257" t="str">
            <v> i | 1 | 2 | 3 </v>
          </cell>
          <cell r="E257">
            <v>3.34</v>
          </cell>
          <cell r="F257">
            <v>-6.21</v>
          </cell>
          <cell r="G257">
            <v>2921600</v>
          </cell>
          <cell r="H257">
            <v>9932</v>
          </cell>
          <cell r="I257">
            <v>1670</v>
          </cell>
          <cell r="J257">
            <v>10.98</v>
          </cell>
          <cell r="K257">
            <v>0.85</v>
          </cell>
          <cell r="L257">
            <v>2.63</v>
          </cell>
          <cell r="N257">
            <v>0.3</v>
          </cell>
          <cell r="O257">
            <v>5.41</v>
          </cell>
          <cell r="P257">
            <v>8.0500000000000007</v>
          </cell>
          <cell r="Q257">
            <v>4.7</v>
          </cell>
          <cell r="S257">
            <v>50.51</v>
          </cell>
          <cell r="U257">
            <v>400</v>
          </cell>
          <cell r="V257">
            <v>420</v>
          </cell>
        </row>
        <row r="258">
          <cell r="A258" t="str">
            <v>INGRS</v>
          </cell>
          <cell r="B258">
            <v>256</v>
          </cell>
          <cell r="C258" t="str">
            <v> i | 1 | 2 | 3 </v>
          </cell>
          <cell r="E258">
            <v>0.43</v>
          </cell>
          <cell r="F258">
            <v>-6.52</v>
          </cell>
          <cell r="G258">
            <v>4276200</v>
          </cell>
          <cell r="H258">
            <v>1881</v>
          </cell>
          <cell r="I258">
            <v>622</v>
          </cell>
          <cell r="K258">
            <v>0.45</v>
          </cell>
          <cell r="L258">
            <v>1.64</v>
          </cell>
          <cell r="N258">
            <v>0</v>
          </cell>
          <cell r="O258">
            <v>-3.89</v>
          </cell>
          <cell r="P258">
            <v>-18.010000000000002</v>
          </cell>
          <cell r="Q258">
            <v>-11.06</v>
          </cell>
          <cell r="R258">
            <v>5.65</v>
          </cell>
          <cell r="S258">
            <v>39.43</v>
          </cell>
        </row>
        <row r="259">
          <cell r="A259" t="str">
            <v>INOX</v>
          </cell>
          <cell r="B259">
            <v>257</v>
          </cell>
          <cell r="C259" t="str">
            <v> i | 1 | 3 </v>
          </cell>
          <cell r="E259">
            <v>0.48</v>
          </cell>
          <cell r="F259">
            <v>-9.43</v>
          </cell>
          <cell r="G259">
            <v>22574700</v>
          </cell>
          <cell r="H259">
            <v>11045</v>
          </cell>
          <cell r="I259">
            <v>3742</v>
          </cell>
          <cell r="K259">
            <v>0.42</v>
          </cell>
          <cell r="L259">
            <v>0.33</v>
          </cell>
          <cell r="N259">
            <v>0</v>
          </cell>
          <cell r="O259">
            <v>-1.05</v>
          </cell>
          <cell r="P259">
            <v>-1.1200000000000001</v>
          </cell>
          <cell r="Q259">
            <v>-0.59</v>
          </cell>
          <cell r="S259">
            <v>15.31</v>
          </cell>
        </row>
        <row r="260">
          <cell r="A260" t="str">
            <v>INSET</v>
          </cell>
          <cell r="B260">
            <v>258</v>
          </cell>
          <cell r="C260" t="str">
            <v> i | 1 | 3 </v>
          </cell>
          <cell r="E260">
            <v>3.5</v>
          </cell>
          <cell r="F260">
            <v>-5.41</v>
          </cell>
          <cell r="G260">
            <v>18524200</v>
          </cell>
          <cell r="H260">
            <v>65954</v>
          </cell>
          <cell r="I260">
            <v>1960</v>
          </cell>
          <cell r="J260">
            <v>15.63</v>
          </cell>
          <cell r="K260">
            <v>2.46</v>
          </cell>
          <cell r="L260">
            <v>0.64</v>
          </cell>
          <cell r="M260">
            <v>0.04</v>
          </cell>
          <cell r="N260">
            <v>0.22</v>
          </cell>
          <cell r="O260">
            <v>14.75</v>
          </cell>
          <cell r="P260">
            <v>21.03</v>
          </cell>
          <cell r="Q260">
            <v>9.64</v>
          </cell>
          <cell r="R260">
            <v>4.05</v>
          </cell>
          <cell r="S260">
            <v>39.06</v>
          </cell>
          <cell r="U260">
            <v>305</v>
          </cell>
          <cell r="V260">
            <v>298</v>
          </cell>
        </row>
        <row r="261">
          <cell r="A261" t="str">
            <v>INSURE</v>
          </cell>
          <cell r="B261">
            <v>259</v>
          </cell>
          <cell r="C261" t="str">
            <v> i | 1 | 3 </v>
          </cell>
          <cell r="E261">
            <v>52.25</v>
          </cell>
          <cell r="F261">
            <v>29.81</v>
          </cell>
          <cell r="G261">
            <v>5300</v>
          </cell>
          <cell r="H261">
            <v>277</v>
          </cell>
          <cell r="I261">
            <v>523</v>
          </cell>
          <cell r="K261">
            <v>3.26</v>
          </cell>
          <cell r="L261">
            <v>3.68</v>
          </cell>
          <cell r="N261">
            <v>0</v>
          </cell>
          <cell r="O261">
            <v>-3.53</v>
          </cell>
          <cell r="P261">
            <v>-16.2</v>
          </cell>
          <cell r="Q261">
            <v>-13.4</v>
          </cell>
          <cell r="S261">
            <v>24.92</v>
          </cell>
        </row>
        <row r="262">
          <cell r="A262" t="str">
            <v>INTUCH</v>
          </cell>
          <cell r="B262">
            <v>260</v>
          </cell>
          <cell r="C262" t="str">
            <v> i | 1 | 2 | 3 </v>
          </cell>
          <cell r="E262">
            <v>55.25</v>
          </cell>
          <cell r="F262">
            <v>-3.91</v>
          </cell>
          <cell r="G262">
            <v>16760700</v>
          </cell>
          <cell r="H262">
            <v>941812</v>
          </cell>
          <cell r="I262">
            <v>177160</v>
          </cell>
          <cell r="J262">
            <v>17.25</v>
          </cell>
          <cell r="K262">
            <v>5</v>
          </cell>
          <cell r="L262">
            <v>0.25</v>
          </cell>
          <cell r="M262">
            <v>1.1499999999999999</v>
          </cell>
          <cell r="N262">
            <v>3.2</v>
          </cell>
          <cell r="O262">
            <v>19.66</v>
          </cell>
          <cell r="P262">
            <v>30.25</v>
          </cell>
          <cell r="Q262">
            <v>69.37</v>
          </cell>
          <cell r="R262">
            <v>4.6100000000000003</v>
          </cell>
          <cell r="S262">
            <v>78.989999999999995</v>
          </cell>
          <cell r="U262">
            <v>278</v>
          </cell>
          <cell r="V262">
            <v>284</v>
          </cell>
        </row>
        <row r="263">
          <cell r="A263" t="str">
            <v>IP</v>
          </cell>
          <cell r="B263">
            <v>261</v>
          </cell>
          <cell r="C263" t="str">
            <v> i | 1 | 3 </v>
          </cell>
          <cell r="E263">
            <v>12.6</v>
          </cell>
          <cell r="F263">
            <v>-3.08</v>
          </cell>
          <cell r="G263">
            <v>2937100</v>
          </cell>
          <cell r="H263">
            <v>37336</v>
          </cell>
          <cell r="I263">
            <v>2596</v>
          </cell>
          <cell r="J263">
            <v>41.9</v>
          </cell>
          <cell r="K263">
            <v>5.58</v>
          </cell>
          <cell r="L263">
            <v>0.18</v>
          </cell>
          <cell r="M263">
            <v>0.19</v>
          </cell>
          <cell r="N263">
            <v>0.3</v>
          </cell>
          <cell r="O263">
            <v>22.31</v>
          </cell>
          <cell r="P263">
            <v>20.61</v>
          </cell>
          <cell r="Q263">
            <v>15.85</v>
          </cell>
          <cell r="R263">
            <v>1.42</v>
          </cell>
          <cell r="S263">
            <v>42.66</v>
          </cell>
          <cell r="U263">
            <v>491</v>
          </cell>
          <cell r="V263">
            <v>436</v>
          </cell>
        </row>
        <row r="264">
          <cell r="A264" t="str">
            <v>IRC</v>
          </cell>
          <cell r="B264">
            <v>262</v>
          </cell>
          <cell r="C264" t="str">
            <v> i | 1 | 2 | 3 </v>
          </cell>
          <cell r="E264">
            <v>13.8</v>
          </cell>
          <cell r="F264">
            <v>-2.82</v>
          </cell>
          <cell r="G264">
            <v>220500</v>
          </cell>
          <cell r="H264">
            <v>3061</v>
          </cell>
          <cell r="I264">
            <v>2760</v>
          </cell>
          <cell r="J264">
            <v>12.11</v>
          </cell>
          <cell r="K264">
            <v>0.75</v>
          </cell>
          <cell r="L264">
            <v>0.28999999999999998</v>
          </cell>
          <cell r="M264">
            <v>0.56999999999999995</v>
          </cell>
          <cell r="N264">
            <v>1.1399999999999999</v>
          </cell>
          <cell r="O264">
            <v>5.6</v>
          </cell>
          <cell r="P264">
            <v>6.14</v>
          </cell>
          <cell r="Q264">
            <v>4.9400000000000004</v>
          </cell>
          <cell r="R264">
            <v>4.01</v>
          </cell>
          <cell r="S264">
            <v>27.55</v>
          </cell>
          <cell r="U264">
            <v>485</v>
          </cell>
          <cell r="V264">
            <v>435</v>
          </cell>
        </row>
        <row r="265">
          <cell r="A265" t="str">
            <v>IRCP</v>
          </cell>
          <cell r="B265">
            <v>263</v>
          </cell>
          <cell r="C265" t="str">
            <v> i | 1 | 2 | 3 </v>
          </cell>
          <cell r="E265">
            <v>0.73</v>
          </cell>
          <cell r="F265">
            <v>-3.95</v>
          </cell>
          <cell r="G265">
            <v>83600</v>
          </cell>
          <cell r="H265">
            <v>61</v>
          </cell>
          <cell r="I265">
            <v>186</v>
          </cell>
          <cell r="K265">
            <v>1.1100000000000001</v>
          </cell>
          <cell r="L265">
            <v>5.86</v>
          </cell>
          <cell r="N265">
            <v>0</v>
          </cell>
          <cell r="O265">
            <v>-3.32</v>
          </cell>
          <cell r="P265">
            <v>-42.12</v>
          </cell>
          <cell r="Q265">
            <v>-1.93</v>
          </cell>
          <cell r="S265">
            <v>80.790000000000006</v>
          </cell>
        </row>
        <row r="266">
          <cell r="A266" t="str">
            <v>IRPC</v>
          </cell>
          <cell r="B266">
            <v>264</v>
          </cell>
          <cell r="C266" t="str">
            <v> i | 1 | 2 | 3 </v>
          </cell>
          <cell r="E266">
            <v>3.62</v>
          </cell>
          <cell r="F266">
            <v>-4.2300000000000004</v>
          </cell>
          <cell r="G266">
            <v>467517300</v>
          </cell>
          <cell r="H266">
            <v>1732131</v>
          </cell>
          <cell r="I266">
            <v>73973</v>
          </cell>
          <cell r="K266">
            <v>1</v>
          </cell>
          <cell r="L266">
            <v>1.45</v>
          </cell>
          <cell r="M266">
            <v>0.1</v>
          </cell>
          <cell r="N266">
            <v>0</v>
          </cell>
          <cell r="O266">
            <v>-4.8600000000000003</v>
          </cell>
          <cell r="P266">
            <v>-10.42</v>
          </cell>
          <cell r="Q266">
            <v>-6.03</v>
          </cell>
          <cell r="R266">
            <v>2.65</v>
          </cell>
          <cell r="S266">
            <v>52.44</v>
          </cell>
        </row>
        <row r="267">
          <cell r="A267" t="str">
            <v>IT</v>
          </cell>
          <cell r="B267">
            <v>265</v>
          </cell>
          <cell r="C267" t="str">
            <v> i | 1 | 2 | 3 </v>
          </cell>
          <cell r="E267">
            <v>2.2999999999999998</v>
          </cell>
          <cell r="F267">
            <v>-5.74</v>
          </cell>
          <cell r="G267">
            <v>186600</v>
          </cell>
          <cell r="H267">
            <v>438</v>
          </cell>
          <cell r="I267">
            <v>843</v>
          </cell>
          <cell r="J267">
            <v>28.01</v>
          </cell>
          <cell r="K267">
            <v>0.81</v>
          </cell>
          <cell r="L267">
            <v>2.73</v>
          </cell>
          <cell r="M267">
            <v>0.03</v>
          </cell>
          <cell r="N267">
            <v>0.08</v>
          </cell>
          <cell r="O267">
            <v>2.79</v>
          </cell>
          <cell r="P267">
            <v>3.25</v>
          </cell>
          <cell r="Q267">
            <v>0.27</v>
          </cell>
          <cell r="R267">
            <v>1.23</v>
          </cell>
          <cell r="S267">
            <v>40.5</v>
          </cell>
          <cell r="U267">
            <v>770</v>
          </cell>
          <cell r="V267">
            <v>765</v>
          </cell>
        </row>
        <row r="268">
          <cell r="A268" t="str">
            <v>ITD</v>
          </cell>
          <cell r="B268">
            <v>266</v>
          </cell>
          <cell r="C268" t="str">
            <v> i | 1 | 2 | 3 </v>
          </cell>
          <cell r="E268">
            <v>1.1200000000000001</v>
          </cell>
          <cell r="F268">
            <v>-8.94</v>
          </cell>
          <cell r="G268">
            <v>51489300</v>
          </cell>
          <cell r="H268">
            <v>58985</v>
          </cell>
          <cell r="I268">
            <v>5913</v>
          </cell>
          <cell r="K268">
            <v>0.48</v>
          </cell>
          <cell r="L268">
            <v>7.45</v>
          </cell>
          <cell r="N268">
            <v>0</v>
          </cell>
          <cell r="O268">
            <v>2.2999999999999998</v>
          </cell>
          <cell r="P268">
            <v>-4.55</v>
          </cell>
          <cell r="Q268">
            <v>-2.41</v>
          </cell>
          <cell r="S268">
            <v>77.06</v>
          </cell>
        </row>
        <row r="269">
          <cell r="A269" t="str">
            <v>ITEL</v>
          </cell>
          <cell r="B269">
            <v>267</v>
          </cell>
          <cell r="C269" t="str">
            <v> i | 1 | 3 </v>
          </cell>
          <cell r="E269">
            <v>2.78</v>
          </cell>
          <cell r="F269">
            <v>-4.79</v>
          </cell>
          <cell r="G269">
            <v>4025900</v>
          </cell>
          <cell r="H269">
            <v>11356</v>
          </cell>
          <cell r="I269">
            <v>2780</v>
          </cell>
          <cell r="J269">
            <v>14.29</v>
          </cell>
          <cell r="K269">
            <v>1.49</v>
          </cell>
          <cell r="L269">
            <v>2.64</v>
          </cell>
          <cell r="N269">
            <v>0.19</v>
          </cell>
          <cell r="O269">
            <v>5.98</v>
          </cell>
          <cell r="P269">
            <v>11.04</v>
          </cell>
          <cell r="Q269">
            <v>10.57</v>
          </cell>
          <cell r="S269">
            <v>36.590000000000003</v>
          </cell>
          <cell r="U269">
            <v>411</v>
          </cell>
          <cell r="V269">
            <v>469</v>
          </cell>
        </row>
        <row r="270">
          <cell r="A270" t="str">
            <v>IVL</v>
          </cell>
          <cell r="B270">
            <v>268</v>
          </cell>
          <cell r="C270" t="str">
            <v> i | 1 | 2 | 3 </v>
          </cell>
          <cell r="E270">
            <v>35.25</v>
          </cell>
          <cell r="F270">
            <v>-6.62</v>
          </cell>
          <cell r="G270">
            <v>87477100</v>
          </cell>
          <cell r="H270">
            <v>3190750</v>
          </cell>
          <cell r="I270">
            <v>197913</v>
          </cell>
          <cell r="K270">
            <v>1.53</v>
          </cell>
          <cell r="L270">
            <v>2.5</v>
          </cell>
          <cell r="M270">
            <v>0.18</v>
          </cell>
          <cell r="N270">
            <v>0</v>
          </cell>
          <cell r="O270">
            <v>1.7</v>
          </cell>
          <cell r="P270">
            <v>-0.31</v>
          </cell>
          <cell r="Q270">
            <v>0.44</v>
          </cell>
          <cell r="R270">
            <v>3.25</v>
          </cell>
          <cell r="S270">
            <v>35.11</v>
          </cell>
        </row>
        <row r="271">
          <cell r="A271" t="str">
            <v>J</v>
          </cell>
          <cell r="B271">
            <v>269</v>
          </cell>
          <cell r="C271" t="str">
            <v> i | 1 | 3 </v>
          </cell>
          <cell r="E271">
            <v>1.23</v>
          </cell>
          <cell r="F271">
            <v>-5.38</v>
          </cell>
          <cell r="G271">
            <v>2074500</v>
          </cell>
          <cell r="H271">
            <v>2601</v>
          </cell>
          <cell r="I271">
            <v>976</v>
          </cell>
          <cell r="J271">
            <v>9.89</v>
          </cell>
          <cell r="K271">
            <v>0.73</v>
          </cell>
          <cell r="L271">
            <v>1.35</v>
          </cell>
          <cell r="N271">
            <v>0.12</v>
          </cell>
          <cell r="O271">
            <v>5.59</v>
          </cell>
          <cell r="P271">
            <v>7.71</v>
          </cell>
          <cell r="Q271">
            <v>12.09</v>
          </cell>
          <cell r="S271">
            <v>22.56</v>
          </cell>
          <cell r="U271">
            <v>371</v>
          </cell>
          <cell r="V271">
            <v>370</v>
          </cell>
        </row>
        <row r="272">
          <cell r="A272" t="str">
            <v>JAS</v>
          </cell>
          <cell r="B272">
            <v>270</v>
          </cell>
          <cell r="C272" t="str">
            <v> i | 1 | 2 | 3 </v>
          </cell>
          <cell r="E272">
            <v>2.98</v>
          </cell>
          <cell r="F272">
            <v>-8.59</v>
          </cell>
          <cell r="G272">
            <v>143012000</v>
          </cell>
          <cell r="H272">
            <v>442367</v>
          </cell>
          <cell r="I272">
            <v>25607</v>
          </cell>
          <cell r="J272">
            <v>13.18</v>
          </cell>
          <cell r="K272">
            <v>3.92</v>
          </cell>
          <cell r="L272">
            <v>14.5</v>
          </cell>
          <cell r="M272">
            <v>0.2</v>
          </cell>
          <cell r="N272">
            <v>0.23</v>
          </cell>
          <cell r="O272">
            <v>18.91</v>
          </cell>
          <cell r="P272">
            <v>15.55</v>
          </cell>
          <cell r="Q272">
            <v>-14.43</v>
          </cell>
          <cell r="R272">
            <v>52.68</v>
          </cell>
          <cell r="S272">
            <v>44.61</v>
          </cell>
          <cell r="U272">
            <v>314</v>
          </cell>
          <cell r="V272">
            <v>219</v>
          </cell>
        </row>
        <row r="273">
          <cell r="A273" t="str">
            <v>JCK</v>
          </cell>
          <cell r="B273">
            <v>271</v>
          </cell>
          <cell r="C273" t="str">
            <v> i | 1 | 2 | 3 </v>
          </cell>
          <cell r="E273">
            <v>1.22</v>
          </cell>
          <cell r="F273">
            <v>-9.6300000000000008</v>
          </cell>
          <cell r="G273">
            <v>6791600</v>
          </cell>
          <cell r="H273">
            <v>8507</v>
          </cell>
          <cell r="I273">
            <v>2619</v>
          </cell>
          <cell r="K273">
            <v>1.34</v>
          </cell>
          <cell r="L273">
            <v>3.24</v>
          </cell>
          <cell r="N273">
            <v>0</v>
          </cell>
          <cell r="O273">
            <v>0.36</v>
          </cell>
          <cell r="P273">
            <v>-18.87</v>
          </cell>
          <cell r="Q273">
            <v>-86.26</v>
          </cell>
          <cell r="S273">
            <v>44.17</v>
          </cell>
        </row>
        <row r="274">
          <cell r="A274" t="str">
            <v>JCKH</v>
          </cell>
          <cell r="B274">
            <v>272</v>
          </cell>
          <cell r="C274" t="str">
            <v> i | 1 | 2 | 3 </v>
          </cell>
          <cell r="D274" t="str">
            <v>C</v>
          </cell>
          <cell r="E274">
            <v>0.3</v>
          </cell>
          <cell r="F274">
            <v>-3.23</v>
          </cell>
          <cell r="G274">
            <v>88700</v>
          </cell>
          <cell r="H274">
            <v>27</v>
          </cell>
          <cell r="I274">
            <v>231</v>
          </cell>
          <cell r="K274">
            <v>7.5</v>
          </cell>
          <cell r="L274">
            <v>32.049999999999997</v>
          </cell>
          <cell r="N274">
            <v>0</v>
          </cell>
          <cell r="O274">
            <v>-10.6</v>
          </cell>
          <cell r="P274">
            <v>-557.92999999999995</v>
          </cell>
          <cell r="Q274">
            <v>-20.09</v>
          </cell>
          <cell r="S274">
            <v>55.06</v>
          </cell>
        </row>
        <row r="275">
          <cell r="A275" t="str">
            <v>JCT</v>
          </cell>
          <cell r="B275">
            <v>273</v>
          </cell>
          <cell r="C275" t="str">
            <v> i | 1 | 2 | 3 </v>
          </cell>
          <cell r="E275">
            <v>79</v>
          </cell>
          <cell r="F275">
            <v>-1.56</v>
          </cell>
          <cell r="G275">
            <v>500</v>
          </cell>
          <cell r="H275">
            <v>40</v>
          </cell>
          <cell r="I275">
            <v>1067</v>
          </cell>
          <cell r="J275">
            <v>15.47</v>
          </cell>
          <cell r="K275">
            <v>0.91</v>
          </cell>
          <cell r="L275">
            <v>0.15</v>
          </cell>
          <cell r="M275">
            <v>4.2</v>
          </cell>
          <cell r="N275">
            <v>5.1100000000000003</v>
          </cell>
          <cell r="O275">
            <v>6.12</v>
          </cell>
          <cell r="P275">
            <v>5.86</v>
          </cell>
          <cell r="Q275">
            <v>8.06</v>
          </cell>
          <cell r="R275">
            <v>5.23</v>
          </cell>
          <cell r="S275">
            <v>25.51</v>
          </cell>
          <cell r="U275">
            <v>571</v>
          </cell>
          <cell r="V275">
            <v>488</v>
          </cell>
          <cell r="W275">
            <v>-24.56</v>
          </cell>
        </row>
        <row r="276">
          <cell r="A276" t="str">
            <v>JKN</v>
          </cell>
          <cell r="B276">
            <v>274</v>
          </cell>
          <cell r="C276" t="str">
            <v> i | 1 | 2 | 3 </v>
          </cell>
          <cell r="E276">
            <v>7.45</v>
          </cell>
          <cell r="F276">
            <v>-8.59</v>
          </cell>
          <cell r="G276">
            <v>13855000</v>
          </cell>
          <cell r="H276">
            <v>107353</v>
          </cell>
          <cell r="I276">
            <v>4526</v>
          </cell>
          <cell r="J276">
            <v>14.39</v>
          </cell>
          <cell r="K276">
            <v>1.76</v>
          </cell>
          <cell r="L276">
            <v>1.1399999999999999</v>
          </cell>
          <cell r="M276">
            <v>0.14000000000000001</v>
          </cell>
          <cell r="N276">
            <v>0.52</v>
          </cell>
          <cell r="O276">
            <v>11.74</v>
          </cell>
          <cell r="P276">
            <v>13.27</v>
          </cell>
          <cell r="Q276">
            <v>19.899999999999999</v>
          </cell>
          <cell r="R276">
            <v>1.53</v>
          </cell>
          <cell r="S276">
            <v>35.14</v>
          </cell>
          <cell r="U276">
            <v>370</v>
          </cell>
          <cell r="V276">
            <v>316</v>
          </cell>
        </row>
        <row r="277">
          <cell r="A277" t="str">
            <v>JMART</v>
          </cell>
          <cell r="B277">
            <v>275</v>
          </cell>
          <cell r="C277" t="str">
            <v> i | 1 | 2 | 3 </v>
          </cell>
          <cell r="E277">
            <v>17.899999999999999</v>
          </cell>
          <cell r="F277">
            <v>0</v>
          </cell>
          <cell r="G277">
            <v>44705900</v>
          </cell>
          <cell r="H277">
            <v>800085</v>
          </cell>
          <cell r="I277">
            <v>16494</v>
          </cell>
          <cell r="J277">
            <v>24.23</v>
          </cell>
          <cell r="K277">
            <v>4.75</v>
          </cell>
          <cell r="L277">
            <v>5.86</v>
          </cell>
          <cell r="M277">
            <v>0.45</v>
          </cell>
          <cell r="N277">
            <v>0.74</v>
          </cell>
          <cell r="O277">
            <v>8.09</v>
          </cell>
          <cell r="P277">
            <v>20.39</v>
          </cell>
          <cell r="Q277">
            <v>6.33</v>
          </cell>
          <cell r="R277">
            <v>1.44</v>
          </cell>
          <cell r="S277">
            <v>53.92</v>
          </cell>
          <cell r="U277">
            <v>414</v>
          </cell>
          <cell r="V277">
            <v>517</v>
          </cell>
        </row>
        <row r="278">
          <cell r="A278" t="str">
            <v>JMT</v>
          </cell>
          <cell r="B278">
            <v>276</v>
          </cell>
          <cell r="C278" t="str">
            <v> i | 1 | 2 | 3 </v>
          </cell>
          <cell r="E278">
            <v>30.75</v>
          </cell>
          <cell r="F278">
            <v>-3.91</v>
          </cell>
          <cell r="G278">
            <v>10066600</v>
          </cell>
          <cell r="H278">
            <v>318241</v>
          </cell>
          <cell r="I278">
            <v>30015</v>
          </cell>
          <cell r="J278">
            <v>32.78</v>
          </cell>
          <cell r="K278">
            <v>5.46</v>
          </cell>
          <cell r="L278">
            <v>1.95</v>
          </cell>
          <cell r="M278">
            <v>0.45</v>
          </cell>
          <cell r="N278">
            <v>0.94</v>
          </cell>
          <cell r="O278">
            <v>8.9600000000000009</v>
          </cell>
          <cell r="P278">
            <v>22.31</v>
          </cell>
          <cell r="Q278">
            <v>30.96</v>
          </cell>
          <cell r="R278">
            <v>1.65</v>
          </cell>
          <cell r="S278">
            <v>47.09</v>
          </cell>
          <cell r="U278">
            <v>440</v>
          </cell>
          <cell r="V278">
            <v>542</v>
          </cell>
        </row>
        <row r="279">
          <cell r="A279" t="str">
            <v>JR</v>
          </cell>
          <cell r="B279">
            <v>277</v>
          </cell>
          <cell r="C279" t="str">
            <v> i </v>
          </cell>
          <cell r="E279">
            <v>7.15</v>
          </cell>
          <cell r="F279">
            <v>-4.03</v>
          </cell>
          <cell r="G279">
            <v>7835100</v>
          </cell>
          <cell r="H279">
            <v>56141</v>
          </cell>
          <cell r="I279">
            <v>5434</v>
          </cell>
          <cell r="J279">
            <v>64.95</v>
          </cell>
          <cell r="L279">
            <v>2.4700000000000002</v>
          </cell>
          <cell r="N279">
            <v>0.11</v>
          </cell>
          <cell r="S279">
            <v>42.93</v>
          </cell>
        </row>
        <row r="280">
          <cell r="A280" t="str">
            <v>JSP</v>
          </cell>
          <cell r="B280">
            <v>278</v>
          </cell>
          <cell r="C280" t="str">
            <v> i | 1 | 2 | 3 </v>
          </cell>
          <cell r="E280">
            <v>0.23</v>
          </cell>
          <cell r="F280">
            <v>-8</v>
          </cell>
          <cell r="G280">
            <v>8418900</v>
          </cell>
          <cell r="H280">
            <v>1968</v>
          </cell>
          <cell r="I280">
            <v>966</v>
          </cell>
          <cell r="K280">
            <v>0.22</v>
          </cell>
          <cell r="L280">
            <v>0.78</v>
          </cell>
          <cell r="M280">
            <v>0.01</v>
          </cell>
          <cell r="N280">
            <v>0</v>
          </cell>
          <cell r="O280">
            <v>-5.79</v>
          </cell>
          <cell r="P280">
            <v>-13.19</v>
          </cell>
          <cell r="Q280">
            <v>-82.28</v>
          </cell>
          <cell r="S280">
            <v>56.68</v>
          </cell>
        </row>
        <row r="281">
          <cell r="A281" t="str">
            <v>JTS</v>
          </cell>
          <cell r="B281">
            <v>279</v>
          </cell>
          <cell r="C281" t="str">
            <v> i | 1 | 3 </v>
          </cell>
          <cell r="E281">
            <v>2.02</v>
          </cell>
          <cell r="F281">
            <v>-4.72</v>
          </cell>
          <cell r="G281">
            <v>330700</v>
          </cell>
          <cell r="H281">
            <v>678</v>
          </cell>
          <cell r="I281">
            <v>1427</v>
          </cell>
          <cell r="J281">
            <v>49.17</v>
          </cell>
          <cell r="K281">
            <v>1.42</v>
          </cell>
          <cell r="L281">
            <v>0.4</v>
          </cell>
          <cell r="N281">
            <v>0.04</v>
          </cell>
          <cell r="O281">
            <v>2.52</v>
          </cell>
          <cell r="P281">
            <v>2.93</v>
          </cell>
          <cell r="Q281">
            <v>11.31</v>
          </cell>
          <cell r="S281">
            <v>34.15</v>
          </cell>
          <cell r="U281">
            <v>848</v>
          </cell>
          <cell r="V281">
            <v>845</v>
          </cell>
        </row>
        <row r="282">
          <cell r="A282" t="str">
            <v>JUBILE</v>
          </cell>
          <cell r="B282">
            <v>280</v>
          </cell>
          <cell r="C282" t="str">
            <v> i | 1 | 2 | 3 </v>
          </cell>
          <cell r="E282">
            <v>20.9</v>
          </cell>
          <cell r="F282">
            <v>-2.79</v>
          </cell>
          <cell r="G282">
            <v>425600</v>
          </cell>
          <cell r="H282">
            <v>8932</v>
          </cell>
          <cell r="I282">
            <v>3642</v>
          </cell>
          <cell r="J282">
            <v>14.05</v>
          </cell>
          <cell r="K282">
            <v>3.25</v>
          </cell>
          <cell r="L282">
            <v>0.71</v>
          </cell>
          <cell r="M282">
            <v>0.18</v>
          </cell>
          <cell r="N282">
            <v>1.49</v>
          </cell>
          <cell r="O282">
            <v>20.45</v>
          </cell>
          <cell r="P282">
            <v>24.69</v>
          </cell>
          <cell r="Q282">
            <v>15.7</v>
          </cell>
          <cell r="R282">
            <v>4.2300000000000004</v>
          </cell>
          <cell r="S282">
            <v>45</v>
          </cell>
          <cell r="U282">
            <v>250</v>
          </cell>
          <cell r="V282">
            <v>230</v>
          </cell>
        </row>
        <row r="283">
          <cell r="A283" t="str">
            <v>JUTHA</v>
          </cell>
          <cell r="B283">
            <v>281</v>
          </cell>
          <cell r="C283" t="str">
            <v> i | 1 | 2 | 3 </v>
          </cell>
          <cell r="D283" t="str">
            <v>C</v>
          </cell>
          <cell r="E283">
            <v>0.42</v>
          </cell>
          <cell r="F283">
            <v>-4.55</v>
          </cell>
          <cell r="G283">
            <v>5000</v>
          </cell>
          <cell r="H283">
            <v>2</v>
          </cell>
          <cell r="I283">
            <v>58</v>
          </cell>
          <cell r="K283">
            <v>1.2</v>
          </cell>
          <cell r="L283">
            <v>29.14</v>
          </cell>
          <cell r="N283">
            <v>0</v>
          </cell>
          <cell r="O283">
            <v>-0.06</v>
          </cell>
          <cell r="P283">
            <v>-56.59</v>
          </cell>
          <cell r="Q283">
            <v>-50.76</v>
          </cell>
          <cell r="S283">
            <v>52.52</v>
          </cell>
        </row>
        <row r="284">
          <cell r="A284" t="str">
            <v>JWD</v>
          </cell>
          <cell r="B284">
            <v>282</v>
          </cell>
          <cell r="C284" t="str">
            <v> i | 1 | 2 | 3 </v>
          </cell>
          <cell r="E284">
            <v>8.4</v>
          </cell>
          <cell r="F284">
            <v>-7.69</v>
          </cell>
          <cell r="G284">
            <v>18445800</v>
          </cell>
          <cell r="H284">
            <v>159629</v>
          </cell>
          <cell r="I284">
            <v>8568</v>
          </cell>
          <cell r="J284">
            <v>25.74</v>
          </cell>
          <cell r="K284">
            <v>2.76</v>
          </cell>
          <cell r="L284">
            <v>1.95</v>
          </cell>
          <cell r="M284">
            <v>0.25</v>
          </cell>
          <cell r="N284">
            <v>0.33</v>
          </cell>
          <cell r="O284">
            <v>6.44</v>
          </cell>
          <cell r="P284">
            <v>10.77</v>
          </cell>
          <cell r="Q284">
            <v>7.3</v>
          </cell>
          <cell r="R284">
            <v>2.75</v>
          </cell>
          <cell r="S284">
            <v>41.21</v>
          </cell>
          <cell r="U284">
            <v>553</v>
          </cell>
          <cell r="V284">
            <v>591</v>
          </cell>
        </row>
        <row r="285">
          <cell r="A285" t="str">
            <v>K</v>
          </cell>
          <cell r="B285">
            <v>283</v>
          </cell>
          <cell r="C285" t="str">
            <v> i | 1 | 2 | 3 </v>
          </cell>
          <cell r="E285">
            <v>0.85</v>
          </cell>
          <cell r="F285">
            <v>-2.2999999999999998</v>
          </cell>
          <cell r="G285">
            <v>1156900</v>
          </cell>
          <cell r="H285">
            <v>1017</v>
          </cell>
          <cell r="I285">
            <v>204</v>
          </cell>
          <cell r="K285">
            <v>1.08</v>
          </cell>
          <cell r="L285">
            <v>3.03</v>
          </cell>
          <cell r="N285">
            <v>0</v>
          </cell>
          <cell r="O285">
            <v>-11.71</v>
          </cell>
          <cell r="P285">
            <v>-30.61</v>
          </cell>
          <cell r="Q285">
            <v>-23.77</v>
          </cell>
          <cell r="S285">
            <v>45.71</v>
          </cell>
        </row>
        <row r="286">
          <cell r="A286" t="str">
            <v>KAMART</v>
          </cell>
          <cell r="B286">
            <v>284</v>
          </cell>
          <cell r="C286" t="str">
            <v> i | 1 | 2 | 3 </v>
          </cell>
          <cell r="E286">
            <v>3.92</v>
          </cell>
          <cell r="F286">
            <v>-7.11</v>
          </cell>
          <cell r="G286">
            <v>8503300</v>
          </cell>
          <cell r="H286">
            <v>34075</v>
          </cell>
          <cell r="I286">
            <v>3450</v>
          </cell>
          <cell r="J286">
            <v>21.26</v>
          </cell>
          <cell r="K286">
            <v>3.47</v>
          </cell>
          <cell r="L286">
            <v>0.59</v>
          </cell>
          <cell r="M286">
            <v>0.04</v>
          </cell>
          <cell r="N286">
            <v>0.18</v>
          </cell>
          <cell r="O286">
            <v>13.73</v>
          </cell>
          <cell r="P286">
            <v>16.41</v>
          </cell>
          <cell r="Q286">
            <v>9.9499999999999993</v>
          </cell>
          <cell r="R286">
            <v>6.64</v>
          </cell>
          <cell r="S286">
            <v>72.61</v>
          </cell>
          <cell r="U286">
            <v>432</v>
          </cell>
          <cell r="V286">
            <v>382</v>
          </cell>
        </row>
        <row r="287">
          <cell r="A287" t="str">
            <v>KASET</v>
          </cell>
          <cell r="B287">
            <v>285</v>
          </cell>
          <cell r="C287" t="str">
            <v> i | 1 | 2 | 3 </v>
          </cell>
          <cell r="E287">
            <v>1.1399999999999999</v>
          </cell>
          <cell r="F287">
            <v>-10.24</v>
          </cell>
          <cell r="G287">
            <v>1825600</v>
          </cell>
          <cell r="H287">
            <v>2232</v>
          </cell>
          <cell r="I287">
            <v>317</v>
          </cell>
          <cell r="K287">
            <v>1.01</v>
          </cell>
          <cell r="L287">
            <v>0.83</v>
          </cell>
          <cell r="N287">
            <v>0</v>
          </cell>
          <cell r="O287">
            <v>-4.49</v>
          </cell>
          <cell r="P287">
            <v>-8.92</v>
          </cell>
          <cell r="Q287">
            <v>-2.21</v>
          </cell>
          <cell r="S287">
            <v>27.09</v>
          </cell>
        </row>
        <row r="288">
          <cell r="A288" t="str">
            <v>KBANK</v>
          </cell>
          <cell r="B288">
            <v>286</v>
          </cell>
          <cell r="C288" t="str">
            <v> i | 1 | 3 </v>
          </cell>
          <cell r="E288">
            <v>110</v>
          </cell>
          <cell r="F288">
            <v>-7.56</v>
          </cell>
          <cell r="G288">
            <v>55067900</v>
          </cell>
          <cell r="H288">
            <v>6213966</v>
          </cell>
          <cell r="I288">
            <v>260626</v>
          </cell>
          <cell r="J288">
            <v>10.41</v>
          </cell>
          <cell r="K288">
            <v>0.64</v>
          </cell>
          <cell r="L288">
            <v>7.56</v>
          </cell>
          <cell r="N288">
            <v>10.57</v>
          </cell>
          <cell r="O288">
            <v>1.03</v>
          </cell>
          <cell r="P288">
            <v>6.18</v>
          </cell>
          <cell r="Q288">
            <v>12.07</v>
          </cell>
          <cell r="R288">
            <v>4.21</v>
          </cell>
          <cell r="S288">
            <v>74.48</v>
          </cell>
          <cell r="U288">
            <v>434</v>
          </cell>
          <cell r="V288">
            <v>583</v>
          </cell>
        </row>
        <row r="289">
          <cell r="A289" t="str">
            <v>KBS</v>
          </cell>
          <cell r="B289">
            <v>287</v>
          </cell>
          <cell r="C289" t="str">
            <v> i | 1 | 2 | 3 </v>
          </cell>
          <cell r="E289">
            <v>2.96</v>
          </cell>
          <cell r="F289">
            <v>-3.9</v>
          </cell>
          <cell r="G289">
            <v>253500</v>
          </cell>
          <cell r="H289">
            <v>757</v>
          </cell>
          <cell r="I289">
            <v>1776</v>
          </cell>
          <cell r="K289">
            <v>0.56000000000000005</v>
          </cell>
          <cell r="L289">
            <v>2.33</v>
          </cell>
          <cell r="N289">
            <v>0</v>
          </cell>
          <cell r="O289">
            <v>-2.76</v>
          </cell>
          <cell r="P289">
            <v>-12.76</v>
          </cell>
          <cell r="Q289">
            <v>-8.7200000000000006</v>
          </cell>
          <cell r="R289">
            <v>1.95</v>
          </cell>
          <cell r="S289">
            <v>40.07</v>
          </cell>
        </row>
        <row r="290">
          <cell r="A290" t="str">
            <v>KC</v>
          </cell>
          <cell r="B290">
            <v>288</v>
          </cell>
          <cell r="C290" t="str">
            <v> i | 1 | 2 | 3 </v>
          </cell>
          <cell r="D290" t="str">
            <v>SPNPNC</v>
          </cell>
          <cell r="E290">
            <v>0.18</v>
          </cell>
          <cell r="F290">
            <v>0</v>
          </cell>
          <cell r="G290">
            <v>0</v>
          </cell>
          <cell r="H290">
            <v>0</v>
          </cell>
          <cell r="I290">
            <v>158</v>
          </cell>
          <cell r="K290">
            <v>0.24</v>
          </cell>
          <cell r="L290">
            <v>2.77</v>
          </cell>
          <cell r="N290">
            <v>0</v>
          </cell>
          <cell r="O290">
            <v>-10.92</v>
          </cell>
          <cell r="P290">
            <v>-48.5</v>
          </cell>
          <cell r="Q290">
            <v>-54.75</v>
          </cell>
          <cell r="S290">
            <v>62.46</v>
          </cell>
        </row>
        <row r="291">
          <cell r="A291" t="str">
            <v>KCAR</v>
          </cell>
          <cell r="B291">
            <v>289</v>
          </cell>
          <cell r="C291" t="str">
            <v> i | 1 | 2 | 3 </v>
          </cell>
          <cell r="E291">
            <v>9</v>
          </cell>
          <cell r="F291">
            <v>-4.26</v>
          </cell>
          <cell r="G291">
            <v>200300</v>
          </cell>
          <cell r="H291">
            <v>1827</v>
          </cell>
          <cell r="I291">
            <v>2250</v>
          </cell>
          <cell r="J291">
            <v>9.89</v>
          </cell>
          <cell r="K291">
            <v>1.08</v>
          </cell>
          <cell r="L291">
            <v>1.55</v>
          </cell>
          <cell r="M291">
            <v>0.22</v>
          </cell>
          <cell r="N291">
            <v>0.91</v>
          </cell>
          <cell r="O291">
            <v>3.35</v>
          </cell>
          <cell r="P291">
            <v>11.15</v>
          </cell>
          <cell r="Q291">
            <v>10.39</v>
          </cell>
          <cell r="R291">
            <v>7.45</v>
          </cell>
          <cell r="S291">
            <v>26.5</v>
          </cell>
          <cell r="U291">
            <v>293</v>
          </cell>
          <cell r="V291">
            <v>469</v>
          </cell>
        </row>
        <row r="292">
          <cell r="A292" t="str">
            <v>KCE</v>
          </cell>
          <cell r="B292">
            <v>290</v>
          </cell>
          <cell r="C292" t="str">
            <v> i | 1 | 2 | 3 </v>
          </cell>
          <cell r="E292">
            <v>39</v>
          </cell>
          <cell r="F292">
            <v>-3.11</v>
          </cell>
          <cell r="G292">
            <v>12951400</v>
          </cell>
          <cell r="H292">
            <v>516585</v>
          </cell>
          <cell r="I292">
            <v>45841</v>
          </cell>
          <cell r="J292">
            <v>45.94</v>
          </cell>
          <cell r="K292">
            <v>3.96</v>
          </cell>
          <cell r="L292">
            <v>0.45</v>
          </cell>
          <cell r="M292">
            <v>0.4</v>
          </cell>
          <cell r="N292">
            <v>0.85</v>
          </cell>
          <cell r="O292">
            <v>6.77</v>
          </cell>
          <cell r="P292">
            <v>8.65</v>
          </cell>
          <cell r="Q292">
            <v>8.9600000000000009</v>
          </cell>
          <cell r="R292">
            <v>1.98</v>
          </cell>
          <cell r="S292">
            <v>58.08</v>
          </cell>
          <cell r="U292">
            <v>678</v>
          </cell>
          <cell r="V292">
            <v>664</v>
          </cell>
        </row>
        <row r="293">
          <cell r="A293" t="str">
            <v>KCM</v>
          </cell>
          <cell r="B293">
            <v>291</v>
          </cell>
          <cell r="C293" t="str">
            <v> i | 1 | 3 </v>
          </cell>
          <cell r="E293">
            <v>0.47</v>
          </cell>
          <cell r="F293">
            <v>-12.5</v>
          </cell>
          <cell r="G293">
            <v>3496200</v>
          </cell>
          <cell r="H293">
            <v>1772</v>
          </cell>
          <cell r="I293">
            <v>320</v>
          </cell>
          <cell r="J293">
            <v>94.36</v>
          </cell>
          <cell r="K293">
            <v>0.7</v>
          </cell>
          <cell r="L293">
            <v>0.3</v>
          </cell>
          <cell r="N293">
            <v>0</v>
          </cell>
          <cell r="O293">
            <v>0.95</v>
          </cell>
          <cell r="P293">
            <v>0.74</v>
          </cell>
          <cell r="Q293">
            <v>3.82</v>
          </cell>
          <cell r="S293">
            <v>29.38</v>
          </cell>
          <cell r="U293">
            <v>934</v>
          </cell>
          <cell r="V293">
            <v>946</v>
          </cell>
        </row>
        <row r="294">
          <cell r="A294" t="str">
            <v>KDH</v>
          </cell>
          <cell r="B294">
            <v>292</v>
          </cell>
          <cell r="C294" t="str">
            <v> i | 1 | 3 </v>
          </cell>
          <cell r="E294">
            <v>85</v>
          </cell>
          <cell r="F294">
            <v>-4.49</v>
          </cell>
          <cell r="G294">
            <v>400</v>
          </cell>
          <cell r="H294">
            <v>34</v>
          </cell>
          <cell r="I294">
            <v>1648</v>
          </cell>
          <cell r="K294">
            <v>3.56</v>
          </cell>
          <cell r="L294">
            <v>0.26</v>
          </cell>
          <cell r="N294">
            <v>0</v>
          </cell>
          <cell r="O294">
            <v>-2.06</v>
          </cell>
          <cell r="P294">
            <v>-2.62</v>
          </cell>
          <cell r="Q294">
            <v>-2.61</v>
          </cell>
          <cell r="S294">
            <v>35.94</v>
          </cell>
        </row>
        <row r="295">
          <cell r="A295" t="str">
            <v>KGI</v>
          </cell>
          <cell r="B295">
            <v>293</v>
          </cell>
          <cell r="C295" t="str">
            <v> i | 1 | 2 | 3 </v>
          </cell>
          <cell r="E295">
            <v>3.74</v>
          </cell>
          <cell r="F295">
            <v>-5.56</v>
          </cell>
          <cell r="G295">
            <v>19188600</v>
          </cell>
          <cell r="H295">
            <v>73089</v>
          </cell>
          <cell r="I295">
            <v>7449</v>
          </cell>
          <cell r="J295">
            <v>18.920000000000002</v>
          </cell>
          <cell r="K295">
            <v>1.3</v>
          </cell>
          <cell r="L295">
            <v>1.0900000000000001</v>
          </cell>
          <cell r="N295">
            <v>0.2</v>
          </cell>
          <cell r="O295">
            <v>3.37</v>
          </cell>
          <cell r="P295">
            <v>6.71</v>
          </cell>
          <cell r="Q295">
            <v>9.8699999999999992</v>
          </cell>
          <cell r="R295">
            <v>8.61</v>
          </cell>
          <cell r="S295">
            <v>65.02</v>
          </cell>
          <cell r="U295">
            <v>592</v>
          </cell>
          <cell r="V295">
            <v>658</v>
          </cell>
        </row>
        <row r="296">
          <cell r="A296" t="str">
            <v>KIAT</v>
          </cell>
          <cell r="B296">
            <v>294</v>
          </cell>
          <cell r="C296" t="str">
            <v> i | 1 | 2 | 3 </v>
          </cell>
          <cell r="E296">
            <v>0.55000000000000004</v>
          </cell>
          <cell r="F296">
            <v>-6.78</v>
          </cell>
          <cell r="G296">
            <v>20417300</v>
          </cell>
          <cell r="H296">
            <v>11593</v>
          </cell>
          <cell r="I296">
            <v>1545</v>
          </cell>
          <cell r="J296">
            <v>10.29</v>
          </cell>
          <cell r="K296">
            <v>1.53</v>
          </cell>
          <cell r="L296">
            <v>0.1</v>
          </cell>
          <cell r="M296">
            <v>0.01</v>
          </cell>
          <cell r="N296">
            <v>0.05</v>
          </cell>
          <cell r="O296">
            <v>16.96</v>
          </cell>
          <cell r="P296">
            <v>15.15</v>
          </cell>
          <cell r="Q296">
            <v>19.47</v>
          </cell>
          <cell r="R296">
            <v>6.16</v>
          </cell>
          <cell r="S296">
            <v>45.72</v>
          </cell>
          <cell r="U296">
            <v>241</v>
          </cell>
          <cell r="V296">
            <v>148</v>
          </cell>
        </row>
        <row r="297">
          <cell r="A297" t="str">
            <v>KK</v>
          </cell>
          <cell r="B297">
            <v>295</v>
          </cell>
          <cell r="C297" t="str">
            <v> i </v>
          </cell>
          <cell r="E297">
            <v>1.4</v>
          </cell>
          <cell r="F297">
            <v>-13.04</v>
          </cell>
          <cell r="G297">
            <v>6597500</v>
          </cell>
          <cell r="H297">
            <v>9818</v>
          </cell>
          <cell r="I297">
            <v>322</v>
          </cell>
          <cell r="J297">
            <v>21.75</v>
          </cell>
          <cell r="L297">
            <v>2.56</v>
          </cell>
          <cell r="N297">
            <v>0.06</v>
          </cell>
          <cell r="S297">
            <v>33.72</v>
          </cell>
        </row>
        <row r="298">
          <cell r="A298" t="str">
            <v>KKC</v>
          </cell>
          <cell r="B298">
            <v>296</v>
          </cell>
          <cell r="C298" t="str">
            <v> i | 1 | 3 </v>
          </cell>
          <cell r="E298">
            <v>0.56999999999999995</v>
          </cell>
          <cell r="F298">
            <v>-3.39</v>
          </cell>
          <cell r="G298">
            <v>557400</v>
          </cell>
          <cell r="H298">
            <v>312</v>
          </cell>
          <cell r="I298">
            <v>855</v>
          </cell>
          <cell r="K298">
            <v>0.75</v>
          </cell>
          <cell r="L298">
            <v>4.88</v>
          </cell>
          <cell r="N298">
            <v>0</v>
          </cell>
          <cell r="O298">
            <v>-8.74</v>
          </cell>
          <cell r="P298">
            <v>-74.17</v>
          </cell>
          <cell r="Q298">
            <v>-12.33</v>
          </cell>
          <cell r="S298">
            <v>48.15</v>
          </cell>
        </row>
        <row r="299">
          <cell r="A299" t="str">
            <v>KKP</v>
          </cell>
          <cell r="B299">
            <v>297</v>
          </cell>
          <cell r="C299" t="str">
            <v> i | 1 | 2 | 3 </v>
          </cell>
          <cell r="E299">
            <v>46.75</v>
          </cell>
          <cell r="F299">
            <v>-7.39</v>
          </cell>
          <cell r="G299">
            <v>16209200</v>
          </cell>
          <cell r="H299">
            <v>778018</v>
          </cell>
          <cell r="I299">
            <v>39586</v>
          </cell>
          <cell r="J299">
            <v>6.95</v>
          </cell>
          <cell r="K299">
            <v>0.88</v>
          </cell>
          <cell r="L299">
            <v>6.95</v>
          </cell>
          <cell r="N299">
            <v>6.72</v>
          </cell>
          <cell r="O299">
            <v>2.13</v>
          </cell>
          <cell r="P299">
            <v>13.01</v>
          </cell>
          <cell r="Q299">
            <v>21.37</v>
          </cell>
          <cell r="R299">
            <v>8.3699999999999992</v>
          </cell>
          <cell r="S299">
            <v>86.89</v>
          </cell>
          <cell r="U299">
            <v>193</v>
          </cell>
          <cell r="V299">
            <v>458</v>
          </cell>
        </row>
        <row r="300">
          <cell r="A300" t="str">
            <v>KOOL</v>
          </cell>
          <cell r="B300">
            <v>298</v>
          </cell>
          <cell r="C300" t="str">
            <v> i | 1 | 2 | 3 </v>
          </cell>
          <cell r="E300">
            <v>0.84</v>
          </cell>
          <cell r="F300">
            <v>-9.68</v>
          </cell>
          <cell r="G300">
            <v>3585600</v>
          </cell>
          <cell r="H300">
            <v>3117</v>
          </cell>
          <cell r="I300">
            <v>403</v>
          </cell>
          <cell r="J300">
            <v>73.02</v>
          </cell>
          <cell r="K300">
            <v>1.95</v>
          </cell>
          <cell r="L300">
            <v>1.3</v>
          </cell>
          <cell r="N300">
            <v>0.01</v>
          </cell>
          <cell r="O300">
            <v>3.37</v>
          </cell>
          <cell r="P300">
            <v>2.67</v>
          </cell>
          <cell r="Q300">
            <v>1.91</v>
          </cell>
          <cell r="S300">
            <v>47.87</v>
          </cell>
          <cell r="U300">
            <v>882</v>
          </cell>
          <cell r="V300">
            <v>833</v>
          </cell>
        </row>
        <row r="301">
          <cell r="A301" t="str">
            <v>KSL</v>
          </cell>
          <cell r="B301">
            <v>299</v>
          </cell>
          <cell r="C301" t="str">
            <v> i | 1 | 2 | 3 </v>
          </cell>
          <cell r="E301">
            <v>2.2000000000000002</v>
          </cell>
          <cell r="F301">
            <v>-12</v>
          </cell>
          <cell r="G301">
            <v>14416700</v>
          </cell>
          <cell r="H301">
            <v>32766</v>
          </cell>
          <cell r="I301">
            <v>9703</v>
          </cell>
          <cell r="K301">
            <v>0.54</v>
          </cell>
          <cell r="L301">
            <v>1.31</v>
          </cell>
          <cell r="M301">
            <v>0.05</v>
          </cell>
          <cell r="N301">
            <v>0</v>
          </cell>
          <cell r="O301">
            <v>0.86</v>
          </cell>
          <cell r="P301">
            <v>-0.45</v>
          </cell>
          <cell r="Q301">
            <v>-1.8</v>
          </cell>
          <cell r="R301">
            <v>2</v>
          </cell>
          <cell r="S301">
            <v>27.52</v>
          </cell>
        </row>
        <row r="302">
          <cell r="A302" t="str">
            <v>KTB</v>
          </cell>
          <cell r="B302">
            <v>300</v>
          </cell>
          <cell r="C302" t="str">
            <v> i | 1 | 2 | 3 </v>
          </cell>
          <cell r="E302">
            <v>10.9</v>
          </cell>
          <cell r="F302">
            <v>-7.63</v>
          </cell>
          <cell r="G302">
            <v>76343600</v>
          </cell>
          <cell r="H302">
            <v>846668</v>
          </cell>
          <cell r="I302">
            <v>152339</v>
          </cell>
          <cell r="J302">
            <v>7.35</v>
          </cell>
          <cell r="K302">
            <v>0.45</v>
          </cell>
          <cell r="L302">
            <v>8.1300000000000008</v>
          </cell>
          <cell r="M302">
            <v>0.75</v>
          </cell>
          <cell r="N302">
            <v>1.48</v>
          </cell>
          <cell r="O302">
            <v>0.95</v>
          </cell>
          <cell r="P302">
            <v>6.15</v>
          </cell>
          <cell r="Q302">
            <v>11.75</v>
          </cell>
          <cell r="R302">
            <v>6.38</v>
          </cell>
          <cell r="S302">
            <v>44.93</v>
          </cell>
          <cell r="U302">
            <v>358</v>
          </cell>
          <cell r="V302">
            <v>507</v>
          </cell>
        </row>
        <row r="303">
          <cell r="A303" t="str">
            <v>KTC</v>
          </cell>
          <cell r="B303">
            <v>301</v>
          </cell>
          <cell r="C303" t="str">
            <v> i | 1 | 2 | 3 </v>
          </cell>
          <cell r="E303">
            <v>53</v>
          </cell>
          <cell r="F303">
            <v>-4.93</v>
          </cell>
          <cell r="G303">
            <v>10738000</v>
          </cell>
          <cell r="H303">
            <v>578582</v>
          </cell>
          <cell r="I303">
            <v>136652</v>
          </cell>
          <cell r="J303">
            <v>25.64</v>
          </cell>
          <cell r="K303">
            <v>6.37</v>
          </cell>
          <cell r="L303">
            <v>2.9</v>
          </cell>
          <cell r="N303">
            <v>2.0699999999999998</v>
          </cell>
          <cell r="O303">
            <v>8.19</v>
          </cell>
          <cell r="P303">
            <v>26.72</v>
          </cell>
          <cell r="Q303">
            <v>28.31</v>
          </cell>
          <cell r="R303">
            <v>1.58</v>
          </cell>
          <cell r="S303">
            <v>35.630000000000003</v>
          </cell>
          <cell r="U303">
            <v>381</v>
          </cell>
          <cell r="V303">
            <v>526</v>
          </cell>
        </row>
        <row r="304">
          <cell r="A304" t="str">
            <v>KTIS</v>
          </cell>
          <cell r="B304">
            <v>302</v>
          </cell>
          <cell r="C304" t="str">
            <v> i | 1 | 2 | 3 </v>
          </cell>
          <cell r="E304">
            <v>2.8</v>
          </cell>
          <cell r="F304">
            <v>-6.04</v>
          </cell>
          <cell r="G304">
            <v>226500</v>
          </cell>
          <cell r="H304">
            <v>644</v>
          </cell>
          <cell r="I304">
            <v>10808</v>
          </cell>
          <cell r="J304">
            <v>19.010000000000002</v>
          </cell>
          <cell r="K304">
            <v>1.29</v>
          </cell>
          <cell r="L304">
            <v>0.84</v>
          </cell>
          <cell r="N304">
            <v>0.15</v>
          </cell>
          <cell r="O304">
            <v>5</v>
          </cell>
          <cell r="P304">
            <v>6.8</v>
          </cell>
          <cell r="Q304">
            <v>4.0599999999999996</v>
          </cell>
          <cell r="S304">
            <v>20.73</v>
          </cell>
          <cell r="U304">
            <v>592</v>
          </cell>
          <cell r="V304">
            <v>590</v>
          </cell>
        </row>
        <row r="305">
          <cell r="A305" t="str">
            <v>KUMWEL</v>
          </cell>
          <cell r="B305">
            <v>303</v>
          </cell>
          <cell r="C305" t="str">
            <v> i | 1 | 3 </v>
          </cell>
          <cell r="E305">
            <v>1.1000000000000001</v>
          </cell>
          <cell r="F305">
            <v>-5.98</v>
          </cell>
          <cell r="G305">
            <v>1148700</v>
          </cell>
          <cell r="H305">
            <v>1298</v>
          </cell>
          <cell r="I305">
            <v>473</v>
          </cell>
          <cell r="J305">
            <v>13.22</v>
          </cell>
          <cell r="K305">
            <v>0.97</v>
          </cell>
          <cell r="L305">
            <v>0.24</v>
          </cell>
          <cell r="N305">
            <v>0.08</v>
          </cell>
          <cell r="O305">
            <v>8.2200000000000006</v>
          </cell>
          <cell r="P305">
            <v>7.37</v>
          </cell>
          <cell r="Q305">
            <v>10.210000000000001</v>
          </cell>
          <cell r="R305">
            <v>5.98</v>
          </cell>
          <cell r="S305">
            <v>33.090000000000003</v>
          </cell>
          <cell r="U305">
            <v>479</v>
          </cell>
          <cell r="V305">
            <v>367</v>
          </cell>
        </row>
        <row r="306">
          <cell r="A306" t="str">
            <v>KUN</v>
          </cell>
          <cell r="B306">
            <v>304</v>
          </cell>
          <cell r="C306" t="str">
            <v> i | 1 | 3 </v>
          </cell>
          <cell r="E306">
            <v>0.89</v>
          </cell>
          <cell r="F306">
            <v>-2.2000000000000002</v>
          </cell>
          <cell r="G306">
            <v>165500</v>
          </cell>
          <cell r="H306">
            <v>150</v>
          </cell>
          <cell r="I306">
            <v>555</v>
          </cell>
          <cell r="J306">
            <v>9.9</v>
          </cell>
          <cell r="K306">
            <v>1.19</v>
          </cell>
          <cell r="L306">
            <v>1.27</v>
          </cell>
          <cell r="M306">
            <v>0.03</v>
          </cell>
          <cell r="N306">
            <v>0.09</v>
          </cell>
          <cell r="O306">
            <v>7.14</v>
          </cell>
          <cell r="P306">
            <v>14.83</v>
          </cell>
          <cell r="Q306">
            <v>8.56</v>
          </cell>
          <cell r="R306">
            <v>2.11</v>
          </cell>
          <cell r="S306">
            <v>40.96</v>
          </cell>
          <cell r="U306">
            <v>229</v>
          </cell>
          <cell r="V306">
            <v>315</v>
          </cell>
        </row>
        <row r="307">
          <cell r="A307" t="str">
            <v>KWC</v>
          </cell>
          <cell r="B307">
            <v>305</v>
          </cell>
          <cell r="C307" t="str">
            <v> i | 1 | 3 </v>
          </cell>
          <cell r="E307">
            <v>278</v>
          </cell>
          <cell r="F307">
            <v>0</v>
          </cell>
          <cell r="G307">
            <v>0</v>
          </cell>
          <cell r="H307">
            <v>0</v>
          </cell>
          <cell r="I307">
            <v>1668</v>
          </cell>
          <cell r="J307">
            <v>19.28</v>
          </cell>
          <cell r="K307">
            <v>2.5099999999999998</v>
          </cell>
          <cell r="L307">
            <v>0.22</v>
          </cell>
          <cell r="N307">
            <v>14.42</v>
          </cell>
          <cell r="O307">
            <v>14.37</v>
          </cell>
          <cell r="P307">
            <v>13.3</v>
          </cell>
          <cell r="Q307">
            <v>20.53</v>
          </cell>
          <cell r="R307">
            <v>3.42</v>
          </cell>
          <cell r="S307">
            <v>64.56</v>
          </cell>
          <cell r="U307">
            <v>448</v>
          </cell>
          <cell r="V307">
            <v>355</v>
          </cell>
          <cell r="W307">
            <v>1.19</v>
          </cell>
        </row>
        <row r="308">
          <cell r="A308" t="str">
            <v>KWG</v>
          </cell>
          <cell r="B308">
            <v>306</v>
          </cell>
          <cell r="C308" t="str">
            <v> i | 1 | 2 | 3 </v>
          </cell>
          <cell r="E308">
            <v>1.1000000000000001</v>
          </cell>
          <cell r="F308">
            <v>-2.65</v>
          </cell>
          <cell r="G308">
            <v>8832700</v>
          </cell>
          <cell r="H308">
            <v>11300</v>
          </cell>
          <cell r="I308">
            <v>1449</v>
          </cell>
          <cell r="K308">
            <v>0.63</v>
          </cell>
          <cell r="L308">
            <v>2.21</v>
          </cell>
          <cell r="N308">
            <v>0</v>
          </cell>
          <cell r="O308">
            <v>-3.58</v>
          </cell>
          <cell r="P308">
            <v>-12.97</v>
          </cell>
          <cell r="Q308">
            <v>-151.05000000000001</v>
          </cell>
          <cell r="S308">
            <v>14.13</v>
          </cell>
        </row>
        <row r="309">
          <cell r="A309" t="str">
            <v>KWM</v>
          </cell>
          <cell r="B309">
            <v>307</v>
          </cell>
          <cell r="C309" t="str">
            <v> i | 1 | 3 </v>
          </cell>
          <cell r="E309">
            <v>1.0900000000000001</v>
          </cell>
          <cell r="F309">
            <v>-4.3899999999999997</v>
          </cell>
          <cell r="G309">
            <v>579100</v>
          </cell>
          <cell r="H309">
            <v>633</v>
          </cell>
          <cell r="I309">
            <v>458</v>
          </cell>
          <cell r="J309">
            <v>11.78</v>
          </cell>
          <cell r="K309">
            <v>1.3</v>
          </cell>
          <cell r="L309">
            <v>0.24</v>
          </cell>
          <cell r="M309">
            <v>0.06</v>
          </cell>
          <cell r="N309">
            <v>0.09</v>
          </cell>
          <cell r="O309">
            <v>10.48</v>
          </cell>
          <cell r="P309">
            <v>11.18</v>
          </cell>
          <cell r="Q309">
            <v>12.8</v>
          </cell>
          <cell r="R309">
            <v>5.26</v>
          </cell>
          <cell r="S309">
            <v>26.4</v>
          </cell>
          <cell r="U309">
            <v>344</v>
          </cell>
          <cell r="V309">
            <v>275</v>
          </cell>
        </row>
        <row r="310">
          <cell r="A310" t="str">
            <v>KYE</v>
          </cell>
          <cell r="B310">
            <v>308</v>
          </cell>
          <cell r="C310" t="str">
            <v> i | 1 | 3 </v>
          </cell>
          <cell r="E310">
            <v>352</v>
          </cell>
          <cell r="F310">
            <v>-1.69</v>
          </cell>
          <cell r="G310">
            <v>10600</v>
          </cell>
          <cell r="H310">
            <v>3709</v>
          </cell>
          <cell r="I310">
            <v>6970</v>
          </cell>
          <cell r="J310">
            <v>6.32</v>
          </cell>
          <cell r="K310">
            <v>1.1499999999999999</v>
          </cell>
          <cell r="L310">
            <v>0.28000000000000003</v>
          </cell>
          <cell r="M310">
            <v>15.7</v>
          </cell>
          <cell r="N310">
            <v>55.73</v>
          </cell>
          <cell r="O310">
            <v>16.809999999999999</v>
          </cell>
          <cell r="P310">
            <v>19.489999999999998</v>
          </cell>
          <cell r="Q310">
            <v>14.17</v>
          </cell>
          <cell r="R310">
            <v>4.42</v>
          </cell>
          <cell r="S310">
            <v>29.5</v>
          </cell>
          <cell r="U310">
            <v>100</v>
          </cell>
          <cell r="V310">
            <v>60</v>
          </cell>
        </row>
        <row r="311">
          <cell r="A311" t="str">
            <v>L&amp;E</v>
          </cell>
          <cell r="B311">
            <v>309</v>
          </cell>
          <cell r="C311" t="str">
            <v> i | 1 | 2 | 3 </v>
          </cell>
          <cell r="E311">
            <v>1.75</v>
          </cell>
          <cell r="F311">
            <v>-2.23</v>
          </cell>
          <cell r="G311">
            <v>78100</v>
          </cell>
          <cell r="H311">
            <v>136</v>
          </cell>
          <cell r="I311">
            <v>861</v>
          </cell>
          <cell r="J311">
            <v>12.03</v>
          </cell>
          <cell r="K311">
            <v>0.74</v>
          </cell>
          <cell r="L311">
            <v>1.45</v>
          </cell>
          <cell r="M311">
            <v>0.14000000000000001</v>
          </cell>
          <cell r="N311">
            <v>0.15</v>
          </cell>
          <cell r="O311">
            <v>4.71</v>
          </cell>
          <cell r="P311">
            <v>6.15</v>
          </cell>
          <cell r="Q311">
            <v>1.24</v>
          </cell>
          <cell r="R311">
            <v>7.82</v>
          </cell>
          <cell r="S311">
            <v>31.39</v>
          </cell>
          <cell r="U311">
            <v>481</v>
          </cell>
          <cell r="V311">
            <v>471</v>
          </cell>
        </row>
        <row r="312">
          <cell r="A312" t="str">
            <v>LALIN</v>
          </cell>
          <cell r="B312">
            <v>310</v>
          </cell>
          <cell r="C312" t="str">
            <v> i | 1 | 2 | 3 </v>
          </cell>
          <cell r="E312">
            <v>7.15</v>
          </cell>
          <cell r="F312">
            <v>-7.14</v>
          </cell>
          <cell r="G312">
            <v>2354800</v>
          </cell>
          <cell r="H312">
            <v>17401</v>
          </cell>
          <cell r="I312">
            <v>6614</v>
          </cell>
          <cell r="J312">
            <v>5.51</v>
          </cell>
          <cell r="K312">
            <v>0.93</v>
          </cell>
          <cell r="L312">
            <v>0.73</v>
          </cell>
          <cell r="M312">
            <v>0.25</v>
          </cell>
          <cell r="N312">
            <v>1.3</v>
          </cell>
          <cell r="O312">
            <v>12.75</v>
          </cell>
          <cell r="P312">
            <v>17.91</v>
          </cell>
          <cell r="Q312">
            <v>22.81</v>
          </cell>
          <cell r="R312">
            <v>5</v>
          </cell>
          <cell r="S312">
            <v>29.85</v>
          </cell>
          <cell r="U312">
            <v>113</v>
          </cell>
          <cell r="V312">
            <v>94</v>
          </cell>
        </row>
        <row r="313">
          <cell r="A313" t="str">
            <v>LANNA</v>
          </cell>
          <cell r="B313">
            <v>311</v>
          </cell>
          <cell r="C313" t="str">
            <v> i | 1 | 2 | 3 </v>
          </cell>
          <cell r="E313">
            <v>7.4</v>
          </cell>
          <cell r="F313">
            <v>-9.1999999999999993</v>
          </cell>
          <cell r="G313">
            <v>1321900</v>
          </cell>
          <cell r="H313">
            <v>10225</v>
          </cell>
          <cell r="I313">
            <v>3885</v>
          </cell>
          <cell r="J313">
            <v>14.54</v>
          </cell>
          <cell r="K313">
            <v>0.86</v>
          </cell>
          <cell r="L313">
            <v>0.74</v>
          </cell>
          <cell r="M313">
            <v>0.15</v>
          </cell>
          <cell r="N313">
            <v>0.51</v>
          </cell>
          <cell r="O313">
            <v>6.74</v>
          </cell>
          <cell r="P313">
            <v>5.94</v>
          </cell>
          <cell r="Q313">
            <v>3.21</v>
          </cell>
          <cell r="R313">
            <v>7.36</v>
          </cell>
          <cell r="S313">
            <v>24.4</v>
          </cell>
          <cell r="U313">
            <v>548</v>
          </cell>
          <cell r="V313">
            <v>451</v>
          </cell>
        </row>
        <row r="314">
          <cell r="A314" t="str">
            <v>LDC</v>
          </cell>
          <cell r="B314">
            <v>312</v>
          </cell>
          <cell r="C314" t="str">
            <v> i | 1 | 2 | 3 </v>
          </cell>
          <cell r="E314">
            <v>1.28</v>
          </cell>
          <cell r="F314">
            <v>-4.4800000000000004</v>
          </cell>
          <cell r="G314">
            <v>395900</v>
          </cell>
          <cell r="H314">
            <v>509</v>
          </cell>
          <cell r="I314">
            <v>768</v>
          </cell>
          <cell r="K314">
            <v>3.28</v>
          </cell>
          <cell r="L314">
            <v>1.21</v>
          </cell>
          <cell r="N314">
            <v>0</v>
          </cell>
          <cell r="O314">
            <v>-6.77</v>
          </cell>
          <cell r="P314">
            <v>-13.52</v>
          </cell>
          <cell r="Q314">
            <v>-5.6</v>
          </cell>
          <cell r="S314">
            <v>37.97</v>
          </cell>
        </row>
        <row r="315">
          <cell r="A315" t="str">
            <v>LEE</v>
          </cell>
          <cell r="B315">
            <v>313</v>
          </cell>
          <cell r="C315" t="str">
            <v> i | 1 | 2 | 3 </v>
          </cell>
          <cell r="E315">
            <v>2.2999999999999998</v>
          </cell>
          <cell r="F315">
            <v>-2.54</v>
          </cell>
          <cell r="G315">
            <v>529700</v>
          </cell>
          <cell r="H315">
            <v>1224</v>
          </cell>
          <cell r="I315">
            <v>2121</v>
          </cell>
          <cell r="J315">
            <v>11.05</v>
          </cell>
          <cell r="K315">
            <v>0.8</v>
          </cell>
          <cell r="L315">
            <v>0.15</v>
          </cell>
          <cell r="N315">
            <v>0.21</v>
          </cell>
          <cell r="O315">
            <v>8.1</v>
          </cell>
          <cell r="P315">
            <v>7.39</v>
          </cell>
          <cell r="Q315">
            <v>6.04</v>
          </cell>
          <cell r="R315">
            <v>5.08</v>
          </cell>
          <cell r="S315">
            <v>48.57</v>
          </cell>
          <cell r="U315">
            <v>422</v>
          </cell>
          <cell r="V315">
            <v>313</v>
          </cell>
        </row>
        <row r="316">
          <cell r="A316" t="str">
            <v>LEO</v>
          </cell>
          <cell r="B316">
            <v>314</v>
          </cell>
          <cell r="C316" t="str">
            <v> i </v>
          </cell>
          <cell r="E316">
            <v>5.5</v>
          </cell>
          <cell r="F316">
            <v>-5.17</v>
          </cell>
          <cell r="G316">
            <v>9887800</v>
          </cell>
          <cell r="H316">
            <v>55146</v>
          </cell>
          <cell r="I316">
            <v>1760</v>
          </cell>
          <cell r="J316">
            <v>35.18</v>
          </cell>
          <cell r="L316">
            <v>2</v>
          </cell>
          <cell r="N316">
            <v>0.16</v>
          </cell>
          <cell r="S316">
            <v>40.99</v>
          </cell>
        </row>
        <row r="317">
          <cell r="A317" t="str">
            <v>LH</v>
          </cell>
          <cell r="B317">
            <v>315</v>
          </cell>
          <cell r="C317" t="str">
            <v> i | 1 | 2 | 3 </v>
          </cell>
          <cell r="E317">
            <v>8.0500000000000007</v>
          </cell>
          <cell r="F317">
            <v>-6.94</v>
          </cell>
          <cell r="G317">
            <v>94041800</v>
          </cell>
          <cell r="H317">
            <v>766347</v>
          </cell>
          <cell r="I317">
            <v>96195</v>
          </cell>
          <cell r="J317">
            <v>10.77</v>
          </cell>
          <cell r="K317">
            <v>2.02</v>
          </cell>
          <cell r="L317">
            <v>1.54</v>
          </cell>
          <cell r="M317">
            <v>0.2</v>
          </cell>
          <cell r="N317">
            <v>0.75</v>
          </cell>
          <cell r="O317">
            <v>9.5399999999999991</v>
          </cell>
          <cell r="P317">
            <v>18.5</v>
          </cell>
          <cell r="Q317">
            <v>19.37</v>
          </cell>
          <cell r="R317">
            <v>8.09</v>
          </cell>
          <cell r="S317">
            <v>69.400000000000006</v>
          </cell>
          <cell r="U317">
            <v>218</v>
          </cell>
          <cell r="V317">
            <v>270</v>
          </cell>
        </row>
        <row r="318">
          <cell r="A318" t="str">
            <v>LHFG</v>
          </cell>
          <cell r="B318">
            <v>316</v>
          </cell>
          <cell r="C318" t="str">
            <v> i | 1 | 2 | 3 </v>
          </cell>
          <cell r="E318">
            <v>1.02</v>
          </cell>
          <cell r="F318">
            <v>-5.56</v>
          </cell>
          <cell r="G318">
            <v>5742000</v>
          </cell>
          <cell r="H318">
            <v>5949</v>
          </cell>
          <cell r="I318">
            <v>21607</v>
          </cell>
          <cell r="J318">
            <v>7.81</v>
          </cell>
          <cell r="K318">
            <v>0.55000000000000004</v>
          </cell>
          <cell r="L318">
            <v>5.4</v>
          </cell>
          <cell r="N318">
            <v>0.13</v>
          </cell>
          <cell r="O318">
            <v>1.36</v>
          </cell>
          <cell r="P318">
            <v>6.78</v>
          </cell>
          <cell r="Q318">
            <v>23.99</v>
          </cell>
          <cell r="R318">
            <v>7.45</v>
          </cell>
          <cell r="S318">
            <v>16.84</v>
          </cell>
          <cell r="U318">
            <v>351</v>
          </cell>
          <cell r="V318">
            <v>500</v>
          </cell>
        </row>
        <row r="319">
          <cell r="A319" t="str">
            <v>LHK</v>
          </cell>
          <cell r="B319">
            <v>317</v>
          </cell>
          <cell r="C319" t="str">
            <v> i | 1 | 2 | 3 </v>
          </cell>
          <cell r="E319">
            <v>2.56</v>
          </cell>
          <cell r="F319">
            <v>-3.03</v>
          </cell>
          <cell r="G319">
            <v>1322700</v>
          </cell>
          <cell r="H319">
            <v>3391</v>
          </cell>
          <cell r="I319">
            <v>980</v>
          </cell>
          <cell r="J319">
            <v>16.559999999999999</v>
          </cell>
          <cell r="K319">
            <v>0.71</v>
          </cell>
          <cell r="L319">
            <v>0.28999999999999998</v>
          </cell>
          <cell r="M319">
            <v>0.12</v>
          </cell>
          <cell r="N319">
            <v>0.15</v>
          </cell>
          <cell r="O319">
            <v>4.9400000000000004</v>
          </cell>
          <cell r="P319">
            <v>4.22</v>
          </cell>
          <cell r="Q319">
            <v>1.32</v>
          </cell>
          <cell r="R319">
            <v>8.33</v>
          </cell>
          <cell r="S319">
            <v>32.35</v>
          </cell>
          <cell r="U319">
            <v>624</v>
          </cell>
          <cell r="V319">
            <v>552</v>
          </cell>
        </row>
        <row r="320">
          <cell r="A320" t="str">
            <v>LIT</v>
          </cell>
          <cell r="B320">
            <v>318</v>
          </cell>
          <cell r="C320" t="str">
            <v> i | 1 | 2 | 3 </v>
          </cell>
          <cell r="E320">
            <v>3.44</v>
          </cell>
          <cell r="F320">
            <v>-8.02</v>
          </cell>
          <cell r="G320">
            <v>1156400</v>
          </cell>
          <cell r="H320">
            <v>4062</v>
          </cell>
          <cell r="I320">
            <v>762</v>
          </cell>
          <cell r="J320">
            <v>14.57</v>
          </cell>
          <cell r="K320">
            <v>0.72</v>
          </cell>
          <cell r="L320">
            <v>1.47</v>
          </cell>
          <cell r="N320">
            <v>0.24</v>
          </cell>
          <cell r="O320">
            <v>3.29</v>
          </cell>
          <cell r="P320">
            <v>4.78</v>
          </cell>
          <cell r="Q320">
            <v>16.98</v>
          </cell>
          <cell r="R320">
            <v>6.42</v>
          </cell>
          <cell r="S320">
            <v>57.28</v>
          </cell>
          <cell r="U320">
            <v>582</v>
          </cell>
          <cell r="V320">
            <v>597</v>
          </cell>
        </row>
        <row r="321">
          <cell r="A321" t="str">
            <v>LOXLEY</v>
          </cell>
          <cell r="B321">
            <v>319</v>
          </cell>
          <cell r="C321" t="str">
            <v> i | 1 | 2 | 3 </v>
          </cell>
          <cell r="E321">
            <v>1.46</v>
          </cell>
          <cell r="F321">
            <v>-5.81</v>
          </cell>
          <cell r="G321">
            <v>5674700</v>
          </cell>
          <cell r="H321">
            <v>8423</v>
          </cell>
          <cell r="I321">
            <v>3307</v>
          </cell>
          <cell r="K321">
            <v>0.68</v>
          </cell>
          <cell r="L321">
            <v>2.0099999999999998</v>
          </cell>
          <cell r="N321">
            <v>0</v>
          </cell>
          <cell r="O321">
            <v>1.26</v>
          </cell>
          <cell r="P321">
            <v>-0.4</v>
          </cell>
          <cell r="Q321">
            <v>-0.86</v>
          </cell>
          <cell r="S321">
            <v>62.77</v>
          </cell>
        </row>
        <row r="322">
          <cell r="A322" t="str">
            <v>LPH</v>
          </cell>
          <cell r="B322">
            <v>320</v>
          </cell>
          <cell r="C322" t="str">
            <v> i | 1 | 2 | 3 </v>
          </cell>
          <cell r="E322">
            <v>4.58</v>
          </cell>
          <cell r="F322">
            <v>-2.97</v>
          </cell>
          <cell r="G322">
            <v>265600</v>
          </cell>
          <cell r="H322">
            <v>1221</v>
          </cell>
          <cell r="I322">
            <v>3435</v>
          </cell>
          <cell r="J322">
            <v>27.36</v>
          </cell>
          <cell r="K322">
            <v>2.37</v>
          </cell>
          <cell r="L322">
            <v>0.52</v>
          </cell>
          <cell r="M322">
            <v>0.05</v>
          </cell>
          <cell r="N322">
            <v>0.17</v>
          </cell>
          <cell r="O322">
            <v>7.33</v>
          </cell>
          <cell r="P322">
            <v>8.64</v>
          </cell>
          <cell r="Q322">
            <v>6.83</v>
          </cell>
          <cell r="R322">
            <v>2.65</v>
          </cell>
          <cell r="S322">
            <v>51.32</v>
          </cell>
          <cell r="U322">
            <v>608</v>
          </cell>
          <cell r="V322">
            <v>566</v>
          </cell>
        </row>
        <row r="323">
          <cell r="A323" t="str">
            <v>LPN</v>
          </cell>
          <cell r="B323">
            <v>321</v>
          </cell>
          <cell r="C323" t="str">
            <v> i | 1 | 2 | 3 </v>
          </cell>
          <cell r="E323">
            <v>4.5999999999999996</v>
          </cell>
          <cell r="F323">
            <v>-7.63</v>
          </cell>
          <cell r="G323">
            <v>16574500</v>
          </cell>
          <cell r="H323">
            <v>79291</v>
          </cell>
          <cell r="I323">
            <v>6788</v>
          </cell>
          <cell r="J323">
            <v>6.15</v>
          </cell>
          <cell r="K323">
            <v>0.57999999999999996</v>
          </cell>
          <cell r="L323">
            <v>1.0900000000000001</v>
          </cell>
          <cell r="M323">
            <v>1</v>
          </cell>
          <cell r="N323">
            <v>0.75</v>
          </cell>
          <cell r="O323">
            <v>5.98</v>
          </cell>
          <cell r="P323">
            <v>9.01</v>
          </cell>
          <cell r="Q323">
            <v>9.8800000000000008</v>
          </cell>
          <cell r="R323">
            <v>12.05</v>
          </cell>
          <cell r="S323">
            <v>91.11</v>
          </cell>
          <cell r="U323">
            <v>255</v>
          </cell>
          <cell r="V323">
            <v>275</v>
          </cell>
        </row>
        <row r="324">
          <cell r="A324" t="str">
            <v>LRH</v>
          </cell>
          <cell r="B324">
            <v>322</v>
          </cell>
          <cell r="C324" t="str">
            <v> i | 1 | 3 </v>
          </cell>
          <cell r="E324">
            <v>28.5</v>
          </cell>
          <cell r="F324">
            <v>-4.2</v>
          </cell>
          <cell r="G324">
            <v>4300</v>
          </cell>
          <cell r="H324">
            <v>123</v>
          </cell>
          <cell r="I324">
            <v>4750</v>
          </cell>
          <cell r="K324">
            <v>0.43</v>
          </cell>
          <cell r="L324">
            <v>1.1000000000000001</v>
          </cell>
          <cell r="M324">
            <v>3</v>
          </cell>
          <cell r="N324">
            <v>0</v>
          </cell>
          <cell r="O324">
            <v>0.51</v>
          </cell>
          <cell r="P324">
            <v>-3.19</v>
          </cell>
          <cell r="Q324">
            <v>-55.67</v>
          </cell>
          <cell r="R324">
            <v>40.340000000000003</v>
          </cell>
          <cell r="S324">
            <v>12.16</v>
          </cell>
        </row>
        <row r="325">
          <cell r="A325" t="str">
            <v>LST</v>
          </cell>
          <cell r="B325">
            <v>323</v>
          </cell>
          <cell r="C325" t="str">
            <v> i | 1 | 3 </v>
          </cell>
          <cell r="E325">
            <v>4.5599999999999996</v>
          </cell>
          <cell r="F325">
            <v>-1.72</v>
          </cell>
          <cell r="G325">
            <v>748200</v>
          </cell>
          <cell r="H325">
            <v>3422</v>
          </cell>
          <cell r="I325">
            <v>3739</v>
          </cell>
          <cell r="J325">
            <v>10.3</v>
          </cell>
          <cell r="K325">
            <v>0.99</v>
          </cell>
          <cell r="L325">
            <v>0.42</v>
          </cell>
          <cell r="M325">
            <v>0.4</v>
          </cell>
          <cell r="N325">
            <v>0.44</v>
          </cell>
          <cell r="O325">
            <v>8.9600000000000009</v>
          </cell>
          <cell r="P325">
            <v>9.6300000000000008</v>
          </cell>
          <cell r="Q325">
            <v>4.53</v>
          </cell>
          <cell r="R325">
            <v>8.6199999999999992</v>
          </cell>
          <cell r="S325">
            <v>23.94</v>
          </cell>
          <cell r="U325">
            <v>338</v>
          </cell>
          <cell r="V325">
            <v>265</v>
          </cell>
        </row>
        <row r="326">
          <cell r="A326" t="str">
            <v>M</v>
          </cell>
          <cell r="B326">
            <v>324</v>
          </cell>
          <cell r="C326" t="str">
            <v> i | 1 | 2 | 3 </v>
          </cell>
          <cell r="E326">
            <v>51</v>
          </cell>
          <cell r="F326">
            <v>-8.56</v>
          </cell>
          <cell r="G326">
            <v>3583800</v>
          </cell>
          <cell r="H326">
            <v>185640</v>
          </cell>
          <cell r="I326">
            <v>46965</v>
          </cell>
          <cell r="J326">
            <v>38.69</v>
          </cell>
          <cell r="K326">
            <v>3.56</v>
          </cell>
          <cell r="L326">
            <v>0.47</v>
          </cell>
          <cell r="M326">
            <v>0.5</v>
          </cell>
          <cell r="N326">
            <v>1.32</v>
          </cell>
          <cell r="O326">
            <v>8.5</v>
          </cell>
          <cell r="P326">
            <v>9.01</v>
          </cell>
          <cell r="Q326">
            <v>5.62</v>
          </cell>
          <cell r="R326">
            <v>4.68</v>
          </cell>
          <cell r="S326">
            <v>27.34</v>
          </cell>
          <cell r="U326">
            <v>649</v>
          </cell>
          <cell r="V326">
            <v>584</v>
          </cell>
        </row>
        <row r="327">
          <cell r="A327" t="str">
            <v>M-CHAI</v>
          </cell>
          <cell r="B327">
            <v>325</v>
          </cell>
          <cell r="C327" t="str">
            <v> i | 1 | 2 | 3 </v>
          </cell>
          <cell r="E327">
            <v>184</v>
          </cell>
          <cell r="F327">
            <v>-1.6</v>
          </cell>
          <cell r="G327">
            <v>2500</v>
          </cell>
          <cell r="H327">
            <v>463</v>
          </cell>
          <cell r="I327">
            <v>2944</v>
          </cell>
          <cell r="J327">
            <v>50.4</v>
          </cell>
          <cell r="K327">
            <v>2.17</v>
          </cell>
          <cell r="L327">
            <v>6</v>
          </cell>
          <cell r="M327">
            <v>3</v>
          </cell>
          <cell r="N327">
            <v>3.65</v>
          </cell>
          <cell r="O327">
            <v>0.05</v>
          </cell>
          <cell r="P327">
            <v>4.22</v>
          </cell>
          <cell r="Q327">
            <v>1.21</v>
          </cell>
          <cell r="R327">
            <v>1.6</v>
          </cell>
          <cell r="S327">
            <v>39.770000000000003</v>
          </cell>
          <cell r="U327">
            <v>813</v>
          </cell>
          <cell r="V327">
            <v>952</v>
          </cell>
        </row>
        <row r="328">
          <cell r="A328" t="str">
            <v>MACO</v>
          </cell>
          <cell r="B328">
            <v>326</v>
          </cell>
          <cell r="C328" t="str">
            <v> i | 1 | 2 | 3 </v>
          </cell>
          <cell r="E328">
            <v>0.62</v>
          </cell>
          <cell r="F328">
            <v>-11.43</v>
          </cell>
          <cell r="G328">
            <v>24236100</v>
          </cell>
          <cell r="H328">
            <v>15635</v>
          </cell>
          <cell r="I328">
            <v>3355</v>
          </cell>
          <cell r="K328">
            <v>0.9</v>
          </cell>
          <cell r="L328">
            <v>1.42</v>
          </cell>
          <cell r="N328">
            <v>0</v>
          </cell>
          <cell r="O328">
            <v>-6.66</v>
          </cell>
          <cell r="P328">
            <v>-9.57</v>
          </cell>
          <cell r="Q328">
            <v>-32.99</v>
          </cell>
          <cell r="R328">
            <v>3.66</v>
          </cell>
          <cell r="S328">
            <v>30.13</v>
          </cell>
        </row>
        <row r="329">
          <cell r="A329" t="str">
            <v>MAJOR</v>
          </cell>
          <cell r="B329">
            <v>327</v>
          </cell>
          <cell r="C329" t="str">
            <v> i | 1 | 2 | 3 </v>
          </cell>
          <cell r="E329">
            <v>18.8</v>
          </cell>
          <cell r="F329">
            <v>-10.48</v>
          </cell>
          <cell r="G329">
            <v>16747500</v>
          </cell>
          <cell r="H329">
            <v>321766</v>
          </cell>
          <cell r="I329">
            <v>16820</v>
          </cell>
          <cell r="K329">
            <v>2.72</v>
          </cell>
          <cell r="L329">
            <v>1.77</v>
          </cell>
          <cell r="M329">
            <v>0.35</v>
          </cell>
          <cell r="N329">
            <v>0</v>
          </cell>
          <cell r="O329">
            <v>-2.57</v>
          </cell>
          <cell r="P329">
            <v>-9.5500000000000007</v>
          </cell>
          <cell r="Q329">
            <v>-29.69</v>
          </cell>
          <cell r="R329">
            <v>4.76</v>
          </cell>
          <cell r="S329">
            <v>49.7</v>
          </cell>
        </row>
        <row r="330">
          <cell r="A330" t="str">
            <v>MAKRO</v>
          </cell>
          <cell r="B330">
            <v>328</v>
          </cell>
          <cell r="C330" t="str">
            <v> i | 1 | 3 </v>
          </cell>
          <cell r="E330">
            <v>38.5</v>
          </cell>
          <cell r="F330">
            <v>-4.3499999999999996</v>
          </cell>
          <cell r="G330">
            <v>1945300</v>
          </cell>
          <cell r="H330">
            <v>76192</v>
          </cell>
          <cell r="I330">
            <v>184800</v>
          </cell>
          <cell r="J330">
            <v>28.47</v>
          </cell>
          <cell r="K330">
            <v>9.1</v>
          </cell>
          <cell r="L330">
            <v>2.3199999999999998</v>
          </cell>
          <cell r="M330">
            <v>0.4</v>
          </cell>
          <cell r="N330">
            <v>1.35</v>
          </cell>
          <cell r="O330">
            <v>13.97</v>
          </cell>
          <cell r="P330">
            <v>33.67</v>
          </cell>
          <cell r="Q330">
            <v>2.74</v>
          </cell>
          <cell r="R330">
            <v>2.39</v>
          </cell>
          <cell r="S330">
            <v>6.92</v>
          </cell>
          <cell r="U330">
            <v>379</v>
          </cell>
          <cell r="V330">
            <v>433</v>
          </cell>
        </row>
        <row r="331">
          <cell r="A331" t="str">
            <v>MALEE</v>
          </cell>
          <cell r="B331">
            <v>329</v>
          </cell>
          <cell r="C331" t="str">
            <v> i | 1 | 2 | 3 </v>
          </cell>
          <cell r="E331">
            <v>6.75</v>
          </cell>
          <cell r="F331">
            <v>-6.25</v>
          </cell>
          <cell r="G331">
            <v>1236100</v>
          </cell>
          <cell r="H331">
            <v>8369</v>
          </cell>
          <cell r="I331">
            <v>1890</v>
          </cell>
          <cell r="K331">
            <v>2.2400000000000002</v>
          </cell>
          <cell r="L331">
            <v>3.93</v>
          </cell>
          <cell r="N331">
            <v>0</v>
          </cell>
          <cell r="O331">
            <v>-2.86</v>
          </cell>
          <cell r="P331">
            <v>-15.71</v>
          </cell>
          <cell r="Q331">
            <v>-2.42</v>
          </cell>
          <cell r="S331">
            <v>48.48</v>
          </cell>
        </row>
        <row r="332">
          <cell r="A332" t="str">
            <v>MANRIN</v>
          </cell>
          <cell r="B332">
            <v>330</v>
          </cell>
          <cell r="C332" t="str">
            <v> i | 1 | 3 </v>
          </cell>
          <cell r="E332">
            <v>30.5</v>
          </cell>
          <cell r="F332">
            <v>-8.9600000000000009</v>
          </cell>
          <cell r="G332">
            <v>500</v>
          </cell>
          <cell r="H332">
            <v>15</v>
          </cell>
          <cell r="I332">
            <v>821</v>
          </cell>
          <cell r="K332">
            <v>1.8</v>
          </cell>
          <cell r="L332">
            <v>0.86</v>
          </cell>
          <cell r="M332">
            <v>0.47</v>
          </cell>
          <cell r="N332">
            <v>0</v>
          </cell>
          <cell r="O332">
            <v>-6.37</v>
          </cell>
          <cell r="P332">
            <v>-10.96</v>
          </cell>
          <cell r="Q332">
            <v>-68.099999999999994</v>
          </cell>
          <cell r="R332">
            <v>1.4</v>
          </cell>
          <cell r="S332">
            <v>35.11</v>
          </cell>
        </row>
        <row r="333">
          <cell r="A333" t="str">
            <v>MATCH</v>
          </cell>
          <cell r="B333">
            <v>331</v>
          </cell>
          <cell r="C333" t="str">
            <v> i | 1 | 2 | 3 </v>
          </cell>
          <cell r="E333">
            <v>1.54</v>
          </cell>
          <cell r="F333">
            <v>0</v>
          </cell>
          <cell r="G333">
            <v>0</v>
          </cell>
          <cell r="H333">
            <v>0</v>
          </cell>
          <cell r="I333">
            <v>1204</v>
          </cell>
          <cell r="K333">
            <v>0.88</v>
          </cell>
          <cell r="L333">
            <v>0.21</v>
          </cell>
          <cell r="N333">
            <v>0</v>
          </cell>
          <cell r="O333">
            <v>-8.64</v>
          </cell>
          <cell r="P333">
            <v>-10.38</v>
          </cell>
          <cell r="Q333">
            <v>-71.22</v>
          </cell>
          <cell r="S333">
            <v>12.39</v>
          </cell>
        </row>
        <row r="334">
          <cell r="A334" t="str">
            <v>MATI</v>
          </cell>
          <cell r="B334">
            <v>332</v>
          </cell>
          <cell r="C334" t="str">
            <v> i | 1 | 2 | 3 </v>
          </cell>
          <cell r="E334">
            <v>4.4800000000000004</v>
          </cell>
          <cell r="F334">
            <v>-0.44</v>
          </cell>
          <cell r="G334">
            <v>6200</v>
          </cell>
          <cell r="H334">
            <v>27</v>
          </cell>
          <cell r="I334">
            <v>830</v>
          </cell>
          <cell r="K334">
            <v>0.62</v>
          </cell>
          <cell r="L334">
            <v>0.32</v>
          </cell>
          <cell r="N334">
            <v>0</v>
          </cell>
          <cell r="O334">
            <v>-2.5</v>
          </cell>
          <cell r="P334">
            <v>-2.62</v>
          </cell>
          <cell r="Q334">
            <v>1.56</v>
          </cell>
          <cell r="R334">
            <v>2.2200000000000002</v>
          </cell>
          <cell r="S334">
            <v>33.630000000000003</v>
          </cell>
        </row>
        <row r="335">
          <cell r="A335" t="str">
            <v>MAX</v>
          </cell>
          <cell r="B335">
            <v>333</v>
          </cell>
          <cell r="C335" t="str">
            <v> i | 1 | 2 | 3 </v>
          </cell>
          <cell r="E335">
            <v>0.01</v>
          </cell>
          <cell r="F335">
            <v>0</v>
          </cell>
          <cell r="G335">
            <v>183205600</v>
          </cell>
          <cell r="H335">
            <v>2047</v>
          </cell>
          <cell r="I335">
            <v>857</v>
          </cell>
          <cell r="K335">
            <v>0.5</v>
          </cell>
          <cell r="L335">
            <v>0.44</v>
          </cell>
          <cell r="N335">
            <v>0</v>
          </cell>
          <cell r="O335">
            <v>-2.21</v>
          </cell>
          <cell r="P335">
            <v>-4.59</v>
          </cell>
          <cell r="Q335">
            <v>-5.23</v>
          </cell>
          <cell r="S335">
            <v>86.88</v>
          </cell>
        </row>
        <row r="336">
          <cell r="A336" t="str">
            <v>MBAX</v>
          </cell>
          <cell r="B336">
            <v>334</v>
          </cell>
          <cell r="C336" t="str">
            <v> i | 1 | 2 | 3 </v>
          </cell>
          <cell r="E336">
            <v>6.9</v>
          </cell>
          <cell r="F336">
            <v>-3.5</v>
          </cell>
          <cell r="G336">
            <v>2205800</v>
          </cell>
          <cell r="H336">
            <v>15700</v>
          </cell>
          <cell r="I336">
            <v>1324</v>
          </cell>
          <cell r="J336">
            <v>7.28</v>
          </cell>
          <cell r="K336">
            <v>2.2799999999999998</v>
          </cell>
          <cell r="L336">
            <v>1.41</v>
          </cell>
          <cell r="M336">
            <v>0.32</v>
          </cell>
          <cell r="N336">
            <v>0.95</v>
          </cell>
          <cell r="O336">
            <v>17.88</v>
          </cell>
          <cell r="P336">
            <v>34.25</v>
          </cell>
          <cell r="Q336">
            <v>10.82</v>
          </cell>
          <cell r="R336">
            <v>3.5</v>
          </cell>
          <cell r="S336">
            <v>53</v>
          </cell>
          <cell r="U336">
            <v>43</v>
          </cell>
          <cell r="V336">
            <v>66</v>
          </cell>
        </row>
        <row r="337">
          <cell r="A337" t="str">
            <v>MBK</v>
          </cell>
          <cell r="B337">
            <v>335</v>
          </cell>
          <cell r="C337" t="str">
            <v> i | 1 | 2 | 3 </v>
          </cell>
          <cell r="E337">
            <v>13.1</v>
          </cell>
          <cell r="F337">
            <v>-9.66</v>
          </cell>
          <cell r="G337">
            <v>16001000</v>
          </cell>
          <cell r="H337">
            <v>213980</v>
          </cell>
          <cell r="I337">
            <v>22203</v>
          </cell>
          <cell r="J337">
            <v>17.18</v>
          </cell>
          <cell r="K337">
            <v>1.07</v>
          </cell>
          <cell r="L337">
            <v>1.78</v>
          </cell>
          <cell r="N337">
            <v>0.76</v>
          </cell>
          <cell r="O337">
            <v>4.92</v>
          </cell>
          <cell r="P337">
            <v>5.95</v>
          </cell>
          <cell r="Q337">
            <v>1.42</v>
          </cell>
          <cell r="R337">
            <v>5.52</v>
          </cell>
          <cell r="S337">
            <v>45.61</v>
          </cell>
          <cell r="U337">
            <v>588</v>
          </cell>
          <cell r="V337">
            <v>563</v>
          </cell>
        </row>
        <row r="338">
          <cell r="A338" t="str">
            <v>MBKET</v>
          </cell>
          <cell r="B338">
            <v>336</v>
          </cell>
          <cell r="C338" t="str">
            <v> i | 1 | 3 </v>
          </cell>
          <cell r="E338">
            <v>8.6</v>
          </cell>
          <cell r="F338">
            <v>-5.49</v>
          </cell>
          <cell r="G338">
            <v>319000</v>
          </cell>
          <cell r="H338">
            <v>2781</v>
          </cell>
          <cell r="I338">
            <v>4909</v>
          </cell>
          <cell r="J338">
            <v>11.79</v>
          </cell>
          <cell r="K338">
            <v>1.1100000000000001</v>
          </cell>
          <cell r="L338">
            <v>2.33</v>
          </cell>
          <cell r="M338">
            <v>0.1</v>
          </cell>
          <cell r="N338">
            <v>0.73</v>
          </cell>
          <cell r="O338">
            <v>3.34</v>
          </cell>
          <cell r="P338">
            <v>9.68</v>
          </cell>
          <cell r="Q338">
            <v>15.41</v>
          </cell>
          <cell r="R338">
            <v>9.4499999999999993</v>
          </cell>
          <cell r="S338">
            <v>16.75</v>
          </cell>
          <cell r="U338">
            <v>376</v>
          </cell>
          <cell r="V338">
            <v>526</v>
          </cell>
        </row>
        <row r="339">
          <cell r="A339" t="str">
            <v>MC</v>
          </cell>
          <cell r="B339">
            <v>337</v>
          </cell>
          <cell r="C339" t="str">
            <v> i | 1 | 2 | 3 </v>
          </cell>
          <cell r="E339">
            <v>10.1</v>
          </cell>
          <cell r="F339">
            <v>-5.61</v>
          </cell>
          <cell r="G339">
            <v>2556400</v>
          </cell>
          <cell r="H339">
            <v>26126</v>
          </cell>
          <cell r="I339">
            <v>8080</v>
          </cell>
          <cell r="J339">
            <v>17.72</v>
          </cell>
          <cell r="K339">
            <v>2.17</v>
          </cell>
          <cell r="L339">
            <v>0.47</v>
          </cell>
          <cell r="M339">
            <v>0.2</v>
          </cell>
          <cell r="N339">
            <v>0.56999999999999995</v>
          </cell>
          <cell r="O339">
            <v>10.6</v>
          </cell>
          <cell r="P339">
            <v>12.14</v>
          </cell>
          <cell r="Q339">
            <v>13.84</v>
          </cell>
          <cell r="R339">
            <v>5.14</v>
          </cell>
          <cell r="S339">
            <v>42.76</v>
          </cell>
          <cell r="U339">
            <v>443</v>
          </cell>
          <cell r="V339">
            <v>389</v>
          </cell>
        </row>
        <row r="340">
          <cell r="A340" t="str">
            <v>MCOT</v>
          </cell>
          <cell r="B340">
            <v>338</v>
          </cell>
          <cell r="C340" t="str">
            <v> i | 1 | 3 </v>
          </cell>
          <cell r="E340">
            <v>4.16</v>
          </cell>
          <cell r="F340">
            <v>-6.31</v>
          </cell>
          <cell r="G340">
            <v>721500</v>
          </cell>
          <cell r="H340">
            <v>3124</v>
          </cell>
          <cell r="I340">
            <v>2858</v>
          </cell>
          <cell r="K340">
            <v>1.41</v>
          </cell>
          <cell r="L340">
            <v>0.84</v>
          </cell>
          <cell r="N340">
            <v>0</v>
          </cell>
          <cell r="O340">
            <v>-26.3</v>
          </cell>
          <cell r="P340">
            <v>-59.47</v>
          </cell>
          <cell r="Q340">
            <v>-97.95</v>
          </cell>
          <cell r="S340">
            <v>22.71</v>
          </cell>
        </row>
        <row r="341">
          <cell r="A341" t="str">
            <v>MCS</v>
          </cell>
          <cell r="B341">
            <v>339</v>
          </cell>
          <cell r="C341" t="str">
            <v> i | 1 | 2 | 3 </v>
          </cell>
          <cell r="E341">
            <v>12.8</v>
          </cell>
          <cell r="F341">
            <v>-5.88</v>
          </cell>
          <cell r="G341">
            <v>3921000</v>
          </cell>
          <cell r="H341">
            <v>51156</v>
          </cell>
          <cell r="I341">
            <v>6106</v>
          </cell>
          <cell r="J341">
            <v>6.42</v>
          </cell>
          <cell r="K341">
            <v>1.71</v>
          </cell>
          <cell r="L341">
            <v>0.64</v>
          </cell>
          <cell r="M341">
            <v>0.4</v>
          </cell>
          <cell r="N341">
            <v>1.99</v>
          </cell>
          <cell r="O341">
            <v>20.84</v>
          </cell>
          <cell r="P341">
            <v>29.08</v>
          </cell>
          <cell r="Q341">
            <v>20.75</v>
          </cell>
          <cell r="R341">
            <v>4.78</v>
          </cell>
          <cell r="S341">
            <v>76.63</v>
          </cell>
          <cell r="U341">
            <v>47</v>
          </cell>
          <cell r="V341">
            <v>42</v>
          </cell>
        </row>
        <row r="342">
          <cell r="A342" t="str">
            <v>MDX</v>
          </cell>
          <cell r="B342">
            <v>340</v>
          </cell>
          <cell r="C342" t="str">
            <v> i | 1 | 3 </v>
          </cell>
          <cell r="E342">
            <v>2.56</v>
          </cell>
          <cell r="F342">
            <v>-8.57</v>
          </cell>
          <cell r="G342">
            <v>868600</v>
          </cell>
          <cell r="H342">
            <v>2304</v>
          </cell>
          <cell r="I342">
            <v>1218</v>
          </cell>
          <cell r="J342">
            <v>17.7</v>
          </cell>
          <cell r="K342">
            <v>0.34</v>
          </cell>
          <cell r="L342">
            <v>0.18</v>
          </cell>
          <cell r="N342">
            <v>0.14000000000000001</v>
          </cell>
          <cell r="O342">
            <v>1.89</v>
          </cell>
          <cell r="P342">
            <v>2.4</v>
          </cell>
          <cell r="Q342">
            <v>19.52</v>
          </cell>
          <cell r="S342">
            <v>71.37</v>
          </cell>
          <cell r="U342">
            <v>698</v>
          </cell>
          <cell r="V342">
            <v>702</v>
          </cell>
        </row>
        <row r="343">
          <cell r="A343" t="str">
            <v>MEGA</v>
          </cell>
          <cell r="B343">
            <v>341</v>
          </cell>
          <cell r="C343" t="str">
            <v> i | 1 | 2 | 3 </v>
          </cell>
          <cell r="E343">
            <v>37</v>
          </cell>
          <cell r="F343">
            <v>-0.68</v>
          </cell>
          <cell r="G343">
            <v>2190900</v>
          </cell>
          <cell r="H343">
            <v>80390</v>
          </cell>
          <cell r="I343">
            <v>32259</v>
          </cell>
          <cell r="J343">
            <v>23.94</v>
          </cell>
          <cell r="K343">
            <v>4.8600000000000003</v>
          </cell>
          <cell r="L343">
            <v>0.76</v>
          </cell>
          <cell r="M343">
            <v>0.36</v>
          </cell>
          <cell r="N343">
            <v>1.55</v>
          </cell>
          <cell r="O343">
            <v>14.84</v>
          </cell>
          <cell r="P343">
            <v>21.69</v>
          </cell>
          <cell r="Q343">
            <v>10.54</v>
          </cell>
          <cell r="R343">
            <v>1.95</v>
          </cell>
          <cell r="S343">
            <v>38.75</v>
          </cell>
          <cell r="U343">
            <v>397</v>
          </cell>
          <cell r="V343">
            <v>393</v>
          </cell>
        </row>
        <row r="344">
          <cell r="A344" t="str">
            <v>META</v>
          </cell>
          <cell r="B344">
            <v>342</v>
          </cell>
          <cell r="C344" t="str">
            <v> i | 1 | 2 | 3 </v>
          </cell>
          <cell r="E344">
            <v>0.4</v>
          </cell>
          <cell r="F344">
            <v>-6.98</v>
          </cell>
          <cell r="G344">
            <v>13511500</v>
          </cell>
          <cell r="H344">
            <v>5386</v>
          </cell>
          <cell r="I344">
            <v>510</v>
          </cell>
          <cell r="K344">
            <v>0.27</v>
          </cell>
          <cell r="L344">
            <v>1.57</v>
          </cell>
          <cell r="N344">
            <v>0</v>
          </cell>
          <cell r="O344">
            <v>-1.1200000000000001</v>
          </cell>
          <cell r="P344">
            <v>-4.93</v>
          </cell>
          <cell r="Q344">
            <v>-68.67</v>
          </cell>
          <cell r="S344">
            <v>65.94</v>
          </cell>
        </row>
        <row r="345">
          <cell r="A345" t="str">
            <v>METCO</v>
          </cell>
          <cell r="B345">
            <v>343</v>
          </cell>
          <cell r="C345" t="str">
            <v> i | 1 | 2 | 3 </v>
          </cell>
          <cell r="E345">
            <v>195.5</v>
          </cell>
          <cell r="F345">
            <v>-2.0099999999999998</v>
          </cell>
          <cell r="G345">
            <v>6700</v>
          </cell>
          <cell r="H345">
            <v>1315</v>
          </cell>
          <cell r="I345">
            <v>4086</v>
          </cell>
          <cell r="J345">
            <v>16.329999999999998</v>
          </cell>
          <cell r="K345">
            <v>0.74</v>
          </cell>
          <cell r="L345">
            <v>0.42</v>
          </cell>
          <cell r="M345">
            <v>10</v>
          </cell>
          <cell r="N345">
            <v>11.97</v>
          </cell>
          <cell r="O345">
            <v>3.79</v>
          </cell>
          <cell r="P345">
            <v>4.55</v>
          </cell>
          <cell r="Q345">
            <v>2.13</v>
          </cell>
          <cell r="R345">
            <v>5.01</v>
          </cell>
          <cell r="S345">
            <v>22.81</v>
          </cell>
          <cell r="U345">
            <v>614</v>
          </cell>
          <cell r="V345">
            <v>604</v>
          </cell>
        </row>
        <row r="346">
          <cell r="A346" t="str">
            <v>MFC</v>
          </cell>
          <cell r="B346">
            <v>344</v>
          </cell>
          <cell r="C346" t="str">
            <v> i | 1 | 3 </v>
          </cell>
          <cell r="E346">
            <v>14.3</v>
          </cell>
          <cell r="F346">
            <v>-2.0499999999999998</v>
          </cell>
          <cell r="G346">
            <v>50400</v>
          </cell>
          <cell r="H346">
            <v>721</v>
          </cell>
          <cell r="I346">
            <v>1796</v>
          </cell>
          <cell r="J346">
            <v>13.59</v>
          </cell>
          <cell r="K346">
            <v>1.77</v>
          </cell>
          <cell r="L346">
            <v>0.36</v>
          </cell>
          <cell r="M346">
            <v>1</v>
          </cell>
          <cell r="N346">
            <v>1.05</v>
          </cell>
          <cell r="O346">
            <v>12.32</v>
          </cell>
          <cell r="P346">
            <v>12.58</v>
          </cell>
          <cell r="Q346">
            <v>16.079999999999998</v>
          </cell>
          <cell r="R346">
            <v>6.85</v>
          </cell>
          <cell r="S346">
            <v>34.119999999999997</v>
          </cell>
          <cell r="U346">
            <v>363</v>
          </cell>
          <cell r="V346">
            <v>285</v>
          </cell>
        </row>
        <row r="347">
          <cell r="A347" t="str">
            <v>MFEC</v>
          </cell>
          <cell r="B347">
            <v>345</v>
          </cell>
          <cell r="C347" t="str">
            <v> i | 1 | 2 | 3 </v>
          </cell>
          <cell r="E347">
            <v>4.76</v>
          </cell>
          <cell r="F347">
            <v>-2.46</v>
          </cell>
          <cell r="G347">
            <v>534000</v>
          </cell>
          <cell r="H347">
            <v>2570</v>
          </cell>
          <cell r="I347">
            <v>2101</v>
          </cell>
          <cell r="J347">
            <v>8.31</v>
          </cell>
          <cell r="K347">
            <v>1.1599999999999999</v>
          </cell>
          <cell r="L347">
            <v>1.17</v>
          </cell>
          <cell r="M347">
            <v>0.35</v>
          </cell>
          <cell r="N347">
            <v>0.56999999999999995</v>
          </cell>
          <cell r="O347">
            <v>8.91</v>
          </cell>
          <cell r="P347">
            <v>14.33</v>
          </cell>
          <cell r="Q347">
            <v>4.7</v>
          </cell>
          <cell r="R347">
            <v>7.17</v>
          </cell>
          <cell r="S347">
            <v>68.459999999999994</v>
          </cell>
          <cell r="U347">
            <v>198</v>
          </cell>
          <cell r="V347">
            <v>213</v>
          </cell>
        </row>
        <row r="348">
          <cell r="A348" t="str">
            <v>MGT</v>
          </cell>
          <cell r="B348">
            <v>346</v>
          </cell>
          <cell r="C348" t="str">
            <v> i | 1 | 3 </v>
          </cell>
          <cell r="E348">
            <v>2.08</v>
          </cell>
          <cell r="F348">
            <v>-6.31</v>
          </cell>
          <cell r="G348">
            <v>2914300</v>
          </cell>
          <cell r="H348">
            <v>6190</v>
          </cell>
          <cell r="I348">
            <v>832</v>
          </cell>
          <cell r="J348">
            <v>8.0399999999999991</v>
          </cell>
          <cell r="K348">
            <v>1.81</v>
          </cell>
          <cell r="L348">
            <v>0.17</v>
          </cell>
          <cell r="M348">
            <v>0.03</v>
          </cell>
          <cell r="N348">
            <v>0.26</v>
          </cell>
          <cell r="O348">
            <v>23.99</v>
          </cell>
          <cell r="P348">
            <v>24.03</v>
          </cell>
          <cell r="Q348">
            <v>13.74</v>
          </cell>
          <cell r="R348">
            <v>4.05</v>
          </cell>
          <cell r="S348">
            <v>24.95</v>
          </cell>
          <cell r="U348">
            <v>97</v>
          </cell>
          <cell r="V348">
            <v>60</v>
          </cell>
        </row>
        <row r="349">
          <cell r="A349" t="str">
            <v>MICRO</v>
          </cell>
          <cell r="B349">
            <v>347</v>
          </cell>
          <cell r="C349" t="str">
            <v> i </v>
          </cell>
          <cell r="E349">
            <v>5.3</v>
          </cell>
          <cell r="F349">
            <v>-3.64</v>
          </cell>
          <cell r="G349">
            <v>11919800</v>
          </cell>
          <cell r="H349">
            <v>62173</v>
          </cell>
          <cell r="I349">
            <v>4956</v>
          </cell>
          <cell r="J349">
            <v>38.880000000000003</v>
          </cell>
          <cell r="L349">
            <v>0.68</v>
          </cell>
          <cell r="N349">
            <v>0.14000000000000001</v>
          </cell>
          <cell r="S349">
            <v>34.229999999999997</v>
          </cell>
        </row>
        <row r="350">
          <cell r="A350" t="str">
            <v>MIDA</v>
          </cell>
          <cell r="B350">
            <v>348</v>
          </cell>
          <cell r="C350" t="str">
            <v> i | 1 | 2 | 3 </v>
          </cell>
          <cell r="E350">
            <v>0.51</v>
          </cell>
          <cell r="F350">
            <v>-7.27</v>
          </cell>
          <cell r="G350">
            <v>168900</v>
          </cell>
          <cell r="H350">
            <v>88</v>
          </cell>
          <cell r="I350">
            <v>1277</v>
          </cell>
          <cell r="K350">
            <v>0.33</v>
          </cell>
          <cell r="L350">
            <v>1.46</v>
          </cell>
          <cell r="N350">
            <v>0</v>
          </cell>
          <cell r="O350">
            <v>2.72</v>
          </cell>
          <cell r="P350">
            <v>-2.37</v>
          </cell>
          <cell r="Q350">
            <v>-4.93</v>
          </cell>
          <cell r="S350">
            <v>54.52</v>
          </cell>
        </row>
        <row r="351">
          <cell r="A351" t="str">
            <v>MILL</v>
          </cell>
          <cell r="B351">
            <v>349</v>
          </cell>
          <cell r="C351" t="str">
            <v> i | 1 | 2 | 3 </v>
          </cell>
          <cell r="E351">
            <v>0.87</v>
          </cell>
          <cell r="F351">
            <v>-7.45</v>
          </cell>
          <cell r="G351">
            <v>993100</v>
          </cell>
          <cell r="H351">
            <v>876</v>
          </cell>
          <cell r="I351">
            <v>3937</v>
          </cell>
          <cell r="J351">
            <v>26.62</v>
          </cell>
          <cell r="K351">
            <v>0.65</v>
          </cell>
          <cell r="L351">
            <v>2.95</v>
          </cell>
          <cell r="M351">
            <v>0.02</v>
          </cell>
          <cell r="N351">
            <v>0.03</v>
          </cell>
          <cell r="O351">
            <v>3.46</v>
          </cell>
          <cell r="P351">
            <v>2.48</v>
          </cell>
          <cell r="Q351">
            <v>0.64</v>
          </cell>
          <cell r="R351">
            <v>2.13</v>
          </cell>
          <cell r="S351">
            <v>29.38</v>
          </cell>
          <cell r="U351">
            <v>778</v>
          </cell>
          <cell r="V351">
            <v>722</v>
          </cell>
        </row>
        <row r="352">
          <cell r="A352" t="str">
            <v>MINT</v>
          </cell>
          <cell r="B352">
            <v>350</v>
          </cell>
          <cell r="C352" t="str">
            <v> i | 1 | 2 | 3 </v>
          </cell>
          <cell r="E352">
            <v>25</v>
          </cell>
          <cell r="F352">
            <v>-6.54</v>
          </cell>
          <cell r="G352">
            <v>83032000</v>
          </cell>
          <cell r="H352">
            <v>2107852</v>
          </cell>
          <cell r="I352">
            <v>129558</v>
          </cell>
          <cell r="K352">
            <v>1.77</v>
          </cell>
          <cell r="L352">
            <v>4.03</v>
          </cell>
          <cell r="N352">
            <v>0</v>
          </cell>
          <cell r="O352">
            <v>-2.2599999999999998</v>
          </cell>
          <cell r="P352">
            <v>-16.54</v>
          </cell>
          <cell r="Q352">
            <v>-35.229999999999997</v>
          </cell>
          <cell r="S352">
            <v>61.55</v>
          </cell>
        </row>
        <row r="353">
          <cell r="A353" t="str">
            <v>MITSIB</v>
          </cell>
          <cell r="B353">
            <v>351</v>
          </cell>
          <cell r="C353" t="str">
            <v> i | 1 | 3 </v>
          </cell>
          <cell r="E353">
            <v>0.98</v>
          </cell>
          <cell r="F353">
            <v>-4.8499999999999996</v>
          </cell>
          <cell r="G353">
            <v>725400</v>
          </cell>
          <cell r="H353">
            <v>715</v>
          </cell>
          <cell r="I353">
            <v>700</v>
          </cell>
          <cell r="J353">
            <v>36.31</v>
          </cell>
          <cell r="K353">
            <v>0.96</v>
          </cell>
          <cell r="L353">
            <v>1.02</v>
          </cell>
          <cell r="N353">
            <v>0.03</v>
          </cell>
          <cell r="O353">
            <v>2.17</v>
          </cell>
          <cell r="P353">
            <v>2.67</v>
          </cell>
          <cell r="Q353">
            <v>2.21</v>
          </cell>
          <cell r="R353">
            <v>0.36</v>
          </cell>
          <cell r="S353">
            <v>81.93</v>
          </cell>
          <cell r="U353">
            <v>827</v>
          </cell>
          <cell r="V353">
            <v>831</v>
          </cell>
        </row>
        <row r="354">
          <cell r="A354" t="str">
            <v>MJD</v>
          </cell>
          <cell r="B354">
            <v>352</v>
          </cell>
          <cell r="C354" t="str">
            <v> i | 1 | 2 | 3 </v>
          </cell>
          <cell r="E354">
            <v>1.66</v>
          </cell>
          <cell r="F354">
            <v>-10.27</v>
          </cell>
          <cell r="G354">
            <v>2243200</v>
          </cell>
          <cell r="H354">
            <v>3850</v>
          </cell>
          <cell r="I354">
            <v>1428</v>
          </cell>
          <cell r="J354">
            <v>15.19</v>
          </cell>
          <cell r="K354">
            <v>0.26</v>
          </cell>
          <cell r="L354">
            <v>2.21</v>
          </cell>
          <cell r="N354">
            <v>0.11</v>
          </cell>
          <cell r="O354">
            <v>3.4</v>
          </cell>
          <cell r="P354">
            <v>1.71</v>
          </cell>
          <cell r="Q354">
            <v>2.0499999999999998</v>
          </cell>
          <cell r="S354">
            <v>32.54</v>
          </cell>
          <cell r="U354">
            <v>682</v>
          </cell>
          <cell r="V354">
            <v>604</v>
          </cell>
        </row>
        <row r="355">
          <cell r="A355" t="str">
            <v>MK</v>
          </cell>
          <cell r="B355">
            <v>353</v>
          </cell>
          <cell r="C355" t="str">
            <v> i | 1 | 2 | 3 </v>
          </cell>
          <cell r="E355">
            <v>3.08</v>
          </cell>
          <cell r="F355">
            <v>-1.27</v>
          </cell>
          <cell r="G355">
            <v>1557700</v>
          </cell>
          <cell r="H355">
            <v>4823</v>
          </cell>
          <cell r="I355">
            <v>3361</v>
          </cell>
          <cell r="K355">
            <v>0.49</v>
          </cell>
          <cell r="L355">
            <v>1.51</v>
          </cell>
          <cell r="M355">
            <v>0.11</v>
          </cell>
          <cell r="N355">
            <v>0</v>
          </cell>
          <cell r="O355">
            <v>2.46</v>
          </cell>
          <cell r="P355">
            <v>-0.37</v>
          </cell>
          <cell r="Q355">
            <v>1.17</v>
          </cell>
          <cell r="S355">
            <v>57.75</v>
          </cell>
        </row>
        <row r="356">
          <cell r="A356" t="str">
            <v>ML</v>
          </cell>
          <cell r="B356">
            <v>354</v>
          </cell>
          <cell r="C356" t="str">
            <v> i | 1 | 2 | 3 </v>
          </cell>
          <cell r="E356">
            <v>0.83</v>
          </cell>
          <cell r="F356">
            <v>-6.74</v>
          </cell>
          <cell r="G356">
            <v>124500</v>
          </cell>
          <cell r="H356">
            <v>105</v>
          </cell>
          <cell r="I356">
            <v>884</v>
          </cell>
          <cell r="J356">
            <v>7.74</v>
          </cell>
          <cell r="K356">
            <v>0.45</v>
          </cell>
          <cell r="L356">
            <v>0.95</v>
          </cell>
          <cell r="M356">
            <v>0.03</v>
          </cell>
          <cell r="N356">
            <v>0.11</v>
          </cell>
          <cell r="O356">
            <v>3.87</v>
          </cell>
          <cell r="P356">
            <v>5.98</v>
          </cell>
          <cell r="Q356">
            <v>18.350000000000001</v>
          </cell>
          <cell r="R356">
            <v>3.37</v>
          </cell>
          <cell r="S356">
            <v>44.64</v>
          </cell>
          <cell r="U356">
            <v>372</v>
          </cell>
          <cell r="V356">
            <v>395</v>
          </cell>
        </row>
        <row r="357">
          <cell r="A357" t="str">
            <v>MM</v>
          </cell>
          <cell r="B357">
            <v>355</v>
          </cell>
          <cell r="C357" t="str">
            <v> i | 1 | 3 </v>
          </cell>
          <cell r="E357">
            <v>2.06</v>
          </cell>
          <cell r="F357">
            <v>3.52</v>
          </cell>
          <cell r="G357">
            <v>60800</v>
          </cell>
          <cell r="H357">
            <v>120</v>
          </cell>
          <cell r="I357">
            <v>2173</v>
          </cell>
          <cell r="K357">
            <v>0.86</v>
          </cell>
          <cell r="L357">
            <v>1.04</v>
          </cell>
          <cell r="M357">
            <v>0.06</v>
          </cell>
          <cell r="N357">
            <v>0</v>
          </cell>
          <cell r="O357">
            <v>-1.1499999999999999</v>
          </cell>
          <cell r="P357">
            <v>-3.98</v>
          </cell>
          <cell r="Q357">
            <v>-6.97</v>
          </cell>
          <cell r="R357">
            <v>2.91</v>
          </cell>
          <cell r="S357">
            <v>19.84</v>
          </cell>
        </row>
        <row r="358">
          <cell r="A358" t="str">
            <v>MODERN</v>
          </cell>
          <cell r="B358">
            <v>356</v>
          </cell>
          <cell r="C358" t="str">
            <v> i | 1 | 2 | 3 </v>
          </cell>
          <cell r="E358">
            <v>3</v>
          </cell>
          <cell r="F358">
            <v>-1.32</v>
          </cell>
          <cell r="G358">
            <v>484600</v>
          </cell>
          <cell r="H358">
            <v>1455</v>
          </cell>
          <cell r="I358">
            <v>2250</v>
          </cell>
          <cell r="J358">
            <v>17.100000000000001</v>
          </cell>
          <cell r="K358">
            <v>1</v>
          </cell>
          <cell r="L358">
            <v>0.51</v>
          </cell>
          <cell r="M358">
            <v>0.05</v>
          </cell>
          <cell r="N358">
            <v>0.18</v>
          </cell>
          <cell r="O358">
            <v>5.19</v>
          </cell>
          <cell r="P358">
            <v>5.76</v>
          </cell>
          <cell r="Q358">
            <v>4.1900000000000004</v>
          </cell>
          <cell r="R358">
            <v>5.59</v>
          </cell>
          <cell r="S358">
            <v>70.7</v>
          </cell>
          <cell r="U358">
            <v>593</v>
          </cell>
          <cell r="V358">
            <v>549</v>
          </cell>
        </row>
        <row r="359">
          <cell r="A359" t="str">
            <v>MONO</v>
          </cell>
          <cell r="B359">
            <v>357</v>
          </cell>
          <cell r="C359" t="str">
            <v> i | 1 | 2 | 3 </v>
          </cell>
          <cell r="E359">
            <v>2.36</v>
          </cell>
          <cell r="F359">
            <v>-2.48</v>
          </cell>
          <cell r="G359">
            <v>3515300</v>
          </cell>
          <cell r="H359">
            <v>8350</v>
          </cell>
          <cell r="I359">
            <v>8192</v>
          </cell>
          <cell r="K359">
            <v>6.05</v>
          </cell>
          <cell r="L359">
            <v>2.2200000000000002</v>
          </cell>
          <cell r="N359">
            <v>0</v>
          </cell>
          <cell r="O359">
            <v>-18.53</v>
          </cell>
          <cell r="P359">
            <v>-50.28</v>
          </cell>
          <cell r="Q359">
            <v>-58.34</v>
          </cell>
          <cell r="S359">
            <v>27.3</v>
          </cell>
        </row>
        <row r="360">
          <cell r="A360" t="str">
            <v>MOONG</v>
          </cell>
          <cell r="B360">
            <v>358</v>
          </cell>
          <cell r="C360" t="str">
            <v> i | 1 | 2 | 3 </v>
          </cell>
          <cell r="E360">
            <v>4.12</v>
          </cell>
          <cell r="F360">
            <v>-3.74</v>
          </cell>
          <cell r="G360">
            <v>239100</v>
          </cell>
          <cell r="H360">
            <v>989</v>
          </cell>
          <cell r="I360">
            <v>695</v>
          </cell>
          <cell r="J360">
            <v>10.199999999999999</v>
          </cell>
          <cell r="K360">
            <v>0.89</v>
          </cell>
          <cell r="L360">
            <v>0.3</v>
          </cell>
          <cell r="M360">
            <v>0.26</v>
          </cell>
          <cell r="N360">
            <v>0.4</v>
          </cell>
          <cell r="O360">
            <v>7.24</v>
          </cell>
          <cell r="P360">
            <v>8.8800000000000008</v>
          </cell>
          <cell r="Q360">
            <v>6.78</v>
          </cell>
          <cell r="R360">
            <v>6.07</v>
          </cell>
          <cell r="S360">
            <v>31.47</v>
          </cell>
          <cell r="U360">
            <v>345</v>
          </cell>
          <cell r="V360">
            <v>321</v>
          </cell>
        </row>
        <row r="361">
          <cell r="A361" t="str">
            <v>MORE</v>
          </cell>
          <cell r="B361">
            <v>359</v>
          </cell>
          <cell r="C361" t="str">
            <v> i | 1 | 2 | 3 </v>
          </cell>
          <cell r="E361">
            <v>0.75</v>
          </cell>
          <cell r="F361">
            <v>1.35</v>
          </cell>
          <cell r="G361">
            <v>34425800</v>
          </cell>
          <cell r="H361">
            <v>25462</v>
          </cell>
          <cell r="I361">
            <v>4898</v>
          </cell>
          <cell r="K361">
            <v>18.75</v>
          </cell>
          <cell r="L361">
            <v>0.64</v>
          </cell>
          <cell r="N361">
            <v>0</v>
          </cell>
          <cell r="O361">
            <v>-7.39</v>
          </cell>
          <cell r="P361">
            <v>-11.91</v>
          </cell>
          <cell r="Q361">
            <v>-125.39</v>
          </cell>
          <cell r="S361">
            <v>50.74</v>
          </cell>
        </row>
        <row r="362">
          <cell r="A362" t="str">
            <v>MPG</v>
          </cell>
          <cell r="B362">
            <v>360</v>
          </cell>
          <cell r="C362" t="str">
            <v> i | 1 | 2 | 3 </v>
          </cell>
          <cell r="D362" t="str">
            <v>C</v>
          </cell>
          <cell r="E362">
            <v>0.24</v>
          </cell>
          <cell r="F362">
            <v>-3.7</v>
          </cell>
          <cell r="G362">
            <v>1173000</v>
          </cell>
          <cell r="H362">
            <v>302</v>
          </cell>
          <cell r="I362">
            <v>235</v>
          </cell>
          <cell r="L362">
            <v>-5.0599999999999996</v>
          </cell>
          <cell r="N362">
            <v>0</v>
          </cell>
          <cell r="O362">
            <v>-26.16</v>
          </cell>
          <cell r="Q362">
            <v>-29.93</v>
          </cell>
          <cell r="S362">
            <v>53.79</v>
          </cell>
        </row>
        <row r="363">
          <cell r="A363" t="str">
            <v>MPIC</v>
          </cell>
          <cell r="B363">
            <v>361</v>
          </cell>
          <cell r="C363" t="str">
            <v> i | 1 | 2 | 3 </v>
          </cell>
          <cell r="E363">
            <v>1.48</v>
          </cell>
          <cell r="F363">
            <v>-4.5199999999999996</v>
          </cell>
          <cell r="G363">
            <v>73600</v>
          </cell>
          <cell r="H363">
            <v>109</v>
          </cell>
          <cell r="I363">
            <v>1924</v>
          </cell>
          <cell r="K363">
            <v>4.63</v>
          </cell>
          <cell r="L363">
            <v>0.43</v>
          </cell>
          <cell r="N363">
            <v>0</v>
          </cell>
          <cell r="O363">
            <v>-13.28</v>
          </cell>
          <cell r="P363">
            <v>-20.54</v>
          </cell>
          <cell r="Q363">
            <v>-76.14</v>
          </cell>
          <cell r="S363">
            <v>7.54</v>
          </cell>
        </row>
        <row r="364">
          <cell r="A364" t="str">
            <v>MSC</v>
          </cell>
          <cell r="B364">
            <v>362</v>
          </cell>
          <cell r="C364" t="str">
            <v> i | 1 | 3 </v>
          </cell>
          <cell r="E364">
            <v>6.3</v>
          </cell>
          <cell r="F364">
            <v>-1.56</v>
          </cell>
          <cell r="G364">
            <v>77000</v>
          </cell>
          <cell r="H364">
            <v>484</v>
          </cell>
          <cell r="I364">
            <v>2268</v>
          </cell>
          <cell r="J364">
            <v>10.89</v>
          </cell>
          <cell r="K364">
            <v>1.22</v>
          </cell>
          <cell r="L364">
            <v>0.69</v>
          </cell>
          <cell r="M364">
            <v>0.45</v>
          </cell>
          <cell r="N364">
            <v>0.57999999999999996</v>
          </cell>
          <cell r="O364">
            <v>8.4499999999999993</v>
          </cell>
          <cell r="P364">
            <v>11.26</v>
          </cell>
          <cell r="Q364">
            <v>2.3199999999999998</v>
          </cell>
          <cell r="R364">
            <v>7.03</v>
          </cell>
          <cell r="S364">
            <v>35.590000000000003</v>
          </cell>
          <cell r="U364">
            <v>322</v>
          </cell>
          <cell r="V364">
            <v>301</v>
          </cell>
        </row>
        <row r="365">
          <cell r="A365" t="str">
            <v>MTC</v>
          </cell>
          <cell r="B365">
            <v>363</v>
          </cell>
          <cell r="C365" t="str">
            <v> i | 1 | 2 | 3 </v>
          </cell>
          <cell r="E365">
            <v>55.5</v>
          </cell>
          <cell r="F365">
            <v>-7.11</v>
          </cell>
          <cell r="G365">
            <v>20749600</v>
          </cell>
          <cell r="H365">
            <v>1189499</v>
          </cell>
          <cell r="I365">
            <v>117660</v>
          </cell>
          <cell r="J365">
            <v>23.65</v>
          </cell>
          <cell r="K365">
            <v>6.09</v>
          </cell>
          <cell r="L365">
            <v>2.77</v>
          </cell>
          <cell r="M365">
            <v>0.3</v>
          </cell>
          <cell r="N365">
            <v>2.35</v>
          </cell>
          <cell r="O365">
            <v>9.4</v>
          </cell>
          <cell r="P365">
            <v>29.12</v>
          </cell>
          <cell r="Q365">
            <v>35.450000000000003</v>
          </cell>
          <cell r="R365">
            <v>0.5</v>
          </cell>
          <cell r="S365">
            <v>32.11</v>
          </cell>
          <cell r="U365">
            <v>358</v>
          </cell>
          <cell r="V365">
            <v>482</v>
          </cell>
        </row>
        <row r="366">
          <cell r="A366" t="str">
            <v>MTI</v>
          </cell>
          <cell r="B366">
            <v>364</v>
          </cell>
          <cell r="C366" t="str">
            <v> i | 1 | 2 | 3 </v>
          </cell>
          <cell r="E366">
            <v>84.25</v>
          </cell>
          <cell r="F366">
            <v>-2.3199999999999998</v>
          </cell>
          <cell r="G366">
            <v>29700</v>
          </cell>
          <cell r="H366">
            <v>2515</v>
          </cell>
          <cell r="I366">
            <v>4971</v>
          </cell>
          <cell r="J366">
            <v>7.79</v>
          </cell>
          <cell r="K366">
            <v>1</v>
          </cell>
          <cell r="L366">
            <v>3.91</v>
          </cell>
          <cell r="M366">
            <v>2.9</v>
          </cell>
          <cell r="N366">
            <v>10.81</v>
          </cell>
          <cell r="O366">
            <v>3.42</v>
          </cell>
          <cell r="P366">
            <v>12.14</v>
          </cell>
          <cell r="Q366">
            <v>8.3800000000000008</v>
          </cell>
          <cell r="R366">
            <v>3.36</v>
          </cell>
          <cell r="S366">
            <v>47.5</v>
          </cell>
          <cell r="U366">
            <v>218</v>
          </cell>
          <cell r="V366">
            <v>414</v>
          </cell>
        </row>
        <row r="367">
          <cell r="A367" t="str">
            <v>MVP</v>
          </cell>
          <cell r="B367">
            <v>365</v>
          </cell>
          <cell r="C367" t="str">
            <v> i | 1 | 2 | 3 </v>
          </cell>
          <cell r="E367">
            <v>1.23</v>
          </cell>
          <cell r="F367">
            <v>0.82</v>
          </cell>
          <cell r="G367">
            <v>378200</v>
          </cell>
          <cell r="H367">
            <v>455</v>
          </cell>
          <cell r="I367">
            <v>246</v>
          </cell>
          <cell r="K367">
            <v>1.66</v>
          </cell>
          <cell r="L367">
            <v>1.1200000000000001</v>
          </cell>
          <cell r="N367">
            <v>0</v>
          </cell>
          <cell r="O367">
            <v>-1.37</v>
          </cell>
          <cell r="P367">
            <v>-7.45</v>
          </cell>
          <cell r="Q367">
            <v>-12.37</v>
          </cell>
          <cell r="S367">
            <v>30.07</v>
          </cell>
        </row>
        <row r="368">
          <cell r="A368" t="str">
            <v>NBC</v>
          </cell>
          <cell r="B368">
            <v>366</v>
          </cell>
          <cell r="C368" t="str">
            <v> i | 1 | 2 | 3 </v>
          </cell>
          <cell r="E368">
            <v>0.55000000000000004</v>
          </cell>
          <cell r="F368">
            <v>-17.91</v>
          </cell>
          <cell r="G368">
            <v>342600</v>
          </cell>
          <cell r="H368">
            <v>205</v>
          </cell>
          <cell r="I368">
            <v>442</v>
          </cell>
          <cell r="K368">
            <v>0.77</v>
          </cell>
          <cell r="L368">
            <v>0.77</v>
          </cell>
          <cell r="N368">
            <v>0</v>
          </cell>
          <cell r="O368">
            <v>-3.24</v>
          </cell>
          <cell r="P368">
            <v>-6.39</v>
          </cell>
          <cell r="Q368">
            <v>-0.83</v>
          </cell>
          <cell r="S368">
            <v>20.94</v>
          </cell>
        </row>
        <row r="369">
          <cell r="A369" t="str">
            <v>NC</v>
          </cell>
          <cell r="B369">
            <v>367</v>
          </cell>
          <cell r="C369" t="str">
            <v> i | 1 | 2 | 3 </v>
          </cell>
          <cell r="E369">
            <v>10</v>
          </cell>
          <cell r="F369">
            <v>0</v>
          </cell>
          <cell r="G369">
            <v>0</v>
          </cell>
          <cell r="H369">
            <v>0</v>
          </cell>
          <cell r="I369">
            <v>150</v>
          </cell>
          <cell r="K369">
            <v>0.32</v>
          </cell>
          <cell r="L369">
            <v>0.89</v>
          </cell>
          <cell r="M369">
            <v>0.1</v>
          </cell>
          <cell r="N369">
            <v>0</v>
          </cell>
          <cell r="O369">
            <v>0.82</v>
          </cell>
          <cell r="P369">
            <v>-0.9</v>
          </cell>
          <cell r="Q369">
            <v>-2.91</v>
          </cell>
          <cell r="R369">
            <v>0.97</v>
          </cell>
          <cell r="S369">
            <v>28.07</v>
          </cell>
        </row>
        <row r="370">
          <cell r="A370" t="str">
            <v>NCAP</v>
          </cell>
          <cell r="B370">
            <v>368</v>
          </cell>
          <cell r="C370" t="str">
            <v> i </v>
          </cell>
          <cell r="E370">
            <v>5.45</v>
          </cell>
          <cell r="F370">
            <v>-10.66</v>
          </cell>
          <cell r="G370">
            <v>43258500</v>
          </cell>
          <cell r="H370">
            <v>248134</v>
          </cell>
          <cell r="I370">
            <v>4905</v>
          </cell>
          <cell r="J370">
            <v>27.58</v>
          </cell>
          <cell r="L370">
            <v>3.01</v>
          </cell>
          <cell r="N370">
            <v>0.2</v>
          </cell>
          <cell r="S370">
            <v>33.57</v>
          </cell>
        </row>
        <row r="371">
          <cell r="A371" t="str">
            <v>NCH</v>
          </cell>
          <cell r="B371">
            <v>369</v>
          </cell>
          <cell r="C371" t="str">
            <v> i | 1 | 3 </v>
          </cell>
          <cell r="E371">
            <v>0.79</v>
          </cell>
          <cell r="F371">
            <v>-3.66</v>
          </cell>
          <cell r="G371">
            <v>612500</v>
          </cell>
          <cell r="H371">
            <v>487</v>
          </cell>
          <cell r="I371">
            <v>984</v>
          </cell>
          <cell r="J371">
            <v>18.989999999999998</v>
          </cell>
          <cell r="K371">
            <v>0.37</v>
          </cell>
          <cell r="L371">
            <v>0.48</v>
          </cell>
          <cell r="N371">
            <v>0.04</v>
          </cell>
          <cell r="O371">
            <v>2.41</v>
          </cell>
          <cell r="P371">
            <v>1.98</v>
          </cell>
          <cell r="Q371">
            <v>5.68</v>
          </cell>
          <cell r="S371">
            <v>37.99</v>
          </cell>
          <cell r="U371">
            <v>728</v>
          </cell>
          <cell r="V371">
            <v>705</v>
          </cell>
        </row>
        <row r="372">
          <cell r="A372" t="str">
            <v>NCL</v>
          </cell>
          <cell r="B372">
            <v>370</v>
          </cell>
          <cell r="C372" t="str">
            <v> i | 1 | 2 | 3 </v>
          </cell>
          <cell r="E372">
            <v>0.76</v>
          </cell>
          <cell r="F372">
            <v>-3.8</v>
          </cell>
          <cell r="G372">
            <v>507000</v>
          </cell>
          <cell r="H372">
            <v>390</v>
          </cell>
          <cell r="I372">
            <v>345</v>
          </cell>
          <cell r="K372">
            <v>1.31</v>
          </cell>
          <cell r="L372">
            <v>2.11</v>
          </cell>
          <cell r="N372">
            <v>0</v>
          </cell>
          <cell r="O372">
            <v>0.15</v>
          </cell>
          <cell r="P372">
            <v>-5.76</v>
          </cell>
          <cell r="Q372">
            <v>-2.76</v>
          </cell>
          <cell r="S372">
            <v>34.909999999999997</v>
          </cell>
        </row>
        <row r="373">
          <cell r="A373" t="str">
            <v>NDR</v>
          </cell>
          <cell r="B373">
            <v>371</v>
          </cell>
          <cell r="C373" t="str">
            <v> i | 1 | 2 | 3 </v>
          </cell>
          <cell r="E373">
            <v>1.4</v>
          </cell>
          <cell r="F373">
            <v>-4.1100000000000003</v>
          </cell>
          <cell r="G373">
            <v>478600</v>
          </cell>
          <cell r="H373">
            <v>684</v>
          </cell>
          <cell r="I373">
            <v>442</v>
          </cell>
          <cell r="J373">
            <v>34.57</v>
          </cell>
          <cell r="K373">
            <v>0.59</v>
          </cell>
          <cell r="L373">
            <v>0.44</v>
          </cell>
          <cell r="N373">
            <v>0.04</v>
          </cell>
          <cell r="O373">
            <v>2.06</v>
          </cell>
          <cell r="P373">
            <v>1.74</v>
          </cell>
          <cell r="Q373">
            <v>4.4000000000000004</v>
          </cell>
          <cell r="S373">
            <v>23.1</v>
          </cell>
          <cell r="U373">
            <v>841</v>
          </cell>
          <cell r="V373">
            <v>826</v>
          </cell>
        </row>
        <row r="374">
          <cell r="A374" t="str">
            <v>NEP</v>
          </cell>
          <cell r="B374">
            <v>372</v>
          </cell>
          <cell r="C374" t="str">
            <v> i | 1 | 2 | 3 </v>
          </cell>
          <cell r="D374" t="str">
            <v>C</v>
          </cell>
          <cell r="E374">
            <v>0.24</v>
          </cell>
          <cell r="F374">
            <v>-7.69</v>
          </cell>
          <cell r="G374">
            <v>289500</v>
          </cell>
          <cell r="H374">
            <v>70</v>
          </cell>
          <cell r="I374">
            <v>558</v>
          </cell>
          <cell r="K374">
            <v>0.77</v>
          </cell>
          <cell r="L374">
            <v>0.12</v>
          </cell>
          <cell r="N374">
            <v>0</v>
          </cell>
          <cell r="O374">
            <v>-3.71</v>
          </cell>
          <cell r="P374">
            <v>-4.25</v>
          </cell>
          <cell r="Q374">
            <v>-4.63</v>
          </cell>
          <cell r="S374">
            <v>41.49</v>
          </cell>
        </row>
        <row r="375">
          <cell r="A375" t="str">
            <v>NER</v>
          </cell>
          <cell r="B375">
            <v>373</v>
          </cell>
          <cell r="C375" t="str">
            <v> i | 1 | 3 </v>
          </cell>
          <cell r="E375">
            <v>4.2</v>
          </cell>
          <cell r="F375">
            <v>-2.78</v>
          </cell>
          <cell r="G375">
            <v>70311200</v>
          </cell>
          <cell r="H375">
            <v>303234</v>
          </cell>
          <cell r="I375">
            <v>6468</v>
          </cell>
          <cell r="J375">
            <v>11.52</v>
          </cell>
          <cell r="K375">
            <v>2</v>
          </cell>
          <cell r="L375">
            <v>1.79</v>
          </cell>
          <cell r="M375">
            <v>0.14000000000000001</v>
          </cell>
          <cell r="N375">
            <v>0.36</v>
          </cell>
          <cell r="O375">
            <v>9.58</v>
          </cell>
          <cell r="P375">
            <v>18.34</v>
          </cell>
          <cell r="Q375">
            <v>4.37</v>
          </cell>
          <cell r="R375">
            <v>3.24</v>
          </cell>
          <cell r="S375">
            <v>38.19</v>
          </cell>
          <cell r="U375">
            <v>240</v>
          </cell>
          <cell r="V375">
            <v>288</v>
          </cell>
        </row>
        <row r="376">
          <cell r="A376" t="str">
            <v>NETBAY</v>
          </cell>
          <cell r="B376">
            <v>374</v>
          </cell>
          <cell r="C376" t="str">
            <v> i | 1 | 2 | 3 </v>
          </cell>
          <cell r="E376">
            <v>27.25</v>
          </cell>
          <cell r="F376">
            <v>-3.54</v>
          </cell>
          <cell r="G376">
            <v>591300</v>
          </cell>
          <cell r="H376">
            <v>16170</v>
          </cell>
          <cell r="I376">
            <v>5450</v>
          </cell>
          <cell r="J376">
            <v>34.909999999999997</v>
          </cell>
          <cell r="K376">
            <v>13.23</v>
          </cell>
          <cell r="L376">
            <v>0.36</v>
          </cell>
          <cell r="N376">
            <v>0.78</v>
          </cell>
          <cell r="O376">
            <v>27.17</v>
          </cell>
          <cell r="P376">
            <v>35.85</v>
          </cell>
          <cell r="Q376">
            <v>38.299999999999997</v>
          </cell>
          <cell r="R376">
            <v>3.45</v>
          </cell>
          <cell r="S376">
            <v>49</v>
          </cell>
          <cell r="U376">
            <v>407</v>
          </cell>
          <cell r="V376">
            <v>402</v>
          </cell>
        </row>
        <row r="377">
          <cell r="A377" t="str">
            <v>NEW</v>
          </cell>
          <cell r="B377">
            <v>375</v>
          </cell>
          <cell r="C377" t="str">
            <v> i | 1 | 3 </v>
          </cell>
          <cell r="E377">
            <v>60</v>
          </cell>
          <cell r="F377">
            <v>0</v>
          </cell>
          <cell r="G377">
            <v>2300</v>
          </cell>
          <cell r="H377">
            <v>138</v>
          </cell>
          <cell r="I377">
            <v>600</v>
          </cell>
          <cell r="J377">
            <v>99.76</v>
          </cell>
          <cell r="K377">
            <v>1.71</v>
          </cell>
          <cell r="L377">
            <v>0.54</v>
          </cell>
          <cell r="M377">
            <v>0.2</v>
          </cell>
          <cell r="N377">
            <v>0.6</v>
          </cell>
          <cell r="O377">
            <v>2.15</v>
          </cell>
          <cell r="P377">
            <v>1.71</v>
          </cell>
          <cell r="Q377">
            <v>-0.28000000000000003</v>
          </cell>
          <cell r="R377">
            <v>0.33</v>
          </cell>
          <cell r="S377">
            <v>18.309999999999999</v>
          </cell>
          <cell r="U377">
            <v>921</v>
          </cell>
          <cell r="V377">
            <v>899</v>
          </cell>
        </row>
        <row r="378">
          <cell r="A378" t="str">
            <v>NEWS</v>
          </cell>
          <cell r="B378">
            <v>376</v>
          </cell>
          <cell r="C378" t="str">
            <v> i | 1 | 2 | 3 </v>
          </cell>
          <cell r="D378" t="str">
            <v>C</v>
          </cell>
          <cell r="E378">
            <v>0.01</v>
          </cell>
          <cell r="F378">
            <v>0</v>
          </cell>
          <cell r="G378">
            <v>3224200</v>
          </cell>
          <cell r="H378">
            <v>32</v>
          </cell>
          <cell r="I378">
            <v>746</v>
          </cell>
          <cell r="K378">
            <v>1</v>
          </cell>
          <cell r="L378">
            <v>0.17</v>
          </cell>
          <cell r="N378">
            <v>0</v>
          </cell>
          <cell r="O378">
            <v>-12.76</v>
          </cell>
          <cell r="P378">
            <v>-15.89</v>
          </cell>
          <cell r="Q378">
            <v>-35.44</v>
          </cell>
          <cell r="S378">
            <v>53.81</v>
          </cell>
        </row>
        <row r="379">
          <cell r="A379" t="str">
            <v>NEX</v>
          </cell>
          <cell r="B379">
            <v>377</v>
          </cell>
          <cell r="C379" t="str">
            <v> i | 1 | 2 | 3 </v>
          </cell>
          <cell r="E379">
            <v>4.26</v>
          </cell>
          <cell r="F379">
            <v>-5.75</v>
          </cell>
          <cell r="G379">
            <v>11239600</v>
          </cell>
          <cell r="H379">
            <v>49145</v>
          </cell>
          <cell r="I379">
            <v>7133</v>
          </cell>
          <cell r="K379">
            <v>2.2999999999999998</v>
          </cell>
          <cell r="L379">
            <v>0.14000000000000001</v>
          </cell>
          <cell r="N379">
            <v>0</v>
          </cell>
          <cell r="O379">
            <v>-5</v>
          </cell>
          <cell r="P379">
            <v>-8.5399999999999991</v>
          </cell>
          <cell r="Q379">
            <v>-5.43</v>
          </cell>
          <cell r="S379">
            <v>71.459999999999994</v>
          </cell>
        </row>
        <row r="380">
          <cell r="A380" t="str">
            <v>NFC</v>
          </cell>
          <cell r="B380">
            <v>378</v>
          </cell>
          <cell r="C380" t="str">
            <v> i | 1 | 2 | 3 </v>
          </cell>
          <cell r="E380">
            <v>2.92</v>
          </cell>
          <cell r="F380">
            <v>-7.01</v>
          </cell>
          <cell r="G380">
            <v>63600</v>
          </cell>
          <cell r="H380">
            <v>185</v>
          </cell>
          <cell r="I380">
            <v>3176</v>
          </cell>
          <cell r="K380">
            <v>3.48</v>
          </cell>
          <cell r="L380">
            <v>1.1299999999999999</v>
          </cell>
          <cell r="N380">
            <v>0</v>
          </cell>
          <cell r="O380">
            <v>-0.6</v>
          </cell>
          <cell r="P380">
            <v>-1.56</v>
          </cell>
          <cell r="Q380">
            <v>-2.97</v>
          </cell>
          <cell r="S380">
            <v>11.92</v>
          </cell>
        </row>
        <row r="381">
          <cell r="A381" t="str">
            <v>NINE</v>
          </cell>
          <cell r="B381">
            <v>379</v>
          </cell>
          <cell r="C381" t="str">
            <v> i | 1 | 2 | 3 </v>
          </cell>
          <cell r="E381">
            <v>1.63</v>
          </cell>
          <cell r="F381">
            <v>-1.21</v>
          </cell>
          <cell r="G381">
            <v>168300</v>
          </cell>
          <cell r="H381">
            <v>276</v>
          </cell>
          <cell r="I381">
            <v>596</v>
          </cell>
          <cell r="K381">
            <v>2.23</v>
          </cell>
          <cell r="L381">
            <v>0.25</v>
          </cell>
          <cell r="N381">
            <v>0</v>
          </cell>
          <cell r="O381">
            <v>12.41</v>
          </cell>
          <cell r="P381">
            <v>-21.11</v>
          </cell>
          <cell r="Q381">
            <v>-45.9</v>
          </cell>
          <cell r="S381">
            <v>19.079999999999998</v>
          </cell>
        </row>
        <row r="382">
          <cell r="A382" t="str">
            <v>NKI</v>
          </cell>
          <cell r="B382">
            <v>380</v>
          </cell>
          <cell r="C382" t="str">
            <v> i | 1 | 2 | 3 </v>
          </cell>
          <cell r="E382">
            <v>45</v>
          </cell>
          <cell r="F382">
            <v>0</v>
          </cell>
          <cell r="G382">
            <v>100</v>
          </cell>
          <cell r="H382">
            <v>4</v>
          </cell>
          <cell r="I382">
            <v>1575</v>
          </cell>
          <cell r="J382">
            <v>31.29</v>
          </cell>
          <cell r="K382">
            <v>0.77</v>
          </cell>
          <cell r="L382">
            <v>1.89</v>
          </cell>
          <cell r="M382">
            <v>1.29</v>
          </cell>
          <cell r="N382">
            <v>1.44</v>
          </cell>
          <cell r="O382">
            <v>1.01</v>
          </cell>
          <cell r="P382">
            <v>2.42</v>
          </cell>
          <cell r="Q382">
            <v>1.78</v>
          </cell>
          <cell r="R382">
            <v>2.86</v>
          </cell>
          <cell r="S382">
            <v>56.9</v>
          </cell>
          <cell r="U382">
            <v>808</v>
          </cell>
          <cell r="V382">
            <v>851</v>
          </cell>
        </row>
        <row r="383">
          <cell r="A383" t="str">
            <v>NMG</v>
          </cell>
          <cell r="B383">
            <v>381</v>
          </cell>
          <cell r="C383" t="str">
            <v> i | 1 | 2 | 3 </v>
          </cell>
          <cell r="D383" t="str">
            <v>SPC</v>
          </cell>
          <cell r="E383">
            <v>0.17</v>
          </cell>
          <cell r="F383">
            <v>0</v>
          </cell>
          <cell r="G383">
            <v>0</v>
          </cell>
          <cell r="H383">
            <v>0</v>
          </cell>
          <cell r="I383">
            <v>692</v>
          </cell>
          <cell r="L383">
            <v>8.36</v>
          </cell>
          <cell r="N383">
            <v>0</v>
          </cell>
          <cell r="O383">
            <v>3.04</v>
          </cell>
          <cell r="P383">
            <v>33.200000000000003</v>
          </cell>
          <cell r="Q383">
            <v>-23.39</v>
          </cell>
          <cell r="S383">
            <v>52.97</v>
          </cell>
        </row>
        <row r="384">
          <cell r="A384" t="str">
            <v>NNCL</v>
          </cell>
          <cell r="B384">
            <v>382</v>
          </cell>
          <cell r="C384" t="str">
            <v> i | 1 | 2 | 3 </v>
          </cell>
          <cell r="E384">
            <v>2.1</v>
          </cell>
          <cell r="F384">
            <v>-7.89</v>
          </cell>
          <cell r="G384">
            <v>2858700</v>
          </cell>
          <cell r="H384">
            <v>6300</v>
          </cell>
          <cell r="I384">
            <v>4301</v>
          </cell>
          <cell r="J384">
            <v>11.96</v>
          </cell>
          <cell r="K384">
            <v>1.35</v>
          </cell>
          <cell r="L384">
            <v>0.37</v>
          </cell>
          <cell r="N384">
            <v>0.18</v>
          </cell>
          <cell r="O384">
            <v>8.5</v>
          </cell>
          <cell r="P384">
            <v>11.3</v>
          </cell>
          <cell r="Q384">
            <v>29.91</v>
          </cell>
          <cell r="R384">
            <v>3.51</v>
          </cell>
          <cell r="S384">
            <v>27.55</v>
          </cell>
          <cell r="U384">
            <v>347</v>
          </cell>
          <cell r="V384">
            <v>324</v>
          </cell>
        </row>
        <row r="385">
          <cell r="A385" t="str">
            <v>NOBLE</v>
          </cell>
          <cell r="B385">
            <v>383</v>
          </cell>
          <cell r="C385" t="str">
            <v> i | 1 | 2 | 3 </v>
          </cell>
          <cell r="E385">
            <v>22.6</v>
          </cell>
          <cell r="F385">
            <v>-3.42</v>
          </cell>
          <cell r="G385">
            <v>3190700</v>
          </cell>
          <cell r="H385">
            <v>72442</v>
          </cell>
          <cell r="I385">
            <v>10316</v>
          </cell>
          <cell r="J385">
            <v>6.12</v>
          </cell>
          <cell r="K385">
            <v>1.98</v>
          </cell>
          <cell r="L385">
            <v>2.87</v>
          </cell>
          <cell r="M385">
            <v>1.1000000000000001</v>
          </cell>
          <cell r="N385">
            <v>3.69</v>
          </cell>
          <cell r="O385">
            <v>10.32</v>
          </cell>
          <cell r="P385">
            <v>32.81</v>
          </cell>
          <cell r="Q385">
            <v>16.5</v>
          </cell>
          <cell r="R385">
            <v>31.62</v>
          </cell>
          <cell r="S385">
            <v>31.22</v>
          </cell>
          <cell r="U385">
            <v>30</v>
          </cell>
          <cell r="V385">
            <v>145</v>
          </cell>
        </row>
        <row r="386">
          <cell r="A386" t="str">
            <v>NOK</v>
          </cell>
          <cell r="B386">
            <v>384</v>
          </cell>
          <cell r="C386" t="str">
            <v> i | 1 | 2 | 3 </v>
          </cell>
          <cell r="D386" t="str">
            <v>CNP</v>
          </cell>
          <cell r="E386">
            <v>1.1399999999999999</v>
          </cell>
          <cell r="F386">
            <v>-24</v>
          </cell>
          <cell r="G386">
            <v>13378200</v>
          </cell>
          <cell r="H386">
            <v>16691</v>
          </cell>
          <cell r="I386">
            <v>4251</v>
          </cell>
          <cell r="L386">
            <v>-5.81</v>
          </cell>
          <cell r="N386">
            <v>0</v>
          </cell>
          <cell r="O386">
            <v>-25.68</v>
          </cell>
          <cell r="Q386">
            <v>-81.53</v>
          </cell>
          <cell r="S386">
            <v>11.75</v>
          </cell>
        </row>
        <row r="387">
          <cell r="A387" t="str">
            <v>NPK</v>
          </cell>
          <cell r="B387">
            <v>385</v>
          </cell>
          <cell r="C387" t="str">
            <v> i | 1 | 3 </v>
          </cell>
          <cell r="E387">
            <v>15.9</v>
          </cell>
          <cell r="F387">
            <v>0</v>
          </cell>
          <cell r="G387">
            <v>0</v>
          </cell>
          <cell r="H387">
            <v>0</v>
          </cell>
          <cell r="I387">
            <v>159</v>
          </cell>
          <cell r="J387">
            <v>20.05</v>
          </cell>
          <cell r="K387">
            <v>0.37</v>
          </cell>
          <cell r="L387">
            <v>0.14000000000000001</v>
          </cell>
          <cell r="M387">
            <v>0.2</v>
          </cell>
          <cell r="N387">
            <v>0.79</v>
          </cell>
          <cell r="O387">
            <v>2.12</v>
          </cell>
          <cell r="P387">
            <v>1.85</v>
          </cell>
          <cell r="Q387">
            <v>2.3199999999999998</v>
          </cell>
          <cell r="R387">
            <v>1.26</v>
          </cell>
          <cell r="S387">
            <v>23.98</v>
          </cell>
          <cell r="U387">
            <v>748</v>
          </cell>
          <cell r="V387">
            <v>733</v>
          </cell>
        </row>
        <row r="388">
          <cell r="A388" t="str">
            <v>NRF</v>
          </cell>
          <cell r="B388">
            <v>386</v>
          </cell>
          <cell r="C388" t="str">
            <v> i </v>
          </cell>
          <cell r="E388">
            <v>5.9</v>
          </cell>
          <cell r="F388">
            <v>-5.6</v>
          </cell>
          <cell r="G388">
            <v>9350500</v>
          </cell>
          <cell r="H388">
            <v>56303</v>
          </cell>
          <cell r="I388">
            <v>7999</v>
          </cell>
          <cell r="J388">
            <v>82.71</v>
          </cell>
          <cell r="L388">
            <v>1.28</v>
          </cell>
          <cell r="N388">
            <v>7.0000000000000007E-2</v>
          </cell>
          <cell r="S388">
            <v>27.54</v>
          </cell>
        </row>
        <row r="389">
          <cell r="A389" t="str">
            <v>NSI</v>
          </cell>
          <cell r="B389">
            <v>387</v>
          </cell>
          <cell r="C389" t="str">
            <v> i | 1 | 2 | 3 </v>
          </cell>
          <cell r="E389">
            <v>75</v>
          </cell>
          <cell r="F389">
            <v>-0.66</v>
          </cell>
          <cell r="G389">
            <v>14600</v>
          </cell>
          <cell r="H389">
            <v>1091</v>
          </cell>
          <cell r="I389">
            <v>1043</v>
          </cell>
          <cell r="J389">
            <v>7.13</v>
          </cell>
          <cell r="K389">
            <v>0.75</v>
          </cell>
          <cell r="L389">
            <v>1.8</v>
          </cell>
          <cell r="M389">
            <v>4.5</v>
          </cell>
          <cell r="N389">
            <v>10.52</v>
          </cell>
          <cell r="O389">
            <v>4.6100000000000003</v>
          </cell>
          <cell r="P389">
            <v>10.71</v>
          </cell>
          <cell r="Q389">
            <v>8.69</v>
          </cell>
          <cell r="R389">
            <v>9.5399999999999991</v>
          </cell>
          <cell r="S389">
            <v>37.5</v>
          </cell>
          <cell r="U389">
            <v>237</v>
          </cell>
          <cell r="V389">
            <v>351</v>
          </cell>
        </row>
        <row r="390">
          <cell r="A390" t="str">
            <v>NTV</v>
          </cell>
          <cell r="B390">
            <v>388</v>
          </cell>
          <cell r="C390" t="str">
            <v> i | 1 | 2 | 3 </v>
          </cell>
          <cell r="E390">
            <v>42</v>
          </cell>
          <cell r="F390">
            <v>-4.55</v>
          </cell>
          <cell r="G390">
            <v>74400</v>
          </cell>
          <cell r="H390">
            <v>3150</v>
          </cell>
          <cell r="I390">
            <v>6720</v>
          </cell>
          <cell r="J390">
            <v>26.25</v>
          </cell>
          <cell r="K390">
            <v>3.16</v>
          </cell>
          <cell r="L390">
            <v>0.12</v>
          </cell>
          <cell r="M390">
            <v>1.58</v>
          </cell>
          <cell r="N390">
            <v>1.6</v>
          </cell>
          <cell r="O390">
            <v>12.85</v>
          </cell>
          <cell r="P390">
            <v>12.04</v>
          </cell>
          <cell r="Q390">
            <v>11.4</v>
          </cell>
          <cell r="R390">
            <v>3.59</v>
          </cell>
          <cell r="S390">
            <v>36.08</v>
          </cell>
          <cell r="U390">
            <v>531</v>
          </cell>
          <cell r="V390">
            <v>428</v>
          </cell>
        </row>
        <row r="391">
          <cell r="A391" t="str">
            <v>NUSA</v>
          </cell>
          <cell r="B391">
            <v>389</v>
          </cell>
          <cell r="C391" t="str">
            <v> i | 1 | 2 | 3 </v>
          </cell>
          <cell r="E391">
            <v>0.28000000000000003</v>
          </cell>
          <cell r="F391">
            <v>-9.68</v>
          </cell>
          <cell r="G391">
            <v>28196400</v>
          </cell>
          <cell r="H391">
            <v>8132</v>
          </cell>
          <cell r="I391">
            <v>2140</v>
          </cell>
          <cell r="K391">
            <v>0.42</v>
          </cell>
          <cell r="L391">
            <v>1.0900000000000001</v>
          </cell>
          <cell r="N391">
            <v>0</v>
          </cell>
          <cell r="O391">
            <v>-5.6</v>
          </cell>
          <cell r="P391">
            <v>-17.2</v>
          </cell>
          <cell r="Q391">
            <v>-162.88</v>
          </cell>
          <cell r="S391">
            <v>70.239999999999995</v>
          </cell>
        </row>
        <row r="392">
          <cell r="A392" t="str">
            <v>NVD</v>
          </cell>
          <cell r="B392">
            <v>390</v>
          </cell>
          <cell r="C392" t="str">
            <v> i | 1 | 2 | 3 </v>
          </cell>
          <cell r="E392">
            <v>2</v>
          </cell>
          <cell r="F392">
            <v>-13.79</v>
          </cell>
          <cell r="G392">
            <v>17661300</v>
          </cell>
          <cell r="H392">
            <v>34911</v>
          </cell>
          <cell r="I392">
            <v>2761</v>
          </cell>
          <cell r="K392">
            <v>0.61</v>
          </cell>
          <cell r="L392">
            <v>1.79</v>
          </cell>
          <cell r="M392">
            <v>0.04</v>
          </cell>
          <cell r="N392">
            <v>0</v>
          </cell>
          <cell r="O392">
            <v>1.1000000000000001</v>
          </cell>
          <cell r="P392">
            <v>-0.67</v>
          </cell>
          <cell r="Q392">
            <v>1.3</v>
          </cell>
          <cell r="R392">
            <v>1.72</v>
          </cell>
          <cell r="S392">
            <v>32.840000000000003</v>
          </cell>
        </row>
        <row r="393">
          <cell r="A393" t="str">
            <v>NWR</v>
          </cell>
          <cell r="B393">
            <v>391</v>
          </cell>
          <cell r="C393" t="str">
            <v> i | 1 | 2 | 3 </v>
          </cell>
          <cell r="E393">
            <v>0.59</v>
          </cell>
          <cell r="F393">
            <v>-9.23</v>
          </cell>
          <cell r="G393">
            <v>19398100</v>
          </cell>
          <cell r="H393">
            <v>11736</v>
          </cell>
          <cell r="I393">
            <v>1525</v>
          </cell>
          <cell r="K393">
            <v>0.46</v>
          </cell>
          <cell r="L393">
            <v>3.38</v>
          </cell>
          <cell r="N393">
            <v>0</v>
          </cell>
          <cell r="O393">
            <v>0.37</v>
          </cell>
          <cell r="P393">
            <v>-6.46</v>
          </cell>
          <cell r="Q393">
            <v>0.71</v>
          </cell>
          <cell r="S393">
            <v>89.34</v>
          </cell>
        </row>
        <row r="394">
          <cell r="A394" t="str">
            <v>NYT</v>
          </cell>
          <cell r="B394">
            <v>392</v>
          </cell>
          <cell r="C394" t="str">
            <v> i | 1 | 2 | 3 </v>
          </cell>
          <cell r="E394">
            <v>3.26</v>
          </cell>
          <cell r="F394">
            <v>-7.39</v>
          </cell>
          <cell r="G394">
            <v>7553100</v>
          </cell>
          <cell r="H394">
            <v>25439</v>
          </cell>
          <cell r="I394">
            <v>4042</v>
          </cell>
          <cell r="J394">
            <v>18.72</v>
          </cell>
          <cell r="K394">
            <v>1.27</v>
          </cell>
          <cell r="L394">
            <v>0.72</v>
          </cell>
          <cell r="M394">
            <v>0.5</v>
          </cell>
          <cell r="N394">
            <v>0.17</v>
          </cell>
          <cell r="O394">
            <v>7.12</v>
          </cell>
          <cell r="P394">
            <v>6.28</v>
          </cell>
          <cell r="Q394">
            <v>15.25</v>
          </cell>
          <cell r="R394">
            <v>14.2</v>
          </cell>
          <cell r="S394">
            <v>40.67</v>
          </cell>
          <cell r="U394">
            <v>604</v>
          </cell>
          <cell r="V394">
            <v>506</v>
          </cell>
        </row>
        <row r="395">
          <cell r="A395" t="str">
            <v>OCC</v>
          </cell>
          <cell r="B395">
            <v>393</v>
          </cell>
          <cell r="C395" t="str">
            <v> i | 1 | 2 | 3 </v>
          </cell>
          <cell r="E395">
            <v>9.6</v>
          </cell>
          <cell r="F395">
            <v>0</v>
          </cell>
          <cell r="G395">
            <v>200</v>
          </cell>
          <cell r="H395">
            <v>2</v>
          </cell>
          <cell r="I395">
            <v>576</v>
          </cell>
          <cell r="J395">
            <v>324</v>
          </cell>
          <cell r="K395">
            <v>0.6</v>
          </cell>
          <cell r="L395">
            <v>0.24</v>
          </cell>
          <cell r="M395">
            <v>0.25</v>
          </cell>
          <cell r="N395">
            <v>0.03</v>
          </cell>
          <cell r="O395">
            <v>0.2</v>
          </cell>
          <cell r="P395">
            <v>0.18</v>
          </cell>
          <cell r="Q395">
            <v>-1.55</v>
          </cell>
          <cell r="R395">
            <v>2.6</v>
          </cell>
          <cell r="S395">
            <v>36.9</v>
          </cell>
          <cell r="U395">
            <v>961</v>
          </cell>
          <cell r="V395">
            <v>995</v>
          </cell>
          <cell r="W395">
            <v>21.33</v>
          </cell>
        </row>
        <row r="396">
          <cell r="A396" t="str">
            <v>OCEAN</v>
          </cell>
          <cell r="B396">
            <v>394</v>
          </cell>
          <cell r="C396" t="str">
            <v> i | 1 | 2 | 3 </v>
          </cell>
          <cell r="E396">
            <v>0.75</v>
          </cell>
          <cell r="F396">
            <v>-7.41</v>
          </cell>
          <cell r="G396">
            <v>3249000</v>
          </cell>
          <cell r="H396">
            <v>2489</v>
          </cell>
          <cell r="I396">
            <v>905</v>
          </cell>
          <cell r="K396">
            <v>1.92</v>
          </cell>
          <cell r="L396">
            <v>1.45</v>
          </cell>
          <cell r="N396">
            <v>0</v>
          </cell>
          <cell r="O396">
            <v>-7.52</v>
          </cell>
          <cell r="P396">
            <v>-7.09</v>
          </cell>
          <cell r="Q396">
            <v>0.28000000000000003</v>
          </cell>
          <cell r="S396">
            <v>46.22</v>
          </cell>
        </row>
        <row r="397">
          <cell r="A397" t="str">
            <v>OGC</v>
          </cell>
          <cell r="B397">
            <v>395</v>
          </cell>
          <cell r="C397" t="str">
            <v> i | 1 | 2 | 3 </v>
          </cell>
          <cell r="E397">
            <v>23.6</v>
          </cell>
          <cell r="F397">
            <v>-4.07</v>
          </cell>
          <cell r="G397">
            <v>500</v>
          </cell>
          <cell r="H397">
            <v>12</v>
          </cell>
          <cell r="I397">
            <v>503</v>
          </cell>
          <cell r="K397">
            <v>0.27</v>
          </cell>
          <cell r="L397">
            <v>0.96</v>
          </cell>
          <cell r="N397">
            <v>0</v>
          </cell>
          <cell r="O397">
            <v>-4.8899999999999997</v>
          </cell>
          <cell r="P397">
            <v>-8.23</v>
          </cell>
          <cell r="Q397">
            <v>-27.79</v>
          </cell>
          <cell r="R397">
            <v>2.3199999999999998</v>
          </cell>
          <cell r="S397">
            <v>36.51</v>
          </cell>
        </row>
        <row r="398">
          <cell r="A398" t="str">
            <v>OHTL</v>
          </cell>
          <cell r="B398">
            <v>396</v>
          </cell>
          <cell r="C398" t="str">
            <v> i | 1 | 2 | 3 </v>
          </cell>
          <cell r="E398">
            <v>328</v>
          </cell>
          <cell r="F398">
            <v>-0.61</v>
          </cell>
          <cell r="G398">
            <v>200</v>
          </cell>
          <cell r="H398">
            <v>66</v>
          </cell>
          <cell r="I398">
            <v>4952</v>
          </cell>
          <cell r="K398">
            <v>2.25</v>
          </cell>
          <cell r="L398">
            <v>2.04</v>
          </cell>
          <cell r="N398">
            <v>0</v>
          </cell>
          <cell r="O398">
            <v>-11.2</v>
          </cell>
          <cell r="P398">
            <v>-34.97</v>
          </cell>
          <cell r="Q398">
            <v>-60.4</v>
          </cell>
          <cell r="S398">
            <v>21.1</v>
          </cell>
        </row>
        <row r="399">
          <cell r="A399" t="str">
            <v>OISHI</v>
          </cell>
          <cell r="B399">
            <v>397</v>
          </cell>
          <cell r="C399" t="str">
            <v> i | 1 | 3 </v>
          </cell>
          <cell r="E399">
            <v>39.5</v>
          </cell>
          <cell r="F399">
            <v>-4.82</v>
          </cell>
          <cell r="G399">
            <v>58300</v>
          </cell>
          <cell r="H399">
            <v>2332</v>
          </cell>
          <cell r="I399">
            <v>14813</v>
          </cell>
          <cell r="J399">
            <v>13.85</v>
          </cell>
          <cell r="K399">
            <v>2.13</v>
          </cell>
          <cell r="L399">
            <v>0.23</v>
          </cell>
          <cell r="M399">
            <v>0.94</v>
          </cell>
          <cell r="N399">
            <v>2.85</v>
          </cell>
          <cell r="O399">
            <v>11.94</v>
          </cell>
          <cell r="P399">
            <v>15.73</v>
          </cell>
          <cell r="Q399">
            <v>9.41</v>
          </cell>
          <cell r="R399">
            <v>3.49</v>
          </cell>
          <cell r="S399">
            <v>20.34</v>
          </cell>
          <cell r="U399">
            <v>323</v>
          </cell>
          <cell r="V399">
            <v>299</v>
          </cell>
        </row>
        <row r="400">
          <cell r="A400" t="str">
            <v>ORI</v>
          </cell>
          <cell r="B400">
            <v>398</v>
          </cell>
          <cell r="C400" t="str">
            <v> i | 1 | 2 | 3 </v>
          </cell>
          <cell r="E400">
            <v>7.8</v>
          </cell>
          <cell r="F400">
            <v>-9.3000000000000007</v>
          </cell>
          <cell r="G400">
            <v>33605100</v>
          </cell>
          <cell r="H400">
            <v>268908</v>
          </cell>
          <cell r="I400">
            <v>19132</v>
          </cell>
          <cell r="J400">
            <v>6.59</v>
          </cell>
          <cell r="K400">
            <v>1.74</v>
          </cell>
          <cell r="L400">
            <v>2.02</v>
          </cell>
          <cell r="M400">
            <v>0.28999999999999998</v>
          </cell>
          <cell r="N400">
            <v>1.18</v>
          </cell>
          <cell r="O400">
            <v>12.43</v>
          </cell>
          <cell r="P400">
            <v>29.4</v>
          </cell>
          <cell r="Q400">
            <v>23.24</v>
          </cell>
          <cell r="R400">
            <v>5.75</v>
          </cell>
          <cell r="S400">
            <v>30.8</v>
          </cell>
          <cell r="U400">
            <v>48</v>
          </cell>
          <cell r="V400">
            <v>108</v>
          </cell>
        </row>
        <row r="401">
          <cell r="A401" t="str">
            <v>OSP</v>
          </cell>
          <cell r="B401">
            <v>399</v>
          </cell>
          <cell r="C401" t="str">
            <v> i | 1 | 3 </v>
          </cell>
          <cell r="E401">
            <v>35.5</v>
          </cell>
          <cell r="F401">
            <v>-6.58</v>
          </cell>
          <cell r="G401">
            <v>15638400</v>
          </cell>
          <cell r="H401">
            <v>566906</v>
          </cell>
          <cell r="I401">
            <v>106633</v>
          </cell>
          <cell r="J401">
            <v>30.67</v>
          </cell>
          <cell r="K401">
            <v>5.76</v>
          </cell>
          <cell r="L401">
            <v>0.37</v>
          </cell>
          <cell r="M401">
            <v>0.45</v>
          </cell>
          <cell r="N401">
            <v>1.1599999999999999</v>
          </cell>
          <cell r="O401">
            <v>17.04</v>
          </cell>
          <cell r="P401">
            <v>19.39</v>
          </cell>
          <cell r="Q401">
            <v>13.31</v>
          </cell>
          <cell r="R401">
            <v>2.63</v>
          </cell>
          <cell r="S401">
            <v>45.1</v>
          </cell>
          <cell r="U401">
            <v>459</v>
          </cell>
          <cell r="V401">
            <v>415</v>
          </cell>
        </row>
        <row r="402">
          <cell r="A402" t="str">
            <v>OTO</v>
          </cell>
          <cell r="B402">
            <v>400</v>
          </cell>
          <cell r="C402" t="str">
            <v> i | 1 | 2 | 3 </v>
          </cell>
          <cell r="E402">
            <v>5.45</v>
          </cell>
          <cell r="F402">
            <v>-4.3899999999999997</v>
          </cell>
          <cell r="G402">
            <v>3968500</v>
          </cell>
          <cell r="H402">
            <v>21829</v>
          </cell>
          <cell r="I402">
            <v>1526</v>
          </cell>
          <cell r="J402">
            <v>2631.67</v>
          </cell>
          <cell r="K402">
            <v>1.82</v>
          </cell>
          <cell r="L402">
            <v>0.18</v>
          </cell>
          <cell r="M402">
            <v>0.8</v>
          </cell>
          <cell r="N402">
            <v>0</v>
          </cell>
          <cell r="O402">
            <v>0.32</v>
          </cell>
          <cell r="P402">
            <v>7.0000000000000007E-2</v>
          </cell>
          <cell r="Q402">
            <v>0.38</v>
          </cell>
          <cell r="R402">
            <v>2.2799999999999998</v>
          </cell>
          <cell r="S402">
            <v>30.37</v>
          </cell>
          <cell r="U402">
            <v>970</v>
          </cell>
          <cell r="V402">
            <v>998</v>
          </cell>
        </row>
        <row r="403">
          <cell r="A403" t="str">
            <v>PACE</v>
          </cell>
          <cell r="B403">
            <v>401</v>
          </cell>
          <cell r="C403" t="str">
            <v> i | 1 | 2 | 3 </v>
          </cell>
          <cell r="D403" t="str">
            <v>SPNPNC</v>
          </cell>
          <cell r="E403">
            <v>0.03</v>
          </cell>
          <cell r="F403">
            <v>0</v>
          </cell>
          <cell r="G403">
            <v>0</v>
          </cell>
          <cell r="H403">
            <v>0</v>
          </cell>
          <cell r="I403">
            <v>431</v>
          </cell>
          <cell r="K403">
            <v>1.5</v>
          </cell>
          <cell r="L403">
            <v>-15.97</v>
          </cell>
          <cell r="N403">
            <v>0</v>
          </cell>
          <cell r="O403">
            <v>-8.6</v>
          </cell>
          <cell r="Q403">
            <v>-330.27</v>
          </cell>
          <cell r="S403">
            <v>51.31</v>
          </cell>
        </row>
        <row r="404">
          <cell r="A404" t="str">
            <v>PAE</v>
          </cell>
          <cell r="B404">
            <v>402</v>
          </cell>
          <cell r="C404" t="str">
            <v> i | 1 | 2 | 3 </v>
          </cell>
          <cell r="D404" t="str">
            <v>SPNPNC</v>
          </cell>
          <cell r="E404">
            <v>7.0000000000000007E-2</v>
          </cell>
          <cell r="F404">
            <v>0</v>
          </cell>
          <cell r="G404">
            <v>0</v>
          </cell>
          <cell r="H404">
            <v>0</v>
          </cell>
          <cell r="I404">
            <v>194</v>
          </cell>
          <cell r="L404">
            <v>-1.73</v>
          </cell>
          <cell r="N404">
            <v>0</v>
          </cell>
          <cell r="O404">
            <v>-2.7</v>
          </cell>
          <cell r="Q404">
            <v>-14.11</v>
          </cell>
          <cell r="S404">
            <v>100</v>
          </cell>
        </row>
        <row r="405">
          <cell r="A405" t="str">
            <v>PAF</v>
          </cell>
          <cell r="B405">
            <v>403</v>
          </cell>
          <cell r="C405" t="str">
            <v> i | 1 | 2 | 3 </v>
          </cell>
          <cell r="E405">
            <v>0.51</v>
          </cell>
          <cell r="F405">
            <v>-16.39</v>
          </cell>
          <cell r="G405">
            <v>2054800</v>
          </cell>
          <cell r="H405">
            <v>1145</v>
          </cell>
          <cell r="I405">
            <v>275</v>
          </cell>
          <cell r="K405">
            <v>0.56000000000000005</v>
          </cell>
          <cell r="L405">
            <v>0.51</v>
          </cell>
          <cell r="M405">
            <v>0.01</v>
          </cell>
          <cell r="N405">
            <v>0</v>
          </cell>
          <cell r="O405">
            <v>0.11</v>
          </cell>
          <cell r="P405">
            <v>-1.87</v>
          </cell>
          <cell r="Q405">
            <v>-1.1499999999999999</v>
          </cell>
          <cell r="R405">
            <v>1.67</v>
          </cell>
          <cell r="S405">
            <v>57.25</v>
          </cell>
        </row>
        <row r="406">
          <cell r="A406" t="str">
            <v>PAP</v>
          </cell>
          <cell r="B406">
            <v>404</v>
          </cell>
          <cell r="C406" t="str">
            <v> i | 1 | 2 | 3 </v>
          </cell>
          <cell r="E406">
            <v>3.36</v>
          </cell>
          <cell r="F406">
            <v>-7.18</v>
          </cell>
          <cell r="G406">
            <v>926600</v>
          </cell>
          <cell r="H406">
            <v>3187</v>
          </cell>
          <cell r="I406">
            <v>2218</v>
          </cell>
          <cell r="J406">
            <v>14.16</v>
          </cell>
          <cell r="K406">
            <v>0.92</v>
          </cell>
          <cell r="L406">
            <v>0.81</v>
          </cell>
          <cell r="M406">
            <v>0.27</v>
          </cell>
          <cell r="N406">
            <v>0.24</v>
          </cell>
          <cell r="O406">
            <v>5.21</v>
          </cell>
          <cell r="P406">
            <v>6.46</v>
          </cell>
          <cell r="Q406">
            <v>2.27</v>
          </cell>
          <cell r="R406">
            <v>7.46</v>
          </cell>
          <cell r="S406">
            <v>25.57</v>
          </cell>
          <cell r="U406">
            <v>525</v>
          </cell>
          <cell r="V406">
            <v>504</v>
          </cell>
        </row>
        <row r="407">
          <cell r="A407" t="str">
            <v>PATO</v>
          </cell>
          <cell r="B407">
            <v>405</v>
          </cell>
          <cell r="C407" t="str">
            <v> i | 1 | 2 | 3 </v>
          </cell>
          <cell r="E407">
            <v>10.1</v>
          </cell>
          <cell r="F407">
            <v>-4.72</v>
          </cell>
          <cell r="G407">
            <v>55500</v>
          </cell>
          <cell r="H407">
            <v>574</v>
          </cell>
          <cell r="I407">
            <v>1438</v>
          </cell>
          <cell r="J407">
            <v>18.13</v>
          </cell>
          <cell r="K407">
            <v>2.87</v>
          </cell>
          <cell r="L407">
            <v>0.24</v>
          </cell>
          <cell r="M407">
            <v>0.6</v>
          </cell>
          <cell r="N407">
            <v>0.56000000000000005</v>
          </cell>
          <cell r="O407">
            <v>15.96</v>
          </cell>
          <cell r="P407">
            <v>15.54</v>
          </cell>
          <cell r="Q407">
            <v>14.56</v>
          </cell>
          <cell r="R407">
            <v>5.66</v>
          </cell>
          <cell r="S407">
            <v>47.46</v>
          </cell>
          <cell r="U407">
            <v>402</v>
          </cell>
          <cell r="V407">
            <v>323</v>
          </cell>
        </row>
        <row r="408">
          <cell r="A408" t="str">
            <v>PB</v>
          </cell>
          <cell r="B408">
            <v>406</v>
          </cell>
          <cell r="C408" t="str">
            <v> i | 1 | 2 | 3 </v>
          </cell>
          <cell r="E408">
            <v>70</v>
          </cell>
          <cell r="F408">
            <v>0.36</v>
          </cell>
          <cell r="G408">
            <v>3500</v>
          </cell>
          <cell r="H408">
            <v>243</v>
          </cell>
          <cell r="I408">
            <v>31500</v>
          </cell>
          <cell r="J408">
            <v>17.989999999999998</v>
          </cell>
          <cell r="K408">
            <v>3.56</v>
          </cell>
          <cell r="L408">
            <v>0.11</v>
          </cell>
          <cell r="M408">
            <v>0.96</v>
          </cell>
          <cell r="N408">
            <v>3.89</v>
          </cell>
          <cell r="O408">
            <v>20.83</v>
          </cell>
          <cell r="P408">
            <v>20.89</v>
          </cell>
          <cell r="Q408">
            <v>23.46</v>
          </cell>
          <cell r="R408">
            <v>2.72</v>
          </cell>
          <cell r="S408">
            <v>18.37</v>
          </cell>
          <cell r="U408">
            <v>339</v>
          </cell>
          <cell r="V408">
            <v>295</v>
          </cell>
        </row>
        <row r="409">
          <cell r="A409" t="str">
            <v>PCSGH</v>
          </cell>
          <cell r="B409">
            <v>407</v>
          </cell>
          <cell r="C409" t="str">
            <v> i | 1 | 2 | 3 </v>
          </cell>
          <cell r="E409">
            <v>4.9000000000000004</v>
          </cell>
          <cell r="F409">
            <v>-2</v>
          </cell>
          <cell r="G409">
            <v>20600</v>
          </cell>
          <cell r="H409">
            <v>100</v>
          </cell>
          <cell r="I409">
            <v>7473</v>
          </cell>
          <cell r="J409">
            <v>67.63</v>
          </cell>
          <cell r="K409">
            <v>1.63</v>
          </cell>
          <cell r="L409">
            <v>0.21</v>
          </cell>
          <cell r="N409">
            <v>7.0000000000000007E-2</v>
          </cell>
          <cell r="O409">
            <v>2.35</v>
          </cell>
          <cell r="P409">
            <v>2.37</v>
          </cell>
          <cell r="Q409">
            <v>3.38</v>
          </cell>
          <cell r="R409">
            <v>8</v>
          </cell>
          <cell r="S409">
            <v>20.14</v>
          </cell>
          <cell r="U409">
            <v>889</v>
          </cell>
          <cell r="V409">
            <v>875</v>
          </cell>
        </row>
        <row r="410">
          <cell r="A410" t="str">
            <v>PDG</v>
          </cell>
          <cell r="B410">
            <v>408</v>
          </cell>
          <cell r="C410" t="str">
            <v> i | 1 | 3 </v>
          </cell>
          <cell r="E410">
            <v>3.32</v>
          </cell>
          <cell r="F410">
            <v>-2.35</v>
          </cell>
          <cell r="G410">
            <v>276100</v>
          </cell>
          <cell r="H410">
            <v>920</v>
          </cell>
          <cell r="I410">
            <v>896</v>
          </cell>
          <cell r="J410">
            <v>10.42</v>
          </cell>
          <cell r="K410">
            <v>1.5</v>
          </cell>
          <cell r="L410">
            <v>0.13</v>
          </cell>
          <cell r="M410">
            <v>0.1</v>
          </cell>
          <cell r="N410">
            <v>0.32</v>
          </cell>
          <cell r="O410">
            <v>15.88</v>
          </cell>
          <cell r="P410">
            <v>14.8</v>
          </cell>
          <cell r="Q410">
            <v>15.99</v>
          </cell>
          <cell r="R410">
            <v>5.88</v>
          </cell>
          <cell r="S410">
            <v>45.68</v>
          </cell>
          <cell r="U410">
            <v>248</v>
          </cell>
          <cell r="V410">
            <v>162</v>
          </cell>
        </row>
        <row r="411">
          <cell r="A411" t="str">
            <v>PDI</v>
          </cell>
          <cell r="B411">
            <v>409</v>
          </cell>
          <cell r="C411" t="str">
            <v> i | 1 | 3 </v>
          </cell>
          <cell r="E411">
            <v>8.1</v>
          </cell>
          <cell r="F411">
            <v>-7.95</v>
          </cell>
          <cell r="G411">
            <v>491000</v>
          </cell>
          <cell r="H411">
            <v>4056</v>
          </cell>
          <cell r="I411">
            <v>1831</v>
          </cell>
          <cell r="J411">
            <v>15.48</v>
          </cell>
          <cell r="K411">
            <v>0.39</v>
          </cell>
          <cell r="L411">
            <v>0.54</v>
          </cell>
          <cell r="N411">
            <v>0.52</v>
          </cell>
          <cell r="O411">
            <v>1.71</v>
          </cell>
          <cell r="P411">
            <v>2.5099999999999998</v>
          </cell>
          <cell r="Q411">
            <v>22.11</v>
          </cell>
          <cell r="S411">
            <v>61.19</v>
          </cell>
          <cell r="U411">
            <v>662</v>
          </cell>
          <cell r="V411">
            <v>684</v>
          </cell>
        </row>
        <row r="412">
          <cell r="A412" t="str">
            <v>PDJ</v>
          </cell>
          <cell r="B412">
            <v>410</v>
          </cell>
          <cell r="C412" t="str">
            <v> i | 1 | 2 | 3 </v>
          </cell>
          <cell r="E412">
            <v>1.33</v>
          </cell>
          <cell r="F412">
            <v>-4.32</v>
          </cell>
          <cell r="G412">
            <v>282000</v>
          </cell>
          <cell r="H412">
            <v>374</v>
          </cell>
          <cell r="I412">
            <v>653</v>
          </cell>
          <cell r="K412">
            <v>0.3</v>
          </cell>
          <cell r="L412">
            <v>1.03</v>
          </cell>
          <cell r="N412">
            <v>0</v>
          </cell>
          <cell r="O412">
            <v>0.65</v>
          </cell>
          <cell r="P412">
            <v>-2.3199999999999998</v>
          </cell>
          <cell r="Q412">
            <v>-5.5</v>
          </cell>
          <cell r="S412">
            <v>58.92</v>
          </cell>
        </row>
        <row r="413">
          <cell r="A413" t="str">
            <v>PE</v>
          </cell>
          <cell r="B413">
            <v>411</v>
          </cell>
          <cell r="C413" t="str">
            <v> i | 1 | 2 | 3 </v>
          </cell>
          <cell r="D413" t="str">
            <v>SPNPNC</v>
          </cell>
          <cell r="E413">
            <v>0.03</v>
          </cell>
          <cell r="F413">
            <v>0</v>
          </cell>
          <cell r="G413">
            <v>0</v>
          </cell>
          <cell r="H413">
            <v>0</v>
          </cell>
          <cell r="I413">
            <v>24</v>
          </cell>
          <cell r="J413">
            <v>0.86</v>
          </cell>
          <cell r="K413">
            <v>0.18</v>
          </cell>
          <cell r="L413">
            <v>8.51</v>
          </cell>
          <cell r="N413">
            <v>0.04</v>
          </cell>
          <cell r="O413">
            <v>1.32</v>
          </cell>
          <cell r="P413">
            <v>14.29</v>
          </cell>
          <cell r="Q413">
            <v>1.85</v>
          </cell>
          <cell r="S413">
            <v>40.06</v>
          </cell>
          <cell r="U413">
            <v>144</v>
          </cell>
          <cell r="V413">
            <v>457</v>
          </cell>
          <cell r="W413">
            <v>-0.02</v>
          </cell>
        </row>
        <row r="414">
          <cell r="A414" t="str">
            <v>PERM</v>
          </cell>
          <cell r="B414">
            <v>412</v>
          </cell>
          <cell r="C414" t="str">
            <v> i | 1 | 2 | 3 </v>
          </cell>
          <cell r="E414">
            <v>1.03</v>
          </cell>
          <cell r="F414">
            <v>-14.88</v>
          </cell>
          <cell r="G414">
            <v>5643600</v>
          </cell>
          <cell r="H414">
            <v>6365</v>
          </cell>
          <cell r="I414">
            <v>773</v>
          </cell>
          <cell r="K414">
            <v>0.75</v>
          </cell>
          <cell r="L414">
            <v>2.12</v>
          </cell>
          <cell r="N414">
            <v>0</v>
          </cell>
          <cell r="O414">
            <v>1.04</v>
          </cell>
          <cell r="P414">
            <v>-6.89</v>
          </cell>
          <cell r="Q414">
            <v>-1.1399999999999999</v>
          </cell>
          <cell r="S414">
            <v>48.21</v>
          </cell>
        </row>
        <row r="415">
          <cell r="A415" t="str">
            <v>PF</v>
          </cell>
          <cell r="B415">
            <v>413</v>
          </cell>
          <cell r="C415" t="str">
            <v> i | 1 | 2 | 3 </v>
          </cell>
          <cell r="E415">
            <v>0.39</v>
          </cell>
          <cell r="F415">
            <v>-6.98</v>
          </cell>
          <cell r="G415">
            <v>94052200</v>
          </cell>
          <cell r="H415">
            <v>37458</v>
          </cell>
          <cell r="I415">
            <v>3718</v>
          </cell>
          <cell r="K415">
            <v>0.28999999999999998</v>
          </cell>
          <cell r="L415">
            <v>3.17</v>
          </cell>
          <cell r="M415">
            <v>0.01</v>
          </cell>
          <cell r="N415">
            <v>0</v>
          </cell>
          <cell r="O415">
            <v>-0.12</v>
          </cell>
          <cell r="P415">
            <v>-6</v>
          </cell>
          <cell r="Q415">
            <v>-4.5599999999999996</v>
          </cell>
          <cell r="R415">
            <v>2.35</v>
          </cell>
          <cell r="S415">
            <v>74.88</v>
          </cell>
        </row>
        <row r="416">
          <cell r="A416" t="str">
            <v>PG</v>
          </cell>
          <cell r="B416">
            <v>414</v>
          </cell>
          <cell r="C416" t="str">
            <v> i | 1 | 2 | 3 </v>
          </cell>
          <cell r="E416">
            <v>4.8600000000000003</v>
          </cell>
          <cell r="F416">
            <v>0</v>
          </cell>
          <cell r="G416">
            <v>0</v>
          </cell>
          <cell r="H416">
            <v>0</v>
          </cell>
          <cell r="I416">
            <v>467</v>
          </cell>
          <cell r="K416">
            <v>0.34</v>
          </cell>
          <cell r="L416">
            <v>0.15</v>
          </cell>
          <cell r="N416">
            <v>0</v>
          </cell>
          <cell r="O416">
            <v>-2.79</v>
          </cell>
          <cell r="P416">
            <v>-3.46</v>
          </cell>
          <cell r="Q416">
            <v>-11.19</v>
          </cell>
          <cell r="R416">
            <v>4.12</v>
          </cell>
          <cell r="S416">
            <v>33.72</v>
          </cell>
        </row>
        <row r="417">
          <cell r="A417" t="str">
            <v>PHOL</v>
          </cell>
          <cell r="B417">
            <v>415</v>
          </cell>
          <cell r="C417" t="str">
            <v> i | 1 | 2 | 3 </v>
          </cell>
          <cell r="E417">
            <v>2.82</v>
          </cell>
          <cell r="F417">
            <v>9.3000000000000007</v>
          </cell>
          <cell r="G417">
            <v>21009400</v>
          </cell>
          <cell r="H417">
            <v>60143</v>
          </cell>
          <cell r="I417">
            <v>571</v>
          </cell>
          <cell r="J417">
            <v>7.52</v>
          </cell>
          <cell r="K417">
            <v>1.81</v>
          </cell>
          <cell r="L417">
            <v>0.91</v>
          </cell>
          <cell r="M417">
            <v>0.15</v>
          </cell>
          <cell r="N417">
            <v>0.38</v>
          </cell>
          <cell r="O417">
            <v>16.22</v>
          </cell>
          <cell r="P417">
            <v>25.05</v>
          </cell>
          <cell r="Q417">
            <v>7.66</v>
          </cell>
          <cell r="R417">
            <v>5.81</v>
          </cell>
          <cell r="S417">
            <v>44.88</v>
          </cell>
          <cell r="U417">
            <v>76</v>
          </cell>
          <cell r="V417">
            <v>80</v>
          </cell>
        </row>
        <row r="418">
          <cell r="A418" t="str">
            <v>PICO</v>
          </cell>
          <cell r="B418">
            <v>416</v>
          </cell>
          <cell r="C418" t="str">
            <v> i | 1 | 2 | 3 </v>
          </cell>
          <cell r="E418">
            <v>3.6</v>
          </cell>
          <cell r="F418">
            <v>0</v>
          </cell>
          <cell r="G418">
            <v>11800</v>
          </cell>
          <cell r="H418">
            <v>44</v>
          </cell>
          <cell r="I418">
            <v>775</v>
          </cell>
          <cell r="K418">
            <v>2.13</v>
          </cell>
          <cell r="L418">
            <v>0.79</v>
          </cell>
          <cell r="M418">
            <v>0.25</v>
          </cell>
          <cell r="N418">
            <v>0</v>
          </cell>
          <cell r="O418">
            <v>-9.14</v>
          </cell>
          <cell r="P418">
            <v>-14.14</v>
          </cell>
          <cell r="Q418">
            <v>-8.15</v>
          </cell>
          <cell r="R418">
            <v>6.94</v>
          </cell>
          <cell r="S418">
            <v>13.81</v>
          </cell>
        </row>
        <row r="419">
          <cell r="A419" t="str">
            <v>PIMO</v>
          </cell>
          <cell r="B419">
            <v>417</v>
          </cell>
          <cell r="C419" t="str">
            <v> i | 1 | 2 | 3 </v>
          </cell>
          <cell r="E419">
            <v>2.2999999999999998</v>
          </cell>
          <cell r="F419">
            <v>-5.74</v>
          </cell>
          <cell r="G419">
            <v>7797600</v>
          </cell>
          <cell r="H419">
            <v>18150</v>
          </cell>
          <cell r="I419">
            <v>1418</v>
          </cell>
          <cell r="J419">
            <v>20.71</v>
          </cell>
          <cell r="K419">
            <v>2.88</v>
          </cell>
          <cell r="L419">
            <v>0.5</v>
          </cell>
          <cell r="M419">
            <v>0.02</v>
          </cell>
          <cell r="N419">
            <v>0.11</v>
          </cell>
          <cell r="O419">
            <v>9.86</v>
          </cell>
          <cell r="P419">
            <v>14.46</v>
          </cell>
          <cell r="Q419">
            <v>10.67</v>
          </cell>
          <cell r="R419">
            <v>0.74</v>
          </cell>
          <cell r="S419">
            <v>27.66</v>
          </cell>
          <cell r="U419">
            <v>450</v>
          </cell>
          <cell r="V419">
            <v>448</v>
          </cell>
        </row>
        <row r="420">
          <cell r="A420" t="str">
            <v>PJW</v>
          </cell>
          <cell r="B420">
            <v>418</v>
          </cell>
          <cell r="C420" t="str">
            <v> i | 1 | 2 | 3 </v>
          </cell>
          <cell r="E420">
            <v>1.39</v>
          </cell>
          <cell r="F420">
            <v>-4.1399999999999997</v>
          </cell>
          <cell r="G420">
            <v>1970100</v>
          </cell>
          <cell r="H420">
            <v>2717</v>
          </cell>
          <cell r="I420">
            <v>798</v>
          </cell>
          <cell r="J420">
            <v>7.81</v>
          </cell>
          <cell r="K420">
            <v>0.76</v>
          </cell>
          <cell r="L420">
            <v>1.77</v>
          </cell>
          <cell r="M420">
            <v>7.0000000000000007E-2</v>
          </cell>
          <cell r="N420">
            <v>0.18</v>
          </cell>
          <cell r="O420">
            <v>5.72</v>
          </cell>
          <cell r="P420">
            <v>10.14</v>
          </cell>
          <cell r="Q420">
            <v>2.7</v>
          </cell>
          <cell r="R420">
            <v>4.83</v>
          </cell>
          <cell r="S420">
            <v>41.14</v>
          </cell>
          <cell r="U420">
            <v>266</v>
          </cell>
          <cell r="V420">
            <v>318</v>
          </cell>
        </row>
        <row r="421">
          <cell r="A421" t="str">
            <v>PK</v>
          </cell>
          <cell r="B421">
            <v>419</v>
          </cell>
          <cell r="C421" t="str">
            <v> i | 1 | 2 | 3 </v>
          </cell>
          <cell r="E421">
            <v>1.55</v>
          </cell>
          <cell r="F421">
            <v>-12.43</v>
          </cell>
          <cell r="G421">
            <v>407300</v>
          </cell>
          <cell r="H421">
            <v>680</v>
          </cell>
          <cell r="I421">
            <v>643</v>
          </cell>
          <cell r="J421">
            <v>199.65</v>
          </cell>
          <cell r="K421">
            <v>0.53</v>
          </cell>
          <cell r="L421">
            <v>1.42</v>
          </cell>
          <cell r="N421">
            <v>0.01</v>
          </cell>
          <cell r="O421">
            <v>1.41</v>
          </cell>
          <cell r="P421">
            <v>0.28000000000000003</v>
          </cell>
          <cell r="Q421">
            <v>0.48</v>
          </cell>
          <cell r="S421">
            <v>34.17</v>
          </cell>
          <cell r="U421">
            <v>955</v>
          </cell>
          <cell r="V421">
            <v>933</v>
          </cell>
        </row>
        <row r="422">
          <cell r="A422" t="str">
            <v>PL</v>
          </cell>
          <cell r="B422">
            <v>420</v>
          </cell>
          <cell r="C422" t="str">
            <v> i | 1 | 2 | 3 </v>
          </cell>
          <cell r="E422">
            <v>2.1</v>
          </cell>
          <cell r="F422">
            <v>-6.25</v>
          </cell>
          <cell r="G422">
            <v>549100</v>
          </cell>
          <cell r="H422">
            <v>1166</v>
          </cell>
          <cell r="I422">
            <v>1253</v>
          </cell>
          <cell r="J422">
            <v>13.46</v>
          </cell>
          <cell r="K422">
            <v>0.42</v>
          </cell>
          <cell r="L422">
            <v>3.24</v>
          </cell>
          <cell r="M422">
            <v>0.15</v>
          </cell>
          <cell r="N422">
            <v>0.16</v>
          </cell>
          <cell r="O422">
            <v>0.42</v>
          </cell>
          <cell r="P422">
            <v>3.11</v>
          </cell>
          <cell r="Q422">
            <v>1.93</v>
          </cell>
          <cell r="R422">
            <v>6.7</v>
          </cell>
          <cell r="S422">
            <v>62.45</v>
          </cell>
          <cell r="U422">
            <v>603</v>
          </cell>
          <cell r="V422">
            <v>696</v>
          </cell>
        </row>
        <row r="423">
          <cell r="A423" t="str">
            <v>PLANB</v>
          </cell>
          <cell r="B423">
            <v>421</v>
          </cell>
          <cell r="C423" t="str">
            <v> i | 1 | 2 | 3 </v>
          </cell>
          <cell r="E423">
            <v>6.2</v>
          </cell>
          <cell r="F423">
            <v>-10.14</v>
          </cell>
          <cell r="G423">
            <v>33589000</v>
          </cell>
          <cell r="H423">
            <v>213639</v>
          </cell>
          <cell r="I423">
            <v>24072</v>
          </cell>
          <cell r="J423">
            <v>107.9</v>
          </cell>
          <cell r="K423">
            <v>4.43</v>
          </cell>
          <cell r="L423">
            <v>1.21</v>
          </cell>
          <cell r="M423">
            <v>0.08</v>
          </cell>
          <cell r="N423">
            <v>0.06</v>
          </cell>
          <cell r="O423">
            <v>3.59</v>
          </cell>
          <cell r="P423">
            <v>3.85</v>
          </cell>
          <cell r="R423">
            <v>2.21</v>
          </cell>
          <cell r="S423">
            <v>48.29</v>
          </cell>
          <cell r="U423">
            <v>862</v>
          </cell>
          <cell r="V423">
            <v>838</v>
          </cell>
        </row>
        <row r="424">
          <cell r="A424" t="str">
            <v>PLANET</v>
          </cell>
          <cell r="B424">
            <v>422</v>
          </cell>
          <cell r="C424" t="str">
            <v> i | 1 | 2 | 3 </v>
          </cell>
          <cell r="E424">
            <v>1.1200000000000001</v>
          </cell>
          <cell r="F424">
            <v>-2.54</v>
          </cell>
          <cell r="G424">
            <v>194400</v>
          </cell>
          <cell r="H424">
            <v>224</v>
          </cell>
          <cell r="I424">
            <v>280</v>
          </cell>
          <cell r="K424">
            <v>0.68</v>
          </cell>
          <cell r="L424">
            <v>1.27</v>
          </cell>
          <cell r="N424">
            <v>0</v>
          </cell>
          <cell r="O424">
            <v>1.79</v>
          </cell>
          <cell r="P424">
            <v>-2.33</v>
          </cell>
          <cell r="Q424">
            <v>0.15</v>
          </cell>
          <cell r="S424">
            <v>34.69</v>
          </cell>
        </row>
        <row r="425">
          <cell r="A425" t="str">
            <v>PLAT</v>
          </cell>
          <cell r="B425">
            <v>423</v>
          </cell>
          <cell r="C425" t="str">
            <v> i | 1 | 2 | 3 </v>
          </cell>
          <cell r="E425">
            <v>2.48</v>
          </cell>
          <cell r="F425">
            <v>-11.43</v>
          </cell>
          <cell r="G425">
            <v>7822300</v>
          </cell>
          <cell r="H425">
            <v>19805</v>
          </cell>
          <cell r="I425">
            <v>6944</v>
          </cell>
          <cell r="J425">
            <v>143.1</v>
          </cell>
          <cell r="K425">
            <v>0.82</v>
          </cell>
          <cell r="L425">
            <v>0.4</v>
          </cell>
          <cell r="N425">
            <v>0.02</v>
          </cell>
          <cell r="O425">
            <v>1.75</v>
          </cell>
          <cell r="P425">
            <v>0.56000000000000005</v>
          </cell>
          <cell r="Q425">
            <v>-16.3</v>
          </cell>
          <cell r="R425">
            <v>7.14</v>
          </cell>
          <cell r="S425">
            <v>33.049999999999997</v>
          </cell>
          <cell r="U425">
            <v>944</v>
          </cell>
          <cell r="V425">
            <v>923</v>
          </cell>
        </row>
        <row r="426">
          <cell r="A426" t="str">
            <v>PLE</v>
          </cell>
          <cell r="B426">
            <v>424</v>
          </cell>
          <cell r="C426" t="str">
            <v> i | 1 | 2 | 3 </v>
          </cell>
          <cell r="E426">
            <v>0.72</v>
          </cell>
          <cell r="F426">
            <v>-5.33</v>
          </cell>
          <cell r="G426">
            <v>7689500</v>
          </cell>
          <cell r="H426">
            <v>5536</v>
          </cell>
          <cell r="I426">
            <v>981</v>
          </cell>
          <cell r="K426">
            <v>0.36</v>
          </cell>
          <cell r="L426">
            <v>3.16</v>
          </cell>
          <cell r="M426">
            <v>7.0000000000000007E-2</v>
          </cell>
          <cell r="N426">
            <v>0</v>
          </cell>
          <cell r="O426">
            <v>0.36</v>
          </cell>
          <cell r="P426">
            <v>-5.31</v>
          </cell>
          <cell r="Q426">
            <v>-3.29</v>
          </cell>
          <cell r="R426">
            <v>9.33</v>
          </cell>
          <cell r="S426">
            <v>66.53</v>
          </cell>
        </row>
        <row r="427">
          <cell r="A427" t="str">
            <v>PM</v>
          </cell>
          <cell r="B427">
            <v>425</v>
          </cell>
          <cell r="C427" t="str">
            <v> i | 1 | 2 | 3 </v>
          </cell>
          <cell r="E427">
            <v>8</v>
          </cell>
          <cell r="F427">
            <v>-4.76</v>
          </cell>
          <cell r="G427">
            <v>1781300</v>
          </cell>
          <cell r="H427">
            <v>14273</v>
          </cell>
          <cell r="I427">
            <v>4786</v>
          </cell>
          <cell r="J427">
            <v>11.79</v>
          </cell>
          <cell r="K427">
            <v>3.36</v>
          </cell>
          <cell r="L427">
            <v>0.73</v>
          </cell>
          <cell r="M427">
            <v>0.1</v>
          </cell>
          <cell r="N427">
            <v>0.68</v>
          </cell>
          <cell r="O427">
            <v>19.510000000000002</v>
          </cell>
          <cell r="P427">
            <v>25.92</v>
          </cell>
          <cell r="Q427">
            <v>9.92</v>
          </cell>
          <cell r="R427">
            <v>9.32</v>
          </cell>
          <cell r="S427">
            <v>38.83</v>
          </cell>
          <cell r="U427">
            <v>186</v>
          </cell>
          <cell r="V427">
            <v>178</v>
          </cell>
        </row>
        <row r="428">
          <cell r="A428" t="str">
            <v>PMTA</v>
          </cell>
          <cell r="B428">
            <v>426</v>
          </cell>
          <cell r="C428" t="str">
            <v> i | 1 | 2 | 3 </v>
          </cell>
          <cell r="E428">
            <v>8.9499999999999993</v>
          </cell>
          <cell r="F428">
            <v>-4.79</v>
          </cell>
          <cell r="G428">
            <v>29000</v>
          </cell>
          <cell r="H428">
            <v>261</v>
          </cell>
          <cell r="I428">
            <v>906</v>
          </cell>
          <cell r="J428">
            <v>8.27</v>
          </cell>
          <cell r="K428">
            <v>0.61</v>
          </cell>
          <cell r="L428">
            <v>0.45</v>
          </cell>
          <cell r="N428">
            <v>1.08</v>
          </cell>
          <cell r="O428">
            <v>7.75</v>
          </cell>
          <cell r="P428">
            <v>7.66</v>
          </cell>
          <cell r="Q428">
            <v>2.56</v>
          </cell>
          <cell r="R428">
            <v>5.32</v>
          </cell>
          <cell r="S428">
            <v>20.72</v>
          </cell>
          <cell r="U428">
            <v>334</v>
          </cell>
          <cell r="V428">
            <v>245</v>
          </cell>
        </row>
        <row r="429">
          <cell r="A429" t="str">
            <v>POLAR</v>
          </cell>
          <cell r="B429">
            <v>427</v>
          </cell>
          <cell r="C429" t="str">
            <v> i | 1 | 2 | 3 </v>
          </cell>
          <cell r="D429" t="str">
            <v>SPNPNC</v>
          </cell>
          <cell r="E429">
            <v>0.09</v>
          </cell>
          <cell r="F429">
            <v>0</v>
          </cell>
          <cell r="G429">
            <v>0</v>
          </cell>
          <cell r="H429">
            <v>0</v>
          </cell>
          <cell r="I429">
            <v>766</v>
          </cell>
          <cell r="K429">
            <v>0.17</v>
          </cell>
          <cell r="L429">
            <v>0.1</v>
          </cell>
          <cell r="N429">
            <v>0</v>
          </cell>
          <cell r="O429">
            <v>-12.76</v>
          </cell>
          <cell r="P429">
            <v>-14.96</v>
          </cell>
          <cell r="Q429">
            <v>-259.77999999999997</v>
          </cell>
          <cell r="S429">
            <v>99.77</v>
          </cell>
        </row>
        <row r="430">
          <cell r="A430" t="str">
            <v>PORT</v>
          </cell>
          <cell r="B430">
            <v>428</v>
          </cell>
          <cell r="C430" t="str">
            <v> i | 1 | 3 </v>
          </cell>
          <cell r="E430">
            <v>2.96</v>
          </cell>
          <cell r="F430">
            <v>-11.38</v>
          </cell>
          <cell r="G430">
            <v>14114600</v>
          </cell>
          <cell r="H430">
            <v>43587</v>
          </cell>
          <cell r="I430">
            <v>1797</v>
          </cell>
          <cell r="J430">
            <v>31.81</v>
          </cell>
          <cell r="K430">
            <v>1.29</v>
          </cell>
          <cell r="L430">
            <v>1.68</v>
          </cell>
          <cell r="N430">
            <v>0.09</v>
          </cell>
          <cell r="O430">
            <v>3.84</v>
          </cell>
          <cell r="P430">
            <v>4.08</v>
          </cell>
          <cell r="Q430">
            <v>3.69</v>
          </cell>
          <cell r="R430">
            <v>2.23</v>
          </cell>
          <cell r="S430">
            <v>42.84</v>
          </cell>
          <cell r="U430">
            <v>763</v>
          </cell>
          <cell r="V430">
            <v>738</v>
          </cell>
        </row>
        <row r="431">
          <cell r="A431" t="str">
            <v>POST</v>
          </cell>
          <cell r="B431">
            <v>429</v>
          </cell>
          <cell r="C431" t="str">
            <v> i | 1 | 2 | 3 </v>
          </cell>
          <cell r="D431" t="str">
            <v>C</v>
          </cell>
          <cell r="E431">
            <v>1.0900000000000001</v>
          </cell>
          <cell r="F431">
            <v>-0.91</v>
          </cell>
          <cell r="G431">
            <v>200</v>
          </cell>
          <cell r="H431">
            <v>0</v>
          </cell>
          <cell r="I431">
            <v>545</v>
          </cell>
          <cell r="K431">
            <v>10.9</v>
          </cell>
          <cell r="L431">
            <v>42.92</v>
          </cell>
          <cell r="N431">
            <v>0</v>
          </cell>
          <cell r="O431">
            <v>-17.21</v>
          </cell>
          <cell r="P431">
            <v>-596.91</v>
          </cell>
          <cell r="Q431">
            <v>-74.39</v>
          </cell>
          <cell r="S431">
            <v>30.5</v>
          </cell>
        </row>
        <row r="432">
          <cell r="A432" t="str">
            <v>PPM</v>
          </cell>
          <cell r="B432">
            <v>430</v>
          </cell>
          <cell r="C432" t="str">
            <v> i | 1 | 2 | 3 </v>
          </cell>
          <cell r="E432">
            <v>0.85</v>
          </cell>
          <cell r="F432">
            <v>0</v>
          </cell>
          <cell r="G432">
            <v>100</v>
          </cell>
          <cell r="H432">
            <v>0</v>
          </cell>
          <cell r="I432">
            <v>359</v>
          </cell>
          <cell r="K432">
            <v>0.42</v>
          </cell>
          <cell r="L432">
            <v>0.7</v>
          </cell>
          <cell r="M432">
            <v>0.02</v>
          </cell>
          <cell r="N432">
            <v>0</v>
          </cell>
          <cell r="O432">
            <v>-0.21</v>
          </cell>
          <cell r="P432">
            <v>-1.19</v>
          </cell>
          <cell r="Q432">
            <v>-0.31</v>
          </cell>
          <cell r="R432">
            <v>2.12</v>
          </cell>
          <cell r="S432">
            <v>32.78</v>
          </cell>
        </row>
        <row r="433">
          <cell r="A433" t="str">
            <v>PPP</v>
          </cell>
          <cell r="B433">
            <v>431</v>
          </cell>
          <cell r="C433" t="str">
            <v> i | 1 | 3 </v>
          </cell>
          <cell r="E433">
            <v>1.99</v>
          </cell>
          <cell r="F433">
            <v>-4.33</v>
          </cell>
          <cell r="G433">
            <v>310200</v>
          </cell>
          <cell r="H433">
            <v>623</v>
          </cell>
          <cell r="I433">
            <v>597</v>
          </cell>
          <cell r="J433">
            <v>7.84</v>
          </cell>
          <cell r="K433">
            <v>0.62</v>
          </cell>
          <cell r="L433">
            <v>0.5</v>
          </cell>
          <cell r="N433">
            <v>0.25</v>
          </cell>
          <cell r="O433">
            <v>7.77</v>
          </cell>
          <cell r="P433">
            <v>7.92</v>
          </cell>
          <cell r="Q433">
            <v>0.92</v>
          </cell>
          <cell r="R433">
            <v>9.6199999999999992</v>
          </cell>
          <cell r="S433">
            <v>39.64</v>
          </cell>
          <cell r="U433">
            <v>319</v>
          </cell>
          <cell r="V433">
            <v>235</v>
          </cell>
        </row>
        <row r="434">
          <cell r="A434" t="str">
            <v>PPPM</v>
          </cell>
          <cell r="B434">
            <v>432</v>
          </cell>
          <cell r="C434" t="str">
            <v> i | 1 | 2 | 3 </v>
          </cell>
          <cell r="D434" t="str">
            <v>NP</v>
          </cell>
          <cell r="E434">
            <v>0.35</v>
          </cell>
          <cell r="F434">
            <v>-7.89</v>
          </cell>
          <cell r="G434">
            <v>1014100</v>
          </cell>
          <cell r="H434">
            <v>362</v>
          </cell>
          <cell r="I434">
            <v>241</v>
          </cell>
          <cell r="K434">
            <v>0.7</v>
          </cell>
          <cell r="L434">
            <v>5.68</v>
          </cell>
          <cell r="N434">
            <v>0</v>
          </cell>
          <cell r="O434">
            <v>-25.03</v>
          </cell>
          <cell r="P434">
            <v>-129.36000000000001</v>
          </cell>
          <cell r="Q434">
            <v>-4.5199999999999996</v>
          </cell>
          <cell r="S434">
            <v>69.489999999999995</v>
          </cell>
        </row>
        <row r="435">
          <cell r="A435" t="str">
            <v>PPS</v>
          </cell>
          <cell r="B435">
            <v>433</v>
          </cell>
          <cell r="C435" t="str">
            <v> i | 1 | 2 | 3 </v>
          </cell>
          <cell r="E435">
            <v>0.39</v>
          </cell>
          <cell r="F435">
            <v>-7.14</v>
          </cell>
          <cell r="G435">
            <v>1140400</v>
          </cell>
          <cell r="H435">
            <v>452</v>
          </cell>
          <cell r="I435">
            <v>335</v>
          </cell>
          <cell r="K435">
            <v>1.18</v>
          </cell>
          <cell r="L435">
            <v>1.1000000000000001</v>
          </cell>
          <cell r="N435">
            <v>0</v>
          </cell>
          <cell r="O435">
            <v>-4.3899999999999997</v>
          </cell>
          <cell r="P435">
            <v>-9.9499999999999993</v>
          </cell>
          <cell r="Q435">
            <v>-7.22</v>
          </cell>
          <cell r="S435">
            <v>57.55</v>
          </cell>
        </row>
        <row r="436">
          <cell r="A436" t="str">
            <v>PR9</v>
          </cell>
          <cell r="B436">
            <v>434</v>
          </cell>
          <cell r="C436" t="str">
            <v> i | 1 | 3 </v>
          </cell>
          <cell r="E436">
            <v>8.75</v>
          </cell>
          <cell r="F436">
            <v>-6.42</v>
          </cell>
          <cell r="G436">
            <v>2491400</v>
          </cell>
          <cell r="H436">
            <v>22856</v>
          </cell>
          <cell r="I436">
            <v>6880</v>
          </cell>
          <cell r="J436">
            <v>35.32</v>
          </cell>
          <cell r="K436">
            <v>1.7</v>
          </cell>
          <cell r="L436">
            <v>0.16</v>
          </cell>
          <cell r="N436">
            <v>0.25</v>
          </cell>
          <cell r="O436">
            <v>4.83</v>
          </cell>
          <cell r="P436">
            <v>4.8499999999999996</v>
          </cell>
          <cell r="Q436">
            <v>6.39</v>
          </cell>
          <cell r="R436">
            <v>1.5</v>
          </cell>
          <cell r="S436">
            <v>58.66</v>
          </cell>
          <cell r="U436">
            <v>761</v>
          </cell>
          <cell r="V436">
            <v>711</v>
          </cell>
        </row>
        <row r="437">
          <cell r="A437" t="str">
            <v>PRAKIT</v>
          </cell>
          <cell r="B437">
            <v>435</v>
          </cell>
          <cell r="C437" t="str">
            <v> i | 1 | 2 | 3 </v>
          </cell>
          <cell r="E437">
            <v>7.9</v>
          </cell>
          <cell r="F437">
            <v>-1.25</v>
          </cell>
          <cell r="G437">
            <v>2300</v>
          </cell>
          <cell r="H437">
            <v>18</v>
          </cell>
          <cell r="I437">
            <v>478</v>
          </cell>
          <cell r="J437">
            <v>17.329999999999998</v>
          </cell>
          <cell r="K437">
            <v>0.56000000000000005</v>
          </cell>
          <cell r="L437">
            <v>0.43</v>
          </cell>
          <cell r="M437">
            <v>0.6</v>
          </cell>
          <cell r="N437">
            <v>0.46</v>
          </cell>
          <cell r="O437">
            <v>2.8</v>
          </cell>
          <cell r="P437">
            <v>3.15</v>
          </cell>
          <cell r="Q437">
            <v>2.74</v>
          </cell>
          <cell r="R437">
            <v>7.5</v>
          </cell>
          <cell r="S437">
            <v>58.38</v>
          </cell>
          <cell r="U437">
            <v>667</v>
          </cell>
          <cell r="V437">
            <v>658</v>
          </cell>
        </row>
        <row r="438">
          <cell r="A438" t="str">
            <v>PRAPAT</v>
          </cell>
          <cell r="B438">
            <v>436</v>
          </cell>
          <cell r="C438" t="str">
            <v> i </v>
          </cell>
          <cell r="E438">
            <v>1.1599999999999999</v>
          </cell>
          <cell r="F438">
            <v>-7.2</v>
          </cell>
          <cell r="G438">
            <v>4498500</v>
          </cell>
          <cell r="H438">
            <v>5386</v>
          </cell>
          <cell r="I438">
            <v>394</v>
          </cell>
          <cell r="J438">
            <v>20.02</v>
          </cell>
          <cell r="L438">
            <v>1.83</v>
          </cell>
          <cell r="N438">
            <v>0.06</v>
          </cell>
          <cell r="S438">
            <v>54.2</v>
          </cell>
        </row>
        <row r="439">
          <cell r="A439" t="str">
            <v>PREB</v>
          </cell>
          <cell r="B439">
            <v>437</v>
          </cell>
          <cell r="C439" t="str">
            <v> i | 1 | 2 | 3 </v>
          </cell>
          <cell r="E439">
            <v>7.25</v>
          </cell>
          <cell r="F439">
            <v>-2.0299999999999998</v>
          </cell>
          <cell r="G439">
            <v>957800</v>
          </cell>
          <cell r="H439">
            <v>6953</v>
          </cell>
          <cell r="I439">
            <v>2238</v>
          </cell>
          <cell r="J439">
            <v>13.12</v>
          </cell>
          <cell r="K439">
            <v>1.05</v>
          </cell>
          <cell r="L439">
            <v>1.78</v>
          </cell>
          <cell r="M439">
            <v>0.6</v>
          </cell>
          <cell r="N439">
            <v>0.55000000000000004</v>
          </cell>
          <cell r="O439">
            <v>4.2</v>
          </cell>
          <cell r="P439">
            <v>7.85</v>
          </cell>
          <cell r="Q439">
            <v>3.57</v>
          </cell>
          <cell r="R439">
            <v>10.81</v>
          </cell>
          <cell r="S439">
            <v>68.52</v>
          </cell>
          <cell r="U439">
            <v>459</v>
          </cell>
          <cell r="V439">
            <v>524</v>
          </cell>
        </row>
        <row r="440">
          <cell r="A440" t="str">
            <v>PRECHA</v>
          </cell>
          <cell r="B440">
            <v>438</v>
          </cell>
          <cell r="C440" t="str">
            <v> i | 1 | 3 </v>
          </cell>
          <cell r="E440">
            <v>0.82</v>
          </cell>
          <cell r="F440">
            <v>-3.53</v>
          </cell>
          <cell r="G440">
            <v>337100</v>
          </cell>
          <cell r="H440">
            <v>277</v>
          </cell>
          <cell r="I440">
            <v>276</v>
          </cell>
          <cell r="K440">
            <v>0.64</v>
          </cell>
          <cell r="L440">
            <v>0.23</v>
          </cell>
          <cell r="N440">
            <v>0</v>
          </cell>
          <cell r="O440">
            <v>-3.76</v>
          </cell>
          <cell r="P440">
            <v>-5.15</v>
          </cell>
          <cell r="Q440">
            <v>-38.14</v>
          </cell>
          <cell r="S440">
            <v>57.05</v>
          </cell>
        </row>
        <row r="441">
          <cell r="A441" t="str">
            <v>PRG</v>
          </cell>
          <cell r="B441">
            <v>439</v>
          </cell>
          <cell r="C441" t="str">
            <v> i | 1 | 2 | 3 </v>
          </cell>
          <cell r="E441">
            <v>10.8</v>
          </cell>
          <cell r="F441">
            <v>-3.57</v>
          </cell>
          <cell r="G441">
            <v>10200</v>
          </cell>
          <cell r="H441">
            <v>111</v>
          </cell>
          <cell r="I441">
            <v>6480</v>
          </cell>
          <cell r="J441">
            <v>29.61</v>
          </cell>
          <cell r="K441">
            <v>1.2</v>
          </cell>
          <cell r="L441">
            <v>0.33</v>
          </cell>
          <cell r="M441">
            <v>0.25</v>
          </cell>
          <cell r="N441">
            <v>0.36</v>
          </cell>
          <cell r="O441">
            <v>2.29</v>
          </cell>
          <cell r="P441">
            <v>2.9</v>
          </cell>
          <cell r="Q441">
            <v>13.62</v>
          </cell>
          <cell r="R441">
            <v>5.8</v>
          </cell>
          <cell r="S441">
            <v>5.74</v>
          </cell>
          <cell r="U441">
            <v>789</v>
          </cell>
          <cell r="V441">
            <v>794</v>
          </cell>
        </row>
        <row r="442">
          <cell r="A442" t="str">
            <v>PRIME</v>
          </cell>
          <cell r="B442">
            <v>440</v>
          </cell>
          <cell r="C442" t="str">
            <v> i | 1 | 2 | 3 </v>
          </cell>
          <cell r="E442">
            <v>0.49</v>
          </cell>
          <cell r="F442">
            <v>-9.26</v>
          </cell>
          <cell r="G442">
            <v>131065200</v>
          </cell>
          <cell r="H442">
            <v>66470</v>
          </cell>
          <cell r="I442">
            <v>8339</v>
          </cell>
          <cell r="J442">
            <v>27.22</v>
          </cell>
          <cell r="K442">
            <v>3.06</v>
          </cell>
          <cell r="L442">
            <v>1.08</v>
          </cell>
          <cell r="N442">
            <v>0.02</v>
          </cell>
          <cell r="O442">
            <v>7.45</v>
          </cell>
          <cell r="P442">
            <v>12.51</v>
          </cell>
          <cell r="Q442">
            <v>43.58</v>
          </cell>
          <cell r="S442">
            <v>15.29</v>
          </cell>
          <cell r="U442">
            <v>524</v>
          </cell>
          <cell r="V442">
            <v>560</v>
          </cell>
        </row>
        <row r="443">
          <cell r="A443" t="str">
            <v>PRIN</v>
          </cell>
          <cell r="B443">
            <v>441</v>
          </cell>
          <cell r="C443" t="str">
            <v> i | 1 | 3 </v>
          </cell>
          <cell r="E443">
            <v>1.8</v>
          </cell>
          <cell r="F443">
            <v>-3.74</v>
          </cell>
          <cell r="G443">
            <v>165700</v>
          </cell>
          <cell r="H443">
            <v>306</v>
          </cell>
          <cell r="I443">
            <v>2196</v>
          </cell>
          <cell r="J443">
            <v>8.76</v>
          </cell>
          <cell r="K443">
            <v>0.49</v>
          </cell>
          <cell r="L443">
            <v>1.07</v>
          </cell>
          <cell r="M443">
            <v>0.03</v>
          </cell>
          <cell r="N443">
            <v>0.21</v>
          </cell>
          <cell r="O443">
            <v>4.08</v>
          </cell>
          <cell r="P443">
            <v>5.66</v>
          </cell>
          <cell r="Q443">
            <v>11.53</v>
          </cell>
          <cell r="R443">
            <v>1.6</v>
          </cell>
          <cell r="S443">
            <v>46.6</v>
          </cell>
          <cell r="U443">
            <v>405</v>
          </cell>
          <cell r="V443">
            <v>409</v>
          </cell>
        </row>
        <row r="444">
          <cell r="A444" t="str">
            <v>PRINC</v>
          </cell>
          <cell r="B444">
            <v>442</v>
          </cell>
          <cell r="C444" t="str">
            <v> i | 1 | 2 | 3 </v>
          </cell>
          <cell r="E444">
            <v>3.5</v>
          </cell>
          <cell r="F444">
            <v>-6.91</v>
          </cell>
          <cell r="G444">
            <v>7946200</v>
          </cell>
          <cell r="H444">
            <v>28362</v>
          </cell>
          <cell r="I444">
            <v>12118</v>
          </cell>
          <cell r="K444">
            <v>1.45</v>
          </cell>
          <cell r="L444">
            <v>0.68</v>
          </cell>
          <cell r="N444">
            <v>0</v>
          </cell>
          <cell r="O444">
            <v>-3.13</v>
          </cell>
          <cell r="P444">
            <v>-7.24</v>
          </cell>
          <cell r="Q444">
            <v>-21.72</v>
          </cell>
          <cell r="S444">
            <v>11.7</v>
          </cell>
        </row>
        <row r="445">
          <cell r="A445" t="str">
            <v>PRM</v>
          </cell>
          <cell r="B445">
            <v>443</v>
          </cell>
          <cell r="C445" t="str">
            <v> i | 1 | 3 </v>
          </cell>
          <cell r="E445">
            <v>7</v>
          </cell>
          <cell r="F445">
            <v>-9.09</v>
          </cell>
          <cell r="G445">
            <v>29859900</v>
          </cell>
          <cell r="H445">
            <v>217585</v>
          </cell>
          <cell r="I445">
            <v>17500</v>
          </cell>
          <cell r="J445">
            <v>12.63</v>
          </cell>
          <cell r="K445">
            <v>2.25</v>
          </cell>
          <cell r="L445">
            <v>0.73</v>
          </cell>
          <cell r="M445">
            <v>7.0000000000000007E-2</v>
          </cell>
          <cell r="N445">
            <v>0.55000000000000004</v>
          </cell>
          <cell r="O445">
            <v>14.72</v>
          </cell>
          <cell r="P445">
            <v>19.02</v>
          </cell>
          <cell r="Q445">
            <v>24.16</v>
          </cell>
          <cell r="R445">
            <v>2.6</v>
          </cell>
          <cell r="S445">
            <v>29.39</v>
          </cell>
          <cell r="U445">
            <v>263</v>
          </cell>
          <cell r="V445">
            <v>235</v>
          </cell>
        </row>
        <row r="446">
          <cell r="A446" t="str">
            <v>PRO</v>
          </cell>
          <cell r="B446">
            <v>444</v>
          </cell>
          <cell r="C446" t="str">
            <v> i | 1 | 2 | 3 </v>
          </cell>
          <cell r="D446" t="str">
            <v>SPNC</v>
          </cell>
          <cell r="E446">
            <v>0.35</v>
          </cell>
          <cell r="F446">
            <v>0</v>
          </cell>
          <cell r="G446">
            <v>0</v>
          </cell>
          <cell r="H446">
            <v>0</v>
          </cell>
          <cell r="I446">
            <v>709</v>
          </cell>
          <cell r="K446">
            <v>2.06</v>
          </cell>
          <cell r="L446">
            <v>0.41</v>
          </cell>
          <cell r="N446">
            <v>0</v>
          </cell>
          <cell r="O446">
            <v>13.31</v>
          </cell>
          <cell r="P446">
            <v>18.3</v>
          </cell>
          <cell r="Q446">
            <v>-7.99</v>
          </cell>
          <cell r="S446">
            <v>64.790000000000006</v>
          </cell>
        </row>
        <row r="447">
          <cell r="A447" t="str">
            <v>PROUD</v>
          </cell>
          <cell r="B447">
            <v>445</v>
          </cell>
          <cell r="C447" t="str">
            <v> i | 1 | 3 </v>
          </cell>
          <cell r="E447">
            <v>0.92</v>
          </cell>
          <cell r="F447">
            <v>-2.13</v>
          </cell>
          <cell r="G447">
            <v>204400</v>
          </cell>
          <cell r="H447">
            <v>184</v>
          </cell>
          <cell r="I447">
            <v>590</v>
          </cell>
          <cell r="K447">
            <v>0.84</v>
          </cell>
          <cell r="L447">
            <v>1.7</v>
          </cell>
          <cell r="N447">
            <v>0</v>
          </cell>
          <cell r="O447">
            <v>-2.5299999999999998</v>
          </cell>
          <cell r="P447">
            <v>-6.18</v>
          </cell>
          <cell r="Q447">
            <v>-16.170000000000002</v>
          </cell>
          <cell r="S447">
            <v>19.84</v>
          </cell>
        </row>
        <row r="448">
          <cell r="A448" t="str">
            <v>PSH</v>
          </cell>
          <cell r="B448">
            <v>446</v>
          </cell>
          <cell r="C448" t="str">
            <v> i | 1 | 2 | 3 </v>
          </cell>
          <cell r="E448">
            <v>12.5</v>
          </cell>
          <cell r="F448">
            <v>-7.41</v>
          </cell>
          <cell r="G448">
            <v>4412700</v>
          </cell>
          <cell r="H448">
            <v>56548</v>
          </cell>
          <cell r="I448">
            <v>27356</v>
          </cell>
          <cell r="J448">
            <v>7.26</v>
          </cell>
          <cell r="K448">
            <v>0.65</v>
          </cell>
          <cell r="L448">
            <v>0.93</v>
          </cell>
          <cell r="M448">
            <v>0.31</v>
          </cell>
          <cell r="N448">
            <v>1.72</v>
          </cell>
          <cell r="O448">
            <v>6.47</v>
          </cell>
          <cell r="P448">
            <v>9.0299999999999994</v>
          </cell>
          <cell r="Q448">
            <v>9.81</v>
          </cell>
          <cell r="R448">
            <v>11.48</v>
          </cell>
          <cell r="S448">
            <v>28.26</v>
          </cell>
          <cell r="U448">
            <v>267</v>
          </cell>
          <cell r="V448">
            <v>272</v>
          </cell>
        </row>
        <row r="449">
          <cell r="A449" t="str">
            <v>PSL</v>
          </cell>
          <cell r="B449">
            <v>447</v>
          </cell>
          <cell r="C449" t="str">
            <v> i | 1 | 2 | 3 </v>
          </cell>
          <cell r="E449">
            <v>7.1</v>
          </cell>
          <cell r="F449">
            <v>-3.4</v>
          </cell>
          <cell r="G449">
            <v>27535600</v>
          </cell>
          <cell r="H449">
            <v>195323</v>
          </cell>
          <cell r="I449">
            <v>11071</v>
          </cell>
          <cell r="K449">
            <v>1.04</v>
          </cell>
          <cell r="L449">
            <v>1.18</v>
          </cell>
          <cell r="N449">
            <v>0</v>
          </cell>
          <cell r="O449">
            <v>-2.75</v>
          </cell>
          <cell r="P449">
            <v>-11.58</v>
          </cell>
          <cell r="Q449">
            <v>-48.48</v>
          </cell>
          <cell r="S449">
            <v>46.81</v>
          </cell>
        </row>
        <row r="450">
          <cell r="A450" t="str">
            <v>PSTC</v>
          </cell>
          <cell r="B450">
            <v>448</v>
          </cell>
          <cell r="C450" t="str">
            <v> i | 1 | 2 | 3 </v>
          </cell>
          <cell r="E450">
            <v>1.78</v>
          </cell>
          <cell r="F450">
            <v>-9.18</v>
          </cell>
          <cell r="G450">
            <v>19496300</v>
          </cell>
          <cell r="H450">
            <v>36104</v>
          </cell>
          <cell r="I450">
            <v>4222</v>
          </cell>
          <cell r="K450">
            <v>0.74</v>
          </cell>
          <cell r="L450">
            <v>0.51</v>
          </cell>
          <cell r="M450">
            <v>0.01</v>
          </cell>
          <cell r="N450">
            <v>0</v>
          </cell>
          <cell r="O450">
            <v>-9.56</v>
          </cell>
          <cell r="P450">
            <v>-16.34</v>
          </cell>
          <cell r="Q450">
            <v>-60.5</v>
          </cell>
          <cell r="R450">
            <v>2.5499999999999998</v>
          </cell>
          <cell r="S450">
            <v>55.56</v>
          </cell>
        </row>
        <row r="451">
          <cell r="A451" t="str">
            <v>PT</v>
          </cell>
          <cell r="B451">
            <v>449</v>
          </cell>
          <cell r="C451" t="str">
            <v> i | 1 | 2 | 3 </v>
          </cell>
          <cell r="E451">
            <v>5.7</v>
          </cell>
          <cell r="F451">
            <v>-3.39</v>
          </cell>
          <cell r="G451">
            <v>326700</v>
          </cell>
          <cell r="H451">
            <v>1858</v>
          </cell>
          <cell r="I451">
            <v>1618</v>
          </cell>
          <cell r="J451">
            <v>8.84</v>
          </cell>
          <cell r="K451">
            <v>2.59</v>
          </cell>
          <cell r="L451">
            <v>1.5</v>
          </cell>
          <cell r="M451">
            <v>0.1</v>
          </cell>
          <cell r="N451">
            <v>0.64</v>
          </cell>
          <cell r="O451">
            <v>14.64</v>
          </cell>
          <cell r="P451">
            <v>30.18</v>
          </cell>
          <cell r="Q451">
            <v>5.2</v>
          </cell>
          <cell r="R451">
            <v>8.81</v>
          </cell>
          <cell r="S451">
            <v>41.74</v>
          </cell>
          <cell r="U451">
            <v>88</v>
          </cell>
          <cell r="V451">
            <v>126</v>
          </cell>
        </row>
        <row r="452">
          <cell r="A452" t="str">
            <v>PTG</v>
          </cell>
          <cell r="B452">
            <v>450</v>
          </cell>
          <cell r="C452" t="str">
            <v> i | 1 | 2 | 3 </v>
          </cell>
          <cell r="E452">
            <v>16.399999999999999</v>
          </cell>
          <cell r="F452">
            <v>-5.75</v>
          </cell>
          <cell r="G452">
            <v>27734200</v>
          </cell>
          <cell r="H452">
            <v>461404</v>
          </cell>
          <cell r="I452">
            <v>27388</v>
          </cell>
          <cell r="J452">
            <v>17.350000000000001</v>
          </cell>
          <cell r="K452">
            <v>3.62</v>
          </cell>
          <cell r="L452">
            <v>4.3600000000000003</v>
          </cell>
          <cell r="M452">
            <v>0.2</v>
          </cell>
          <cell r="N452">
            <v>0.95</v>
          </cell>
          <cell r="O452">
            <v>9.3000000000000007</v>
          </cell>
          <cell r="P452">
            <v>22.78</v>
          </cell>
          <cell r="Q452">
            <v>1.59</v>
          </cell>
          <cell r="R452">
            <v>2.2999999999999998</v>
          </cell>
          <cell r="S452">
            <v>51.94</v>
          </cell>
          <cell r="U452">
            <v>310</v>
          </cell>
          <cell r="V452">
            <v>411</v>
          </cell>
        </row>
        <row r="453">
          <cell r="A453" t="str">
            <v>PTL</v>
          </cell>
          <cell r="B453">
            <v>451</v>
          </cell>
          <cell r="C453" t="str">
            <v> i | 1 | 3 </v>
          </cell>
          <cell r="E453">
            <v>21.9</v>
          </cell>
          <cell r="F453">
            <v>-3.95</v>
          </cell>
          <cell r="G453">
            <v>2443600</v>
          </cell>
          <cell r="H453">
            <v>54892</v>
          </cell>
          <cell r="I453">
            <v>19710</v>
          </cell>
          <cell r="J453">
            <v>10.16</v>
          </cell>
          <cell r="K453">
            <v>1.37</v>
          </cell>
          <cell r="L453">
            <v>0.28999999999999998</v>
          </cell>
          <cell r="M453">
            <v>0.54</v>
          </cell>
          <cell r="N453">
            <v>2.16</v>
          </cell>
          <cell r="O453">
            <v>13.08</v>
          </cell>
          <cell r="P453">
            <v>14.67</v>
          </cell>
          <cell r="Q453">
            <v>20.059999999999999</v>
          </cell>
          <cell r="R453">
            <v>2.85</v>
          </cell>
          <cell r="S453">
            <v>48.96</v>
          </cell>
          <cell r="U453">
            <v>239</v>
          </cell>
          <cell r="V453">
            <v>177</v>
          </cell>
        </row>
        <row r="454">
          <cell r="A454" t="str">
            <v>PTT</v>
          </cell>
          <cell r="B454">
            <v>452</v>
          </cell>
          <cell r="C454" t="str">
            <v> i | 1 | 2 | 3 </v>
          </cell>
          <cell r="E454">
            <v>40.5</v>
          </cell>
          <cell r="F454">
            <v>-5.26</v>
          </cell>
          <cell r="G454">
            <v>106732300</v>
          </cell>
          <cell r="H454">
            <v>4421588</v>
          </cell>
          <cell r="I454">
            <v>1156801</v>
          </cell>
          <cell r="J454">
            <v>27.5</v>
          </cell>
          <cell r="K454">
            <v>1.32</v>
          </cell>
          <cell r="L454">
            <v>1.45</v>
          </cell>
          <cell r="M454">
            <v>0.18</v>
          </cell>
          <cell r="N454">
            <v>1.47</v>
          </cell>
          <cell r="O454">
            <v>3.81</v>
          </cell>
          <cell r="P454">
            <v>4.83</v>
          </cell>
          <cell r="Q454">
            <v>2</v>
          </cell>
          <cell r="R454">
            <v>4.68</v>
          </cell>
          <cell r="S454">
            <v>48.88</v>
          </cell>
          <cell r="U454">
            <v>724</v>
          </cell>
          <cell r="V454">
            <v>719</v>
          </cell>
        </row>
        <row r="455">
          <cell r="A455" t="str">
            <v>PTTEP</v>
          </cell>
          <cell r="B455">
            <v>453</v>
          </cell>
          <cell r="C455" t="str">
            <v> i | 1 | 2 | 3 </v>
          </cell>
          <cell r="E455">
            <v>96</v>
          </cell>
          <cell r="F455">
            <v>-4.4800000000000004</v>
          </cell>
          <cell r="G455">
            <v>16887100</v>
          </cell>
          <cell r="H455">
            <v>1656412</v>
          </cell>
          <cell r="I455">
            <v>381119</v>
          </cell>
          <cell r="J455">
            <v>12</v>
          </cell>
          <cell r="K455">
            <v>1.03</v>
          </cell>
          <cell r="L455">
            <v>0.87</v>
          </cell>
          <cell r="M455">
            <v>1.5</v>
          </cell>
          <cell r="N455">
            <v>8</v>
          </cell>
          <cell r="O455">
            <v>9.4700000000000006</v>
          </cell>
          <cell r="P455">
            <v>8.6300000000000008</v>
          </cell>
          <cell r="Q455">
            <v>15.62</v>
          </cell>
          <cell r="R455">
            <v>5.97</v>
          </cell>
          <cell r="S455">
            <v>35.19</v>
          </cell>
          <cell r="U455">
            <v>408</v>
          </cell>
          <cell r="V455">
            <v>303</v>
          </cell>
        </row>
        <row r="456">
          <cell r="A456" t="str">
            <v>PTTGC</v>
          </cell>
          <cell r="B456">
            <v>454</v>
          </cell>
          <cell r="C456" t="str">
            <v> i | 1 | 2 | 3 </v>
          </cell>
          <cell r="E456">
            <v>56</v>
          </cell>
          <cell r="F456">
            <v>-5.49</v>
          </cell>
          <cell r="G456">
            <v>36694800</v>
          </cell>
          <cell r="H456">
            <v>2113492</v>
          </cell>
          <cell r="I456">
            <v>252496</v>
          </cell>
          <cell r="K456">
            <v>0.92</v>
          </cell>
          <cell r="L456">
            <v>0.63</v>
          </cell>
          <cell r="N456">
            <v>0</v>
          </cell>
          <cell r="O456">
            <v>-0.64</v>
          </cell>
          <cell r="P456">
            <v>-2.08</v>
          </cell>
          <cell r="Q456">
            <v>-2.5299999999999998</v>
          </cell>
          <cell r="R456">
            <v>3.38</v>
          </cell>
          <cell r="S456">
            <v>51.81</v>
          </cell>
        </row>
        <row r="457">
          <cell r="A457" t="str">
            <v>PYLON</v>
          </cell>
          <cell r="B457">
            <v>455</v>
          </cell>
          <cell r="C457" t="str">
            <v> i | 1 | 2 | 3 </v>
          </cell>
          <cell r="E457">
            <v>3.92</v>
          </cell>
          <cell r="F457">
            <v>-7.08</v>
          </cell>
          <cell r="G457">
            <v>6466300</v>
          </cell>
          <cell r="H457">
            <v>25668</v>
          </cell>
          <cell r="I457">
            <v>2940</v>
          </cell>
          <cell r="J457">
            <v>11.87</v>
          </cell>
          <cell r="K457">
            <v>2.88</v>
          </cell>
          <cell r="L457">
            <v>0.27</v>
          </cell>
          <cell r="M457">
            <v>0.27</v>
          </cell>
          <cell r="N457">
            <v>0.33</v>
          </cell>
          <cell r="O457">
            <v>23.57</v>
          </cell>
          <cell r="P457">
            <v>24.8</v>
          </cell>
          <cell r="Q457">
            <v>13.42</v>
          </cell>
          <cell r="R457">
            <v>6.37</v>
          </cell>
          <cell r="S457">
            <v>44.19</v>
          </cell>
          <cell r="U457">
            <v>194</v>
          </cell>
          <cell r="V457">
            <v>161</v>
          </cell>
        </row>
        <row r="458">
          <cell r="A458" t="str">
            <v>Q-CON</v>
          </cell>
          <cell r="B458">
            <v>456</v>
          </cell>
          <cell r="C458" t="str">
            <v> i | 1 | 3 </v>
          </cell>
          <cell r="E458">
            <v>4.68</v>
          </cell>
          <cell r="F458">
            <v>1.3</v>
          </cell>
          <cell r="G458">
            <v>300</v>
          </cell>
          <cell r="H458">
            <v>1</v>
          </cell>
          <cell r="I458">
            <v>1872</v>
          </cell>
          <cell r="J458">
            <v>13.88</v>
          </cell>
          <cell r="K458">
            <v>0.93</v>
          </cell>
          <cell r="L458">
            <v>0.15</v>
          </cell>
          <cell r="M458">
            <v>0.18</v>
          </cell>
          <cell r="N458">
            <v>0.34</v>
          </cell>
          <cell r="O458">
            <v>7.12</v>
          </cell>
          <cell r="P458">
            <v>6.78</v>
          </cell>
          <cell r="Q458">
            <v>6.43</v>
          </cell>
          <cell r="R458">
            <v>3.9</v>
          </cell>
          <cell r="S458">
            <v>8.39</v>
          </cell>
          <cell r="U458">
            <v>508</v>
          </cell>
          <cell r="V458">
            <v>425</v>
          </cell>
        </row>
        <row r="459">
          <cell r="A459" t="str">
            <v>QH</v>
          </cell>
          <cell r="B459">
            <v>457</v>
          </cell>
          <cell r="C459" t="str">
            <v> i | 1 | 2 | 3 </v>
          </cell>
          <cell r="E459">
            <v>2.34</v>
          </cell>
          <cell r="F459">
            <v>-7.14</v>
          </cell>
          <cell r="G459">
            <v>88509800</v>
          </cell>
          <cell r="H459">
            <v>210504</v>
          </cell>
          <cell r="I459">
            <v>25072</v>
          </cell>
          <cell r="J459">
            <v>11.3</v>
          </cell>
          <cell r="K459">
            <v>0.96</v>
          </cell>
          <cell r="L459">
            <v>0.91</v>
          </cell>
          <cell r="M459">
            <v>0.04</v>
          </cell>
          <cell r="N459">
            <v>0.21</v>
          </cell>
          <cell r="O459">
            <v>5.67</v>
          </cell>
          <cell r="P459">
            <v>8.4600000000000009</v>
          </cell>
          <cell r="Q459">
            <v>19.190000000000001</v>
          </cell>
          <cell r="R459">
            <v>7.94</v>
          </cell>
          <cell r="S459">
            <v>74.86</v>
          </cell>
          <cell r="U459">
            <v>396</v>
          </cell>
          <cell r="V459">
            <v>412</v>
          </cell>
        </row>
        <row r="460">
          <cell r="A460" t="str">
            <v>QLT</v>
          </cell>
          <cell r="B460">
            <v>458</v>
          </cell>
          <cell r="C460" t="str">
            <v> i | 1 | 2 | 3 </v>
          </cell>
          <cell r="E460">
            <v>4.24</v>
          </cell>
          <cell r="F460">
            <v>-2.75</v>
          </cell>
          <cell r="G460">
            <v>46800</v>
          </cell>
          <cell r="H460">
            <v>201</v>
          </cell>
          <cell r="I460">
            <v>418</v>
          </cell>
          <cell r="J460">
            <v>13.73</v>
          </cell>
          <cell r="K460">
            <v>0.99</v>
          </cell>
          <cell r="L460">
            <v>0.19</v>
          </cell>
          <cell r="M460">
            <v>0.05</v>
          </cell>
          <cell r="N460">
            <v>0.31</v>
          </cell>
          <cell r="O460">
            <v>6.11</v>
          </cell>
          <cell r="P460">
            <v>7.06</v>
          </cell>
          <cell r="Q460">
            <v>2.89</v>
          </cell>
          <cell r="R460">
            <v>8.0299999999999994</v>
          </cell>
          <cell r="S460">
            <v>41.87</v>
          </cell>
          <cell r="U460">
            <v>495</v>
          </cell>
          <cell r="V460">
            <v>451</v>
          </cell>
        </row>
        <row r="461">
          <cell r="A461" t="str">
            <v>QTC</v>
          </cell>
          <cell r="B461">
            <v>459</v>
          </cell>
          <cell r="C461" t="str">
            <v> i | 1 | 2 | 3 </v>
          </cell>
          <cell r="E461">
            <v>3.86</v>
          </cell>
          <cell r="F461">
            <v>-6.76</v>
          </cell>
          <cell r="G461">
            <v>491100</v>
          </cell>
          <cell r="H461">
            <v>1937</v>
          </cell>
          <cell r="I461">
            <v>1317</v>
          </cell>
          <cell r="J461">
            <v>7.5</v>
          </cell>
          <cell r="K461">
            <v>0.79</v>
          </cell>
          <cell r="L461">
            <v>0.11</v>
          </cell>
          <cell r="M461">
            <v>0.15</v>
          </cell>
          <cell r="N461">
            <v>0.51</v>
          </cell>
          <cell r="O461">
            <v>10.67</v>
          </cell>
          <cell r="P461">
            <v>10.8</v>
          </cell>
          <cell r="Q461">
            <v>17.2</v>
          </cell>
          <cell r="R461">
            <v>3.62</v>
          </cell>
          <cell r="S461">
            <v>37.619999999999997</v>
          </cell>
          <cell r="U461">
            <v>237</v>
          </cell>
          <cell r="V461">
            <v>156</v>
          </cell>
        </row>
        <row r="462">
          <cell r="A462" t="str">
            <v>RAM</v>
          </cell>
          <cell r="B462">
            <v>460</v>
          </cell>
          <cell r="C462" t="str">
            <v> i | 1 | 2 | 3 </v>
          </cell>
          <cell r="E462">
            <v>140</v>
          </cell>
          <cell r="F462">
            <v>0</v>
          </cell>
          <cell r="G462">
            <v>18500</v>
          </cell>
          <cell r="H462">
            <v>2594</v>
          </cell>
          <cell r="I462">
            <v>33600</v>
          </cell>
          <cell r="J462">
            <v>68.900000000000006</v>
          </cell>
          <cell r="K462">
            <v>3.18</v>
          </cell>
          <cell r="L462">
            <v>0.97</v>
          </cell>
          <cell r="M462">
            <v>0.9</v>
          </cell>
          <cell r="N462">
            <v>2.0299999999999998</v>
          </cell>
          <cell r="O462">
            <v>2.4300000000000002</v>
          </cell>
          <cell r="P462">
            <v>4.18</v>
          </cell>
          <cell r="Q462">
            <v>6.51</v>
          </cell>
          <cell r="R462">
            <v>2.57</v>
          </cell>
          <cell r="S462">
            <v>25.76</v>
          </cell>
          <cell r="U462">
            <v>837</v>
          </cell>
          <cell r="V462">
            <v>874</v>
          </cell>
        </row>
        <row r="463">
          <cell r="A463" t="str">
            <v>RATCH</v>
          </cell>
          <cell r="B463">
            <v>461</v>
          </cell>
          <cell r="C463" t="str">
            <v> i | 1 | 2 | 3 </v>
          </cell>
          <cell r="E463">
            <v>52.5</v>
          </cell>
          <cell r="F463">
            <v>-6.25</v>
          </cell>
          <cell r="G463">
            <v>8114400</v>
          </cell>
          <cell r="H463">
            <v>435786</v>
          </cell>
          <cell r="I463">
            <v>76125</v>
          </cell>
          <cell r="J463">
            <v>15.04</v>
          </cell>
          <cell r="K463">
            <v>1.27</v>
          </cell>
          <cell r="L463">
            <v>0.85</v>
          </cell>
          <cell r="M463">
            <v>1.1499999999999999</v>
          </cell>
          <cell r="N463">
            <v>3.49</v>
          </cell>
          <cell r="O463">
            <v>6.8</v>
          </cell>
          <cell r="P463">
            <v>8.5399999999999991</v>
          </cell>
          <cell r="Q463">
            <v>13.65</v>
          </cell>
          <cell r="R463">
            <v>4.29</v>
          </cell>
          <cell r="S463">
            <v>54.99</v>
          </cell>
          <cell r="U463">
            <v>480</v>
          </cell>
          <cell r="V463">
            <v>459</v>
          </cell>
        </row>
        <row r="464">
          <cell r="A464" t="str">
            <v>RBF</v>
          </cell>
          <cell r="B464">
            <v>462</v>
          </cell>
          <cell r="C464" t="str">
            <v> i | 1 | 3 </v>
          </cell>
          <cell r="E464">
            <v>8.9499999999999993</v>
          </cell>
          <cell r="F464">
            <v>-2.72</v>
          </cell>
          <cell r="G464">
            <v>10669600</v>
          </cell>
          <cell r="H464">
            <v>95833</v>
          </cell>
          <cell r="I464">
            <v>17900</v>
          </cell>
          <cell r="J464">
            <v>36.049999999999997</v>
          </cell>
          <cell r="K464">
            <v>4.5</v>
          </cell>
          <cell r="L464">
            <v>0.2</v>
          </cell>
          <cell r="N464">
            <v>0.25</v>
          </cell>
          <cell r="O464">
            <v>15.47</v>
          </cell>
          <cell r="P464">
            <v>16.36</v>
          </cell>
          <cell r="Q464">
            <v>16.93</v>
          </cell>
          <cell r="R464">
            <v>1.63</v>
          </cell>
          <cell r="S464">
            <v>27.56</v>
          </cell>
          <cell r="U464">
            <v>522</v>
          </cell>
          <cell r="V464">
            <v>458</v>
          </cell>
        </row>
        <row r="465">
          <cell r="A465" t="str">
            <v>RCI</v>
          </cell>
          <cell r="B465">
            <v>463</v>
          </cell>
          <cell r="C465" t="str">
            <v> i | 1 | 2 | 3 </v>
          </cell>
          <cell r="E465">
            <v>3.54</v>
          </cell>
          <cell r="F465">
            <v>-9.23</v>
          </cell>
          <cell r="G465">
            <v>5900</v>
          </cell>
          <cell r="H465">
            <v>22</v>
          </cell>
          <cell r="I465">
            <v>2184</v>
          </cell>
          <cell r="J465">
            <v>22.15</v>
          </cell>
          <cell r="K465">
            <v>2.66</v>
          </cell>
          <cell r="L465">
            <v>0.34</v>
          </cell>
          <cell r="N465">
            <v>0.16</v>
          </cell>
          <cell r="O465">
            <v>11.53</v>
          </cell>
          <cell r="P465">
            <v>12.75</v>
          </cell>
          <cell r="Q465">
            <v>7.26</v>
          </cell>
          <cell r="S465">
            <v>8.9600000000000009</v>
          </cell>
          <cell r="U465">
            <v>485</v>
          </cell>
          <cell r="V465">
            <v>429</v>
          </cell>
        </row>
        <row r="466">
          <cell r="A466" t="str">
            <v>RCL</v>
          </cell>
          <cell r="B466">
            <v>464</v>
          </cell>
          <cell r="C466" t="str">
            <v> i | 1 | 2 | 3 </v>
          </cell>
          <cell r="E466">
            <v>14.3</v>
          </cell>
          <cell r="F466">
            <v>0</v>
          </cell>
          <cell r="G466">
            <v>20048200</v>
          </cell>
          <cell r="H466">
            <v>288321</v>
          </cell>
          <cell r="I466">
            <v>11851</v>
          </cell>
          <cell r="J466">
            <v>37.549999999999997</v>
          </cell>
          <cell r="K466">
            <v>1.44</v>
          </cell>
          <cell r="L466">
            <v>1.18</v>
          </cell>
          <cell r="N466">
            <v>0.38</v>
          </cell>
          <cell r="O466">
            <v>3.54</v>
          </cell>
          <cell r="P466">
            <v>3.96</v>
          </cell>
          <cell r="Q466">
            <v>3.94</v>
          </cell>
          <cell r="S466">
            <v>47.75</v>
          </cell>
          <cell r="U466">
            <v>795</v>
          </cell>
          <cell r="V466">
            <v>776</v>
          </cell>
        </row>
        <row r="467">
          <cell r="A467" t="str">
            <v>RICHY</v>
          </cell>
          <cell r="B467">
            <v>465</v>
          </cell>
          <cell r="C467" t="str">
            <v> i | 1 | 2 | 3 </v>
          </cell>
          <cell r="E467">
            <v>0.7</v>
          </cell>
          <cell r="F467">
            <v>-4.1100000000000003</v>
          </cell>
          <cell r="G467">
            <v>3109600</v>
          </cell>
          <cell r="H467">
            <v>2165</v>
          </cell>
          <cell r="I467">
            <v>836</v>
          </cell>
          <cell r="J467">
            <v>9.9</v>
          </cell>
          <cell r="K467">
            <v>0.34</v>
          </cell>
          <cell r="L467">
            <v>2.02</v>
          </cell>
          <cell r="M467">
            <v>0.06</v>
          </cell>
          <cell r="N467">
            <v>7.0000000000000007E-2</v>
          </cell>
          <cell r="O467">
            <v>1.86</v>
          </cell>
          <cell r="P467">
            <v>3.5</v>
          </cell>
          <cell r="Q467">
            <v>10.91</v>
          </cell>
          <cell r="R467">
            <v>7.95</v>
          </cell>
          <cell r="S467">
            <v>35.93</v>
          </cell>
          <cell r="U467">
            <v>496</v>
          </cell>
          <cell r="V467">
            <v>533</v>
          </cell>
        </row>
        <row r="468">
          <cell r="A468" t="str">
            <v>RJH</v>
          </cell>
          <cell r="B468">
            <v>466</v>
          </cell>
          <cell r="C468" t="str">
            <v> i | 1 | 2 | 3 </v>
          </cell>
          <cell r="E468">
            <v>23.1</v>
          </cell>
          <cell r="F468">
            <v>-4.1500000000000004</v>
          </cell>
          <cell r="G468">
            <v>339900</v>
          </cell>
          <cell r="H468">
            <v>7971</v>
          </cell>
          <cell r="I468">
            <v>6930</v>
          </cell>
          <cell r="J468">
            <v>19.809999999999999</v>
          </cell>
          <cell r="K468">
            <v>4.97</v>
          </cell>
          <cell r="L468">
            <v>0.28999999999999998</v>
          </cell>
          <cell r="M468">
            <v>0.15</v>
          </cell>
          <cell r="N468">
            <v>1.17</v>
          </cell>
          <cell r="O468">
            <v>25.85</v>
          </cell>
          <cell r="P468">
            <v>25.78</v>
          </cell>
          <cell r="Q468">
            <v>19.54</v>
          </cell>
          <cell r="R468">
            <v>4.5599999999999996</v>
          </cell>
          <cell r="S468">
            <v>69.95</v>
          </cell>
          <cell r="U468">
            <v>337</v>
          </cell>
          <cell r="V468">
            <v>306</v>
          </cell>
        </row>
        <row r="469">
          <cell r="A469" t="str">
            <v>RML</v>
          </cell>
          <cell r="B469">
            <v>467</v>
          </cell>
          <cell r="C469" t="str">
            <v> i | 1 | 2 | 3 </v>
          </cell>
          <cell r="E469">
            <v>0.6</v>
          </cell>
          <cell r="F469">
            <v>-10.45</v>
          </cell>
          <cell r="G469">
            <v>10082700</v>
          </cell>
          <cell r="H469">
            <v>6185</v>
          </cell>
          <cell r="I469">
            <v>2503</v>
          </cell>
          <cell r="K469">
            <v>0.49</v>
          </cell>
          <cell r="L469">
            <v>1.1000000000000001</v>
          </cell>
          <cell r="N469">
            <v>0</v>
          </cell>
          <cell r="O469">
            <v>-4.45</v>
          </cell>
          <cell r="P469">
            <v>-14.1</v>
          </cell>
          <cell r="Q469">
            <v>-26.39</v>
          </cell>
          <cell r="S469">
            <v>47.23</v>
          </cell>
        </row>
        <row r="470">
          <cell r="A470" t="str">
            <v>ROCK</v>
          </cell>
          <cell r="B470">
            <v>468</v>
          </cell>
          <cell r="C470" t="str">
            <v> i | 1 | 2 | 3 </v>
          </cell>
          <cell r="E470">
            <v>10.3</v>
          </cell>
          <cell r="F470">
            <v>0</v>
          </cell>
          <cell r="G470">
            <v>0</v>
          </cell>
          <cell r="H470">
            <v>0</v>
          </cell>
          <cell r="I470">
            <v>206</v>
          </cell>
          <cell r="K470">
            <v>0.48</v>
          </cell>
          <cell r="L470">
            <v>0.79</v>
          </cell>
          <cell r="N470">
            <v>0</v>
          </cell>
          <cell r="O470">
            <v>1.39</v>
          </cell>
          <cell r="P470">
            <v>-1.3</v>
          </cell>
          <cell r="Q470">
            <v>-6.05</v>
          </cell>
          <cell r="S470">
            <v>28.06</v>
          </cell>
        </row>
        <row r="471">
          <cell r="A471" t="str">
            <v>ROH</v>
          </cell>
          <cell r="B471">
            <v>469</v>
          </cell>
          <cell r="C471" t="str">
            <v> i | 1 | 3 </v>
          </cell>
          <cell r="E471">
            <v>38.25</v>
          </cell>
          <cell r="F471">
            <v>0</v>
          </cell>
          <cell r="G471">
            <v>0</v>
          </cell>
          <cell r="H471">
            <v>0</v>
          </cell>
          <cell r="I471">
            <v>3586</v>
          </cell>
          <cell r="K471">
            <v>5.07</v>
          </cell>
          <cell r="L471">
            <v>0.36</v>
          </cell>
          <cell r="M471">
            <v>1.43</v>
          </cell>
          <cell r="N471">
            <v>0</v>
          </cell>
          <cell r="O471">
            <v>-6.53</v>
          </cell>
          <cell r="P471">
            <v>-7.18</v>
          </cell>
          <cell r="Q471">
            <v>-53.86</v>
          </cell>
          <cell r="R471">
            <v>3.99</v>
          </cell>
          <cell r="S471">
            <v>1.52</v>
          </cell>
        </row>
        <row r="472">
          <cell r="A472" t="str">
            <v>ROJNA</v>
          </cell>
          <cell r="B472">
            <v>470</v>
          </cell>
          <cell r="C472" t="str">
            <v> i | 1 | 2 | 3 </v>
          </cell>
          <cell r="E472">
            <v>4.5</v>
          </cell>
          <cell r="F472">
            <v>-6.25</v>
          </cell>
          <cell r="G472">
            <v>8380800</v>
          </cell>
          <cell r="H472">
            <v>37987</v>
          </cell>
          <cell r="I472">
            <v>9092</v>
          </cell>
          <cell r="J472">
            <v>11.13</v>
          </cell>
          <cell r="K472">
            <v>0.65</v>
          </cell>
          <cell r="L472">
            <v>2.14</v>
          </cell>
          <cell r="M472">
            <v>0.2</v>
          </cell>
          <cell r="N472">
            <v>0.4</v>
          </cell>
          <cell r="O472">
            <v>5.04</v>
          </cell>
          <cell r="P472">
            <v>5.83</v>
          </cell>
          <cell r="Q472">
            <v>6.97</v>
          </cell>
          <cell r="R472">
            <v>8.33</v>
          </cell>
          <cell r="S472">
            <v>31.47</v>
          </cell>
          <cell r="U472">
            <v>471</v>
          </cell>
          <cell r="V472">
            <v>436</v>
          </cell>
        </row>
        <row r="473">
          <cell r="A473" t="str">
            <v>RP</v>
          </cell>
          <cell r="B473">
            <v>471</v>
          </cell>
          <cell r="C473" t="str">
            <v> i | 1 | 3 </v>
          </cell>
          <cell r="E473">
            <v>1.27</v>
          </cell>
          <cell r="F473">
            <v>-5.93</v>
          </cell>
          <cell r="G473">
            <v>207000</v>
          </cell>
          <cell r="H473">
            <v>267</v>
          </cell>
          <cell r="I473">
            <v>255</v>
          </cell>
          <cell r="K473">
            <v>0.31</v>
          </cell>
          <cell r="L473">
            <v>0.52</v>
          </cell>
          <cell r="M473">
            <v>0.01</v>
          </cell>
          <cell r="N473">
            <v>0</v>
          </cell>
          <cell r="O473">
            <v>-6.12</v>
          </cell>
          <cell r="P473">
            <v>-8.26</v>
          </cell>
          <cell r="Q473">
            <v>-15.58</v>
          </cell>
          <cell r="R473">
            <v>0.4</v>
          </cell>
          <cell r="S473">
            <v>37.19</v>
          </cell>
        </row>
        <row r="474">
          <cell r="A474" t="str">
            <v>RPC</v>
          </cell>
          <cell r="B474">
            <v>472</v>
          </cell>
          <cell r="C474" t="str">
            <v> i | 1 | 3 </v>
          </cell>
          <cell r="E474">
            <v>0.6</v>
          </cell>
          <cell r="F474">
            <v>-4.76</v>
          </cell>
          <cell r="G474">
            <v>2190900</v>
          </cell>
          <cell r="H474">
            <v>1326</v>
          </cell>
          <cell r="I474">
            <v>783</v>
          </cell>
          <cell r="J474">
            <v>2.31</v>
          </cell>
          <cell r="K474">
            <v>0.47</v>
          </cell>
          <cell r="L474">
            <v>1.66</v>
          </cell>
          <cell r="N474">
            <v>0.26</v>
          </cell>
          <cell r="O474">
            <v>8.81</v>
          </cell>
          <cell r="P474">
            <v>22.24</v>
          </cell>
          <cell r="Q474">
            <v>-0.59</v>
          </cell>
          <cell r="S474">
            <v>72.22</v>
          </cell>
          <cell r="U474">
            <v>57</v>
          </cell>
          <cell r="V474">
            <v>164</v>
          </cell>
        </row>
        <row r="475">
          <cell r="A475" t="str">
            <v>RPH</v>
          </cell>
          <cell r="B475">
            <v>473</v>
          </cell>
          <cell r="C475" t="str">
            <v> i | 1 | 2 | 3 </v>
          </cell>
          <cell r="E475">
            <v>5.4</v>
          </cell>
          <cell r="F475">
            <v>-6.9</v>
          </cell>
          <cell r="G475">
            <v>1193600</v>
          </cell>
          <cell r="H475">
            <v>6570</v>
          </cell>
          <cell r="I475">
            <v>2948</v>
          </cell>
          <cell r="J475">
            <v>38.840000000000003</v>
          </cell>
          <cell r="K475">
            <v>2.2400000000000002</v>
          </cell>
          <cell r="L475">
            <v>0.34</v>
          </cell>
          <cell r="M475">
            <v>0.03</v>
          </cell>
          <cell r="N475">
            <v>0.14000000000000001</v>
          </cell>
          <cell r="O475">
            <v>5.85</v>
          </cell>
          <cell r="P475">
            <v>5.8</v>
          </cell>
          <cell r="Q475">
            <v>9.23</v>
          </cell>
          <cell r="R475">
            <v>2.41</v>
          </cell>
          <cell r="S475">
            <v>70.17</v>
          </cell>
          <cell r="U475">
            <v>751</v>
          </cell>
          <cell r="V475">
            <v>682</v>
          </cell>
        </row>
        <row r="476">
          <cell r="A476" t="str">
            <v>RS</v>
          </cell>
          <cell r="B476">
            <v>474</v>
          </cell>
          <cell r="C476" t="str">
            <v> i | 1 | 2 | 3 </v>
          </cell>
          <cell r="E476">
            <v>17.3</v>
          </cell>
          <cell r="F476">
            <v>-6.99</v>
          </cell>
          <cell r="G476">
            <v>7512000</v>
          </cell>
          <cell r="H476">
            <v>133857</v>
          </cell>
          <cell r="I476">
            <v>16824</v>
          </cell>
          <cell r="J476">
            <v>33.71</v>
          </cell>
          <cell r="K476">
            <v>8.74</v>
          </cell>
          <cell r="L476">
            <v>1.26</v>
          </cell>
          <cell r="M476">
            <v>0.1</v>
          </cell>
          <cell r="N476">
            <v>0.51</v>
          </cell>
          <cell r="O476">
            <v>17.47</v>
          </cell>
          <cell r="P476">
            <v>27.62</v>
          </cell>
          <cell r="Q476">
            <v>15.4</v>
          </cell>
          <cell r="R476">
            <v>1.63</v>
          </cell>
          <cell r="S476">
            <v>60.6</v>
          </cell>
          <cell r="U476">
            <v>419</v>
          </cell>
          <cell r="V476">
            <v>425</v>
          </cell>
        </row>
        <row r="477">
          <cell r="A477" t="str">
            <v>RSP</v>
          </cell>
          <cell r="B477">
            <v>475</v>
          </cell>
          <cell r="C477" t="str">
            <v> i | 1 | 2 | 3 </v>
          </cell>
          <cell r="E477">
            <v>1.71</v>
          </cell>
          <cell r="F477">
            <v>-7.57</v>
          </cell>
          <cell r="G477">
            <v>3644300</v>
          </cell>
          <cell r="H477">
            <v>6292</v>
          </cell>
          <cell r="I477">
            <v>1317</v>
          </cell>
          <cell r="K477">
            <v>0.74</v>
          </cell>
          <cell r="L477">
            <v>0.18</v>
          </cell>
          <cell r="M477">
            <v>0.05</v>
          </cell>
          <cell r="N477">
            <v>0</v>
          </cell>
          <cell r="O477">
            <v>0.08</v>
          </cell>
          <cell r="P477">
            <v>-0.24</v>
          </cell>
          <cell r="Q477">
            <v>-3.59</v>
          </cell>
          <cell r="R477">
            <v>2.7</v>
          </cell>
          <cell r="S477">
            <v>28.6</v>
          </cell>
        </row>
        <row r="478">
          <cell r="A478" t="str">
            <v>RT</v>
          </cell>
          <cell r="B478">
            <v>476</v>
          </cell>
          <cell r="C478" t="str">
            <v> i </v>
          </cell>
          <cell r="E478">
            <v>1.92</v>
          </cell>
          <cell r="F478">
            <v>-5.88</v>
          </cell>
          <cell r="G478">
            <v>40926000</v>
          </cell>
          <cell r="H478">
            <v>79421</v>
          </cell>
          <cell r="I478">
            <v>2112</v>
          </cell>
          <cell r="J478">
            <v>7.88</v>
          </cell>
          <cell r="L478">
            <v>3.76</v>
          </cell>
          <cell r="N478">
            <v>0.24</v>
          </cell>
          <cell r="S478">
            <v>54.89</v>
          </cell>
        </row>
        <row r="479">
          <cell r="A479" t="str">
            <v>RWI</v>
          </cell>
          <cell r="B479">
            <v>477</v>
          </cell>
          <cell r="C479" t="str">
            <v> i | 1 | 3 </v>
          </cell>
          <cell r="E479">
            <v>1.25</v>
          </cell>
          <cell r="F479">
            <v>-4.58</v>
          </cell>
          <cell r="G479">
            <v>11600</v>
          </cell>
          <cell r="H479">
            <v>15</v>
          </cell>
          <cell r="I479">
            <v>795</v>
          </cell>
          <cell r="K479">
            <v>0.98</v>
          </cell>
          <cell r="L479">
            <v>0.46</v>
          </cell>
          <cell r="N479">
            <v>0</v>
          </cell>
          <cell r="O479">
            <v>-6.92</v>
          </cell>
          <cell r="P479">
            <v>-12.42</v>
          </cell>
          <cell r="Q479">
            <v>6.22</v>
          </cell>
          <cell r="S479">
            <v>30</v>
          </cell>
        </row>
        <row r="480">
          <cell r="A480" t="str">
            <v>S&amp;J</v>
          </cell>
          <cell r="B480">
            <v>478</v>
          </cell>
          <cell r="C480" t="str">
            <v> i </v>
          </cell>
          <cell r="E480">
            <v>25.75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L480">
            <v>0.27</v>
          </cell>
          <cell r="N480">
            <v>0</v>
          </cell>
          <cell r="O480">
            <v>8.07</v>
          </cell>
          <cell r="P480">
            <v>8.76</v>
          </cell>
          <cell r="Q480">
            <v>6.55</v>
          </cell>
          <cell r="S480">
            <v>36.68</v>
          </cell>
        </row>
        <row r="481">
          <cell r="A481" t="str">
            <v>S</v>
          </cell>
          <cell r="B481">
            <v>479</v>
          </cell>
          <cell r="C481" t="str">
            <v> i | 1 | 2 | 3 </v>
          </cell>
          <cell r="E481">
            <v>1.62</v>
          </cell>
          <cell r="F481">
            <v>-12.9</v>
          </cell>
          <cell r="G481">
            <v>36947900</v>
          </cell>
          <cell r="H481">
            <v>62595</v>
          </cell>
          <cell r="I481">
            <v>11103</v>
          </cell>
          <cell r="K481">
            <v>0.64</v>
          </cell>
          <cell r="L481">
            <v>2.4300000000000002</v>
          </cell>
          <cell r="M481">
            <v>0.05</v>
          </cell>
          <cell r="N481">
            <v>0</v>
          </cell>
          <cell r="O481">
            <v>1.25</v>
          </cell>
          <cell r="P481">
            <v>-0.5</v>
          </cell>
          <cell r="Q481">
            <v>-10.28</v>
          </cell>
          <cell r="R481">
            <v>2.42</v>
          </cell>
          <cell r="S481">
            <v>37.590000000000003</v>
          </cell>
        </row>
        <row r="482">
          <cell r="A482" t="str">
            <v>S11</v>
          </cell>
          <cell r="B482">
            <v>480</v>
          </cell>
          <cell r="C482" t="str">
            <v> i | 1 | 2 | 3 </v>
          </cell>
          <cell r="E482">
            <v>6.7</v>
          </cell>
          <cell r="F482">
            <v>-5.63</v>
          </cell>
          <cell r="G482">
            <v>1612600</v>
          </cell>
          <cell r="H482">
            <v>11053</v>
          </cell>
          <cell r="I482">
            <v>4107</v>
          </cell>
          <cell r="J482">
            <v>7.77</v>
          </cell>
          <cell r="K482">
            <v>1.47</v>
          </cell>
          <cell r="L482">
            <v>1.39</v>
          </cell>
          <cell r="M482">
            <v>0.1</v>
          </cell>
          <cell r="N482">
            <v>0.86</v>
          </cell>
          <cell r="O482">
            <v>10</v>
          </cell>
          <cell r="P482">
            <v>20.02</v>
          </cell>
          <cell r="Q482">
            <v>25.86</v>
          </cell>
          <cell r="R482">
            <v>6.06</v>
          </cell>
          <cell r="S482">
            <v>30.01</v>
          </cell>
          <cell r="U482">
            <v>122</v>
          </cell>
          <cell r="V482">
            <v>174</v>
          </cell>
        </row>
        <row r="483">
          <cell r="A483" t="str">
            <v>SAAM</v>
          </cell>
          <cell r="B483">
            <v>481</v>
          </cell>
          <cell r="C483" t="str">
            <v> i | 1 | 3 </v>
          </cell>
          <cell r="E483">
            <v>1.04</v>
          </cell>
          <cell r="F483">
            <v>-6.25</v>
          </cell>
          <cell r="G483">
            <v>1360400</v>
          </cell>
          <cell r="H483">
            <v>1426</v>
          </cell>
          <cell r="I483">
            <v>312</v>
          </cell>
          <cell r="J483">
            <v>12.13</v>
          </cell>
          <cell r="K483">
            <v>1.06</v>
          </cell>
          <cell r="L483">
            <v>0.41</v>
          </cell>
          <cell r="M483">
            <v>0.01</v>
          </cell>
          <cell r="N483">
            <v>0.09</v>
          </cell>
          <cell r="O483">
            <v>8.6300000000000008</v>
          </cell>
          <cell r="P483">
            <v>8.76</v>
          </cell>
          <cell r="Q483">
            <v>36.979999999999997</v>
          </cell>
          <cell r="R483">
            <v>6.7</v>
          </cell>
          <cell r="S483">
            <v>23.76</v>
          </cell>
          <cell r="U483">
            <v>404</v>
          </cell>
          <cell r="V483">
            <v>327</v>
          </cell>
        </row>
        <row r="484">
          <cell r="A484" t="str">
            <v>SABINA</v>
          </cell>
          <cell r="B484">
            <v>482</v>
          </cell>
          <cell r="C484" t="str">
            <v> i | 1 | 3 </v>
          </cell>
          <cell r="E484">
            <v>20</v>
          </cell>
          <cell r="F484">
            <v>-6.54</v>
          </cell>
          <cell r="G484">
            <v>982400</v>
          </cell>
          <cell r="H484">
            <v>19987</v>
          </cell>
          <cell r="I484">
            <v>6950</v>
          </cell>
          <cell r="J484">
            <v>22.92</v>
          </cell>
          <cell r="K484">
            <v>4.03</v>
          </cell>
          <cell r="L484">
            <v>0.62</v>
          </cell>
          <cell r="M484">
            <v>0.35</v>
          </cell>
          <cell r="N484">
            <v>0.87</v>
          </cell>
          <cell r="O484">
            <v>13.42</v>
          </cell>
          <cell r="P484">
            <v>17.36</v>
          </cell>
          <cell r="Q484">
            <v>9.59</v>
          </cell>
          <cell r="R484">
            <v>5.56</v>
          </cell>
          <cell r="S484">
            <v>41.94</v>
          </cell>
          <cell r="U484">
            <v>434</v>
          </cell>
          <cell r="V484">
            <v>397</v>
          </cell>
        </row>
        <row r="485">
          <cell r="A485" t="str">
            <v>SABUY</v>
          </cell>
          <cell r="B485">
            <v>483</v>
          </cell>
          <cell r="C485" t="str">
            <v> i </v>
          </cell>
          <cell r="E485">
            <v>1.77</v>
          </cell>
          <cell r="F485">
            <v>-6.84</v>
          </cell>
          <cell r="G485">
            <v>21701400</v>
          </cell>
          <cell r="H485">
            <v>39491</v>
          </cell>
          <cell r="I485">
            <v>1779</v>
          </cell>
          <cell r="J485">
            <v>23.36</v>
          </cell>
          <cell r="L485">
            <v>1.04</v>
          </cell>
          <cell r="N485">
            <v>0.08</v>
          </cell>
          <cell r="S485">
            <v>40.53</v>
          </cell>
        </row>
        <row r="486">
          <cell r="A486" t="str">
            <v>SAK</v>
          </cell>
          <cell r="B486">
            <v>484</v>
          </cell>
          <cell r="C486" t="str">
            <v> i </v>
          </cell>
          <cell r="E486">
            <v>8</v>
          </cell>
          <cell r="F486">
            <v>-8.57</v>
          </cell>
          <cell r="G486">
            <v>71049800</v>
          </cell>
          <cell r="H486">
            <v>593175</v>
          </cell>
          <cell r="I486">
            <v>16768</v>
          </cell>
          <cell r="J486">
            <v>34.18</v>
          </cell>
          <cell r="L486">
            <v>1.87</v>
          </cell>
          <cell r="N486">
            <v>0.23</v>
          </cell>
          <cell r="S486">
            <v>25.17</v>
          </cell>
        </row>
        <row r="487">
          <cell r="A487" t="str">
            <v>SALEE</v>
          </cell>
          <cell r="B487">
            <v>485</v>
          </cell>
          <cell r="C487" t="str">
            <v> i | 1 | 2 | 3 </v>
          </cell>
          <cell r="E487">
            <v>0.64</v>
          </cell>
          <cell r="F487">
            <v>-12.33</v>
          </cell>
          <cell r="G487">
            <v>300000</v>
          </cell>
          <cell r="H487">
            <v>197</v>
          </cell>
          <cell r="I487">
            <v>973</v>
          </cell>
          <cell r="K487">
            <v>0.81</v>
          </cell>
          <cell r="L487">
            <v>0.34</v>
          </cell>
          <cell r="N487">
            <v>0</v>
          </cell>
          <cell r="O487">
            <v>-0.77</v>
          </cell>
          <cell r="P487">
            <v>-1.03</v>
          </cell>
          <cell r="Q487">
            <v>0.14000000000000001</v>
          </cell>
          <cell r="S487">
            <v>55.13</v>
          </cell>
        </row>
        <row r="488">
          <cell r="A488" t="str">
            <v>SAM</v>
          </cell>
          <cell r="B488">
            <v>486</v>
          </cell>
          <cell r="C488" t="str">
            <v> i | 1 | 2 | 3 </v>
          </cell>
          <cell r="E488">
            <v>0.42</v>
          </cell>
          <cell r="F488">
            <v>-19.23</v>
          </cell>
          <cell r="G488">
            <v>6382100</v>
          </cell>
          <cell r="H488">
            <v>2940</v>
          </cell>
          <cell r="I488">
            <v>439</v>
          </cell>
          <cell r="K488">
            <v>0.26</v>
          </cell>
          <cell r="L488">
            <v>1.05</v>
          </cell>
          <cell r="N488">
            <v>0</v>
          </cell>
          <cell r="O488">
            <v>-2.13</v>
          </cell>
          <cell r="P488">
            <v>-7.23</v>
          </cell>
          <cell r="Q488">
            <v>-1.32</v>
          </cell>
          <cell r="S488">
            <v>31.48</v>
          </cell>
        </row>
        <row r="489">
          <cell r="A489" t="str">
            <v>SAMART</v>
          </cell>
          <cell r="B489">
            <v>487</v>
          </cell>
          <cell r="C489" t="str">
            <v> i | 1 | 2 | 3 </v>
          </cell>
          <cell r="E489">
            <v>5.3</v>
          </cell>
          <cell r="F489">
            <v>-10.08</v>
          </cell>
          <cell r="G489">
            <v>4445300</v>
          </cell>
          <cell r="H489">
            <v>24142</v>
          </cell>
          <cell r="I489">
            <v>5334</v>
          </cell>
          <cell r="K489">
            <v>1.61</v>
          </cell>
          <cell r="L489">
            <v>4.2699999999999996</v>
          </cell>
          <cell r="N489">
            <v>0</v>
          </cell>
          <cell r="O489">
            <v>1.0900000000000001</v>
          </cell>
          <cell r="P489">
            <v>-5.13</v>
          </cell>
          <cell r="Q489">
            <v>-3.07</v>
          </cell>
          <cell r="R489">
            <v>2.52</v>
          </cell>
          <cell r="S489">
            <v>57.59</v>
          </cell>
        </row>
        <row r="490">
          <cell r="A490" t="str">
            <v>SAMCO</v>
          </cell>
          <cell r="B490">
            <v>488</v>
          </cell>
          <cell r="C490" t="str">
            <v> i | 1 | 2 | 3 </v>
          </cell>
          <cell r="E490">
            <v>1.2</v>
          </cell>
          <cell r="F490">
            <v>-3.23</v>
          </cell>
          <cell r="G490">
            <v>760400</v>
          </cell>
          <cell r="H490">
            <v>919</v>
          </cell>
          <cell r="I490">
            <v>770</v>
          </cell>
          <cell r="K490">
            <v>0.34</v>
          </cell>
          <cell r="L490">
            <v>1.25</v>
          </cell>
          <cell r="N490">
            <v>0</v>
          </cell>
          <cell r="O490">
            <v>0.16</v>
          </cell>
          <cell r="P490">
            <v>-1.1100000000000001</v>
          </cell>
          <cell r="Q490">
            <v>-1.41</v>
          </cell>
          <cell r="R490">
            <v>7.26</v>
          </cell>
          <cell r="S490">
            <v>47.02</v>
          </cell>
        </row>
        <row r="491">
          <cell r="A491" t="str">
            <v>SAMTEL</v>
          </cell>
          <cell r="B491">
            <v>489</v>
          </cell>
          <cell r="C491" t="str">
            <v> i | 1 | 2 | 3 </v>
          </cell>
          <cell r="E491">
            <v>4.9800000000000004</v>
          </cell>
          <cell r="F491">
            <v>-11.07</v>
          </cell>
          <cell r="G491">
            <v>1321300</v>
          </cell>
          <cell r="H491">
            <v>6760</v>
          </cell>
          <cell r="I491">
            <v>3078</v>
          </cell>
          <cell r="K491">
            <v>0.9</v>
          </cell>
          <cell r="L491">
            <v>1.1299999999999999</v>
          </cell>
          <cell r="N491">
            <v>0</v>
          </cell>
          <cell r="O491">
            <v>-0.76</v>
          </cell>
          <cell r="P491">
            <v>-1.82</v>
          </cell>
          <cell r="Q491">
            <v>-4.92</v>
          </cell>
          <cell r="R491">
            <v>9.2899999999999991</v>
          </cell>
          <cell r="S491">
            <v>28.3</v>
          </cell>
        </row>
        <row r="492">
          <cell r="A492" t="str">
            <v>SANKO</v>
          </cell>
          <cell r="B492">
            <v>490</v>
          </cell>
          <cell r="C492" t="str">
            <v> i | 1 | 2 | 3 </v>
          </cell>
          <cell r="E492">
            <v>0.93</v>
          </cell>
          <cell r="F492">
            <v>-3.13</v>
          </cell>
          <cell r="G492">
            <v>52800</v>
          </cell>
          <cell r="H492">
            <v>49</v>
          </cell>
          <cell r="I492">
            <v>287</v>
          </cell>
          <cell r="K492">
            <v>1.69</v>
          </cell>
          <cell r="L492">
            <v>1.37</v>
          </cell>
          <cell r="M492">
            <v>0.05</v>
          </cell>
          <cell r="N492">
            <v>0</v>
          </cell>
          <cell r="O492">
            <v>-3.59</v>
          </cell>
          <cell r="P492">
            <v>-11.96</v>
          </cell>
          <cell r="Q492">
            <v>-9.1999999999999993</v>
          </cell>
          <cell r="R492">
            <v>5.16</v>
          </cell>
          <cell r="S492">
            <v>26.34</v>
          </cell>
        </row>
        <row r="493">
          <cell r="A493" t="str">
            <v>SAPPE</v>
          </cell>
          <cell r="B493">
            <v>491</v>
          </cell>
          <cell r="C493" t="str">
            <v> i | 1 | 2 | 3 </v>
          </cell>
          <cell r="E493">
            <v>21</v>
          </cell>
          <cell r="F493">
            <v>-4.13</v>
          </cell>
          <cell r="G493">
            <v>644700</v>
          </cell>
          <cell r="H493">
            <v>13549</v>
          </cell>
          <cell r="I493">
            <v>6392</v>
          </cell>
          <cell r="J493">
            <v>18.399999999999999</v>
          </cell>
          <cell r="K493">
            <v>2.38</v>
          </cell>
          <cell r="L493">
            <v>0.27</v>
          </cell>
          <cell r="M493">
            <v>0.83</v>
          </cell>
          <cell r="N493">
            <v>1.1399999999999999</v>
          </cell>
          <cell r="O493">
            <v>12.89</v>
          </cell>
          <cell r="P493">
            <v>13.16</v>
          </cell>
          <cell r="Q493">
            <v>11.82</v>
          </cell>
          <cell r="R493">
            <v>3.81</v>
          </cell>
          <cell r="S493">
            <v>24.79</v>
          </cell>
          <cell r="U493">
            <v>439</v>
          </cell>
          <cell r="V493">
            <v>355</v>
          </cell>
        </row>
        <row r="494">
          <cell r="A494" t="str">
            <v>SAT</v>
          </cell>
          <cell r="B494">
            <v>492</v>
          </cell>
          <cell r="C494" t="str">
            <v> i | 1 | 2 | 3 </v>
          </cell>
          <cell r="E494">
            <v>14.1</v>
          </cell>
          <cell r="F494">
            <v>-6.62</v>
          </cell>
          <cell r="G494">
            <v>3053100</v>
          </cell>
          <cell r="H494">
            <v>44198</v>
          </cell>
          <cell r="I494">
            <v>5995</v>
          </cell>
          <cell r="J494">
            <v>17.55</v>
          </cell>
          <cell r="K494">
            <v>0.88</v>
          </cell>
          <cell r="L494">
            <v>0.25</v>
          </cell>
          <cell r="M494">
            <v>0.12</v>
          </cell>
          <cell r="N494">
            <v>0.8</v>
          </cell>
          <cell r="O494">
            <v>4.54</v>
          </cell>
          <cell r="P494">
            <v>4.95</v>
          </cell>
          <cell r="Q494">
            <v>3.1</v>
          </cell>
          <cell r="R494">
            <v>8.94</v>
          </cell>
          <cell r="S494">
            <v>58.03</v>
          </cell>
          <cell r="U494">
            <v>622</v>
          </cell>
          <cell r="V494">
            <v>589</v>
          </cell>
        </row>
        <row r="495">
          <cell r="A495" t="str">
            <v>SAUCE</v>
          </cell>
          <cell r="B495">
            <v>493</v>
          </cell>
          <cell r="C495" t="str">
            <v> i | 1 | 2 | 3 </v>
          </cell>
          <cell r="E495">
            <v>24.8</v>
          </cell>
          <cell r="F495">
            <v>-1.78</v>
          </cell>
          <cell r="G495">
            <v>8800</v>
          </cell>
          <cell r="H495">
            <v>219</v>
          </cell>
          <cell r="I495">
            <v>8928</v>
          </cell>
          <cell r="J495">
            <v>17.53</v>
          </cell>
          <cell r="K495">
            <v>3.62</v>
          </cell>
          <cell r="L495">
            <v>0.11</v>
          </cell>
          <cell r="M495">
            <v>1.1499999999999999</v>
          </cell>
          <cell r="N495">
            <v>1.41</v>
          </cell>
          <cell r="O495">
            <v>23.38</v>
          </cell>
          <cell r="P495">
            <v>21.06</v>
          </cell>
          <cell r="Q495">
            <v>17.920000000000002</v>
          </cell>
          <cell r="R495">
            <v>4.55</v>
          </cell>
          <cell r="S495">
            <v>22.55</v>
          </cell>
          <cell r="U495">
            <v>327</v>
          </cell>
          <cell r="V495">
            <v>275</v>
          </cell>
        </row>
        <row r="496">
          <cell r="A496" t="str">
            <v>SAWAD</v>
          </cell>
          <cell r="B496">
            <v>494</v>
          </cell>
          <cell r="C496" t="str">
            <v> i | 1 | 2 | 3 </v>
          </cell>
          <cell r="E496">
            <v>60.5</v>
          </cell>
          <cell r="F496">
            <v>-7.63</v>
          </cell>
          <cell r="G496">
            <v>20233800</v>
          </cell>
          <cell r="H496">
            <v>1266679</v>
          </cell>
          <cell r="I496">
            <v>83076</v>
          </cell>
          <cell r="J496">
            <v>19.27</v>
          </cell>
          <cell r="K496">
            <v>3.99</v>
          </cell>
          <cell r="L496">
            <v>1.36</v>
          </cell>
          <cell r="M496">
            <v>1.4</v>
          </cell>
          <cell r="N496">
            <v>3.14</v>
          </cell>
          <cell r="O496">
            <v>12.35</v>
          </cell>
          <cell r="P496">
            <v>22.96</v>
          </cell>
          <cell r="Q496">
            <v>39.729999999999997</v>
          </cell>
          <cell r="R496">
            <v>2.14</v>
          </cell>
          <cell r="S496">
            <v>45.08</v>
          </cell>
          <cell r="U496">
            <v>341</v>
          </cell>
          <cell r="V496">
            <v>380</v>
          </cell>
        </row>
        <row r="497">
          <cell r="A497" t="str">
            <v>SAWANG</v>
          </cell>
          <cell r="B497">
            <v>495</v>
          </cell>
          <cell r="C497" t="str">
            <v> i | 1 | 2 | 3 </v>
          </cell>
          <cell r="E497">
            <v>12.4</v>
          </cell>
          <cell r="F497">
            <v>0</v>
          </cell>
          <cell r="G497">
            <v>0</v>
          </cell>
          <cell r="H497">
            <v>0</v>
          </cell>
          <cell r="I497">
            <v>298</v>
          </cell>
          <cell r="K497">
            <v>0.77</v>
          </cell>
          <cell r="L497">
            <v>7.0000000000000007E-2</v>
          </cell>
          <cell r="N497">
            <v>0</v>
          </cell>
          <cell r="O497">
            <v>-3.23</v>
          </cell>
          <cell r="P497">
            <v>-3.37</v>
          </cell>
          <cell r="Q497">
            <v>-15.04</v>
          </cell>
          <cell r="S497">
            <v>22.83</v>
          </cell>
        </row>
        <row r="498">
          <cell r="A498" t="str">
            <v>SC</v>
          </cell>
          <cell r="B498">
            <v>496</v>
          </cell>
          <cell r="C498" t="str">
            <v> i | 1 | 2 | 3 </v>
          </cell>
          <cell r="E498">
            <v>2.66</v>
          </cell>
          <cell r="F498">
            <v>-8.9</v>
          </cell>
          <cell r="G498">
            <v>11753300</v>
          </cell>
          <cell r="H498">
            <v>32344</v>
          </cell>
          <cell r="I498">
            <v>11118</v>
          </cell>
          <cell r="J498">
            <v>4.58</v>
          </cell>
          <cell r="K498">
            <v>0.61</v>
          </cell>
          <cell r="L498">
            <v>1.4</v>
          </cell>
          <cell r="M498">
            <v>0.19</v>
          </cell>
          <cell r="N498">
            <v>0.57999999999999996</v>
          </cell>
          <cell r="O498">
            <v>7.07</v>
          </cell>
          <cell r="P498">
            <v>13.94</v>
          </cell>
          <cell r="Q498">
            <v>10.56</v>
          </cell>
          <cell r="R498">
            <v>6.51</v>
          </cell>
          <cell r="S498">
            <v>39.06</v>
          </cell>
          <cell r="U498">
            <v>155</v>
          </cell>
          <cell r="V498">
            <v>235</v>
          </cell>
        </row>
        <row r="499">
          <cell r="A499" t="str">
            <v>SCB</v>
          </cell>
          <cell r="B499">
            <v>497</v>
          </cell>
          <cell r="C499" t="str">
            <v> i | 1 | 2 | 3 </v>
          </cell>
          <cell r="E499">
            <v>84</v>
          </cell>
          <cell r="F499">
            <v>-6.93</v>
          </cell>
          <cell r="G499">
            <v>22760300</v>
          </cell>
          <cell r="H499">
            <v>1957927</v>
          </cell>
          <cell r="I499">
            <v>285230</v>
          </cell>
          <cell r="J499">
            <v>10.28</v>
          </cell>
          <cell r="K499">
            <v>0.7</v>
          </cell>
          <cell r="L499">
            <v>6.94</v>
          </cell>
          <cell r="M499">
            <v>4</v>
          </cell>
          <cell r="N499">
            <v>8.17</v>
          </cell>
          <cell r="O499">
            <v>1.1200000000000001</v>
          </cell>
          <cell r="P499">
            <v>6.93</v>
          </cell>
          <cell r="Q499">
            <v>17.96</v>
          </cell>
          <cell r="R499">
            <v>6.93</v>
          </cell>
          <cell r="S499">
            <v>76.430000000000007</v>
          </cell>
          <cell r="U499">
            <v>409</v>
          </cell>
          <cell r="V499">
            <v>573</v>
          </cell>
        </row>
        <row r="500">
          <cell r="A500" t="str">
            <v>SCC</v>
          </cell>
          <cell r="B500">
            <v>498</v>
          </cell>
          <cell r="C500" t="str">
            <v> i | 1 | 2 | 3 </v>
          </cell>
          <cell r="E500">
            <v>370</v>
          </cell>
          <cell r="F500">
            <v>-3.65</v>
          </cell>
          <cell r="G500">
            <v>4967100</v>
          </cell>
          <cell r="H500">
            <v>1867167</v>
          </cell>
          <cell r="I500">
            <v>444000</v>
          </cell>
          <cell r="J500">
            <v>13.37</v>
          </cell>
          <cell r="K500">
            <v>1.47</v>
          </cell>
          <cell r="L500">
            <v>1.23</v>
          </cell>
          <cell r="M500">
            <v>5.5</v>
          </cell>
          <cell r="N500">
            <v>27.67</v>
          </cell>
          <cell r="O500">
            <v>7.06</v>
          </cell>
          <cell r="P500">
            <v>11.49</v>
          </cell>
          <cell r="Q500">
            <v>8.3000000000000007</v>
          </cell>
          <cell r="R500">
            <v>3.65</v>
          </cell>
          <cell r="S500">
            <v>66.11</v>
          </cell>
          <cell r="U500">
            <v>382</v>
          </cell>
          <cell r="V500">
            <v>418</v>
          </cell>
        </row>
        <row r="501">
          <cell r="A501" t="str">
            <v>SCCC</v>
          </cell>
          <cell r="B501">
            <v>499</v>
          </cell>
          <cell r="C501" t="str">
            <v> i | 1 | 2 | 3 </v>
          </cell>
          <cell r="E501">
            <v>136</v>
          </cell>
          <cell r="F501">
            <v>-5.15</v>
          </cell>
          <cell r="G501">
            <v>533800</v>
          </cell>
          <cell r="H501">
            <v>74370</v>
          </cell>
          <cell r="I501">
            <v>40528</v>
          </cell>
          <cell r="J501">
            <v>12.55</v>
          </cell>
          <cell r="K501">
            <v>1.19</v>
          </cell>
          <cell r="L501">
            <v>1.34</v>
          </cell>
          <cell r="M501">
            <v>4</v>
          </cell>
          <cell r="N501">
            <v>10.83</v>
          </cell>
          <cell r="O501">
            <v>7.08</v>
          </cell>
          <cell r="P501">
            <v>9.82</v>
          </cell>
          <cell r="Q501">
            <v>8.52</v>
          </cell>
          <cell r="R501">
            <v>5.5</v>
          </cell>
          <cell r="S501">
            <v>27.92</v>
          </cell>
          <cell r="U501">
            <v>395</v>
          </cell>
          <cell r="V501">
            <v>396</v>
          </cell>
        </row>
        <row r="502">
          <cell r="A502" t="str">
            <v>SCG</v>
          </cell>
          <cell r="B502">
            <v>500</v>
          </cell>
          <cell r="C502" t="str">
            <v> i | 1 | 2 | 3 </v>
          </cell>
          <cell r="E502">
            <v>3.52</v>
          </cell>
          <cell r="F502">
            <v>-0.56000000000000005</v>
          </cell>
          <cell r="G502">
            <v>17000</v>
          </cell>
          <cell r="H502">
            <v>60</v>
          </cell>
          <cell r="I502">
            <v>3362</v>
          </cell>
          <cell r="J502">
            <v>39.630000000000003</v>
          </cell>
          <cell r="K502">
            <v>1.28</v>
          </cell>
          <cell r="L502">
            <v>1.48</v>
          </cell>
          <cell r="M502">
            <v>0.06</v>
          </cell>
          <cell r="N502">
            <v>0.09</v>
          </cell>
          <cell r="O502">
            <v>3.32</v>
          </cell>
          <cell r="P502">
            <v>3.22</v>
          </cell>
          <cell r="Q502">
            <v>2.48</v>
          </cell>
          <cell r="R502">
            <v>1.72</v>
          </cell>
          <cell r="S502">
            <v>28.42</v>
          </cell>
          <cell r="U502">
            <v>824</v>
          </cell>
          <cell r="V502">
            <v>796</v>
          </cell>
        </row>
        <row r="503">
          <cell r="A503" t="str">
            <v>SCGP</v>
          </cell>
          <cell r="B503">
            <v>501</v>
          </cell>
          <cell r="C503" t="str">
            <v> i | 1 | 3 </v>
          </cell>
          <cell r="E503">
            <v>40.5</v>
          </cell>
          <cell r="F503">
            <v>-4.71</v>
          </cell>
          <cell r="G503">
            <v>40935100</v>
          </cell>
          <cell r="H503">
            <v>1689650</v>
          </cell>
          <cell r="I503">
            <v>173863</v>
          </cell>
          <cell r="J503">
            <v>28.19</v>
          </cell>
          <cell r="L503">
            <v>1.67</v>
          </cell>
          <cell r="N503">
            <v>1.44</v>
          </cell>
          <cell r="S503">
            <v>29.51</v>
          </cell>
        </row>
        <row r="504">
          <cell r="A504" t="str">
            <v>SCI</v>
          </cell>
          <cell r="B504">
            <v>502</v>
          </cell>
          <cell r="C504" t="str">
            <v> i | 1 | 2 | 3 </v>
          </cell>
          <cell r="E504">
            <v>1.35</v>
          </cell>
          <cell r="F504">
            <v>-6.9</v>
          </cell>
          <cell r="G504">
            <v>1462300</v>
          </cell>
          <cell r="H504">
            <v>1996</v>
          </cell>
          <cell r="I504">
            <v>1013</v>
          </cell>
          <cell r="K504">
            <v>0.62</v>
          </cell>
          <cell r="L504">
            <v>0.98</v>
          </cell>
          <cell r="M504">
            <v>0.02</v>
          </cell>
          <cell r="N504">
            <v>0</v>
          </cell>
          <cell r="O504">
            <v>0.6</v>
          </cell>
          <cell r="P504">
            <v>-0.9</v>
          </cell>
          <cell r="Q504">
            <v>1.81</v>
          </cell>
          <cell r="R504">
            <v>1.38</v>
          </cell>
          <cell r="S504">
            <v>44.64</v>
          </cell>
        </row>
        <row r="505">
          <cell r="A505" t="str">
            <v>SCM</v>
          </cell>
          <cell r="B505">
            <v>503</v>
          </cell>
          <cell r="C505" t="str">
            <v> i </v>
          </cell>
          <cell r="E505">
            <v>1.9</v>
          </cell>
          <cell r="F505">
            <v>-6.44</v>
          </cell>
          <cell r="G505">
            <v>4863800</v>
          </cell>
          <cell r="H505">
            <v>9382</v>
          </cell>
          <cell r="I505">
            <v>1140</v>
          </cell>
          <cell r="J505">
            <v>18.670000000000002</v>
          </cell>
          <cell r="K505">
            <v>2.11</v>
          </cell>
          <cell r="L505">
            <v>0.46</v>
          </cell>
          <cell r="N505">
            <v>0.1</v>
          </cell>
          <cell r="O505">
            <v>7.58</v>
          </cell>
          <cell r="P505">
            <v>9.75</v>
          </cell>
          <cell r="Q505">
            <v>5.43</v>
          </cell>
          <cell r="S505">
            <v>32.24</v>
          </cell>
          <cell r="U505">
            <v>507</v>
          </cell>
          <cell r="V505">
            <v>480</v>
          </cell>
        </row>
        <row r="506">
          <cell r="A506" t="str">
            <v>SCN</v>
          </cell>
          <cell r="B506">
            <v>504</v>
          </cell>
          <cell r="C506" t="str">
            <v> i | 1 | 2 | 3 </v>
          </cell>
          <cell r="E506">
            <v>1.74</v>
          </cell>
          <cell r="F506">
            <v>-4.4000000000000004</v>
          </cell>
          <cell r="G506">
            <v>856000</v>
          </cell>
          <cell r="H506">
            <v>1499</v>
          </cell>
          <cell r="I506">
            <v>2088</v>
          </cell>
          <cell r="J506">
            <v>19.72</v>
          </cell>
          <cell r="K506">
            <v>0.8</v>
          </cell>
          <cell r="L506">
            <v>0.96</v>
          </cell>
          <cell r="N506">
            <v>0.09</v>
          </cell>
          <cell r="O506">
            <v>4.04</v>
          </cell>
          <cell r="P506">
            <v>4.03</v>
          </cell>
          <cell r="Q506">
            <v>3.78</v>
          </cell>
          <cell r="R506">
            <v>5.49</v>
          </cell>
          <cell r="S506">
            <v>36.869999999999997</v>
          </cell>
          <cell r="U506">
            <v>679</v>
          </cell>
          <cell r="V506">
            <v>643</v>
          </cell>
        </row>
        <row r="507">
          <cell r="A507" t="str">
            <v>SCP</v>
          </cell>
          <cell r="B507">
            <v>505</v>
          </cell>
          <cell r="C507" t="str">
            <v> i | 1 | 2 | 3 </v>
          </cell>
          <cell r="E507">
            <v>6.05</v>
          </cell>
          <cell r="F507">
            <v>-4.72</v>
          </cell>
          <cell r="G507">
            <v>869700</v>
          </cell>
          <cell r="H507">
            <v>5340</v>
          </cell>
          <cell r="I507">
            <v>1815</v>
          </cell>
          <cell r="J507">
            <v>7.42</v>
          </cell>
          <cell r="K507">
            <v>0.87</v>
          </cell>
          <cell r="L507">
            <v>0.18</v>
          </cell>
          <cell r="M507">
            <v>0.4</v>
          </cell>
          <cell r="N507">
            <v>0.82</v>
          </cell>
          <cell r="O507">
            <v>12.84</v>
          </cell>
          <cell r="P507">
            <v>11.81</v>
          </cell>
          <cell r="Q507">
            <v>14.13</v>
          </cell>
          <cell r="R507">
            <v>6.49</v>
          </cell>
          <cell r="S507">
            <v>52.66</v>
          </cell>
          <cell r="U507">
            <v>219</v>
          </cell>
          <cell r="V507">
            <v>112</v>
          </cell>
        </row>
        <row r="508">
          <cell r="A508" t="str">
            <v>SDC</v>
          </cell>
          <cell r="B508">
            <v>506</v>
          </cell>
          <cell r="C508" t="str">
            <v> i | 1 | 2 | 3 </v>
          </cell>
          <cell r="E508">
            <v>0.25</v>
          </cell>
          <cell r="F508">
            <v>-19.350000000000001</v>
          </cell>
          <cell r="G508">
            <v>18462800</v>
          </cell>
          <cell r="H508">
            <v>4872</v>
          </cell>
          <cell r="I508">
            <v>2831</v>
          </cell>
          <cell r="K508">
            <v>5</v>
          </cell>
          <cell r="L508">
            <v>6.52</v>
          </cell>
          <cell r="N508">
            <v>0</v>
          </cell>
          <cell r="O508">
            <v>0.54</v>
          </cell>
          <cell r="P508">
            <v>-23.97</v>
          </cell>
          <cell r="Q508">
            <v>-19.5</v>
          </cell>
          <cell r="S508">
            <v>15.69</v>
          </cell>
        </row>
        <row r="509">
          <cell r="A509" t="str">
            <v>SE</v>
          </cell>
          <cell r="B509">
            <v>507</v>
          </cell>
          <cell r="C509" t="str">
            <v> i | 1 | 2 | 3 </v>
          </cell>
          <cell r="E509">
            <v>1.22</v>
          </cell>
          <cell r="F509">
            <v>-3.17</v>
          </cell>
          <cell r="G509">
            <v>206600</v>
          </cell>
          <cell r="H509">
            <v>255</v>
          </cell>
          <cell r="I509">
            <v>293</v>
          </cell>
          <cell r="J509">
            <v>10.92</v>
          </cell>
          <cell r="K509">
            <v>0.85</v>
          </cell>
          <cell r="L509">
            <v>0.3</v>
          </cell>
          <cell r="M509">
            <v>0.05</v>
          </cell>
          <cell r="N509">
            <v>0.11</v>
          </cell>
          <cell r="O509">
            <v>7.05</v>
          </cell>
          <cell r="P509">
            <v>7.96</v>
          </cell>
          <cell r="Q509">
            <v>7.06</v>
          </cell>
          <cell r="R509">
            <v>3.97</v>
          </cell>
          <cell r="S509">
            <v>27.88</v>
          </cell>
          <cell r="U509">
            <v>401</v>
          </cell>
          <cell r="V509">
            <v>359</v>
          </cell>
        </row>
        <row r="510">
          <cell r="A510" t="str">
            <v>SE-ED</v>
          </cell>
          <cell r="B510">
            <v>508</v>
          </cell>
          <cell r="C510" t="str">
            <v> i | 1 | 2 | 3 </v>
          </cell>
          <cell r="E510">
            <v>1.5</v>
          </cell>
          <cell r="F510">
            <v>-1.32</v>
          </cell>
          <cell r="G510">
            <v>1100</v>
          </cell>
          <cell r="H510">
            <v>2</v>
          </cell>
          <cell r="I510">
            <v>588</v>
          </cell>
          <cell r="K510">
            <v>0.51</v>
          </cell>
          <cell r="L510">
            <v>1.43</v>
          </cell>
          <cell r="N510">
            <v>0</v>
          </cell>
          <cell r="O510">
            <v>0.66</v>
          </cell>
          <cell r="P510">
            <v>-0.66</v>
          </cell>
          <cell r="Q510">
            <v>-0.26</v>
          </cell>
          <cell r="S510">
            <v>29.24</v>
          </cell>
        </row>
        <row r="511">
          <cell r="A511" t="str">
            <v>SEAFCO</v>
          </cell>
          <cell r="B511">
            <v>509</v>
          </cell>
          <cell r="C511" t="str">
            <v> i | 1 | 2 | 3 </v>
          </cell>
          <cell r="E511">
            <v>4.54</v>
          </cell>
          <cell r="F511">
            <v>-6.58</v>
          </cell>
          <cell r="G511">
            <v>11832500</v>
          </cell>
          <cell r="H511">
            <v>54939</v>
          </cell>
          <cell r="I511">
            <v>3358</v>
          </cell>
          <cell r="J511">
            <v>12.23</v>
          </cell>
          <cell r="K511">
            <v>2.02</v>
          </cell>
          <cell r="L511">
            <v>1.02</v>
          </cell>
          <cell r="M511">
            <v>0.03</v>
          </cell>
          <cell r="N511">
            <v>0.37</v>
          </cell>
          <cell r="O511">
            <v>11.3</v>
          </cell>
          <cell r="P511">
            <v>16.86</v>
          </cell>
          <cell r="Q511">
            <v>8.84</v>
          </cell>
          <cell r="R511">
            <v>5.35</v>
          </cell>
          <cell r="S511">
            <v>74.010000000000005</v>
          </cell>
          <cell r="U511">
            <v>274</v>
          </cell>
          <cell r="V511">
            <v>277</v>
          </cell>
        </row>
        <row r="512">
          <cell r="A512" t="str">
            <v>SEAOIL</v>
          </cell>
          <cell r="B512">
            <v>510</v>
          </cell>
          <cell r="C512" t="str">
            <v> i | 1 | 2 | 3 </v>
          </cell>
          <cell r="E512">
            <v>2.4</v>
          </cell>
          <cell r="F512">
            <v>-5.51</v>
          </cell>
          <cell r="G512">
            <v>892100</v>
          </cell>
          <cell r="H512">
            <v>2168</v>
          </cell>
          <cell r="I512">
            <v>1461</v>
          </cell>
          <cell r="J512">
            <v>30.07</v>
          </cell>
          <cell r="K512">
            <v>1.01</v>
          </cell>
          <cell r="L512">
            <v>0.52</v>
          </cell>
          <cell r="M512">
            <v>0.01</v>
          </cell>
          <cell r="N512">
            <v>0.08</v>
          </cell>
          <cell r="O512">
            <v>3.87</v>
          </cell>
          <cell r="P512">
            <v>3.41</v>
          </cell>
          <cell r="Q512">
            <v>1.25</v>
          </cell>
          <cell r="R512">
            <v>0.4</v>
          </cell>
          <cell r="S512">
            <v>39.299999999999997</v>
          </cell>
          <cell r="U512">
            <v>776</v>
          </cell>
          <cell r="V512">
            <v>727</v>
          </cell>
        </row>
        <row r="513">
          <cell r="A513" t="str">
            <v>SEG</v>
          </cell>
          <cell r="B513">
            <v>511</v>
          </cell>
          <cell r="C513" t="str">
            <v> i | 1 | 3 </v>
          </cell>
          <cell r="E513">
            <v>29.5</v>
          </cell>
          <cell r="F513">
            <v>-10.61</v>
          </cell>
          <cell r="G513">
            <v>7000</v>
          </cell>
          <cell r="H513">
            <v>211</v>
          </cell>
          <cell r="I513">
            <v>22187</v>
          </cell>
          <cell r="K513">
            <v>1.68</v>
          </cell>
          <cell r="L513">
            <v>5.86</v>
          </cell>
          <cell r="N513">
            <v>0</v>
          </cell>
          <cell r="O513">
            <v>-0.43</v>
          </cell>
          <cell r="P513">
            <v>-2.33</v>
          </cell>
          <cell r="Q513">
            <v>4.43</v>
          </cell>
          <cell r="S513">
            <v>19.16</v>
          </cell>
        </row>
        <row r="514">
          <cell r="A514" t="str">
            <v>SELIC</v>
          </cell>
          <cell r="B514">
            <v>512</v>
          </cell>
          <cell r="C514" t="str">
            <v> i | 1 | 2 | 3 </v>
          </cell>
          <cell r="E514">
            <v>1.97</v>
          </cell>
          <cell r="F514">
            <v>-5.29</v>
          </cell>
          <cell r="G514">
            <v>1200400</v>
          </cell>
          <cell r="H514">
            <v>2395</v>
          </cell>
          <cell r="I514">
            <v>650</v>
          </cell>
          <cell r="J514">
            <v>8.1300000000000008</v>
          </cell>
          <cell r="K514">
            <v>1.3</v>
          </cell>
          <cell r="L514">
            <v>2.25</v>
          </cell>
          <cell r="M514">
            <v>0.01</v>
          </cell>
          <cell r="N514">
            <v>0.24</v>
          </cell>
          <cell r="O514">
            <v>8.0399999999999991</v>
          </cell>
          <cell r="P514">
            <v>17.46</v>
          </cell>
          <cell r="Q514">
            <v>7.09</v>
          </cell>
          <cell r="R514">
            <v>0.32</v>
          </cell>
          <cell r="S514">
            <v>31.39</v>
          </cell>
          <cell r="U514">
            <v>155</v>
          </cell>
          <cell r="V514">
            <v>237</v>
          </cell>
        </row>
        <row r="515">
          <cell r="A515" t="str">
            <v>SENA</v>
          </cell>
          <cell r="B515">
            <v>513</v>
          </cell>
          <cell r="C515" t="str">
            <v> i | 1 | 3 </v>
          </cell>
          <cell r="E515">
            <v>3.32</v>
          </cell>
          <cell r="F515">
            <v>-8.2899999999999991</v>
          </cell>
          <cell r="G515">
            <v>6172200</v>
          </cell>
          <cell r="H515">
            <v>21187</v>
          </cell>
          <cell r="I515">
            <v>4727</v>
          </cell>
          <cell r="J515">
            <v>3.82</v>
          </cell>
          <cell r="K515">
            <v>0.74</v>
          </cell>
          <cell r="L515">
            <v>1.52</v>
          </cell>
          <cell r="M515">
            <v>0.13</v>
          </cell>
          <cell r="N515">
            <v>0.87</v>
          </cell>
          <cell r="O515">
            <v>10.86</v>
          </cell>
          <cell r="P515">
            <v>20.64</v>
          </cell>
          <cell r="Q515">
            <v>23.63</v>
          </cell>
          <cell r="R515">
            <v>6.91</v>
          </cell>
          <cell r="S515">
            <v>38.15</v>
          </cell>
          <cell r="U515">
            <v>76</v>
          </cell>
          <cell r="V515">
            <v>125</v>
          </cell>
        </row>
        <row r="516">
          <cell r="A516" t="str">
            <v>SF</v>
          </cell>
          <cell r="B516">
            <v>514</v>
          </cell>
          <cell r="C516" t="str">
            <v> i | 1 | 2 | 3 </v>
          </cell>
          <cell r="E516">
            <v>4.8600000000000003</v>
          </cell>
          <cell r="F516">
            <v>-3.76</v>
          </cell>
          <cell r="G516">
            <v>4593800</v>
          </cell>
          <cell r="H516">
            <v>22339</v>
          </cell>
          <cell r="I516">
            <v>10361</v>
          </cell>
          <cell r="J516">
            <v>5.14</v>
          </cell>
          <cell r="K516">
            <v>0.75</v>
          </cell>
          <cell r="L516">
            <v>0.61</v>
          </cell>
          <cell r="M516">
            <v>0.22</v>
          </cell>
          <cell r="N516">
            <v>0.95</v>
          </cell>
          <cell r="O516">
            <v>10.55</v>
          </cell>
          <cell r="P516">
            <v>15.48</v>
          </cell>
          <cell r="Q516">
            <v>56.7</v>
          </cell>
          <cell r="R516">
            <v>4.3600000000000003</v>
          </cell>
          <cell r="S516">
            <v>44.52</v>
          </cell>
          <cell r="U516">
            <v>140</v>
          </cell>
          <cell r="V516">
            <v>136</v>
          </cell>
        </row>
        <row r="517">
          <cell r="A517" t="str">
            <v>SFLEX</v>
          </cell>
          <cell r="B517">
            <v>515</v>
          </cell>
          <cell r="C517" t="str">
            <v> i </v>
          </cell>
          <cell r="E517">
            <v>5.2</v>
          </cell>
          <cell r="F517">
            <v>-2.8</v>
          </cell>
          <cell r="G517">
            <v>11550100</v>
          </cell>
          <cell r="H517">
            <v>61397</v>
          </cell>
          <cell r="I517">
            <v>4264</v>
          </cell>
          <cell r="J517">
            <v>31.68</v>
          </cell>
          <cell r="K517">
            <v>5.0999999999999996</v>
          </cell>
          <cell r="L517">
            <v>0.5</v>
          </cell>
          <cell r="M517">
            <v>0.08</v>
          </cell>
          <cell r="N517">
            <v>0.16</v>
          </cell>
          <cell r="O517">
            <v>15.57</v>
          </cell>
          <cell r="P517">
            <v>21.94</v>
          </cell>
          <cell r="Q517">
            <v>9.82</v>
          </cell>
          <cell r="R517">
            <v>1.4</v>
          </cell>
          <cell r="S517">
            <v>31.68</v>
          </cell>
          <cell r="U517">
            <v>439</v>
          </cell>
          <cell r="V517">
            <v>432</v>
          </cell>
        </row>
        <row r="518">
          <cell r="A518" t="str">
            <v>SFP</v>
          </cell>
          <cell r="B518">
            <v>516</v>
          </cell>
          <cell r="C518" t="str">
            <v> i | 1 | 2 | 3 </v>
          </cell>
          <cell r="E518">
            <v>125.5</v>
          </cell>
          <cell r="F518">
            <v>-1.18</v>
          </cell>
          <cell r="G518">
            <v>200</v>
          </cell>
          <cell r="H518">
            <v>25</v>
          </cell>
          <cell r="I518">
            <v>2636</v>
          </cell>
          <cell r="K518">
            <v>1.79</v>
          </cell>
          <cell r="L518">
            <v>0.22</v>
          </cell>
          <cell r="N518">
            <v>0</v>
          </cell>
          <cell r="O518">
            <v>-15.61</v>
          </cell>
          <cell r="P518">
            <v>-15.43</v>
          </cell>
          <cell r="Q518">
            <v>-11.47</v>
          </cell>
          <cell r="S518">
            <v>28.73</v>
          </cell>
        </row>
        <row r="519">
          <cell r="A519" t="str">
            <v>SFT</v>
          </cell>
          <cell r="B519">
            <v>517</v>
          </cell>
          <cell r="C519" t="str">
            <v> i </v>
          </cell>
          <cell r="E519">
            <v>4.5</v>
          </cell>
          <cell r="F519">
            <v>-8.16</v>
          </cell>
          <cell r="G519">
            <v>7243500</v>
          </cell>
          <cell r="H519">
            <v>33966</v>
          </cell>
          <cell r="I519">
            <v>1980</v>
          </cell>
          <cell r="J519">
            <v>29.52</v>
          </cell>
          <cell r="L519">
            <v>1.9</v>
          </cell>
          <cell r="N519">
            <v>0.15</v>
          </cell>
          <cell r="S519">
            <v>29.98</v>
          </cell>
        </row>
        <row r="520">
          <cell r="A520" t="str">
            <v>SGF</v>
          </cell>
          <cell r="B520">
            <v>518</v>
          </cell>
          <cell r="C520" t="str">
            <v> i | 1 | 2 | 3 </v>
          </cell>
          <cell r="E520">
            <v>0.65</v>
          </cell>
          <cell r="F520">
            <v>-7.14</v>
          </cell>
          <cell r="G520">
            <v>29102900</v>
          </cell>
          <cell r="H520">
            <v>19408</v>
          </cell>
          <cell r="I520">
            <v>852</v>
          </cell>
          <cell r="K520">
            <v>0.52</v>
          </cell>
          <cell r="L520">
            <v>0.35</v>
          </cell>
          <cell r="N520">
            <v>0</v>
          </cell>
          <cell r="O520">
            <v>-0.81</v>
          </cell>
          <cell r="P520">
            <v>-0.83</v>
          </cell>
          <cell r="Q520">
            <v>5.17</v>
          </cell>
          <cell r="S520">
            <v>85.86</v>
          </cell>
        </row>
        <row r="521">
          <cell r="A521" t="str">
            <v>SGP</v>
          </cell>
          <cell r="B521">
            <v>519</v>
          </cell>
          <cell r="C521" t="str">
            <v> i | 1 | 2 | 3 </v>
          </cell>
          <cell r="E521">
            <v>10</v>
          </cell>
          <cell r="F521">
            <v>-5.66</v>
          </cell>
          <cell r="G521">
            <v>5714100</v>
          </cell>
          <cell r="H521">
            <v>58465</v>
          </cell>
          <cell r="I521">
            <v>18379</v>
          </cell>
          <cell r="J521">
            <v>8.42</v>
          </cell>
          <cell r="K521">
            <v>1.58</v>
          </cell>
          <cell r="L521">
            <v>2.5</v>
          </cell>
          <cell r="M521">
            <v>0.1</v>
          </cell>
          <cell r="N521">
            <v>1.19</v>
          </cell>
          <cell r="O521">
            <v>7.55</v>
          </cell>
          <cell r="P521">
            <v>20.100000000000001</v>
          </cell>
          <cell r="Q521">
            <v>2.5499999999999998</v>
          </cell>
          <cell r="R521">
            <v>3.3</v>
          </cell>
          <cell r="S521">
            <v>18.52</v>
          </cell>
          <cell r="U521">
            <v>139</v>
          </cell>
          <cell r="V521">
            <v>261</v>
          </cell>
        </row>
        <row r="522">
          <cell r="A522" t="str">
            <v>SHANG</v>
          </cell>
          <cell r="B522">
            <v>520</v>
          </cell>
          <cell r="C522" t="str">
            <v> i | 1 | 3 </v>
          </cell>
          <cell r="E522">
            <v>53.25</v>
          </cell>
          <cell r="F522">
            <v>-7.39</v>
          </cell>
          <cell r="G522">
            <v>34300</v>
          </cell>
          <cell r="H522">
            <v>1913</v>
          </cell>
          <cell r="I522">
            <v>6923</v>
          </cell>
          <cell r="K522">
            <v>0.84</v>
          </cell>
          <cell r="L522">
            <v>0.04</v>
          </cell>
          <cell r="M522">
            <v>2.25</v>
          </cell>
          <cell r="N522">
            <v>0</v>
          </cell>
          <cell r="O522">
            <v>-0.1</v>
          </cell>
          <cell r="P522">
            <v>-0.19</v>
          </cell>
          <cell r="Q522">
            <v>-28.31</v>
          </cell>
          <cell r="R522">
            <v>3.91</v>
          </cell>
          <cell r="S522">
            <v>15.84</v>
          </cell>
        </row>
        <row r="523">
          <cell r="A523" t="str">
            <v>SHR</v>
          </cell>
          <cell r="B523">
            <v>521</v>
          </cell>
          <cell r="C523" t="str">
            <v> i | 1 | 3 </v>
          </cell>
          <cell r="E523">
            <v>2.56</v>
          </cell>
          <cell r="F523">
            <v>-9.2200000000000006</v>
          </cell>
          <cell r="G523">
            <v>37061100</v>
          </cell>
          <cell r="H523">
            <v>96699</v>
          </cell>
          <cell r="I523">
            <v>9200</v>
          </cell>
          <cell r="K523">
            <v>0.53</v>
          </cell>
          <cell r="L523">
            <v>0.67</v>
          </cell>
          <cell r="N523">
            <v>0</v>
          </cell>
          <cell r="O523">
            <v>-3.09</v>
          </cell>
          <cell r="P523">
            <v>-9.5</v>
          </cell>
          <cell r="Q523">
            <v>-63.74</v>
          </cell>
          <cell r="S523">
            <v>37.75</v>
          </cell>
        </row>
        <row r="524">
          <cell r="A524" t="str">
            <v>SIAM</v>
          </cell>
          <cell r="B524">
            <v>522</v>
          </cell>
          <cell r="C524" t="str">
            <v> i | 1 | 3 </v>
          </cell>
          <cell r="E524">
            <v>1.45</v>
          </cell>
          <cell r="F524">
            <v>-0.68</v>
          </cell>
          <cell r="G524">
            <v>65600</v>
          </cell>
          <cell r="H524">
            <v>95</v>
          </cell>
          <cell r="I524">
            <v>860</v>
          </cell>
          <cell r="K524">
            <v>0.35</v>
          </cell>
          <cell r="L524">
            <v>1.1000000000000001</v>
          </cell>
          <cell r="M524">
            <v>0.05</v>
          </cell>
          <cell r="N524">
            <v>0</v>
          </cell>
          <cell r="O524">
            <v>-0.31</v>
          </cell>
          <cell r="P524">
            <v>-2.88</v>
          </cell>
          <cell r="Q524">
            <v>-2.23</v>
          </cell>
          <cell r="R524">
            <v>3.42</v>
          </cell>
          <cell r="S524">
            <v>38.54</v>
          </cell>
        </row>
        <row r="525">
          <cell r="A525" t="str">
            <v>SICT</v>
          </cell>
          <cell r="B525">
            <v>523</v>
          </cell>
          <cell r="C525" t="str">
            <v> i </v>
          </cell>
          <cell r="E525">
            <v>4.12</v>
          </cell>
          <cell r="F525">
            <v>-3.29</v>
          </cell>
          <cell r="G525">
            <v>2624400</v>
          </cell>
          <cell r="H525">
            <v>10878</v>
          </cell>
          <cell r="I525">
            <v>1648</v>
          </cell>
          <cell r="J525">
            <v>47.34</v>
          </cell>
          <cell r="K525">
            <v>4.79</v>
          </cell>
          <cell r="L525">
            <v>0.24</v>
          </cell>
          <cell r="N525">
            <v>0.09</v>
          </cell>
          <cell r="O525">
            <v>8.23</v>
          </cell>
          <cell r="P525">
            <v>10.15</v>
          </cell>
          <cell r="Q525">
            <v>11.41</v>
          </cell>
          <cell r="S525">
            <v>30.91</v>
          </cell>
          <cell r="U525">
            <v>649</v>
          </cell>
          <cell r="V525">
            <v>606</v>
          </cell>
        </row>
        <row r="526">
          <cell r="A526" t="str">
            <v>SIMAT</v>
          </cell>
          <cell r="B526">
            <v>524</v>
          </cell>
          <cell r="C526" t="str">
            <v> i | 1 | 2 | 3 </v>
          </cell>
          <cell r="E526">
            <v>3.5</v>
          </cell>
          <cell r="F526">
            <v>-2.2200000000000002</v>
          </cell>
          <cell r="G526">
            <v>294400</v>
          </cell>
          <cell r="H526">
            <v>1043</v>
          </cell>
          <cell r="I526">
            <v>1844</v>
          </cell>
          <cell r="J526">
            <v>42.41</v>
          </cell>
          <cell r="K526">
            <v>3.57</v>
          </cell>
          <cell r="L526">
            <v>2.52</v>
          </cell>
          <cell r="N526">
            <v>0.08</v>
          </cell>
          <cell r="O526">
            <v>4.6399999999999997</v>
          </cell>
          <cell r="P526">
            <v>8.89</v>
          </cell>
          <cell r="Q526">
            <v>4.4400000000000004</v>
          </cell>
          <cell r="S526">
            <v>61.22</v>
          </cell>
          <cell r="U526">
            <v>663</v>
          </cell>
          <cell r="V526">
            <v>742</v>
          </cell>
        </row>
        <row r="527">
          <cell r="A527" t="str">
            <v>SINGER</v>
          </cell>
          <cell r="B527">
            <v>525</v>
          </cell>
          <cell r="C527" t="str">
            <v> i | 1 | 2 | 3 </v>
          </cell>
          <cell r="E527">
            <v>22</v>
          </cell>
          <cell r="F527">
            <v>10.55</v>
          </cell>
          <cell r="G527">
            <v>39211800</v>
          </cell>
          <cell r="H527">
            <v>825472</v>
          </cell>
          <cell r="I527">
            <v>9076</v>
          </cell>
          <cell r="J527">
            <v>25.15</v>
          </cell>
          <cell r="K527">
            <v>3.76</v>
          </cell>
          <cell r="L527">
            <v>2.37</v>
          </cell>
          <cell r="M527">
            <v>0.1</v>
          </cell>
          <cell r="N527">
            <v>0.87</v>
          </cell>
          <cell r="O527">
            <v>8.07</v>
          </cell>
          <cell r="P527">
            <v>15.39</v>
          </cell>
          <cell r="Q527">
            <v>12.32</v>
          </cell>
          <cell r="R527">
            <v>0.49</v>
          </cell>
          <cell r="S527">
            <v>69.39</v>
          </cell>
          <cell r="U527">
            <v>473</v>
          </cell>
          <cell r="V527">
            <v>525</v>
          </cell>
        </row>
        <row r="528">
          <cell r="A528" t="str">
            <v>SIRI</v>
          </cell>
          <cell r="B528">
            <v>526</v>
          </cell>
          <cell r="C528" t="str">
            <v> i | 1 | 2 | 3 </v>
          </cell>
          <cell r="E528">
            <v>0.79</v>
          </cell>
          <cell r="F528">
            <v>-9.1999999999999993</v>
          </cell>
          <cell r="G528">
            <v>286651100</v>
          </cell>
          <cell r="H528">
            <v>232375</v>
          </cell>
          <cell r="I528">
            <v>11742</v>
          </cell>
          <cell r="J528">
            <v>5.0199999999999996</v>
          </cell>
          <cell r="K528">
            <v>0.33</v>
          </cell>
          <cell r="L528">
            <v>2.06</v>
          </cell>
          <cell r="N528">
            <v>0.16</v>
          </cell>
          <cell r="O528">
            <v>3.65</v>
          </cell>
          <cell r="P528">
            <v>7.16</v>
          </cell>
          <cell r="Q528">
            <v>4.04</v>
          </cell>
          <cell r="R528">
            <v>8.75</v>
          </cell>
          <cell r="S528">
            <v>73.19</v>
          </cell>
          <cell r="U528">
            <v>306</v>
          </cell>
          <cell r="V528">
            <v>374</v>
          </cell>
        </row>
        <row r="529">
          <cell r="A529" t="str">
            <v>SIS</v>
          </cell>
          <cell r="B529">
            <v>527</v>
          </cell>
          <cell r="C529" t="str">
            <v> i | 1 | 2 | 3 </v>
          </cell>
          <cell r="E529">
            <v>17.600000000000001</v>
          </cell>
          <cell r="F529">
            <v>-2.76</v>
          </cell>
          <cell r="G529">
            <v>1425100</v>
          </cell>
          <cell r="H529">
            <v>25182</v>
          </cell>
          <cell r="I529">
            <v>6163</v>
          </cell>
          <cell r="J529">
            <v>10.89</v>
          </cell>
          <cell r="K529">
            <v>2.34</v>
          </cell>
          <cell r="L529">
            <v>1.82</v>
          </cell>
          <cell r="M529">
            <v>0.55000000000000004</v>
          </cell>
          <cell r="N529">
            <v>1.62</v>
          </cell>
          <cell r="O529">
            <v>9.9499999999999993</v>
          </cell>
          <cell r="P529">
            <v>23.04</v>
          </cell>
          <cell r="Q529">
            <v>2.37</v>
          </cell>
          <cell r="R529">
            <v>3.04</v>
          </cell>
          <cell r="S529">
            <v>34.270000000000003</v>
          </cell>
          <cell r="U529">
            <v>176</v>
          </cell>
          <cell r="V529">
            <v>263</v>
          </cell>
        </row>
        <row r="530">
          <cell r="A530" t="str">
            <v>SISB</v>
          </cell>
          <cell r="B530">
            <v>528</v>
          </cell>
          <cell r="C530" t="str">
            <v> i | 1 | 3 </v>
          </cell>
          <cell r="E530">
            <v>8.85</v>
          </cell>
          <cell r="F530">
            <v>-7.33</v>
          </cell>
          <cell r="G530">
            <v>3618300</v>
          </cell>
          <cell r="H530">
            <v>32596</v>
          </cell>
          <cell r="I530">
            <v>8319</v>
          </cell>
          <cell r="J530">
            <v>52.71</v>
          </cell>
          <cell r="K530">
            <v>4.59</v>
          </cell>
          <cell r="L530">
            <v>0.69</v>
          </cell>
          <cell r="M530">
            <v>0.1</v>
          </cell>
          <cell r="N530">
            <v>0.17</v>
          </cell>
          <cell r="O530">
            <v>6.2</v>
          </cell>
          <cell r="P530">
            <v>8.85</v>
          </cell>
          <cell r="Q530">
            <v>11.74</v>
          </cell>
          <cell r="R530">
            <v>1.05</v>
          </cell>
          <cell r="S530">
            <v>19.32</v>
          </cell>
          <cell r="U530">
            <v>681</v>
          </cell>
          <cell r="V530">
            <v>688</v>
          </cell>
        </row>
        <row r="531">
          <cell r="A531" t="str">
            <v>SITHAI</v>
          </cell>
          <cell r="B531">
            <v>529</v>
          </cell>
          <cell r="C531" t="str">
            <v> i | 1 | 2 | 3 </v>
          </cell>
          <cell r="E531">
            <v>0.59</v>
          </cell>
          <cell r="F531">
            <v>-6.35</v>
          </cell>
          <cell r="G531">
            <v>6743000</v>
          </cell>
          <cell r="H531">
            <v>4045</v>
          </cell>
          <cell r="I531">
            <v>1599</v>
          </cell>
          <cell r="K531">
            <v>0.44</v>
          </cell>
          <cell r="L531">
            <v>1.1000000000000001</v>
          </cell>
          <cell r="N531">
            <v>0</v>
          </cell>
          <cell r="O531">
            <v>-1.1499999999999999</v>
          </cell>
          <cell r="P531">
            <v>-4.38</v>
          </cell>
          <cell r="Q531">
            <v>-1.02</v>
          </cell>
          <cell r="S531">
            <v>66.69</v>
          </cell>
        </row>
        <row r="532">
          <cell r="A532" t="str">
            <v>SK</v>
          </cell>
          <cell r="B532">
            <v>530</v>
          </cell>
          <cell r="C532" t="str">
            <v> i </v>
          </cell>
          <cell r="E532">
            <v>0.86</v>
          </cell>
          <cell r="F532">
            <v>-6.52</v>
          </cell>
          <cell r="G532">
            <v>3601900</v>
          </cell>
          <cell r="H532">
            <v>3171</v>
          </cell>
          <cell r="I532">
            <v>396</v>
          </cell>
          <cell r="J532">
            <v>13.71</v>
          </cell>
          <cell r="L532">
            <v>0.71</v>
          </cell>
          <cell r="N532">
            <v>0.06</v>
          </cell>
          <cell r="S532">
            <v>59.11</v>
          </cell>
        </row>
        <row r="533">
          <cell r="A533" t="str">
            <v>SKE</v>
          </cell>
          <cell r="B533">
            <v>531</v>
          </cell>
          <cell r="C533" t="str">
            <v> i | 1 | 3 </v>
          </cell>
          <cell r="E533">
            <v>0.63</v>
          </cell>
          <cell r="F533">
            <v>-11.27</v>
          </cell>
          <cell r="G533">
            <v>15985100</v>
          </cell>
          <cell r="H533">
            <v>10265</v>
          </cell>
          <cell r="I533">
            <v>586</v>
          </cell>
          <cell r="J533">
            <v>15.08</v>
          </cell>
          <cell r="K533">
            <v>0.64</v>
          </cell>
          <cell r="L533">
            <v>0.69</v>
          </cell>
          <cell r="N533">
            <v>0.04</v>
          </cell>
          <cell r="O533">
            <v>4.3099999999999996</v>
          </cell>
          <cell r="P533">
            <v>4.2300000000000004</v>
          </cell>
          <cell r="Q533">
            <v>7.9</v>
          </cell>
          <cell r="R533">
            <v>3.52</v>
          </cell>
          <cell r="S533">
            <v>26.61</v>
          </cell>
          <cell r="U533">
            <v>602</v>
          </cell>
          <cell r="V533">
            <v>561</v>
          </cell>
        </row>
        <row r="534">
          <cell r="A534" t="str">
            <v>SKN</v>
          </cell>
          <cell r="B534">
            <v>532</v>
          </cell>
          <cell r="C534" t="str">
            <v> i | 1 | 3 </v>
          </cell>
          <cell r="E534">
            <v>1.99</v>
          </cell>
          <cell r="F534">
            <v>-7.87</v>
          </cell>
          <cell r="G534">
            <v>2107400</v>
          </cell>
          <cell r="H534">
            <v>4314</v>
          </cell>
          <cell r="I534">
            <v>1592</v>
          </cell>
          <cell r="J534">
            <v>11.31</v>
          </cell>
          <cell r="K534">
            <v>0.64</v>
          </cell>
          <cell r="L534">
            <v>0.42</v>
          </cell>
          <cell r="M534">
            <v>0.17</v>
          </cell>
          <cell r="N534">
            <v>0.18</v>
          </cell>
          <cell r="O534">
            <v>4.91</v>
          </cell>
          <cell r="P534">
            <v>5.8</v>
          </cell>
          <cell r="Q534">
            <v>6.88</v>
          </cell>
          <cell r="R534">
            <v>1.42</v>
          </cell>
          <cell r="S534">
            <v>31.72</v>
          </cell>
          <cell r="U534">
            <v>476</v>
          </cell>
          <cell r="V534">
            <v>448</v>
          </cell>
        </row>
        <row r="535">
          <cell r="A535" t="str">
            <v>SKR</v>
          </cell>
          <cell r="B535">
            <v>533</v>
          </cell>
          <cell r="C535" t="str">
            <v> i | 1 | 2 | 3 </v>
          </cell>
          <cell r="E535">
            <v>6.7</v>
          </cell>
          <cell r="F535">
            <v>-2.9</v>
          </cell>
          <cell r="G535">
            <v>332500</v>
          </cell>
          <cell r="H535">
            <v>2234</v>
          </cell>
          <cell r="I535">
            <v>13396</v>
          </cell>
          <cell r="J535">
            <v>44.77</v>
          </cell>
          <cell r="K535">
            <v>3.38</v>
          </cell>
          <cell r="L535">
            <v>0.53</v>
          </cell>
          <cell r="M535">
            <v>7.0000000000000007E-2</v>
          </cell>
          <cell r="N535">
            <v>0.15</v>
          </cell>
          <cell r="O535">
            <v>6.78</v>
          </cell>
          <cell r="P535">
            <v>7.72</v>
          </cell>
          <cell r="Q535">
            <v>9.0399999999999991</v>
          </cell>
          <cell r="R535">
            <v>1.01</v>
          </cell>
          <cell r="S535">
            <v>48.88</v>
          </cell>
          <cell r="U535">
            <v>702</v>
          </cell>
          <cell r="V535">
            <v>660</v>
          </cell>
        </row>
        <row r="536">
          <cell r="A536" t="str">
            <v>SKY</v>
          </cell>
          <cell r="B536">
            <v>534</v>
          </cell>
          <cell r="C536" t="str">
            <v> i | 1 | 2 | 3 </v>
          </cell>
          <cell r="E536">
            <v>11.7</v>
          </cell>
          <cell r="F536">
            <v>-1.68</v>
          </cell>
          <cell r="G536">
            <v>534500</v>
          </cell>
          <cell r="H536">
            <v>6160</v>
          </cell>
          <cell r="I536">
            <v>7137</v>
          </cell>
          <cell r="J536">
            <v>204.45</v>
          </cell>
          <cell r="K536">
            <v>3.67</v>
          </cell>
          <cell r="L536">
            <v>2.52</v>
          </cell>
          <cell r="N536">
            <v>0.06</v>
          </cell>
          <cell r="O536">
            <v>2.5</v>
          </cell>
          <cell r="P536">
            <v>2.09</v>
          </cell>
          <cell r="Q536">
            <v>2.72</v>
          </cell>
          <cell r="S536">
            <v>63.34</v>
          </cell>
          <cell r="U536">
            <v>920</v>
          </cell>
          <cell r="V536">
            <v>896</v>
          </cell>
        </row>
        <row r="537">
          <cell r="A537" t="str">
            <v>SLM</v>
          </cell>
          <cell r="B537">
            <v>535</v>
          </cell>
          <cell r="C537" t="str">
            <v> i | 1 | 2 | 3 </v>
          </cell>
          <cell r="D537" t="str">
            <v>SPNPNC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L537">
            <v>-4.8499999999999996</v>
          </cell>
          <cell r="N537">
            <v>0</v>
          </cell>
          <cell r="O537">
            <v>-67.03</v>
          </cell>
          <cell r="Q537">
            <v>-36.630000000000003</v>
          </cell>
          <cell r="S537">
            <v>45.51</v>
          </cell>
        </row>
        <row r="538">
          <cell r="A538" t="str">
            <v>SLP</v>
          </cell>
          <cell r="B538">
            <v>536</v>
          </cell>
          <cell r="C538" t="str">
            <v> i | 1 | 2 | 3 </v>
          </cell>
          <cell r="E538">
            <v>0.43</v>
          </cell>
          <cell r="F538">
            <v>-4.4400000000000004</v>
          </cell>
          <cell r="G538">
            <v>267800</v>
          </cell>
          <cell r="H538">
            <v>115</v>
          </cell>
          <cell r="I538">
            <v>516</v>
          </cell>
          <cell r="K538">
            <v>0.56999999999999995</v>
          </cell>
          <cell r="L538">
            <v>0.1</v>
          </cell>
          <cell r="N538">
            <v>0</v>
          </cell>
          <cell r="O538">
            <v>-3.75</v>
          </cell>
          <cell r="P538">
            <v>-3.6</v>
          </cell>
          <cell r="Q538">
            <v>-3.28</v>
          </cell>
          <cell r="S538">
            <v>31.02</v>
          </cell>
        </row>
        <row r="539">
          <cell r="A539" t="str">
            <v>SMART</v>
          </cell>
          <cell r="B539">
            <v>537</v>
          </cell>
          <cell r="C539" t="str">
            <v> i | 1 | 2 | 3 </v>
          </cell>
          <cell r="E539">
            <v>1.01</v>
          </cell>
          <cell r="F539">
            <v>-2.88</v>
          </cell>
          <cell r="G539">
            <v>468200</v>
          </cell>
          <cell r="H539">
            <v>476</v>
          </cell>
          <cell r="I539">
            <v>465</v>
          </cell>
          <cell r="J539">
            <v>9.11</v>
          </cell>
          <cell r="K539">
            <v>0.93</v>
          </cell>
          <cell r="L539">
            <v>0.21</v>
          </cell>
          <cell r="M539">
            <v>0.05</v>
          </cell>
          <cell r="N539">
            <v>0.11</v>
          </cell>
          <cell r="O539">
            <v>8.2799999999999994</v>
          </cell>
          <cell r="P539">
            <v>10.5</v>
          </cell>
          <cell r="Q539">
            <v>9.67</v>
          </cell>
          <cell r="R539">
            <v>4.8099999999999996</v>
          </cell>
          <cell r="S539">
            <v>19.21</v>
          </cell>
          <cell r="U539">
            <v>283</v>
          </cell>
          <cell r="V539">
            <v>247</v>
          </cell>
        </row>
        <row r="540">
          <cell r="A540" t="str">
            <v>SMIT</v>
          </cell>
          <cell r="B540">
            <v>538</v>
          </cell>
          <cell r="C540" t="str">
            <v> i | 1 | 2 | 3 </v>
          </cell>
          <cell r="E540">
            <v>3.84</v>
          </cell>
          <cell r="F540">
            <v>-0.52</v>
          </cell>
          <cell r="G540">
            <v>650700</v>
          </cell>
          <cell r="H540">
            <v>2492</v>
          </cell>
          <cell r="I540">
            <v>2035</v>
          </cell>
          <cell r="J540">
            <v>13.86</v>
          </cell>
          <cell r="K540">
            <v>0.92</v>
          </cell>
          <cell r="L540">
            <v>0.1</v>
          </cell>
          <cell r="M540">
            <v>0.1</v>
          </cell>
          <cell r="N540">
            <v>0.28000000000000003</v>
          </cell>
          <cell r="O540">
            <v>7.4</v>
          </cell>
          <cell r="P540">
            <v>6.61</v>
          </cell>
          <cell r="Q540">
            <v>9.24</v>
          </cell>
          <cell r="R540">
            <v>8.2899999999999991</v>
          </cell>
          <cell r="S540">
            <v>50.74</v>
          </cell>
          <cell r="U540">
            <v>515</v>
          </cell>
          <cell r="V540">
            <v>407</v>
          </cell>
        </row>
        <row r="541">
          <cell r="A541" t="str">
            <v>SMK</v>
          </cell>
          <cell r="B541">
            <v>539</v>
          </cell>
          <cell r="C541" t="str">
            <v> i | 1 | 2 | 3 </v>
          </cell>
          <cell r="E541">
            <v>37.75</v>
          </cell>
          <cell r="F541">
            <v>-1.95</v>
          </cell>
          <cell r="G541">
            <v>15200</v>
          </cell>
          <cell r="H541">
            <v>571</v>
          </cell>
          <cell r="I541">
            <v>7550</v>
          </cell>
          <cell r="J541">
            <v>9.76</v>
          </cell>
          <cell r="K541">
            <v>1.1299999999999999</v>
          </cell>
          <cell r="L541">
            <v>1.35</v>
          </cell>
          <cell r="N541">
            <v>3.87</v>
          </cell>
          <cell r="O541">
            <v>5.91</v>
          </cell>
          <cell r="P541">
            <v>11.68</v>
          </cell>
          <cell r="Q541">
            <v>7.23</v>
          </cell>
          <cell r="R541">
            <v>5.27</v>
          </cell>
          <cell r="S541">
            <v>15.89</v>
          </cell>
          <cell r="U541">
            <v>274</v>
          </cell>
          <cell r="V541">
            <v>349</v>
          </cell>
        </row>
        <row r="542">
          <cell r="A542" t="str">
            <v>SMPC</v>
          </cell>
          <cell r="B542">
            <v>540</v>
          </cell>
          <cell r="C542" t="str">
            <v> i | 1 | 2 | 3 </v>
          </cell>
          <cell r="E542">
            <v>10.1</v>
          </cell>
          <cell r="F542">
            <v>-2.88</v>
          </cell>
          <cell r="G542">
            <v>700300</v>
          </cell>
          <cell r="H542">
            <v>7103</v>
          </cell>
          <cell r="I542">
            <v>5409</v>
          </cell>
          <cell r="J542">
            <v>9.2200000000000006</v>
          </cell>
          <cell r="K542">
            <v>2.64</v>
          </cell>
          <cell r="L542">
            <v>0.56000000000000005</v>
          </cell>
          <cell r="M542">
            <v>0.37</v>
          </cell>
          <cell r="N542">
            <v>1.1000000000000001</v>
          </cell>
          <cell r="O542">
            <v>25.71</v>
          </cell>
          <cell r="P542">
            <v>30.91</v>
          </cell>
          <cell r="Q542">
            <v>16.07</v>
          </cell>
          <cell r="R542">
            <v>4.04</v>
          </cell>
          <cell r="S542">
            <v>39.26</v>
          </cell>
          <cell r="U542">
            <v>93</v>
          </cell>
          <cell r="V542">
            <v>83</v>
          </cell>
        </row>
        <row r="543">
          <cell r="A543" t="str">
            <v>SMT</v>
          </cell>
          <cell r="B543">
            <v>541</v>
          </cell>
          <cell r="C543" t="str">
            <v> i | 1 | 2 | 3 </v>
          </cell>
          <cell r="E543">
            <v>2.54</v>
          </cell>
          <cell r="F543">
            <v>-5.93</v>
          </cell>
          <cell r="G543">
            <v>3097200</v>
          </cell>
          <cell r="H543">
            <v>8021</v>
          </cell>
          <cell r="I543">
            <v>2125</v>
          </cell>
          <cell r="J543">
            <v>72.099999999999994</v>
          </cell>
          <cell r="K543">
            <v>1.64</v>
          </cell>
          <cell r="L543">
            <v>1.03</v>
          </cell>
          <cell r="N543">
            <v>0.04</v>
          </cell>
          <cell r="O543">
            <v>2.75</v>
          </cell>
          <cell r="P543">
            <v>2.29</v>
          </cell>
          <cell r="Q543">
            <v>3.48</v>
          </cell>
          <cell r="S543">
            <v>79.05</v>
          </cell>
          <cell r="U543">
            <v>895</v>
          </cell>
          <cell r="V543">
            <v>861</v>
          </cell>
        </row>
        <row r="544">
          <cell r="A544" t="str">
            <v>SNC</v>
          </cell>
          <cell r="B544">
            <v>542</v>
          </cell>
          <cell r="C544" t="str">
            <v> i | 1 | 2 | 3 </v>
          </cell>
          <cell r="E544">
            <v>11.3</v>
          </cell>
          <cell r="F544">
            <v>-4.24</v>
          </cell>
          <cell r="G544">
            <v>1099700</v>
          </cell>
          <cell r="H544">
            <v>12494</v>
          </cell>
          <cell r="I544">
            <v>3252</v>
          </cell>
          <cell r="J544">
            <v>9.85</v>
          </cell>
          <cell r="K544">
            <v>0.98</v>
          </cell>
          <cell r="L544">
            <v>0.96</v>
          </cell>
          <cell r="M544">
            <v>0.35</v>
          </cell>
          <cell r="N544">
            <v>1.1499999999999999</v>
          </cell>
          <cell r="O544">
            <v>7</v>
          </cell>
          <cell r="P544">
            <v>10.16</v>
          </cell>
          <cell r="Q544">
            <v>4.01</v>
          </cell>
          <cell r="R544">
            <v>7.2</v>
          </cell>
          <cell r="S544">
            <v>58.82</v>
          </cell>
          <cell r="U544">
            <v>307</v>
          </cell>
          <cell r="V544">
            <v>318</v>
          </cell>
        </row>
        <row r="545">
          <cell r="A545" t="str">
            <v>SNP</v>
          </cell>
          <cell r="B545">
            <v>543</v>
          </cell>
          <cell r="C545" t="str">
            <v> i | 1 | 2 | 3 </v>
          </cell>
          <cell r="E545">
            <v>12.3</v>
          </cell>
          <cell r="F545">
            <v>-6.82</v>
          </cell>
          <cell r="G545">
            <v>224000</v>
          </cell>
          <cell r="H545">
            <v>2794</v>
          </cell>
          <cell r="I545">
            <v>6032</v>
          </cell>
          <cell r="J545">
            <v>37.24</v>
          </cell>
          <cell r="K545">
            <v>2.66</v>
          </cell>
          <cell r="L545">
            <v>1.45</v>
          </cell>
          <cell r="M545">
            <v>0.05</v>
          </cell>
          <cell r="N545">
            <v>0.33</v>
          </cell>
          <cell r="O545">
            <v>4.96</v>
          </cell>
          <cell r="P545">
            <v>6.93</v>
          </cell>
          <cell r="Q545">
            <v>1.96</v>
          </cell>
          <cell r="R545">
            <v>4.24</v>
          </cell>
          <cell r="S545">
            <v>21.24</v>
          </cell>
          <cell r="U545">
            <v>708</v>
          </cell>
          <cell r="V545">
            <v>712</v>
          </cell>
        </row>
        <row r="546">
          <cell r="A546" t="str">
            <v>SO</v>
          </cell>
          <cell r="B546">
            <v>544</v>
          </cell>
          <cell r="C546" t="str">
            <v> i </v>
          </cell>
          <cell r="E546">
            <v>9.6999999999999993</v>
          </cell>
          <cell r="F546">
            <v>2.11</v>
          </cell>
          <cell r="G546">
            <v>3119700</v>
          </cell>
          <cell r="H546">
            <v>30714</v>
          </cell>
          <cell r="I546">
            <v>3007</v>
          </cell>
          <cell r="J546">
            <v>22.64</v>
          </cell>
          <cell r="L546">
            <v>3.04</v>
          </cell>
          <cell r="M546">
            <v>0.16</v>
          </cell>
          <cell r="N546">
            <v>0.43</v>
          </cell>
          <cell r="S546">
            <v>25.01</v>
          </cell>
        </row>
        <row r="547">
          <cell r="A547" t="str">
            <v>SOLAR</v>
          </cell>
          <cell r="B547">
            <v>545</v>
          </cell>
          <cell r="C547" t="str">
            <v> i | 1 | 2 | 3 </v>
          </cell>
          <cell r="E547">
            <v>0.94</v>
          </cell>
          <cell r="F547">
            <v>-10.48</v>
          </cell>
          <cell r="G547">
            <v>4734500</v>
          </cell>
          <cell r="H547">
            <v>4673</v>
          </cell>
          <cell r="I547">
            <v>511</v>
          </cell>
          <cell r="K547">
            <v>0.65</v>
          </cell>
          <cell r="L547">
            <v>1.81</v>
          </cell>
          <cell r="N547">
            <v>0</v>
          </cell>
          <cell r="O547">
            <v>-7.02</v>
          </cell>
          <cell r="P547">
            <v>-28.53</v>
          </cell>
          <cell r="Q547">
            <v>-68.650000000000006</v>
          </cell>
          <cell r="S547">
            <v>59.08</v>
          </cell>
        </row>
        <row r="548">
          <cell r="A548" t="str">
            <v>SONIC</v>
          </cell>
          <cell r="B548">
            <v>546</v>
          </cell>
          <cell r="C548" t="str">
            <v> i | 1 | 3 </v>
          </cell>
          <cell r="E548">
            <v>1.5</v>
          </cell>
          <cell r="F548">
            <v>-6.25</v>
          </cell>
          <cell r="G548">
            <v>8759500</v>
          </cell>
          <cell r="H548">
            <v>13469</v>
          </cell>
          <cell r="I548">
            <v>825</v>
          </cell>
          <cell r="J548">
            <v>18.39</v>
          </cell>
          <cell r="K548">
            <v>1.34</v>
          </cell>
          <cell r="L548">
            <v>0.45</v>
          </cell>
          <cell r="M548">
            <v>0.05</v>
          </cell>
          <cell r="N548">
            <v>0.08</v>
          </cell>
          <cell r="O548">
            <v>7.59</v>
          </cell>
          <cell r="P548">
            <v>7.44</v>
          </cell>
          <cell r="Q548">
            <v>3.5</v>
          </cell>
          <cell r="R548">
            <v>3.13</v>
          </cell>
          <cell r="S548">
            <v>28.32</v>
          </cell>
          <cell r="U548">
            <v>562</v>
          </cell>
          <cell r="V548">
            <v>475</v>
          </cell>
        </row>
        <row r="549">
          <cell r="A549" t="str">
            <v>SORKON</v>
          </cell>
          <cell r="B549">
            <v>547</v>
          </cell>
          <cell r="C549" t="str">
            <v> i | 1 | 2 | 3 </v>
          </cell>
          <cell r="E549">
            <v>5.5</v>
          </cell>
          <cell r="F549">
            <v>-3.51</v>
          </cell>
          <cell r="G549">
            <v>53200</v>
          </cell>
          <cell r="H549">
            <v>300</v>
          </cell>
          <cell r="I549">
            <v>1779</v>
          </cell>
          <cell r="J549">
            <v>11.46</v>
          </cell>
          <cell r="K549">
            <v>1.59</v>
          </cell>
          <cell r="L549">
            <v>1.28</v>
          </cell>
          <cell r="N549">
            <v>0.48</v>
          </cell>
          <cell r="O549">
            <v>8.85</v>
          </cell>
          <cell r="P549">
            <v>14.39</v>
          </cell>
          <cell r="Q549">
            <v>4.9400000000000004</v>
          </cell>
          <cell r="R549">
            <v>3.51</v>
          </cell>
          <cell r="S549">
            <v>41.18</v>
          </cell>
          <cell r="U549">
            <v>285</v>
          </cell>
          <cell r="V549">
            <v>304</v>
          </cell>
        </row>
        <row r="550">
          <cell r="A550" t="str">
            <v>SPA</v>
          </cell>
          <cell r="B550">
            <v>548</v>
          </cell>
          <cell r="C550" t="str">
            <v> i | 1 | 2 | 3 </v>
          </cell>
          <cell r="E550">
            <v>6.75</v>
          </cell>
          <cell r="F550">
            <v>-8.16</v>
          </cell>
          <cell r="G550">
            <v>8742600</v>
          </cell>
          <cell r="H550">
            <v>60070</v>
          </cell>
          <cell r="I550">
            <v>5771</v>
          </cell>
          <cell r="K550">
            <v>5.87</v>
          </cell>
          <cell r="L550">
            <v>1.54</v>
          </cell>
          <cell r="M550">
            <v>0.03</v>
          </cell>
          <cell r="N550">
            <v>0</v>
          </cell>
          <cell r="O550">
            <v>-1.42</v>
          </cell>
          <cell r="P550">
            <v>-6.09</v>
          </cell>
          <cell r="Q550">
            <v>-37.24</v>
          </cell>
          <cell r="R550">
            <v>0.27</v>
          </cell>
          <cell r="S550">
            <v>55.8</v>
          </cell>
        </row>
        <row r="551">
          <cell r="A551" t="str">
            <v>SPACK</v>
          </cell>
          <cell r="B551">
            <v>549</v>
          </cell>
          <cell r="C551" t="str">
            <v> i | 1 | 2 | 3 </v>
          </cell>
          <cell r="E551">
            <v>2.72</v>
          </cell>
          <cell r="F551">
            <v>16.95</v>
          </cell>
          <cell r="G551">
            <v>22120700</v>
          </cell>
          <cell r="H551">
            <v>58917</v>
          </cell>
          <cell r="I551">
            <v>816</v>
          </cell>
          <cell r="J551">
            <v>12.41</v>
          </cell>
          <cell r="K551">
            <v>1.61</v>
          </cell>
          <cell r="L551">
            <v>1.53</v>
          </cell>
          <cell r="N551">
            <v>0.22</v>
          </cell>
          <cell r="O551">
            <v>7.24</v>
          </cell>
          <cell r="P551">
            <v>13.88</v>
          </cell>
          <cell r="Q551">
            <v>6.21</v>
          </cell>
          <cell r="S551">
            <v>24.28</v>
          </cell>
          <cell r="U551">
            <v>314</v>
          </cell>
          <cell r="V551">
            <v>383</v>
          </cell>
        </row>
        <row r="552">
          <cell r="A552" t="str">
            <v>SPALI</v>
          </cell>
          <cell r="B552">
            <v>550</v>
          </cell>
          <cell r="C552" t="str">
            <v> i | 1 | 2 | 3 </v>
          </cell>
          <cell r="E552">
            <v>19.399999999999999</v>
          </cell>
          <cell r="F552">
            <v>-7.62</v>
          </cell>
          <cell r="G552">
            <v>8117500</v>
          </cell>
          <cell r="H552">
            <v>161439</v>
          </cell>
          <cell r="I552">
            <v>41576</v>
          </cell>
          <cell r="J552">
            <v>8.94</v>
          </cell>
          <cell r="K552">
            <v>1.1000000000000001</v>
          </cell>
          <cell r="L552">
            <v>0.97</v>
          </cell>
          <cell r="M552">
            <v>0.5</v>
          </cell>
          <cell r="N552">
            <v>2.17</v>
          </cell>
          <cell r="O552">
            <v>8.65</v>
          </cell>
          <cell r="P552">
            <v>12.13</v>
          </cell>
          <cell r="Q552">
            <v>18.27</v>
          </cell>
          <cell r="R552">
            <v>4.99</v>
          </cell>
          <cell r="S552">
            <v>60.75</v>
          </cell>
          <cell r="U552">
            <v>248</v>
          </cell>
          <cell r="V552">
            <v>236</v>
          </cell>
        </row>
        <row r="553">
          <cell r="A553" t="str">
            <v>SPC</v>
          </cell>
          <cell r="B553">
            <v>551</v>
          </cell>
          <cell r="C553" t="str">
            <v> i | 1 | 2 | 3 </v>
          </cell>
          <cell r="E553">
            <v>67</v>
          </cell>
          <cell r="F553">
            <v>0</v>
          </cell>
          <cell r="G553">
            <v>1300</v>
          </cell>
          <cell r="H553">
            <v>86</v>
          </cell>
          <cell r="I553">
            <v>22110</v>
          </cell>
          <cell r="J553">
            <v>13.16</v>
          </cell>
          <cell r="K553">
            <v>0.99</v>
          </cell>
          <cell r="L553">
            <v>0.39</v>
          </cell>
          <cell r="M553">
            <v>1</v>
          </cell>
          <cell r="N553">
            <v>5.09</v>
          </cell>
          <cell r="O553">
            <v>7.28</v>
          </cell>
          <cell r="P553">
            <v>8.35</v>
          </cell>
          <cell r="Q553">
            <v>4.96</v>
          </cell>
          <cell r="R553">
            <v>2.4</v>
          </cell>
          <cell r="S553">
            <v>38.1</v>
          </cell>
          <cell r="U553">
            <v>448</v>
          </cell>
          <cell r="V553">
            <v>401</v>
          </cell>
        </row>
        <row r="554">
          <cell r="A554" t="str">
            <v>SPCG</v>
          </cell>
          <cell r="B554">
            <v>552</v>
          </cell>
          <cell r="C554" t="str">
            <v> i | 1 | 2 | 3 </v>
          </cell>
          <cell r="E554">
            <v>19.600000000000001</v>
          </cell>
          <cell r="F554">
            <v>-5.31</v>
          </cell>
          <cell r="G554">
            <v>5545000</v>
          </cell>
          <cell r="H554">
            <v>111469</v>
          </cell>
          <cell r="I554">
            <v>19090</v>
          </cell>
          <cell r="J554">
            <v>6.71</v>
          </cell>
          <cell r="K554">
            <v>1.31</v>
          </cell>
          <cell r="L554">
            <v>0.44</v>
          </cell>
          <cell r="M554">
            <v>0.55000000000000004</v>
          </cell>
          <cell r="N554">
            <v>2.92</v>
          </cell>
          <cell r="O554">
            <v>15.49</v>
          </cell>
          <cell r="P554">
            <v>20.57</v>
          </cell>
          <cell r="Q554">
            <v>53.91</v>
          </cell>
          <cell r="R554">
            <v>5.89</v>
          </cell>
          <cell r="S554">
            <v>34.619999999999997</v>
          </cell>
          <cell r="U554">
            <v>97</v>
          </cell>
          <cell r="V554">
            <v>78</v>
          </cell>
        </row>
        <row r="555">
          <cell r="A555" t="str">
            <v>SPG</v>
          </cell>
          <cell r="B555">
            <v>553</v>
          </cell>
          <cell r="C555" t="str">
            <v> i | 1 | 3 </v>
          </cell>
          <cell r="E555">
            <v>15.3</v>
          </cell>
          <cell r="F555">
            <v>0</v>
          </cell>
          <cell r="G555">
            <v>4000</v>
          </cell>
          <cell r="H555">
            <v>61</v>
          </cell>
          <cell r="I555">
            <v>5279</v>
          </cell>
          <cell r="J555">
            <v>13.92</v>
          </cell>
          <cell r="K555">
            <v>1.03</v>
          </cell>
          <cell r="L555">
            <v>0.11</v>
          </cell>
          <cell r="N555">
            <v>1.1000000000000001</v>
          </cell>
          <cell r="O555">
            <v>8.6</v>
          </cell>
          <cell r="P555">
            <v>7.5</v>
          </cell>
          <cell r="Q555">
            <v>13.9</v>
          </cell>
          <cell r="R555">
            <v>4.58</v>
          </cell>
          <cell r="S555">
            <v>15</v>
          </cell>
          <cell r="U555">
            <v>486</v>
          </cell>
          <cell r="V555">
            <v>372</v>
          </cell>
        </row>
        <row r="556">
          <cell r="A556" t="str">
            <v>SPI</v>
          </cell>
          <cell r="B556">
            <v>554</v>
          </cell>
          <cell r="C556" t="str">
            <v> i | 1 | 2 | 3 </v>
          </cell>
          <cell r="E556">
            <v>59.5</v>
          </cell>
          <cell r="F556">
            <v>-0.83</v>
          </cell>
          <cell r="G556">
            <v>500</v>
          </cell>
          <cell r="H556">
            <v>30</v>
          </cell>
          <cell r="I556">
            <v>34027</v>
          </cell>
          <cell r="J556">
            <v>14.94</v>
          </cell>
          <cell r="K556">
            <v>0.89</v>
          </cell>
          <cell r="L556">
            <v>0.33</v>
          </cell>
          <cell r="M556">
            <v>0.2</v>
          </cell>
          <cell r="N556">
            <v>3.98</v>
          </cell>
          <cell r="O556">
            <v>5.46</v>
          </cell>
          <cell r="P556">
            <v>6.64</v>
          </cell>
          <cell r="Q556">
            <v>45.36</v>
          </cell>
          <cell r="R556">
            <v>1.17</v>
          </cell>
          <cell r="S556">
            <v>59.08</v>
          </cell>
          <cell r="U556">
            <v>534</v>
          </cell>
          <cell r="V556">
            <v>506</v>
          </cell>
        </row>
        <row r="557">
          <cell r="A557" t="str">
            <v>SPRC</v>
          </cell>
          <cell r="B557">
            <v>555</v>
          </cell>
          <cell r="C557" t="str">
            <v> i | 1 | 2 | 3 </v>
          </cell>
          <cell r="E557">
            <v>7.95</v>
          </cell>
          <cell r="F557">
            <v>-4.22</v>
          </cell>
          <cell r="G557">
            <v>59546600</v>
          </cell>
          <cell r="H557">
            <v>476899</v>
          </cell>
          <cell r="I557">
            <v>34470</v>
          </cell>
          <cell r="K557">
            <v>1.28</v>
          </cell>
          <cell r="L557">
            <v>0.73</v>
          </cell>
          <cell r="N557">
            <v>0</v>
          </cell>
          <cell r="O557">
            <v>-25.08</v>
          </cell>
          <cell r="P557">
            <v>-31.3</v>
          </cell>
          <cell r="Q557">
            <v>-7.02</v>
          </cell>
          <cell r="R557">
            <v>2.2000000000000002</v>
          </cell>
          <cell r="S557">
            <v>39.380000000000003</v>
          </cell>
        </row>
        <row r="558">
          <cell r="A558" t="str">
            <v>SPVI</v>
          </cell>
          <cell r="B558">
            <v>556</v>
          </cell>
          <cell r="C558" t="str">
            <v> i | 1 | 2 | 3 </v>
          </cell>
          <cell r="E558">
            <v>2.92</v>
          </cell>
          <cell r="F558">
            <v>-5.19</v>
          </cell>
          <cell r="G558">
            <v>4907800</v>
          </cell>
          <cell r="H558">
            <v>14446</v>
          </cell>
          <cell r="I558">
            <v>1168</v>
          </cell>
          <cell r="J558">
            <v>18.399999999999999</v>
          </cell>
          <cell r="K558">
            <v>3.14</v>
          </cell>
          <cell r="L558">
            <v>0.67</v>
          </cell>
          <cell r="M558">
            <v>0.1</v>
          </cell>
          <cell r="N558">
            <v>0.16</v>
          </cell>
          <cell r="O558">
            <v>14.37</v>
          </cell>
          <cell r="P558">
            <v>17.649999999999999</v>
          </cell>
          <cell r="Q558">
            <v>1.47</v>
          </cell>
          <cell r="R558">
            <v>3.25</v>
          </cell>
          <cell r="S558">
            <v>38.14</v>
          </cell>
          <cell r="U558">
            <v>381</v>
          </cell>
          <cell r="V558">
            <v>341</v>
          </cell>
        </row>
        <row r="559">
          <cell r="A559" t="str">
            <v>SQ</v>
          </cell>
          <cell r="B559">
            <v>557</v>
          </cell>
          <cell r="C559" t="str">
            <v> i | 1 | 2 | 3 </v>
          </cell>
          <cell r="E559">
            <v>1.7</v>
          </cell>
          <cell r="F559">
            <v>-7.61</v>
          </cell>
          <cell r="G559">
            <v>6577800</v>
          </cell>
          <cell r="H559">
            <v>11429</v>
          </cell>
          <cell r="I559">
            <v>1940</v>
          </cell>
          <cell r="J559">
            <v>6.78</v>
          </cell>
          <cell r="K559">
            <v>0.83</v>
          </cell>
          <cell r="L559">
            <v>3.37</v>
          </cell>
          <cell r="N559">
            <v>0.25</v>
          </cell>
          <cell r="O559">
            <v>5.93</v>
          </cell>
          <cell r="P559">
            <v>13.04</v>
          </cell>
          <cell r="Q559">
            <v>4.8</v>
          </cell>
          <cell r="S559">
            <v>59.36</v>
          </cell>
          <cell r="U559">
            <v>190</v>
          </cell>
          <cell r="V559">
            <v>290</v>
          </cell>
        </row>
        <row r="560">
          <cell r="A560" t="str">
            <v>SR</v>
          </cell>
          <cell r="B560">
            <v>558</v>
          </cell>
          <cell r="C560" t="str">
            <v> i | 1 | 2 | 3 </v>
          </cell>
          <cell r="E560">
            <v>0.67</v>
          </cell>
          <cell r="F560">
            <v>-8.2200000000000006</v>
          </cell>
          <cell r="G560">
            <v>269800</v>
          </cell>
          <cell r="H560">
            <v>180</v>
          </cell>
          <cell r="I560">
            <v>453</v>
          </cell>
          <cell r="K560">
            <v>0.46</v>
          </cell>
          <cell r="L560">
            <v>1.38</v>
          </cell>
          <cell r="M560">
            <v>0.03</v>
          </cell>
          <cell r="N560">
            <v>0</v>
          </cell>
          <cell r="O560">
            <v>-5.33</v>
          </cell>
          <cell r="P560">
            <v>-11.54</v>
          </cell>
          <cell r="Q560">
            <v>-10.25</v>
          </cell>
          <cell r="R560">
            <v>4.1100000000000003</v>
          </cell>
          <cell r="S560">
            <v>32.94</v>
          </cell>
        </row>
        <row r="561">
          <cell r="A561" t="str">
            <v>SRICHA</v>
          </cell>
          <cell r="B561">
            <v>559</v>
          </cell>
          <cell r="C561" t="str">
            <v> i | 1 | 2 | 3 </v>
          </cell>
          <cell r="E561">
            <v>11.8</v>
          </cell>
          <cell r="F561">
            <v>-6.35</v>
          </cell>
          <cell r="G561">
            <v>3826300</v>
          </cell>
          <cell r="H561">
            <v>46582</v>
          </cell>
          <cell r="I561">
            <v>3657</v>
          </cell>
          <cell r="J561">
            <v>55.6</v>
          </cell>
          <cell r="K561">
            <v>2.33</v>
          </cell>
          <cell r="L561">
            <v>0.31</v>
          </cell>
          <cell r="N561">
            <v>0.21</v>
          </cell>
          <cell r="O561">
            <v>4.66</v>
          </cell>
          <cell r="P561">
            <v>4.2699999999999996</v>
          </cell>
          <cell r="Q561">
            <v>7.03</v>
          </cell>
          <cell r="S561">
            <v>42.87</v>
          </cell>
          <cell r="U561">
            <v>817</v>
          </cell>
          <cell r="V561">
            <v>760</v>
          </cell>
        </row>
        <row r="562">
          <cell r="A562" t="str">
            <v>SSC</v>
          </cell>
          <cell r="B562">
            <v>560</v>
          </cell>
          <cell r="C562" t="str">
            <v> i | 1 | 3 </v>
          </cell>
          <cell r="E562">
            <v>35.25</v>
          </cell>
          <cell r="F562">
            <v>-1.4</v>
          </cell>
          <cell r="G562">
            <v>1700</v>
          </cell>
          <cell r="H562">
            <v>60</v>
          </cell>
          <cell r="I562">
            <v>9373</v>
          </cell>
          <cell r="J562">
            <v>55.41</v>
          </cell>
          <cell r="K562">
            <v>1.05</v>
          </cell>
          <cell r="L562">
            <v>0.4</v>
          </cell>
          <cell r="M562">
            <v>0.32</v>
          </cell>
          <cell r="N562">
            <v>0.64</v>
          </cell>
          <cell r="O562">
            <v>1.28</v>
          </cell>
          <cell r="P562">
            <v>1.92</v>
          </cell>
          <cell r="Q562">
            <v>1.51</v>
          </cell>
          <cell r="R562">
            <v>0.9</v>
          </cell>
          <cell r="S562">
            <v>14.19</v>
          </cell>
          <cell r="U562">
            <v>885</v>
          </cell>
          <cell r="V562">
            <v>901</v>
          </cell>
        </row>
        <row r="563">
          <cell r="A563" t="str">
            <v>SSF</v>
          </cell>
          <cell r="B563">
            <v>561</v>
          </cell>
          <cell r="C563" t="str">
            <v> i | 1 | 2 | 3 </v>
          </cell>
          <cell r="E563">
            <v>7.1</v>
          </cell>
          <cell r="F563">
            <v>-2.0699999999999998</v>
          </cell>
          <cell r="G563">
            <v>300</v>
          </cell>
          <cell r="H563">
            <v>2</v>
          </cell>
          <cell r="I563">
            <v>1917</v>
          </cell>
          <cell r="J563">
            <v>14.37</v>
          </cell>
          <cell r="K563">
            <v>1.1599999999999999</v>
          </cell>
          <cell r="L563">
            <v>1.21</v>
          </cell>
          <cell r="N563">
            <v>0.49</v>
          </cell>
          <cell r="O563">
            <v>10.39</v>
          </cell>
          <cell r="P563">
            <v>8.2799999999999994</v>
          </cell>
          <cell r="Q563">
            <v>2</v>
          </cell>
          <cell r="R563">
            <v>2.85</v>
          </cell>
          <cell r="S563">
            <v>24</v>
          </cell>
          <cell r="U563">
            <v>473</v>
          </cell>
          <cell r="V563">
            <v>339</v>
          </cell>
        </row>
        <row r="564">
          <cell r="A564" t="str">
            <v>SSP</v>
          </cell>
          <cell r="B564">
            <v>562</v>
          </cell>
          <cell r="C564" t="str">
            <v> i | 1 | 2 | 3 </v>
          </cell>
          <cell r="E564">
            <v>11.2</v>
          </cell>
          <cell r="F564">
            <v>-5.08</v>
          </cell>
          <cell r="G564">
            <v>7409500</v>
          </cell>
          <cell r="H564">
            <v>83289</v>
          </cell>
          <cell r="I564">
            <v>10326</v>
          </cell>
          <cell r="J564">
            <v>14.51</v>
          </cell>
          <cell r="K564">
            <v>2.36</v>
          </cell>
          <cell r="L564">
            <v>2.7</v>
          </cell>
          <cell r="M564">
            <v>0.11</v>
          </cell>
          <cell r="N564">
            <v>0.77</v>
          </cell>
          <cell r="O564">
            <v>6.9</v>
          </cell>
          <cell r="P564">
            <v>17.670000000000002</v>
          </cell>
          <cell r="Q564">
            <v>40.44</v>
          </cell>
          <cell r="R564">
            <v>0.93</v>
          </cell>
          <cell r="S564">
            <v>32.549999999999997</v>
          </cell>
          <cell r="U564">
            <v>314</v>
          </cell>
          <cell r="V564">
            <v>444</v>
          </cell>
        </row>
        <row r="565">
          <cell r="A565" t="str">
            <v>SSSC</v>
          </cell>
          <cell r="B565">
            <v>563</v>
          </cell>
          <cell r="C565" t="str">
            <v> i | 1 | 3 </v>
          </cell>
          <cell r="E565">
            <v>2.2000000000000002</v>
          </cell>
          <cell r="F565">
            <v>-5.17</v>
          </cell>
          <cell r="G565">
            <v>270300</v>
          </cell>
          <cell r="H565">
            <v>607</v>
          </cell>
          <cell r="I565">
            <v>1408</v>
          </cell>
          <cell r="J565">
            <v>18.45</v>
          </cell>
          <cell r="K565">
            <v>0.5</v>
          </cell>
          <cell r="L565">
            <v>0.15</v>
          </cell>
          <cell r="M565">
            <v>0.17</v>
          </cell>
          <cell r="N565">
            <v>0.12</v>
          </cell>
          <cell r="O565">
            <v>2.99</v>
          </cell>
          <cell r="P565">
            <v>2.7</v>
          </cell>
          <cell r="Q565">
            <v>1.65</v>
          </cell>
          <cell r="R565">
            <v>7.11</v>
          </cell>
          <cell r="S565">
            <v>42.32</v>
          </cell>
          <cell r="U565">
            <v>701</v>
          </cell>
          <cell r="V565">
            <v>675</v>
          </cell>
        </row>
        <row r="566">
          <cell r="A566" t="str">
            <v>SST</v>
          </cell>
          <cell r="B566">
            <v>564</v>
          </cell>
          <cell r="C566" t="str">
            <v> i | 1 | 2 | 3 </v>
          </cell>
          <cell r="E566">
            <v>2.2599999999999998</v>
          </cell>
          <cell r="F566">
            <v>-0.89</v>
          </cell>
          <cell r="G566">
            <v>168200</v>
          </cell>
          <cell r="H566">
            <v>385</v>
          </cell>
          <cell r="I566">
            <v>1133</v>
          </cell>
          <cell r="K566">
            <v>0.51</v>
          </cell>
          <cell r="L566">
            <v>1.98</v>
          </cell>
          <cell r="M566">
            <v>0.01</v>
          </cell>
          <cell r="N566">
            <v>0</v>
          </cell>
          <cell r="O566">
            <v>-7.0000000000000007E-2</v>
          </cell>
          <cell r="P566">
            <v>-3.64</v>
          </cell>
          <cell r="Q566">
            <v>-2.84</v>
          </cell>
          <cell r="R566">
            <v>0.45</v>
          </cell>
          <cell r="S566">
            <v>33.72</v>
          </cell>
        </row>
        <row r="567">
          <cell r="A567" t="str">
            <v>STA</v>
          </cell>
          <cell r="B567">
            <v>565</v>
          </cell>
          <cell r="C567" t="str">
            <v> i | 1 | 2 | 3 </v>
          </cell>
          <cell r="E567">
            <v>26</v>
          </cell>
          <cell r="F567">
            <v>0.97</v>
          </cell>
          <cell r="G567">
            <v>28470200</v>
          </cell>
          <cell r="H567">
            <v>758585</v>
          </cell>
          <cell r="I567">
            <v>39936</v>
          </cell>
          <cell r="J567">
            <v>9.7200000000000006</v>
          </cell>
          <cell r="K567">
            <v>1.19</v>
          </cell>
          <cell r="L567">
            <v>0.83</v>
          </cell>
          <cell r="M567">
            <v>0.5</v>
          </cell>
          <cell r="N567">
            <v>2.67</v>
          </cell>
          <cell r="O567">
            <v>11.76</v>
          </cell>
          <cell r="P567">
            <v>14.25</v>
          </cell>
          <cell r="Q567">
            <v>8.09</v>
          </cell>
          <cell r="R567">
            <v>1.36</v>
          </cell>
          <cell r="S567">
            <v>54.63</v>
          </cell>
          <cell r="U567">
            <v>228</v>
          </cell>
          <cell r="V567">
            <v>186</v>
          </cell>
        </row>
        <row r="568">
          <cell r="A568" t="str">
            <v>STANLY</v>
          </cell>
          <cell r="B568">
            <v>566</v>
          </cell>
          <cell r="C568" t="str">
            <v> i | 1 | 2 | 3 </v>
          </cell>
          <cell r="E568">
            <v>161.5</v>
          </cell>
          <cell r="F568">
            <v>-4.79</v>
          </cell>
          <cell r="G568">
            <v>44100</v>
          </cell>
          <cell r="H568">
            <v>7110</v>
          </cell>
          <cell r="I568">
            <v>12375</v>
          </cell>
          <cell r="J568">
            <v>10.91</v>
          </cell>
          <cell r="K568">
            <v>0.7</v>
          </cell>
          <cell r="L568">
            <v>0.13</v>
          </cell>
          <cell r="M568">
            <v>8.25</v>
          </cell>
          <cell r="N568">
            <v>14.8</v>
          </cell>
          <cell r="O568">
            <v>7.11</v>
          </cell>
          <cell r="P568">
            <v>6.69</v>
          </cell>
          <cell r="Q568">
            <v>1.58</v>
          </cell>
          <cell r="R568">
            <v>4.9400000000000004</v>
          </cell>
          <cell r="S568">
            <v>34.369999999999997</v>
          </cell>
          <cell r="U568">
            <v>438</v>
          </cell>
          <cell r="V568">
            <v>353</v>
          </cell>
        </row>
        <row r="569">
          <cell r="A569" t="str">
            <v>STAR</v>
          </cell>
          <cell r="B569">
            <v>567</v>
          </cell>
          <cell r="C569" t="str">
            <v> i | 1 | 2 | 3 </v>
          </cell>
          <cell r="E569">
            <v>2.14</v>
          </cell>
          <cell r="F569">
            <v>-4.46</v>
          </cell>
          <cell r="G569">
            <v>51800</v>
          </cell>
          <cell r="H569">
            <v>115</v>
          </cell>
          <cell r="I569">
            <v>580</v>
          </cell>
          <cell r="K569">
            <v>3.51</v>
          </cell>
          <cell r="L569">
            <v>1.91</v>
          </cell>
          <cell r="N569">
            <v>0</v>
          </cell>
          <cell r="O569">
            <v>-28.93</v>
          </cell>
          <cell r="P569">
            <v>-64.12</v>
          </cell>
          <cell r="Q569">
            <v>-724.13</v>
          </cell>
          <cell r="S569">
            <v>63.39</v>
          </cell>
        </row>
        <row r="570">
          <cell r="A570" t="str">
            <v>STARK</v>
          </cell>
          <cell r="B570">
            <v>568</v>
          </cell>
          <cell r="C570" t="str">
            <v> i | 1 | 2 | 3 </v>
          </cell>
          <cell r="E570">
            <v>2.2000000000000002</v>
          </cell>
          <cell r="F570">
            <v>-4.2699999999999996</v>
          </cell>
          <cell r="G570">
            <v>276313900</v>
          </cell>
          <cell r="H570">
            <v>629764</v>
          </cell>
          <cell r="I570">
            <v>52388</v>
          </cell>
          <cell r="J570">
            <v>42.37</v>
          </cell>
          <cell r="K570">
            <v>15.71</v>
          </cell>
          <cell r="L570">
            <v>6.63</v>
          </cell>
          <cell r="N570">
            <v>0.05</v>
          </cell>
          <cell r="O570">
            <v>12.06</v>
          </cell>
          <cell r="P570">
            <v>40.049999999999997</v>
          </cell>
          <cell r="Q570">
            <v>9.4700000000000006</v>
          </cell>
          <cell r="S570">
            <v>20.84</v>
          </cell>
          <cell r="U570">
            <v>431</v>
          </cell>
          <cell r="V570">
            <v>513</v>
          </cell>
        </row>
        <row r="571">
          <cell r="A571" t="str">
            <v>STC</v>
          </cell>
          <cell r="B571">
            <v>569</v>
          </cell>
          <cell r="C571" t="str">
            <v> i </v>
          </cell>
          <cell r="E571">
            <v>0.66</v>
          </cell>
          <cell r="F571">
            <v>-4.3499999999999996</v>
          </cell>
          <cell r="G571">
            <v>868300</v>
          </cell>
          <cell r="H571">
            <v>579</v>
          </cell>
          <cell r="I571">
            <v>375</v>
          </cell>
          <cell r="J571">
            <v>17.93</v>
          </cell>
          <cell r="K571">
            <v>1</v>
          </cell>
          <cell r="L571">
            <v>0.46</v>
          </cell>
          <cell r="M571">
            <v>0.1</v>
          </cell>
          <cell r="N571">
            <v>0.04</v>
          </cell>
          <cell r="O571">
            <v>5.33</v>
          </cell>
          <cell r="P571">
            <v>6.39</v>
          </cell>
          <cell r="Q571">
            <v>4.2</v>
          </cell>
          <cell r="R571">
            <v>14.49</v>
          </cell>
          <cell r="S571">
            <v>25.3</v>
          </cell>
          <cell r="U571">
            <v>589</v>
          </cell>
          <cell r="V571">
            <v>562</v>
          </cell>
        </row>
        <row r="572">
          <cell r="A572" t="str">
            <v>STEC</v>
          </cell>
          <cell r="B572">
            <v>570</v>
          </cell>
          <cell r="C572" t="str">
            <v> i | 1 | 3 </v>
          </cell>
          <cell r="E572">
            <v>12.4</v>
          </cell>
          <cell r="F572">
            <v>-10.14</v>
          </cell>
          <cell r="G572">
            <v>26025000</v>
          </cell>
          <cell r="H572">
            <v>333656</v>
          </cell>
          <cell r="I572">
            <v>18911</v>
          </cell>
          <cell r="J572">
            <v>15.44</v>
          </cell>
          <cell r="K572">
            <v>1.43</v>
          </cell>
          <cell r="L572">
            <v>2.4500000000000002</v>
          </cell>
          <cell r="N572">
            <v>0.8</v>
          </cell>
          <cell r="O572">
            <v>3.29</v>
          </cell>
          <cell r="P572">
            <v>9.1</v>
          </cell>
          <cell r="Q572">
            <v>2.2999999999999998</v>
          </cell>
          <cell r="R572">
            <v>2.17</v>
          </cell>
          <cell r="S572">
            <v>65.17</v>
          </cell>
          <cell r="U572">
            <v>470</v>
          </cell>
          <cell r="V572">
            <v>615</v>
          </cell>
        </row>
        <row r="573">
          <cell r="A573" t="str">
            <v>STGT</v>
          </cell>
          <cell r="B573">
            <v>571</v>
          </cell>
          <cell r="C573" t="str">
            <v> i </v>
          </cell>
          <cell r="E573">
            <v>73.5</v>
          </cell>
          <cell r="F573">
            <v>-0.34</v>
          </cell>
          <cell r="G573">
            <v>49444900</v>
          </cell>
          <cell r="H573">
            <v>3764928</v>
          </cell>
          <cell r="I573">
            <v>105015</v>
          </cell>
          <cell r="J573">
            <v>17.32</v>
          </cell>
          <cell r="K573">
            <v>4.2</v>
          </cell>
          <cell r="L573">
            <v>0.32</v>
          </cell>
          <cell r="M573">
            <v>1.25</v>
          </cell>
          <cell r="N573">
            <v>4.24</v>
          </cell>
          <cell r="O573">
            <v>20.61</v>
          </cell>
          <cell r="P573">
            <v>24.18</v>
          </cell>
          <cell r="Q573">
            <v>34.369999999999997</v>
          </cell>
          <cell r="S573">
            <v>38.01</v>
          </cell>
          <cell r="U573">
            <v>303</v>
          </cell>
          <cell r="V573">
            <v>281</v>
          </cell>
        </row>
        <row r="574">
          <cell r="A574" t="str">
            <v>STHAI</v>
          </cell>
          <cell r="B574">
            <v>572</v>
          </cell>
          <cell r="C574" t="str">
            <v> i | 1 | 2 | 3 </v>
          </cell>
          <cell r="D574" t="str">
            <v>SPNPNC</v>
          </cell>
          <cell r="E574">
            <v>0.01</v>
          </cell>
          <cell r="F574">
            <v>0</v>
          </cell>
          <cell r="G574">
            <v>0</v>
          </cell>
          <cell r="H574">
            <v>0</v>
          </cell>
          <cell r="I574">
            <v>160</v>
          </cell>
          <cell r="K574">
            <v>0.14000000000000001</v>
          </cell>
          <cell r="L574">
            <v>0.18</v>
          </cell>
          <cell r="N574">
            <v>0</v>
          </cell>
          <cell r="O574">
            <v>-1.31</v>
          </cell>
          <cell r="P574">
            <v>-1.54</v>
          </cell>
          <cell r="Q574">
            <v>21.64</v>
          </cell>
          <cell r="S574">
            <v>74.47</v>
          </cell>
        </row>
        <row r="575">
          <cell r="A575" t="str">
            <v>STI</v>
          </cell>
          <cell r="B575">
            <v>573</v>
          </cell>
          <cell r="C575" t="str">
            <v> i | 1 | 3 </v>
          </cell>
          <cell r="E575">
            <v>6.65</v>
          </cell>
          <cell r="F575">
            <v>-4.29</v>
          </cell>
          <cell r="G575">
            <v>2081700</v>
          </cell>
          <cell r="H575">
            <v>14281</v>
          </cell>
          <cell r="I575">
            <v>1782</v>
          </cell>
          <cell r="J575">
            <v>13.39</v>
          </cell>
          <cell r="K575">
            <v>2.67</v>
          </cell>
          <cell r="L575">
            <v>1.51</v>
          </cell>
          <cell r="M575">
            <v>0.25</v>
          </cell>
          <cell r="N575">
            <v>0.5</v>
          </cell>
          <cell r="O575">
            <v>15.68</v>
          </cell>
          <cell r="P575">
            <v>20.85</v>
          </cell>
          <cell r="Q575">
            <v>9.89</v>
          </cell>
          <cell r="R575">
            <v>3.57</v>
          </cell>
          <cell r="S575">
            <v>20.34</v>
          </cell>
          <cell r="U575">
            <v>259</v>
          </cell>
          <cell r="V575">
            <v>243</v>
          </cell>
        </row>
        <row r="576">
          <cell r="A576" t="str">
            <v>STPI</v>
          </cell>
          <cell r="B576">
            <v>574</v>
          </cell>
          <cell r="C576" t="str">
            <v> i | 1 | 3 </v>
          </cell>
          <cell r="E576">
            <v>3.68</v>
          </cell>
          <cell r="F576">
            <v>-7.54</v>
          </cell>
          <cell r="G576">
            <v>4696800</v>
          </cell>
          <cell r="H576">
            <v>17779</v>
          </cell>
          <cell r="I576">
            <v>5979</v>
          </cell>
          <cell r="K576">
            <v>0.74</v>
          </cell>
          <cell r="L576">
            <v>0.64</v>
          </cell>
          <cell r="N576">
            <v>0</v>
          </cell>
          <cell r="O576">
            <v>-3.02</v>
          </cell>
          <cell r="P576">
            <v>-5.35</v>
          </cell>
          <cell r="Q576">
            <v>-17.489999999999998</v>
          </cell>
          <cell r="R576">
            <v>10.210000000000001</v>
          </cell>
          <cell r="S576">
            <v>74.459999999999994</v>
          </cell>
        </row>
        <row r="577">
          <cell r="A577" t="str">
            <v>SUC</v>
          </cell>
          <cell r="B577">
            <v>575</v>
          </cell>
          <cell r="C577" t="str">
            <v> i | 1 | 2 | 3 </v>
          </cell>
          <cell r="E577">
            <v>34</v>
          </cell>
          <cell r="F577">
            <v>-2.86</v>
          </cell>
          <cell r="G577">
            <v>14900</v>
          </cell>
          <cell r="H577">
            <v>508</v>
          </cell>
          <cell r="I577">
            <v>10200</v>
          </cell>
          <cell r="J577">
            <v>14.85</v>
          </cell>
          <cell r="K577">
            <v>0.49</v>
          </cell>
          <cell r="L577">
            <v>0.14000000000000001</v>
          </cell>
          <cell r="M577">
            <v>1.5</v>
          </cell>
          <cell r="N577">
            <v>2.29</v>
          </cell>
          <cell r="O577">
            <v>3.66</v>
          </cell>
          <cell r="P577">
            <v>3.38</v>
          </cell>
          <cell r="Q577">
            <v>6.14</v>
          </cell>
          <cell r="R577">
            <v>4.29</v>
          </cell>
          <cell r="S577">
            <v>57.4</v>
          </cell>
          <cell r="U577">
            <v>625</v>
          </cell>
          <cell r="V577">
            <v>584</v>
          </cell>
        </row>
        <row r="578">
          <cell r="A578" t="str">
            <v>SUN</v>
          </cell>
          <cell r="B578">
            <v>576</v>
          </cell>
          <cell r="C578" t="str">
            <v> i | 1 | 2 | 3 </v>
          </cell>
          <cell r="E578">
            <v>3.6</v>
          </cell>
          <cell r="F578">
            <v>-10.89</v>
          </cell>
          <cell r="G578">
            <v>5974800</v>
          </cell>
          <cell r="H578">
            <v>22571</v>
          </cell>
          <cell r="I578">
            <v>1548</v>
          </cell>
          <cell r="J578">
            <v>10.76</v>
          </cell>
          <cell r="K578">
            <v>1.58</v>
          </cell>
          <cell r="L578">
            <v>0.36</v>
          </cell>
          <cell r="M578">
            <v>0.05</v>
          </cell>
          <cell r="N578">
            <v>0.33</v>
          </cell>
          <cell r="O578">
            <v>11.71</v>
          </cell>
          <cell r="P578">
            <v>15.65</v>
          </cell>
          <cell r="Q578">
            <v>7.73</v>
          </cell>
          <cell r="S578">
            <v>27.1</v>
          </cell>
          <cell r="U578">
            <v>247</v>
          </cell>
          <cell r="V578">
            <v>228</v>
          </cell>
        </row>
        <row r="579">
          <cell r="A579" t="str">
            <v>SUPER</v>
          </cell>
          <cell r="B579">
            <v>577</v>
          </cell>
          <cell r="C579" t="str">
            <v> i | 1 | 2 | 3 </v>
          </cell>
          <cell r="E579">
            <v>0.93</v>
          </cell>
          <cell r="F579">
            <v>-7.92</v>
          </cell>
          <cell r="G579">
            <v>853927200</v>
          </cell>
          <cell r="H579">
            <v>821327</v>
          </cell>
          <cell r="I579">
            <v>25435</v>
          </cell>
          <cell r="J579">
            <v>15.44</v>
          </cell>
          <cell r="K579">
            <v>1.5</v>
          </cell>
          <cell r="L579">
            <v>2.4700000000000002</v>
          </cell>
          <cell r="N579">
            <v>0.06</v>
          </cell>
          <cell r="O579">
            <v>5.87</v>
          </cell>
          <cell r="P579">
            <v>10.16</v>
          </cell>
          <cell r="Q579">
            <v>24.38</v>
          </cell>
          <cell r="R579">
            <v>1.0900000000000001</v>
          </cell>
          <cell r="S579">
            <v>59.87</v>
          </cell>
          <cell r="U579">
            <v>453</v>
          </cell>
          <cell r="V579">
            <v>503</v>
          </cell>
        </row>
        <row r="580">
          <cell r="A580" t="str">
            <v>SUSCO</v>
          </cell>
          <cell r="B580">
            <v>578</v>
          </cell>
          <cell r="C580" t="str">
            <v> i | 1 | 2 | 3 </v>
          </cell>
          <cell r="E580">
            <v>2.86</v>
          </cell>
          <cell r="F580">
            <v>-5.92</v>
          </cell>
          <cell r="G580">
            <v>5744700</v>
          </cell>
          <cell r="H580">
            <v>16877</v>
          </cell>
          <cell r="I580">
            <v>3146</v>
          </cell>
          <cell r="J580">
            <v>16.829999999999998</v>
          </cell>
          <cell r="K580">
            <v>0.87</v>
          </cell>
          <cell r="L580">
            <v>0.75</v>
          </cell>
          <cell r="M580">
            <v>0.02</v>
          </cell>
          <cell r="N580">
            <v>0.17</v>
          </cell>
          <cell r="O580">
            <v>4.46</v>
          </cell>
          <cell r="P580">
            <v>4.9000000000000004</v>
          </cell>
          <cell r="Q580">
            <v>0.92</v>
          </cell>
          <cell r="R580">
            <v>6.48</v>
          </cell>
          <cell r="S580">
            <v>60.09</v>
          </cell>
          <cell r="U580">
            <v>608</v>
          </cell>
          <cell r="V580">
            <v>575</v>
          </cell>
        </row>
        <row r="581">
          <cell r="A581" t="str">
            <v>SUTHA</v>
          </cell>
          <cell r="B581">
            <v>579</v>
          </cell>
          <cell r="C581" t="str">
            <v> i | 1 | 2 | 3 </v>
          </cell>
          <cell r="E581">
            <v>3.96</v>
          </cell>
          <cell r="F581">
            <v>-0.5</v>
          </cell>
          <cell r="G581">
            <v>20400</v>
          </cell>
          <cell r="H581">
            <v>81</v>
          </cell>
          <cell r="I581">
            <v>1188</v>
          </cell>
          <cell r="J581">
            <v>6.43</v>
          </cell>
          <cell r="K581">
            <v>1.8</v>
          </cell>
          <cell r="L581">
            <v>2.42</v>
          </cell>
          <cell r="M581">
            <v>0.21</v>
          </cell>
          <cell r="N581">
            <v>0.62</v>
          </cell>
          <cell r="O581">
            <v>12.47</v>
          </cell>
          <cell r="P581">
            <v>31.63</v>
          </cell>
          <cell r="Q581">
            <v>19.96</v>
          </cell>
          <cell r="R581">
            <v>6.03</v>
          </cell>
          <cell r="S581">
            <v>22.89</v>
          </cell>
          <cell r="U581">
            <v>38</v>
          </cell>
          <cell r="V581">
            <v>105</v>
          </cell>
        </row>
        <row r="582">
          <cell r="A582" t="str">
            <v>SVH</v>
          </cell>
          <cell r="B582">
            <v>580</v>
          </cell>
          <cell r="C582" t="str">
            <v> i | 1 | 3 </v>
          </cell>
          <cell r="E582">
            <v>393</v>
          </cell>
          <cell r="F582">
            <v>-2.2400000000000002</v>
          </cell>
          <cell r="G582">
            <v>900</v>
          </cell>
          <cell r="H582">
            <v>355</v>
          </cell>
          <cell r="I582">
            <v>39300</v>
          </cell>
          <cell r="J582">
            <v>24.9</v>
          </cell>
          <cell r="K582">
            <v>4.1900000000000004</v>
          </cell>
          <cell r="L582">
            <v>0.32</v>
          </cell>
          <cell r="M582">
            <v>10</v>
          </cell>
          <cell r="N582">
            <v>15.78</v>
          </cell>
          <cell r="O582">
            <v>16.21</v>
          </cell>
          <cell r="P582">
            <v>17.37</v>
          </cell>
          <cell r="Q582">
            <v>14.35</v>
          </cell>
          <cell r="R582">
            <v>4.2300000000000004</v>
          </cell>
          <cell r="S582">
            <v>4.2300000000000004</v>
          </cell>
          <cell r="U582">
            <v>446</v>
          </cell>
          <cell r="V582">
            <v>387</v>
          </cell>
        </row>
        <row r="583">
          <cell r="A583" t="str">
            <v>SVI</v>
          </cell>
          <cell r="B583">
            <v>581</v>
          </cell>
          <cell r="C583" t="str">
            <v> i | 1 | 2 | 3 </v>
          </cell>
          <cell r="E583">
            <v>4.3</v>
          </cell>
          <cell r="F583">
            <v>-6.52</v>
          </cell>
          <cell r="G583">
            <v>8002900</v>
          </cell>
          <cell r="H583">
            <v>35579</v>
          </cell>
          <cell r="I583">
            <v>9747</v>
          </cell>
          <cell r="J583">
            <v>15.1</v>
          </cell>
          <cell r="K583">
            <v>2.35</v>
          </cell>
          <cell r="L583">
            <v>1.79</v>
          </cell>
          <cell r="M583">
            <v>1.93</v>
          </cell>
          <cell r="N583">
            <v>0.28000000000000003</v>
          </cell>
          <cell r="O583">
            <v>6.55</v>
          </cell>
          <cell r="P583">
            <v>10.57</v>
          </cell>
          <cell r="Q583">
            <v>4.95</v>
          </cell>
          <cell r="R583">
            <v>41.92</v>
          </cell>
          <cell r="S583">
            <v>18.7</v>
          </cell>
          <cell r="U583">
            <v>438</v>
          </cell>
          <cell r="V583">
            <v>467</v>
          </cell>
        </row>
        <row r="584">
          <cell r="A584" t="str">
            <v>SVOA</v>
          </cell>
          <cell r="B584">
            <v>582</v>
          </cell>
          <cell r="C584" t="str">
            <v> i | 1 | 2 | 3 </v>
          </cell>
          <cell r="E584">
            <v>1.21</v>
          </cell>
          <cell r="F584">
            <v>-5.34</v>
          </cell>
          <cell r="G584">
            <v>4623400</v>
          </cell>
          <cell r="H584">
            <v>5826</v>
          </cell>
          <cell r="I584">
            <v>855</v>
          </cell>
          <cell r="J584">
            <v>12.6</v>
          </cell>
          <cell r="K584">
            <v>0.52</v>
          </cell>
          <cell r="L584">
            <v>1.67</v>
          </cell>
          <cell r="M584">
            <v>0.04</v>
          </cell>
          <cell r="N584">
            <v>0.1</v>
          </cell>
          <cell r="O584">
            <v>2.54</v>
          </cell>
          <cell r="P584">
            <v>4.08</v>
          </cell>
          <cell r="Q584">
            <v>1.22</v>
          </cell>
          <cell r="R584">
            <v>3.05</v>
          </cell>
          <cell r="S584">
            <v>63.83</v>
          </cell>
          <cell r="U584">
            <v>553</v>
          </cell>
          <cell r="V584">
            <v>583</v>
          </cell>
        </row>
        <row r="585">
          <cell r="A585" t="str">
            <v>SWC</v>
          </cell>
          <cell r="B585">
            <v>583</v>
          </cell>
          <cell r="C585" t="str">
            <v> i | 1 | 2 | 3 </v>
          </cell>
          <cell r="E585">
            <v>4.9000000000000004</v>
          </cell>
          <cell r="F585">
            <v>-3.92</v>
          </cell>
          <cell r="G585">
            <v>198900</v>
          </cell>
          <cell r="H585">
            <v>972</v>
          </cell>
          <cell r="I585">
            <v>1562</v>
          </cell>
          <cell r="J585">
            <v>11.33</v>
          </cell>
          <cell r="K585">
            <v>2.4500000000000002</v>
          </cell>
          <cell r="L585">
            <v>0.95</v>
          </cell>
          <cell r="M585">
            <v>0.13</v>
          </cell>
          <cell r="N585">
            <v>0.43</v>
          </cell>
          <cell r="O585">
            <v>16.39</v>
          </cell>
          <cell r="P585">
            <v>22.47</v>
          </cell>
          <cell r="Q585">
            <v>5.6</v>
          </cell>
          <cell r="R585">
            <v>7.11</v>
          </cell>
          <cell r="S585">
            <v>19.920000000000002</v>
          </cell>
          <cell r="U585">
            <v>192</v>
          </cell>
          <cell r="V585">
            <v>183</v>
          </cell>
        </row>
        <row r="586">
          <cell r="A586" t="str">
            <v>SYMC</v>
          </cell>
          <cell r="B586">
            <v>584</v>
          </cell>
          <cell r="C586" t="str">
            <v> i | 1 | 2 | 3 </v>
          </cell>
          <cell r="E586">
            <v>4.16</v>
          </cell>
          <cell r="F586">
            <v>-4.59</v>
          </cell>
          <cell r="G586">
            <v>31100</v>
          </cell>
          <cell r="H586">
            <v>129</v>
          </cell>
          <cell r="I586">
            <v>1804</v>
          </cell>
          <cell r="J586">
            <v>18.98</v>
          </cell>
          <cell r="K586">
            <v>0.75</v>
          </cell>
          <cell r="L586">
            <v>0.65</v>
          </cell>
          <cell r="M586">
            <v>0.02</v>
          </cell>
          <cell r="N586">
            <v>0.22</v>
          </cell>
          <cell r="O586">
            <v>4.3499999999999996</v>
          </cell>
          <cell r="P586">
            <v>4.01</v>
          </cell>
          <cell r="Q586">
            <v>7.96</v>
          </cell>
          <cell r="R586">
            <v>0.48</v>
          </cell>
          <cell r="S586">
            <v>30.13</v>
          </cell>
          <cell r="U586">
            <v>669</v>
          </cell>
          <cell r="V586">
            <v>617</v>
          </cell>
        </row>
        <row r="587">
          <cell r="A587" t="str">
            <v>SYNEX</v>
          </cell>
          <cell r="B587">
            <v>585</v>
          </cell>
          <cell r="C587" t="str">
            <v> i | 1 | 2 | 3 </v>
          </cell>
          <cell r="E587">
            <v>14.8</v>
          </cell>
          <cell r="F587">
            <v>-1.33</v>
          </cell>
          <cell r="G587">
            <v>19759600</v>
          </cell>
          <cell r="H587">
            <v>299774</v>
          </cell>
          <cell r="I587">
            <v>12541</v>
          </cell>
          <cell r="J587">
            <v>21.05</v>
          </cell>
          <cell r="K587">
            <v>3.81</v>
          </cell>
          <cell r="L587">
            <v>1.79</v>
          </cell>
          <cell r="M587">
            <v>0.14000000000000001</v>
          </cell>
          <cell r="N587">
            <v>0.7</v>
          </cell>
          <cell r="O587">
            <v>7.62</v>
          </cell>
          <cell r="P587">
            <v>18.68</v>
          </cell>
          <cell r="Q587">
            <v>1.98</v>
          </cell>
          <cell r="R587">
            <v>3.13</v>
          </cell>
          <cell r="S587">
            <v>25.31</v>
          </cell>
          <cell r="U587">
            <v>406</v>
          </cell>
          <cell r="V587">
            <v>509</v>
          </cell>
        </row>
        <row r="588">
          <cell r="A588" t="str">
            <v>SYNTEC</v>
          </cell>
          <cell r="B588">
            <v>586</v>
          </cell>
          <cell r="C588" t="str">
            <v> i | 1 | 2 | 3 </v>
          </cell>
          <cell r="E588">
            <v>1.47</v>
          </cell>
          <cell r="F588">
            <v>-8.1300000000000008</v>
          </cell>
          <cell r="G588">
            <v>8664100</v>
          </cell>
          <cell r="H588">
            <v>12965</v>
          </cell>
          <cell r="I588">
            <v>2352</v>
          </cell>
          <cell r="J588">
            <v>15.12</v>
          </cell>
          <cell r="K588">
            <v>0.42</v>
          </cell>
          <cell r="L588">
            <v>0.77</v>
          </cell>
          <cell r="M588">
            <v>0.03</v>
          </cell>
          <cell r="N588">
            <v>0.1</v>
          </cell>
          <cell r="O588">
            <v>2.5499999999999998</v>
          </cell>
          <cell r="P588">
            <v>2.78</v>
          </cell>
          <cell r="Q588">
            <v>2.42</v>
          </cell>
          <cell r="R588">
            <v>5.63</v>
          </cell>
          <cell r="S588">
            <v>67.400000000000006</v>
          </cell>
          <cell r="U588">
            <v>648</v>
          </cell>
          <cell r="V588">
            <v>639</v>
          </cell>
        </row>
        <row r="589">
          <cell r="A589" t="str">
            <v>T</v>
          </cell>
          <cell r="B589">
            <v>587</v>
          </cell>
          <cell r="C589" t="str">
            <v> i | 1 | 2 | 3 </v>
          </cell>
          <cell r="D589" t="str">
            <v>C</v>
          </cell>
          <cell r="E589">
            <v>0.03</v>
          </cell>
          <cell r="F589">
            <v>0</v>
          </cell>
          <cell r="G589">
            <v>15172200</v>
          </cell>
          <cell r="H589">
            <v>455</v>
          </cell>
          <cell r="I589">
            <v>328</v>
          </cell>
          <cell r="K589">
            <v>1.5</v>
          </cell>
          <cell r="L589">
            <v>0.84</v>
          </cell>
          <cell r="N589">
            <v>0</v>
          </cell>
          <cell r="O589">
            <v>-27.83</v>
          </cell>
          <cell r="P589">
            <v>-60.1</v>
          </cell>
          <cell r="Q589">
            <v>-14.61</v>
          </cell>
          <cell r="S589">
            <v>69.41</v>
          </cell>
        </row>
        <row r="590">
          <cell r="A590" t="str">
            <v>TACC</v>
          </cell>
          <cell r="B590">
            <v>588</v>
          </cell>
          <cell r="C590" t="str">
            <v> i | 1 | 2 | 3 </v>
          </cell>
          <cell r="E590">
            <v>6.05</v>
          </cell>
          <cell r="F590">
            <v>-7.69</v>
          </cell>
          <cell r="G590">
            <v>8625700</v>
          </cell>
          <cell r="H590">
            <v>53379</v>
          </cell>
          <cell r="I590">
            <v>3678</v>
          </cell>
          <cell r="J590">
            <v>20.23</v>
          </cell>
          <cell r="K590">
            <v>5.5</v>
          </cell>
          <cell r="L590">
            <v>0.45</v>
          </cell>
          <cell r="M590">
            <v>0.13</v>
          </cell>
          <cell r="N590">
            <v>0.3</v>
          </cell>
          <cell r="O590">
            <v>23.48</v>
          </cell>
          <cell r="P590">
            <v>27.08</v>
          </cell>
          <cell r="Q590">
            <v>13.7</v>
          </cell>
          <cell r="R590">
            <v>3.69</v>
          </cell>
          <cell r="S590">
            <v>60.96</v>
          </cell>
          <cell r="U590">
            <v>334</v>
          </cell>
          <cell r="V590">
            <v>314</v>
          </cell>
        </row>
        <row r="591">
          <cell r="A591" t="str">
            <v>TAE</v>
          </cell>
          <cell r="B591">
            <v>589</v>
          </cell>
          <cell r="C591" t="str">
            <v> i | 1 | 2 | 3 </v>
          </cell>
          <cell r="E591">
            <v>2.34</v>
          </cell>
          <cell r="F591">
            <v>-6.4</v>
          </cell>
          <cell r="G591">
            <v>2376000</v>
          </cell>
          <cell r="H591">
            <v>5607</v>
          </cell>
          <cell r="I591">
            <v>2340</v>
          </cell>
          <cell r="J591">
            <v>16.91</v>
          </cell>
          <cell r="K591">
            <v>1.28</v>
          </cell>
          <cell r="L591">
            <v>0.88</v>
          </cell>
          <cell r="M591">
            <v>0.06</v>
          </cell>
          <cell r="N591">
            <v>0.14000000000000001</v>
          </cell>
          <cell r="O591">
            <v>5.55</v>
          </cell>
          <cell r="P591">
            <v>7.42</v>
          </cell>
          <cell r="Q591">
            <v>5.31</v>
          </cell>
          <cell r="R591">
            <v>14</v>
          </cell>
          <cell r="S591">
            <v>41.02</v>
          </cell>
          <cell r="U591">
            <v>535</v>
          </cell>
          <cell r="V591">
            <v>527</v>
          </cell>
        </row>
        <row r="592">
          <cell r="A592" t="str">
            <v>TAKUNI</v>
          </cell>
          <cell r="B592">
            <v>590</v>
          </cell>
          <cell r="C592" t="str">
            <v> i | 1 | 2 | 3 </v>
          </cell>
          <cell r="E592">
            <v>0.46</v>
          </cell>
          <cell r="F592">
            <v>-11.54</v>
          </cell>
          <cell r="G592">
            <v>6747300</v>
          </cell>
          <cell r="H592">
            <v>3187</v>
          </cell>
          <cell r="I592">
            <v>368</v>
          </cell>
          <cell r="J592">
            <v>11.76</v>
          </cell>
          <cell r="K592">
            <v>0.42</v>
          </cell>
          <cell r="L592">
            <v>1.18</v>
          </cell>
          <cell r="M592">
            <v>0.03</v>
          </cell>
          <cell r="N592">
            <v>0.04</v>
          </cell>
          <cell r="O592">
            <v>5.22</v>
          </cell>
          <cell r="P592">
            <v>3.61</v>
          </cell>
          <cell r="Q592">
            <v>0.41</v>
          </cell>
          <cell r="R592">
            <v>5.27</v>
          </cell>
          <cell r="S592">
            <v>48.2</v>
          </cell>
          <cell r="U592">
            <v>542</v>
          </cell>
          <cell r="V592">
            <v>441</v>
          </cell>
        </row>
        <row r="593">
          <cell r="A593" t="str">
            <v>TAPAC</v>
          </cell>
          <cell r="B593">
            <v>591</v>
          </cell>
          <cell r="C593" t="str">
            <v> i | 1 | 2 | 3 </v>
          </cell>
          <cell r="E593">
            <v>2.78</v>
          </cell>
          <cell r="F593">
            <v>-7.33</v>
          </cell>
          <cell r="G593">
            <v>431200</v>
          </cell>
          <cell r="H593">
            <v>1227</v>
          </cell>
          <cell r="I593">
            <v>1145</v>
          </cell>
          <cell r="J593">
            <v>88.51</v>
          </cell>
          <cell r="K593">
            <v>1.0900000000000001</v>
          </cell>
          <cell r="L593">
            <v>1.1599999999999999</v>
          </cell>
          <cell r="M593">
            <v>0.06</v>
          </cell>
          <cell r="N593">
            <v>0.03</v>
          </cell>
          <cell r="O593">
            <v>2.17</v>
          </cell>
          <cell r="P593">
            <v>1.25</v>
          </cell>
          <cell r="Q593">
            <v>-0.1</v>
          </cell>
          <cell r="R593">
            <v>2</v>
          </cell>
          <cell r="S593">
            <v>36.61</v>
          </cell>
          <cell r="U593">
            <v>923</v>
          </cell>
          <cell r="V593">
            <v>891</v>
          </cell>
        </row>
        <row r="594">
          <cell r="A594" t="str">
            <v>TASCO</v>
          </cell>
          <cell r="B594">
            <v>592</v>
          </cell>
          <cell r="C594" t="str">
            <v> i | 1 | 2 | 3 </v>
          </cell>
          <cell r="E594">
            <v>17.3</v>
          </cell>
          <cell r="F594">
            <v>-6.49</v>
          </cell>
          <cell r="G594">
            <v>29668900</v>
          </cell>
          <cell r="H594">
            <v>523427</v>
          </cell>
          <cell r="I594">
            <v>27306</v>
          </cell>
          <cell r="J594">
            <v>7.94</v>
          </cell>
          <cell r="K594">
            <v>1.88</v>
          </cell>
          <cell r="L594">
            <v>0.61</v>
          </cell>
          <cell r="M594">
            <v>0.3</v>
          </cell>
          <cell r="N594">
            <v>2.1800000000000002</v>
          </cell>
          <cell r="O594">
            <v>18.010000000000002</v>
          </cell>
          <cell r="P594">
            <v>24.98</v>
          </cell>
          <cell r="Q594">
            <v>13.68</v>
          </cell>
          <cell r="R594">
            <v>8.1</v>
          </cell>
          <cell r="S594">
            <v>39.44</v>
          </cell>
          <cell r="U594">
            <v>91</v>
          </cell>
          <cell r="V594">
            <v>83</v>
          </cell>
        </row>
        <row r="595">
          <cell r="A595" t="str">
            <v>TBSP</v>
          </cell>
          <cell r="B595">
            <v>593</v>
          </cell>
          <cell r="C595" t="str">
            <v> i | 1 | 2 | 3 </v>
          </cell>
          <cell r="E595">
            <v>12.8</v>
          </cell>
          <cell r="F595">
            <v>0</v>
          </cell>
          <cell r="G595">
            <v>0</v>
          </cell>
          <cell r="H595">
            <v>0</v>
          </cell>
          <cell r="I595">
            <v>2614</v>
          </cell>
          <cell r="K595">
            <v>2.9</v>
          </cell>
          <cell r="L595">
            <v>1.27</v>
          </cell>
          <cell r="M595">
            <v>0.45</v>
          </cell>
          <cell r="N595">
            <v>0</v>
          </cell>
          <cell r="O595">
            <v>1.31</v>
          </cell>
          <cell r="P595">
            <v>-0.85</v>
          </cell>
          <cell r="Q595">
            <v>-1.53</v>
          </cell>
          <cell r="R595">
            <v>4.76</v>
          </cell>
          <cell r="S595">
            <v>2.77</v>
          </cell>
        </row>
        <row r="596">
          <cell r="A596" t="str">
            <v>TC</v>
          </cell>
          <cell r="B596">
            <v>594</v>
          </cell>
          <cell r="C596" t="str">
            <v> i | 1 | 3 </v>
          </cell>
          <cell r="E596">
            <v>4.62</v>
          </cell>
          <cell r="F596">
            <v>-4.9400000000000004</v>
          </cell>
          <cell r="G596">
            <v>744600</v>
          </cell>
          <cell r="H596">
            <v>3512</v>
          </cell>
          <cell r="I596">
            <v>1525</v>
          </cell>
          <cell r="J596">
            <v>6.41</v>
          </cell>
          <cell r="K596">
            <v>0.75</v>
          </cell>
          <cell r="L596">
            <v>0.34</v>
          </cell>
          <cell r="M596">
            <v>0.12</v>
          </cell>
          <cell r="N596">
            <v>0.72</v>
          </cell>
          <cell r="O596">
            <v>11.04</v>
          </cell>
          <cell r="P596">
            <v>12.33</v>
          </cell>
          <cell r="Q596">
            <v>6.39</v>
          </cell>
          <cell r="R596">
            <v>2.4700000000000002</v>
          </cell>
          <cell r="S596">
            <v>44.53</v>
          </cell>
          <cell r="U596">
            <v>190</v>
          </cell>
          <cell r="V596">
            <v>136</v>
          </cell>
        </row>
        <row r="597">
          <cell r="A597" t="str">
            <v>TCAP</v>
          </cell>
          <cell r="B597">
            <v>595</v>
          </cell>
          <cell r="C597" t="str">
            <v> i | 1 | 2 | 3 </v>
          </cell>
          <cell r="E597">
            <v>33.75</v>
          </cell>
          <cell r="F597">
            <v>-6.9</v>
          </cell>
          <cell r="G597">
            <v>16170200</v>
          </cell>
          <cell r="H597">
            <v>552068</v>
          </cell>
          <cell r="I597">
            <v>39323</v>
          </cell>
          <cell r="J597">
            <v>3.4</v>
          </cell>
          <cell r="K597">
            <v>0.56000000000000005</v>
          </cell>
          <cell r="L597">
            <v>1.1399999999999999</v>
          </cell>
          <cell r="M597">
            <v>1.2</v>
          </cell>
          <cell r="N597">
            <v>9.93</v>
          </cell>
          <cell r="O597">
            <v>-0.4</v>
          </cell>
          <cell r="P597">
            <v>15.6</v>
          </cell>
          <cell r="Q597">
            <v>54.81</v>
          </cell>
          <cell r="R597">
            <v>20.64</v>
          </cell>
          <cell r="S597">
            <v>68.540000000000006</v>
          </cell>
          <cell r="U597">
            <v>129</v>
          </cell>
        </row>
        <row r="598">
          <cell r="A598" t="str">
            <v>TCC</v>
          </cell>
          <cell r="B598">
            <v>596</v>
          </cell>
          <cell r="C598" t="str">
            <v> i | 1 | 3 </v>
          </cell>
          <cell r="E598">
            <v>0.2</v>
          </cell>
          <cell r="F598">
            <v>-13.04</v>
          </cell>
          <cell r="G598">
            <v>7710400</v>
          </cell>
          <cell r="H598">
            <v>1639</v>
          </cell>
          <cell r="I598">
            <v>256</v>
          </cell>
          <cell r="K598">
            <v>0.33</v>
          </cell>
          <cell r="L598">
            <v>0.21</v>
          </cell>
          <cell r="N598">
            <v>0</v>
          </cell>
          <cell r="O598">
            <v>-1.8</v>
          </cell>
          <cell r="P598">
            <v>-2.4900000000000002</v>
          </cell>
          <cell r="Q598">
            <v>-4.0199999999999996</v>
          </cell>
          <cell r="S598">
            <v>59.33</v>
          </cell>
        </row>
        <row r="599">
          <cell r="A599" t="str">
            <v>TCCC</v>
          </cell>
          <cell r="B599">
            <v>597</v>
          </cell>
          <cell r="C599" t="str">
            <v> i | 1 | 2 | 3 </v>
          </cell>
          <cell r="E599">
            <v>25.75</v>
          </cell>
          <cell r="F599">
            <v>-5.5</v>
          </cell>
          <cell r="G599">
            <v>91700</v>
          </cell>
          <cell r="H599">
            <v>2396</v>
          </cell>
          <cell r="I599">
            <v>15056</v>
          </cell>
          <cell r="J599">
            <v>10.199999999999999</v>
          </cell>
          <cell r="K599">
            <v>1.43</v>
          </cell>
          <cell r="L599">
            <v>0.19</v>
          </cell>
          <cell r="M599">
            <v>1.1000000000000001</v>
          </cell>
          <cell r="N599">
            <v>2.5299999999999998</v>
          </cell>
          <cell r="O599">
            <v>15.71</v>
          </cell>
          <cell r="P599">
            <v>14.53</v>
          </cell>
          <cell r="Q599">
            <v>16.64</v>
          </cell>
          <cell r="R599">
            <v>4.04</v>
          </cell>
          <cell r="S599">
            <v>7.56</v>
          </cell>
          <cell r="U599">
            <v>243</v>
          </cell>
          <cell r="V599">
            <v>155</v>
          </cell>
        </row>
        <row r="600">
          <cell r="A600" t="str">
            <v>TCJ</v>
          </cell>
          <cell r="B600">
            <v>598</v>
          </cell>
          <cell r="C600" t="str">
            <v> i | 1 | 2 | 3 </v>
          </cell>
          <cell r="E600">
            <v>3.16</v>
          </cell>
          <cell r="F600">
            <v>-3.07</v>
          </cell>
          <cell r="G600">
            <v>13600</v>
          </cell>
          <cell r="H600">
            <v>44</v>
          </cell>
          <cell r="I600">
            <v>334</v>
          </cell>
          <cell r="K600">
            <v>0.23</v>
          </cell>
          <cell r="L600">
            <v>0.7</v>
          </cell>
          <cell r="N600">
            <v>0</v>
          </cell>
          <cell r="O600">
            <v>1.21</v>
          </cell>
          <cell r="P600">
            <v>-1.8</v>
          </cell>
          <cell r="Q600">
            <v>1.26</v>
          </cell>
          <cell r="S600">
            <v>68.52</v>
          </cell>
        </row>
        <row r="601">
          <cell r="A601" t="str">
            <v>TCMC</v>
          </cell>
          <cell r="B601">
            <v>599</v>
          </cell>
          <cell r="C601" t="str">
            <v> i | 1 | 2 | 3 </v>
          </cell>
          <cell r="E601">
            <v>1.62</v>
          </cell>
          <cell r="F601">
            <v>-10.5</v>
          </cell>
          <cell r="G601">
            <v>8735000</v>
          </cell>
          <cell r="H601">
            <v>14816</v>
          </cell>
          <cell r="I601">
            <v>1236</v>
          </cell>
          <cell r="J601">
            <v>22.31</v>
          </cell>
          <cell r="K601">
            <v>0.52</v>
          </cell>
          <cell r="L601">
            <v>2.27</v>
          </cell>
          <cell r="N601">
            <v>7.0000000000000007E-2</v>
          </cell>
          <cell r="O601">
            <v>3.51</v>
          </cell>
          <cell r="P601">
            <v>2.27</v>
          </cell>
          <cell r="Q601">
            <v>-0.05</v>
          </cell>
          <cell r="S601">
            <v>62.92</v>
          </cell>
          <cell r="U601">
            <v>758</v>
          </cell>
          <cell r="V601">
            <v>690</v>
          </cell>
        </row>
        <row r="602">
          <cell r="A602" t="str">
            <v>TCOAT</v>
          </cell>
          <cell r="B602">
            <v>600</v>
          </cell>
          <cell r="C602" t="str">
            <v> i | 1 | 2 | 3 </v>
          </cell>
          <cell r="E602">
            <v>25</v>
          </cell>
          <cell r="F602">
            <v>-13.79</v>
          </cell>
          <cell r="G602">
            <v>6400</v>
          </cell>
          <cell r="H602">
            <v>162</v>
          </cell>
          <cell r="I602">
            <v>263</v>
          </cell>
          <cell r="J602">
            <v>20.49</v>
          </cell>
          <cell r="K602">
            <v>0.49</v>
          </cell>
          <cell r="L602">
            <v>0.22</v>
          </cell>
          <cell r="M602">
            <v>0.75</v>
          </cell>
          <cell r="N602">
            <v>1.22</v>
          </cell>
          <cell r="O602">
            <v>2.5099999999999998</v>
          </cell>
          <cell r="P602">
            <v>2.4</v>
          </cell>
          <cell r="Q602">
            <v>2.8</v>
          </cell>
          <cell r="R602">
            <v>2.59</v>
          </cell>
          <cell r="S602">
            <v>26.66</v>
          </cell>
          <cell r="U602">
            <v>741</v>
          </cell>
          <cell r="V602">
            <v>723</v>
          </cell>
        </row>
        <row r="603">
          <cell r="A603" t="str">
            <v>TEAM</v>
          </cell>
          <cell r="B603">
            <v>601</v>
          </cell>
          <cell r="C603" t="str">
            <v> i | 1 | 2 | 3 </v>
          </cell>
          <cell r="E603">
            <v>0.94</v>
          </cell>
          <cell r="F603">
            <v>-6.93</v>
          </cell>
          <cell r="G603">
            <v>40600</v>
          </cell>
          <cell r="H603">
            <v>38</v>
          </cell>
          <cell r="I603">
            <v>599</v>
          </cell>
          <cell r="K603">
            <v>0.82</v>
          </cell>
          <cell r="L603">
            <v>0.9</v>
          </cell>
          <cell r="N603">
            <v>0</v>
          </cell>
          <cell r="O603">
            <v>-6.04</v>
          </cell>
          <cell r="P603">
            <v>-11.36</v>
          </cell>
          <cell r="Q603">
            <v>-5.05</v>
          </cell>
          <cell r="S603">
            <v>26.97</v>
          </cell>
        </row>
        <row r="604">
          <cell r="A604" t="str">
            <v>TEAMG</v>
          </cell>
          <cell r="B604">
            <v>602</v>
          </cell>
          <cell r="C604" t="str">
            <v> i | 1 | 2 | 3 </v>
          </cell>
          <cell r="E604">
            <v>2.04</v>
          </cell>
          <cell r="F604">
            <v>-2.86</v>
          </cell>
          <cell r="G604">
            <v>4790100</v>
          </cell>
          <cell r="H604">
            <v>9831</v>
          </cell>
          <cell r="I604">
            <v>1387</v>
          </cell>
          <cell r="J604">
            <v>10.45</v>
          </cell>
          <cell r="K604">
            <v>1.55</v>
          </cell>
          <cell r="L604">
            <v>1.25</v>
          </cell>
          <cell r="M604">
            <v>0.11</v>
          </cell>
          <cell r="N604">
            <v>0.2</v>
          </cell>
          <cell r="O604">
            <v>8.5299999999999994</v>
          </cell>
          <cell r="P604">
            <v>14.65</v>
          </cell>
          <cell r="Q604">
            <v>7.45</v>
          </cell>
          <cell r="R604">
            <v>5.24</v>
          </cell>
          <cell r="S604">
            <v>53.79</v>
          </cell>
          <cell r="U604">
            <v>251</v>
          </cell>
          <cell r="V604">
            <v>284</v>
          </cell>
        </row>
        <row r="605">
          <cell r="A605" t="str">
            <v>TFG</v>
          </cell>
          <cell r="B605">
            <v>603</v>
          </cell>
          <cell r="C605" t="str">
            <v> i | 1 | 2 | 3 </v>
          </cell>
          <cell r="E605">
            <v>4.8</v>
          </cell>
          <cell r="F605">
            <v>-7.69</v>
          </cell>
          <cell r="G605">
            <v>18195900</v>
          </cell>
          <cell r="H605">
            <v>89716</v>
          </cell>
          <cell r="I605">
            <v>26916</v>
          </cell>
          <cell r="J605">
            <v>11.9</v>
          </cell>
          <cell r="K605">
            <v>2.5099999999999998</v>
          </cell>
          <cell r="L605">
            <v>1.37</v>
          </cell>
          <cell r="M605">
            <v>0.03</v>
          </cell>
          <cell r="N605">
            <v>0.4</v>
          </cell>
          <cell r="O605">
            <v>13.09</v>
          </cell>
          <cell r="P605">
            <v>22.14</v>
          </cell>
          <cell r="Q605">
            <v>8.9499999999999993</v>
          </cell>
          <cell r="R605">
            <v>5.19</v>
          </cell>
          <cell r="S605">
            <v>17.899999999999999</v>
          </cell>
          <cell r="U605">
            <v>209</v>
          </cell>
          <cell r="V605">
            <v>225</v>
          </cell>
        </row>
        <row r="606">
          <cell r="A606" t="str">
            <v>TFI</v>
          </cell>
          <cell r="B606">
            <v>604</v>
          </cell>
          <cell r="C606" t="str">
            <v> i | 1 | 3 </v>
          </cell>
          <cell r="D606" t="str">
            <v>CNP</v>
          </cell>
          <cell r="E606">
            <v>0.15</v>
          </cell>
          <cell r="F606">
            <v>0</v>
          </cell>
          <cell r="G606">
            <v>3287200</v>
          </cell>
          <cell r="H606">
            <v>480</v>
          </cell>
          <cell r="I606">
            <v>307</v>
          </cell>
          <cell r="L606">
            <v>-11.65</v>
          </cell>
          <cell r="N606">
            <v>0</v>
          </cell>
          <cell r="O606">
            <v>-13.43</v>
          </cell>
          <cell r="P606">
            <v>-980.09</v>
          </cell>
          <cell r="Q606">
            <v>-4650.75</v>
          </cell>
          <cell r="S606">
            <v>15.86</v>
          </cell>
        </row>
        <row r="607">
          <cell r="A607" t="str">
            <v>TFMAMA</v>
          </cell>
          <cell r="B607">
            <v>605</v>
          </cell>
          <cell r="C607" t="str">
            <v> i | 1 | 2 | 3 </v>
          </cell>
          <cell r="E607">
            <v>192.5</v>
          </cell>
          <cell r="F607">
            <v>-1.28</v>
          </cell>
          <cell r="G607">
            <v>9900</v>
          </cell>
          <cell r="H607">
            <v>1912</v>
          </cell>
          <cell r="I607">
            <v>63468</v>
          </cell>
          <cell r="J607">
            <v>15.2</v>
          </cell>
          <cell r="K607">
            <v>2.54</v>
          </cell>
          <cell r="L607">
            <v>0.19</v>
          </cell>
          <cell r="M607">
            <v>2.7</v>
          </cell>
          <cell r="N607">
            <v>12.66</v>
          </cell>
          <cell r="O607">
            <v>17.399999999999999</v>
          </cell>
          <cell r="P607">
            <v>17.63</v>
          </cell>
          <cell r="Q607">
            <v>16.95</v>
          </cell>
          <cell r="R607">
            <v>2.29</v>
          </cell>
          <cell r="S607">
            <v>24.73</v>
          </cell>
          <cell r="U607">
            <v>335</v>
          </cell>
          <cell r="V607">
            <v>269</v>
          </cell>
        </row>
        <row r="608">
          <cell r="A608" t="str">
            <v>TGPRO</v>
          </cell>
          <cell r="B608">
            <v>606</v>
          </cell>
          <cell r="C608" t="str">
            <v> i | 1 | 2 | 3 </v>
          </cell>
          <cell r="E608">
            <v>0.08</v>
          </cell>
          <cell r="F608">
            <v>-11.11</v>
          </cell>
          <cell r="G608">
            <v>12699900</v>
          </cell>
          <cell r="H608">
            <v>1052</v>
          </cell>
          <cell r="I608">
            <v>378</v>
          </cell>
          <cell r="K608">
            <v>0.19</v>
          </cell>
          <cell r="L608">
            <v>0.62</v>
          </cell>
          <cell r="N608">
            <v>0</v>
          </cell>
          <cell r="O608">
            <v>-2.59</v>
          </cell>
          <cell r="P608">
            <v>-5.9</v>
          </cell>
          <cell r="Q608">
            <v>-5.92</v>
          </cell>
          <cell r="S608">
            <v>60.53</v>
          </cell>
        </row>
        <row r="609">
          <cell r="A609" t="str">
            <v>TH</v>
          </cell>
          <cell r="B609">
            <v>607</v>
          </cell>
          <cell r="C609" t="str">
            <v> i | 1 | 2 | 3 </v>
          </cell>
          <cell r="E609">
            <v>0.48</v>
          </cell>
          <cell r="F609">
            <v>-2.04</v>
          </cell>
          <cell r="G609">
            <v>90100</v>
          </cell>
          <cell r="H609">
            <v>43</v>
          </cell>
          <cell r="I609">
            <v>463</v>
          </cell>
          <cell r="J609">
            <v>15.6</v>
          </cell>
          <cell r="K609">
            <v>0.39</v>
          </cell>
          <cell r="L609">
            <v>0.04</v>
          </cell>
          <cell r="N609">
            <v>0.03</v>
          </cell>
          <cell r="O609">
            <v>2.5299999999999998</v>
          </cell>
          <cell r="P609">
            <v>2.5099999999999998</v>
          </cell>
          <cell r="Q609">
            <v>35.200000000000003</v>
          </cell>
          <cell r="S609">
            <v>49.89</v>
          </cell>
          <cell r="U609">
            <v>662</v>
          </cell>
          <cell r="V609">
            <v>650</v>
          </cell>
        </row>
        <row r="610">
          <cell r="A610" t="str">
            <v>THAI</v>
          </cell>
          <cell r="B610">
            <v>608</v>
          </cell>
          <cell r="C610" t="str">
            <v> i | 1 | 2 | 3 </v>
          </cell>
          <cell r="D610" t="str">
            <v>CNP</v>
          </cell>
          <cell r="E610">
            <v>3.2</v>
          </cell>
          <cell r="F610">
            <v>-9.6</v>
          </cell>
          <cell r="G610">
            <v>13482600</v>
          </cell>
          <cell r="H610">
            <v>43905</v>
          </cell>
          <cell r="I610">
            <v>6985</v>
          </cell>
          <cell r="L610">
            <v>-8.4700000000000006</v>
          </cell>
          <cell r="N610">
            <v>0</v>
          </cell>
          <cell r="O610">
            <v>-14.18</v>
          </cell>
          <cell r="Q610">
            <v>-111.27</v>
          </cell>
          <cell r="S610">
            <v>52.14</v>
          </cell>
        </row>
        <row r="611">
          <cell r="A611" t="str">
            <v>THANA</v>
          </cell>
          <cell r="B611">
            <v>609</v>
          </cell>
          <cell r="C611" t="str">
            <v> i | 1 | 2 | 3 </v>
          </cell>
          <cell r="E611">
            <v>0.88</v>
          </cell>
          <cell r="F611">
            <v>-5.38</v>
          </cell>
          <cell r="G611">
            <v>89300</v>
          </cell>
          <cell r="H611">
            <v>79</v>
          </cell>
          <cell r="I611">
            <v>223</v>
          </cell>
          <cell r="K611">
            <v>0.59</v>
          </cell>
          <cell r="L611">
            <v>0.72</v>
          </cell>
          <cell r="N611">
            <v>0</v>
          </cell>
          <cell r="O611">
            <v>-1.84</v>
          </cell>
          <cell r="P611">
            <v>-9.11</v>
          </cell>
          <cell r="Q611">
            <v>-2.85</v>
          </cell>
          <cell r="S611">
            <v>31.09</v>
          </cell>
        </row>
        <row r="612">
          <cell r="A612" t="str">
            <v>THANI</v>
          </cell>
          <cell r="B612">
            <v>610</v>
          </cell>
          <cell r="C612" t="str">
            <v> i | 1 | 2 | 3 </v>
          </cell>
          <cell r="E612">
            <v>3.76</v>
          </cell>
          <cell r="F612">
            <v>-8.2899999999999991</v>
          </cell>
          <cell r="G612">
            <v>99946400</v>
          </cell>
          <cell r="H612">
            <v>386884</v>
          </cell>
          <cell r="I612">
            <v>21293</v>
          </cell>
          <cell r="J612">
            <v>11.44</v>
          </cell>
          <cell r="K612">
            <v>1.68</v>
          </cell>
          <cell r="L612">
            <v>4.78</v>
          </cell>
          <cell r="M612">
            <v>0.16</v>
          </cell>
          <cell r="N612">
            <v>0.33</v>
          </cell>
          <cell r="O612">
            <v>4.6900000000000004</v>
          </cell>
          <cell r="P612">
            <v>23.82</v>
          </cell>
          <cell r="Q612">
            <v>43.23</v>
          </cell>
          <cell r="R612">
            <v>5.2</v>
          </cell>
          <cell r="S612">
            <v>34.130000000000003</v>
          </cell>
          <cell r="U612">
            <v>190</v>
          </cell>
          <cell r="V612">
            <v>459</v>
          </cell>
        </row>
        <row r="613">
          <cell r="A613" t="str">
            <v>THCOM</v>
          </cell>
          <cell r="B613">
            <v>611</v>
          </cell>
          <cell r="C613" t="str">
            <v> i | 1 | 2 | 3 </v>
          </cell>
          <cell r="E613">
            <v>7.1</v>
          </cell>
          <cell r="F613">
            <v>-2.0499999999999998</v>
          </cell>
          <cell r="G613">
            <v>51417400</v>
          </cell>
          <cell r="H613">
            <v>378089</v>
          </cell>
          <cell r="I613">
            <v>7782</v>
          </cell>
          <cell r="K613">
            <v>0.67</v>
          </cell>
          <cell r="L613">
            <v>0.48</v>
          </cell>
          <cell r="M613">
            <v>0.2</v>
          </cell>
          <cell r="N613">
            <v>0</v>
          </cell>
          <cell r="O613">
            <v>-4.22</v>
          </cell>
          <cell r="P613">
            <v>-9.83</v>
          </cell>
          <cell r="Q613">
            <v>21.02</v>
          </cell>
          <cell r="R613">
            <v>2.74</v>
          </cell>
          <cell r="S613">
            <v>58.86</v>
          </cell>
        </row>
        <row r="614">
          <cell r="A614" t="str">
            <v>THE</v>
          </cell>
          <cell r="B614">
            <v>612</v>
          </cell>
          <cell r="C614" t="str">
            <v> i | 1 | 2 | 3 </v>
          </cell>
          <cell r="E614">
            <v>1.53</v>
          </cell>
          <cell r="F614">
            <v>-0.65</v>
          </cell>
          <cell r="G614">
            <v>744900</v>
          </cell>
          <cell r="H614">
            <v>1149</v>
          </cell>
          <cell r="I614">
            <v>1686</v>
          </cell>
          <cell r="K614">
            <v>1.06</v>
          </cell>
          <cell r="L614">
            <v>1.87</v>
          </cell>
          <cell r="M614">
            <v>0.03</v>
          </cell>
          <cell r="N614">
            <v>0</v>
          </cell>
          <cell r="O614">
            <v>-1.48</v>
          </cell>
          <cell r="P614">
            <v>-9.3800000000000008</v>
          </cell>
          <cell r="Q614">
            <v>-2.99</v>
          </cell>
          <cell r="R614">
            <v>1.94</v>
          </cell>
          <cell r="S614">
            <v>28.99</v>
          </cell>
        </row>
        <row r="615">
          <cell r="A615" t="str">
            <v>THG</v>
          </cell>
          <cell r="B615">
            <v>613</v>
          </cell>
          <cell r="C615" t="str">
            <v> i | 1 | 2 | 3 </v>
          </cell>
          <cell r="E615">
            <v>24.9</v>
          </cell>
          <cell r="F615">
            <v>-3.3</v>
          </cell>
          <cell r="G615">
            <v>1271800</v>
          </cell>
          <cell r="H615">
            <v>31458</v>
          </cell>
          <cell r="I615">
            <v>21142</v>
          </cell>
          <cell r="J615">
            <v>184.06</v>
          </cell>
          <cell r="K615">
            <v>2.68</v>
          </cell>
          <cell r="L615">
            <v>1.6</v>
          </cell>
          <cell r="M615">
            <v>0.3</v>
          </cell>
          <cell r="N615">
            <v>0.14000000000000001</v>
          </cell>
          <cell r="O615">
            <v>1.84</v>
          </cell>
          <cell r="P615">
            <v>1.42</v>
          </cell>
          <cell r="Q615">
            <v>0.56999999999999995</v>
          </cell>
          <cell r="R615">
            <v>1.56</v>
          </cell>
          <cell r="S615">
            <v>53.3</v>
          </cell>
          <cell r="U615">
            <v>931</v>
          </cell>
          <cell r="V615">
            <v>918</v>
          </cell>
        </row>
        <row r="616">
          <cell r="A616" t="str">
            <v>THIP</v>
          </cell>
          <cell r="B616">
            <v>614</v>
          </cell>
          <cell r="C616" t="str">
            <v> i | 1 | 3 </v>
          </cell>
          <cell r="E616">
            <v>31</v>
          </cell>
          <cell r="F616">
            <v>-6.06</v>
          </cell>
          <cell r="G616">
            <v>89500</v>
          </cell>
          <cell r="H616">
            <v>2795</v>
          </cell>
          <cell r="I616">
            <v>2480</v>
          </cell>
          <cell r="J616">
            <v>7.53</v>
          </cell>
          <cell r="K616">
            <v>1.3</v>
          </cell>
          <cell r="L616">
            <v>0.26</v>
          </cell>
          <cell r="M616">
            <v>0.5</v>
          </cell>
          <cell r="N616">
            <v>4.1100000000000003</v>
          </cell>
          <cell r="O616">
            <v>16.88</v>
          </cell>
          <cell r="P616">
            <v>18.079999999999998</v>
          </cell>
          <cell r="Q616">
            <v>10.44</v>
          </cell>
          <cell r="R616">
            <v>3.79</v>
          </cell>
          <cell r="S616">
            <v>30.85</v>
          </cell>
          <cell r="U616">
            <v>134</v>
          </cell>
          <cell r="V616">
            <v>77</v>
          </cell>
        </row>
        <row r="617">
          <cell r="A617" t="str">
            <v>THL</v>
          </cell>
          <cell r="B617">
            <v>615</v>
          </cell>
          <cell r="C617" t="str">
            <v> i | 1 | 2 | 3 </v>
          </cell>
          <cell r="D617" t="str">
            <v>SPNC</v>
          </cell>
          <cell r="E617">
            <v>0.46</v>
          </cell>
          <cell r="F617">
            <v>0</v>
          </cell>
          <cell r="G617">
            <v>0</v>
          </cell>
          <cell r="H617">
            <v>0</v>
          </cell>
          <cell r="I617">
            <v>348</v>
          </cell>
          <cell r="L617">
            <v>0.18</v>
          </cell>
          <cell r="N617">
            <v>0</v>
          </cell>
          <cell r="O617">
            <v>7.79</v>
          </cell>
          <cell r="P617">
            <v>6.42</v>
          </cell>
          <cell r="Q617">
            <v>18.940000000000001</v>
          </cell>
          <cell r="S617">
            <v>43.46</v>
          </cell>
        </row>
        <row r="618">
          <cell r="A618" t="str">
            <v>THMUI</v>
          </cell>
          <cell r="B618">
            <v>616</v>
          </cell>
          <cell r="C618" t="str">
            <v> i | 1 | 3 </v>
          </cell>
          <cell r="E618">
            <v>0.62</v>
          </cell>
          <cell r="F618">
            <v>-6.06</v>
          </cell>
          <cell r="G618">
            <v>394100</v>
          </cell>
          <cell r="H618">
            <v>253</v>
          </cell>
          <cell r="I618">
            <v>211</v>
          </cell>
          <cell r="K618">
            <v>0.56999999999999995</v>
          </cell>
          <cell r="L618">
            <v>0.71</v>
          </cell>
          <cell r="N618">
            <v>0</v>
          </cell>
          <cell r="O618">
            <v>-1.23</v>
          </cell>
          <cell r="P618">
            <v>-3.96</v>
          </cell>
          <cell r="Q618">
            <v>-5.25</v>
          </cell>
          <cell r="R618">
            <v>6.82</v>
          </cell>
          <cell r="S618">
            <v>37.01</v>
          </cell>
        </row>
        <row r="619">
          <cell r="A619" t="str">
            <v>THRE</v>
          </cell>
          <cell r="B619">
            <v>617</v>
          </cell>
          <cell r="C619" t="str">
            <v> i | 1 | 2 | 3 </v>
          </cell>
          <cell r="E619">
            <v>1.22</v>
          </cell>
          <cell r="F619">
            <v>-7.58</v>
          </cell>
          <cell r="G619">
            <v>33731200</v>
          </cell>
          <cell r="H619">
            <v>42518</v>
          </cell>
          <cell r="I619">
            <v>5142</v>
          </cell>
          <cell r="J619">
            <v>28.97</v>
          </cell>
          <cell r="K619">
            <v>1.45</v>
          </cell>
          <cell r="L619">
            <v>1.07</v>
          </cell>
          <cell r="N619">
            <v>0.04</v>
          </cell>
          <cell r="O619">
            <v>2.7</v>
          </cell>
          <cell r="P619">
            <v>4.93</v>
          </cell>
          <cell r="Q619">
            <v>5.17</v>
          </cell>
          <cell r="S619">
            <v>50.6</v>
          </cell>
          <cell r="U619">
            <v>728</v>
          </cell>
          <cell r="V619">
            <v>776</v>
          </cell>
        </row>
        <row r="620">
          <cell r="A620" t="str">
            <v>THREL</v>
          </cell>
          <cell r="B620">
            <v>618</v>
          </cell>
          <cell r="C620" t="str">
            <v> i | 1 | 2 | 3 </v>
          </cell>
          <cell r="E620">
            <v>3</v>
          </cell>
          <cell r="F620">
            <v>-7.41</v>
          </cell>
          <cell r="G620">
            <v>11444200</v>
          </cell>
          <cell r="H620">
            <v>34470</v>
          </cell>
          <cell r="I620">
            <v>1800</v>
          </cell>
          <cell r="J620">
            <v>20.28</v>
          </cell>
          <cell r="K620">
            <v>1.36</v>
          </cell>
          <cell r="L620">
            <v>0.8</v>
          </cell>
          <cell r="N620">
            <v>0.15</v>
          </cell>
          <cell r="O620">
            <v>4.13</v>
          </cell>
          <cell r="P620">
            <v>6.31</v>
          </cell>
          <cell r="Q620">
            <v>3.91</v>
          </cell>
          <cell r="R620">
            <v>8.02</v>
          </cell>
          <cell r="S620">
            <v>88.47</v>
          </cell>
          <cell r="U620">
            <v>625</v>
          </cell>
          <cell r="V620">
            <v>648</v>
          </cell>
        </row>
        <row r="621">
          <cell r="A621" t="str">
            <v>TIGER</v>
          </cell>
          <cell r="B621">
            <v>619</v>
          </cell>
          <cell r="C621" t="str">
            <v> i | 1 | 3 </v>
          </cell>
          <cell r="E621">
            <v>1.7</v>
          </cell>
          <cell r="F621">
            <v>-1.73</v>
          </cell>
          <cell r="G621">
            <v>144700</v>
          </cell>
          <cell r="H621">
            <v>247</v>
          </cell>
          <cell r="I621">
            <v>782</v>
          </cell>
          <cell r="J621">
            <v>10.72</v>
          </cell>
          <cell r="K621">
            <v>1.28</v>
          </cell>
          <cell r="L621">
            <v>0.28999999999999998</v>
          </cell>
          <cell r="M621">
            <v>0.18</v>
          </cell>
          <cell r="N621">
            <v>0.16</v>
          </cell>
          <cell r="O621">
            <v>11.35</v>
          </cell>
          <cell r="P621">
            <v>11.81</v>
          </cell>
          <cell r="Q621">
            <v>6.73</v>
          </cell>
          <cell r="R621">
            <v>10.4</v>
          </cell>
          <cell r="S621">
            <v>27.56</v>
          </cell>
          <cell r="U621">
            <v>306</v>
          </cell>
          <cell r="V621">
            <v>235</v>
          </cell>
        </row>
        <row r="622">
          <cell r="A622" t="str">
            <v>TIP</v>
          </cell>
          <cell r="B622">
            <v>620</v>
          </cell>
          <cell r="C622" t="str">
            <v> i | 1 | 3 </v>
          </cell>
          <cell r="E622">
            <v>26.25</v>
          </cell>
          <cell r="F622">
            <v>-6.25</v>
          </cell>
          <cell r="G622">
            <v>2358800</v>
          </cell>
          <cell r="H622">
            <v>63447</v>
          </cell>
          <cell r="I622">
            <v>15750</v>
          </cell>
          <cell r="J622">
            <v>7.65</v>
          </cell>
          <cell r="K622">
            <v>2.08</v>
          </cell>
          <cell r="L622">
            <v>4.46</v>
          </cell>
          <cell r="M622">
            <v>0.5</v>
          </cell>
          <cell r="N622">
            <v>3.43</v>
          </cell>
          <cell r="O622">
            <v>6.3</v>
          </cell>
          <cell r="P622">
            <v>26.16</v>
          </cell>
          <cell r="Q622">
            <v>25.66</v>
          </cell>
          <cell r="R622">
            <v>5.71</v>
          </cell>
          <cell r="S622">
            <v>54.5</v>
          </cell>
          <cell r="U622">
            <v>75</v>
          </cell>
          <cell r="V622">
            <v>287</v>
          </cell>
        </row>
        <row r="623">
          <cell r="A623" t="str">
            <v>TIPCO</v>
          </cell>
          <cell r="B623">
            <v>621</v>
          </cell>
          <cell r="C623" t="str">
            <v> i | 1 | 2 | 3 </v>
          </cell>
          <cell r="E623">
            <v>7.05</v>
          </cell>
          <cell r="F623">
            <v>-5.37</v>
          </cell>
          <cell r="G623">
            <v>2773500</v>
          </cell>
          <cell r="H623">
            <v>19621</v>
          </cell>
          <cell r="I623">
            <v>3402</v>
          </cell>
          <cell r="J623">
            <v>10.11</v>
          </cell>
          <cell r="K623">
            <v>0.81</v>
          </cell>
          <cell r="L623">
            <v>0.52</v>
          </cell>
          <cell r="M623">
            <v>0.25</v>
          </cell>
          <cell r="N623">
            <v>0.7</v>
          </cell>
          <cell r="O623">
            <v>5.95</v>
          </cell>
          <cell r="P623">
            <v>8.2200000000000006</v>
          </cell>
          <cell r="Q623">
            <v>13.47</v>
          </cell>
          <cell r="R623">
            <v>4.5599999999999996</v>
          </cell>
          <cell r="S623">
            <v>49.36</v>
          </cell>
          <cell r="U623">
            <v>365</v>
          </cell>
          <cell r="V623">
            <v>362</v>
          </cell>
        </row>
        <row r="624">
          <cell r="A624" t="str">
            <v>TISCO</v>
          </cell>
          <cell r="B624">
            <v>622</v>
          </cell>
          <cell r="C624" t="str">
            <v> i | 1 | 2 | 3 </v>
          </cell>
          <cell r="E624">
            <v>85.75</v>
          </cell>
          <cell r="F624">
            <v>-3.92</v>
          </cell>
          <cell r="G624">
            <v>15335300</v>
          </cell>
          <cell r="H624">
            <v>1336263</v>
          </cell>
          <cell r="I624">
            <v>68655</v>
          </cell>
          <cell r="J624">
            <v>10.91</v>
          </cell>
          <cell r="K624">
            <v>1.81</v>
          </cell>
          <cell r="L624">
            <v>6.29</v>
          </cell>
          <cell r="N624">
            <v>7.86</v>
          </cell>
          <cell r="O624">
            <v>2.8</v>
          </cell>
          <cell r="P624">
            <v>16.73</v>
          </cell>
          <cell r="Q624">
            <v>25.94</v>
          </cell>
          <cell r="R624">
            <v>8.68</v>
          </cell>
          <cell r="S624">
            <v>82.04</v>
          </cell>
          <cell r="U624">
            <v>244</v>
          </cell>
          <cell r="V624">
            <v>528</v>
          </cell>
        </row>
        <row r="625">
          <cell r="A625" t="str">
            <v>TITLE</v>
          </cell>
          <cell r="B625">
            <v>623</v>
          </cell>
          <cell r="C625" t="str">
            <v> i | 1 | 2 | 3 </v>
          </cell>
          <cell r="E625">
            <v>2.62</v>
          </cell>
          <cell r="F625">
            <v>-3.65</v>
          </cell>
          <cell r="G625">
            <v>126200</v>
          </cell>
          <cell r="H625">
            <v>337</v>
          </cell>
          <cell r="I625">
            <v>1901</v>
          </cell>
          <cell r="K625">
            <v>2.62</v>
          </cell>
          <cell r="L625">
            <v>0.78</v>
          </cell>
          <cell r="M625">
            <v>0.01</v>
          </cell>
          <cell r="N625">
            <v>0</v>
          </cell>
          <cell r="O625">
            <v>-1.59</v>
          </cell>
          <cell r="P625">
            <v>-2.77</v>
          </cell>
          <cell r="Q625">
            <v>-42.91</v>
          </cell>
          <cell r="R625">
            <v>0.18</v>
          </cell>
          <cell r="S625">
            <v>30.4</v>
          </cell>
        </row>
        <row r="626">
          <cell r="A626" t="str">
            <v>TIW</v>
          </cell>
          <cell r="B626">
            <v>624</v>
          </cell>
          <cell r="C626" t="str">
            <v> i | 1 | 2 | 3 </v>
          </cell>
          <cell r="E626">
            <v>200</v>
          </cell>
          <cell r="F626">
            <v>-7.41</v>
          </cell>
          <cell r="G626">
            <v>2300</v>
          </cell>
          <cell r="H626">
            <v>480</v>
          </cell>
          <cell r="I626">
            <v>1200</v>
          </cell>
          <cell r="K626">
            <v>1.62</v>
          </cell>
          <cell r="L626">
            <v>1.33</v>
          </cell>
          <cell r="N626">
            <v>0</v>
          </cell>
          <cell r="O626">
            <v>-6.35</v>
          </cell>
          <cell r="P626">
            <v>-13.68</v>
          </cell>
          <cell r="Q626">
            <v>-26.01</v>
          </cell>
          <cell r="S626">
            <v>17.02</v>
          </cell>
        </row>
        <row r="627">
          <cell r="A627" t="str">
            <v>TK</v>
          </cell>
          <cell r="B627">
            <v>625</v>
          </cell>
          <cell r="C627" t="str">
            <v> i | 1 | 2 | 3 </v>
          </cell>
          <cell r="E627">
            <v>7.8</v>
          </cell>
          <cell r="F627">
            <v>-9.3000000000000007</v>
          </cell>
          <cell r="G627">
            <v>1155100</v>
          </cell>
          <cell r="H627">
            <v>9305</v>
          </cell>
          <cell r="I627">
            <v>3900</v>
          </cell>
          <cell r="J627">
            <v>10.130000000000001</v>
          </cell>
          <cell r="K627">
            <v>0.74</v>
          </cell>
          <cell r="L627">
            <v>0.39</v>
          </cell>
          <cell r="M627">
            <v>0.55000000000000004</v>
          </cell>
          <cell r="N627">
            <v>0.77</v>
          </cell>
          <cell r="O627">
            <v>5.81</v>
          </cell>
          <cell r="P627">
            <v>7.48</v>
          </cell>
          <cell r="Q627">
            <v>12.64</v>
          </cell>
          <cell r="R627">
            <v>6.4</v>
          </cell>
          <cell r="S627">
            <v>25.88</v>
          </cell>
          <cell r="U627">
            <v>385</v>
          </cell>
          <cell r="V627">
            <v>372</v>
          </cell>
        </row>
        <row r="628">
          <cell r="A628" t="str">
            <v>TKN</v>
          </cell>
          <cell r="B628">
            <v>626</v>
          </cell>
          <cell r="C628" t="str">
            <v> i | 1 | 2 | 3 </v>
          </cell>
          <cell r="E628">
            <v>11</v>
          </cell>
          <cell r="F628">
            <v>-4.3499999999999996</v>
          </cell>
          <cell r="G628">
            <v>28121100</v>
          </cell>
          <cell r="H628">
            <v>310268</v>
          </cell>
          <cell r="I628">
            <v>15180</v>
          </cell>
          <cell r="J628">
            <v>39.81</v>
          </cell>
          <cell r="K628">
            <v>7.43</v>
          </cell>
          <cell r="L628">
            <v>0.74</v>
          </cell>
          <cell r="M628">
            <v>0.11</v>
          </cell>
          <cell r="N628">
            <v>0.28000000000000003</v>
          </cell>
          <cell r="O628">
            <v>11.65</v>
          </cell>
          <cell r="P628">
            <v>18.739999999999998</v>
          </cell>
          <cell r="Q628">
            <v>8.4600000000000009</v>
          </cell>
          <cell r="R628">
            <v>2.2599999999999998</v>
          </cell>
          <cell r="S628">
            <v>41.16</v>
          </cell>
          <cell r="U628">
            <v>509</v>
          </cell>
          <cell r="V628">
            <v>524</v>
          </cell>
        </row>
        <row r="629">
          <cell r="A629" t="str">
            <v>TKS</v>
          </cell>
          <cell r="B629">
            <v>627</v>
          </cell>
          <cell r="C629" t="str">
            <v> i | 1 | 2 | 3 </v>
          </cell>
          <cell r="E629">
            <v>6.35</v>
          </cell>
          <cell r="F629">
            <v>-1.55</v>
          </cell>
          <cell r="G629">
            <v>3131800</v>
          </cell>
          <cell r="H629">
            <v>19619</v>
          </cell>
          <cell r="I629">
            <v>2935</v>
          </cell>
          <cell r="J629">
            <v>13.68</v>
          </cell>
          <cell r="K629">
            <v>1.22</v>
          </cell>
          <cell r="L629">
            <v>0.73</v>
          </cell>
          <cell r="M629">
            <v>0.06</v>
          </cell>
          <cell r="N629">
            <v>0.46</v>
          </cell>
          <cell r="O629">
            <v>6.29</v>
          </cell>
          <cell r="P629">
            <v>8.64</v>
          </cell>
          <cell r="Q629">
            <v>9.5500000000000007</v>
          </cell>
          <cell r="R629">
            <v>9.3000000000000007</v>
          </cell>
          <cell r="S629">
            <v>59.05</v>
          </cell>
          <cell r="U629">
            <v>447</v>
          </cell>
          <cell r="V629">
            <v>445</v>
          </cell>
        </row>
        <row r="630">
          <cell r="A630" t="str">
            <v>TKT</v>
          </cell>
          <cell r="B630">
            <v>628</v>
          </cell>
          <cell r="C630" t="str">
            <v> i | 1 | 2 | 3 </v>
          </cell>
          <cell r="E630">
            <v>0.91</v>
          </cell>
          <cell r="F630">
            <v>-4.21</v>
          </cell>
          <cell r="G630">
            <v>42500</v>
          </cell>
          <cell r="H630">
            <v>39</v>
          </cell>
          <cell r="I630">
            <v>216</v>
          </cell>
          <cell r="K630">
            <v>0.48</v>
          </cell>
          <cell r="L630">
            <v>1.74</v>
          </cell>
          <cell r="N630">
            <v>0</v>
          </cell>
          <cell r="O630">
            <v>-2.54</v>
          </cell>
          <cell r="P630">
            <v>-7.55</v>
          </cell>
          <cell r="Q630">
            <v>-4.6900000000000004</v>
          </cell>
          <cell r="S630">
            <v>47.91</v>
          </cell>
        </row>
        <row r="631">
          <cell r="A631" t="str">
            <v>TM</v>
          </cell>
          <cell r="B631">
            <v>629</v>
          </cell>
          <cell r="C631" t="str">
            <v> i | 1 | 2 | 3 </v>
          </cell>
          <cell r="E631">
            <v>2.2799999999999998</v>
          </cell>
          <cell r="F631">
            <v>-5</v>
          </cell>
          <cell r="G631">
            <v>2492300</v>
          </cell>
          <cell r="H631">
            <v>6010</v>
          </cell>
          <cell r="I631">
            <v>702</v>
          </cell>
          <cell r="J631">
            <v>16.95</v>
          </cell>
          <cell r="K631">
            <v>1.61</v>
          </cell>
          <cell r="L631">
            <v>0.74</v>
          </cell>
          <cell r="N631">
            <v>0.13</v>
          </cell>
          <cell r="O631">
            <v>8.0500000000000007</v>
          </cell>
          <cell r="P631">
            <v>9.5</v>
          </cell>
          <cell r="Q631">
            <v>6.27</v>
          </cell>
          <cell r="R631">
            <v>5.42</v>
          </cell>
          <cell r="S631">
            <v>39.229999999999997</v>
          </cell>
          <cell r="U631">
            <v>482</v>
          </cell>
          <cell r="V631">
            <v>434</v>
          </cell>
        </row>
        <row r="632">
          <cell r="A632" t="str">
            <v>TMB</v>
          </cell>
          <cell r="B632">
            <v>630</v>
          </cell>
          <cell r="C632" t="str">
            <v> i | 1 | 2 | 3 </v>
          </cell>
          <cell r="E632">
            <v>1.07</v>
          </cell>
          <cell r="F632">
            <v>-8.4700000000000006</v>
          </cell>
          <cell r="G632">
            <v>1646282300</v>
          </cell>
          <cell r="H632">
            <v>1836010</v>
          </cell>
          <cell r="I632">
            <v>103158</v>
          </cell>
          <cell r="J632">
            <v>9.83</v>
          </cell>
          <cell r="K632">
            <v>0.51</v>
          </cell>
          <cell r="L632">
            <v>8.07</v>
          </cell>
          <cell r="M632">
            <v>0.01</v>
          </cell>
          <cell r="N632">
            <v>0.11</v>
          </cell>
          <cell r="O632">
            <v>0.94</v>
          </cell>
          <cell r="P632">
            <v>6.87</v>
          </cell>
          <cell r="Q632">
            <v>13.08</v>
          </cell>
          <cell r="R632">
            <v>2.73</v>
          </cell>
          <cell r="S632">
            <v>29.59</v>
          </cell>
          <cell r="U632">
            <v>390</v>
          </cell>
          <cell r="V632">
            <v>565</v>
          </cell>
        </row>
        <row r="633">
          <cell r="A633" t="str">
            <v>TMC</v>
          </cell>
          <cell r="B633">
            <v>631</v>
          </cell>
          <cell r="C633" t="str">
            <v> i | 1 | 2 | 3 </v>
          </cell>
          <cell r="E633">
            <v>0.68</v>
          </cell>
          <cell r="F633">
            <v>3.03</v>
          </cell>
          <cell r="G633">
            <v>140600</v>
          </cell>
          <cell r="H633">
            <v>95</v>
          </cell>
          <cell r="I633">
            <v>312</v>
          </cell>
          <cell r="K633">
            <v>0.86</v>
          </cell>
          <cell r="L633">
            <v>1.2</v>
          </cell>
          <cell r="N633">
            <v>0</v>
          </cell>
          <cell r="O633">
            <v>-8.75</v>
          </cell>
          <cell r="P633">
            <v>-21.18</v>
          </cell>
          <cell r="Q633">
            <v>-33.75</v>
          </cell>
          <cell r="S633">
            <v>69.28</v>
          </cell>
        </row>
        <row r="634">
          <cell r="A634" t="str">
            <v>TMD</v>
          </cell>
          <cell r="B634">
            <v>632</v>
          </cell>
          <cell r="C634" t="str">
            <v> i | 1 | 2 | 3 </v>
          </cell>
          <cell r="E634">
            <v>22.3</v>
          </cell>
          <cell r="F634">
            <v>-2.62</v>
          </cell>
          <cell r="G634">
            <v>24900</v>
          </cell>
          <cell r="H634">
            <v>562</v>
          </cell>
          <cell r="I634">
            <v>3345</v>
          </cell>
          <cell r="J634">
            <v>10.53</v>
          </cell>
          <cell r="K634">
            <v>1.19</v>
          </cell>
          <cell r="L634">
            <v>0.08</v>
          </cell>
          <cell r="M634">
            <v>0.55000000000000004</v>
          </cell>
          <cell r="N634">
            <v>2.12</v>
          </cell>
          <cell r="O634">
            <v>12.74</v>
          </cell>
          <cell r="P634">
            <v>11.77</v>
          </cell>
          <cell r="Q634">
            <v>17.78</v>
          </cell>
          <cell r="R634">
            <v>6.11</v>
          </cell>
          <cell r="S634">
            <v>34.31</v>
          </cell>
          <cell r="U634">
            <v>303</v>
          </cell>
          <cell r="V634">
            <v>197</v>
          </cell>
        </row>
        <row r="635">
          <cell r="A635" t="str">
            <v>TMI</v>
          </cell>
          <cell r="B635">
            <v>633</v>
          </cell>
          <cell r="C635" t="str">
            <v> i | 1 | 3 </v>
          </cell>
          <cell r="E635">
            <v>0.7</v>
          </cell>
          <cell r="F635">
            <v>-5.41</v>
          </cell>
          <cell r="G635">
            <v>2265700</v>
          </cell>
          <cell r="H635">
            <v>1638</v>
          </cell>
          <cell r="I635">
            <v>470</v>
          </cell>
          <cell r="J635">
            <v>49.35</v>
          </cell>
          <cell r="K635">
            <v>2.5</v>
          </cell>
          <cell r="L635">
            <v>1.4</v>
          </cell>
          <cell r="N635">
            <v>0.01</v>
          </cell>
          <cell r="O635">
            <v>3.6</v>
          </cell>
          <cell r="P635">
            <v>5.17</v>
          </cell>
          <cell r="Q635">
            <v>2.39</v>
          </cell>
          <cell r="S635">
            <v>28.08</v>
          </cell>
          <cell r="U635">
            <v>784</v>
          </cell>
          <cell r="V635">
            <v>798</v>
          </cell>
        </row>
        <row r="636">
          <cell r="A636" t="str">
            <v>TMILL</v>
          </cell>
          <cell r="B636">
            <v>634</v>
          </cell>
          <cell r="C636" t="str">
            <v> i | 1 | 2 | 3 </v>
          </cell>
          <cell r="E636">
            <v>3.08</v>
          </cell>
          <cell r="F636">
            <v>-1.91</v>
          </cell>
          <cell r="G636">
            <v>350300</v>
          </cell>
          <cell r="H636">
            <v>1086</v>
          </cell>
          <cell r="I636">
            <v>1228</v>
          </cell>
          <cell r="J636">
            <v>9.81</v>
          </cell>
          <cell r="K636">
            <v>1.18</v>
          </cell>
          <cell r="L636">
            <v>0.56000000000000005</v>
          </cell>
          <cell r="M636">
            <v>0.08</v>
          </cell>
          <cell r="N636">
            <v>0.31</v>
          </cell>
          <cell r="O636">
            <v>10.74</v>
          </cell>
          <cell r="P636">
            <v>12.25</v>
          </cell>
          <cell r="Q636">
            <v>8.68</v>
          </cell>
          <cell r="R636">
            <v>6.05</v>
          </cell>
          <cell r="S636">
            <v>29.54</v>
          </cell>
          <cell r="U636">
            <v>258</v>
          </cell>
          <cell r="V636">
            <v>206</v>
          </cell>
        </row>
        <row r="637">
          <cell r="A637" t="str">
            <v>TMT</v>
          </cell>
          <cell r="B637">
            <v>635</v>
          </cell>
          <cell r="C637" t="str">
            <v> i | 1 | 2 | 3 </v>
          </cell>
          <cell r="E637">
            <v>6.55</v>
          </cell>
          <cell r="F637">
            <v>-1.5</v>
          </cell>
          <cell r="G637">
            <v>1253900</v>
          </cell>
          <cell r="H637">
            <v>8270</v>
          </cell>
          <cell r="I637">
            <v>5703</v>
          </cell>
          <cell r="J637">
            <v>14.81</v>
          </cell>
          <cell r="K637">
            <v>1.9</v>
          </cell>
          <cell r="L637">
            <v>1.35</v>
          </cell>
          <cell r="M637">
            <v>0.3</v>
          </cell>
          <cell r="N637">
            <v>0.44</v>
          </cell>
          <cell r="O637">
            <v>7.13</v>
          </cell>
          <cell r="P637">
            <v>13.07</v>
          </cell>
          <cell r="Q637">
            <v>3.35</v>
          </cell>
          <cell r="R637">
            <v>4.51</v>
          </cell>
          <cell r="S637">
            <v>26.84</v>
          </cell>
          <cell r="U637">
            <v>383</v>
          </cell>
          <cell r="V637">
            <v>442</v>
          </cell>
        </row>
        <row r="638">
          <cell r="A638" t="str">
            <v>TMW</v>
          </cell>
          <cell r="B638">
            <v>636</v>
          </cell>
          <cell r="C638" t="str">
            <v> i | 1 | 2 | 3 </v>
          </cell>
          <cell r="E638">
            <v>34</v>
          </cell>
          <cell r="F638">
            <v>-4.9000000000000004</v>
          </cell>
          <cell r="G638">
            <v>17700</v>
          </cell>
          <cell r="H638">
            <v>610</v>
          </cell>
          <cell r="I638">
            <v>1357</v>
          </cell>
          <cell r="J638">
            <v>10.78</v>
          </cell>
          <cell r="K638">
            <v>0.56999999999999995</v>
          </cell>
          <cell r="L638">
            <v>0.32</v>
          </cell>
          <cell r="M638">
            <v>1.78</v>
          </cell>
          <cell r="N638">
            <v>3.16</v>
          </cell>
          <cell r="O638">
            <v>5.0199999999999996</v>
          </cell>
          <cell r="P638">
            <v>5.32</v>
          </cell>
          <cell r="Q638">
            <v>0.28000000000000003</v>
          </cell>
          <cell r="R638">
            <v>4.9800000000000004</v>
          </cell>
          <cell r="S638">
            <v>21.37</v>
          </cell>
          <cell r="U638">
            <v>472</v>
          </cell>
          <cell r="V638">
            <v>427</v>
          </cell>
        </row>
        <row r="639">
          <cell r="A639" t="str">
            <v>TNDT</v>
          </cell>
          <cell r="B639">
            <v>637</v>
          </cell>
          <cell r="C639" t="str">
            <v> i | 1 | 2 | 3 </v>
          </cell>
          <cell r="E639">
            <v>3.18</v>
          </cell>
          <cell r="F639">
            <v>0.63</v>
          </cell>
          <cell r="G639">
            <v>187400</v>
          </cell>
          <cell r="H639">
            <v>588</v>
          </cell>
          <cell r="I639">
            <v>318</v>
          </cell>
          <cell r="J639">
            <v>22.79</v>
          </cell>
          <cell r="K639">
            <v>0.69</v>
          </cell>
          <cell r="L639">
            <v>1.35</v>
          </cell>
          <cell r="N639">
            <v>0.14000000000000001</v>
          </cell>
          <cell r="O639">
            <v>4.4000000000000004</v>
          </cell>
          <cell r="P639">
            <v>3.08</v>
          </cell>
          <cell r="Q639">
            <v>1.02</v>
          </cell>
          <cell r="S639">
            <v>51.41</v>
          </cell>
          <cell r="U639">
            <v>739</v>
          </cell>
          <cell r="V639">
            <v>657</v>
          </cell>
        </row>
        <row r="640">
          <cell r="A640" t="str">
            <v>TNH</v>
          </cell>
          <cell r="B640">
            <v>638</v>
          </cell>
          <cell r="C640" t="str">
            <v> i | 1 | 3 </v>
          </cell>
          <cell r="E640">
            <v>31.5</v>
          </cell>
          <cell r="F640">
            <v>-3.82</v>
          </cell>
          <cell r="G640">
            <v>5600</v>
          </cell>
          <cell r="H640">
            <v>178</v>
          </cell>
          <cell r="I640">
            <v>5670</v>
          </cell>
          <cell r="J640">
            <v>25.41</v>
          </cell>
          <cell r="K640">
            <v>2.84</v>
          </cell>
          <cell r="L640">
            <v>0.17</v>
          </cell>
          <cell r="M640">
            <v>0.45</v>
          </cell>
          <cell r="N640">
            <v>1.24</v>
          </cell>
          <cell r="O640">
            <v>11.94</v>
          </cell>
          <cell r="P640">
            <v>11.51</v>
          </cell>
          <cell r="Q640">
            <v>14.07</v>
          </cell>
          <cell r="R640">
            <v>1.37</v>
          </cell>
          <cell r="S640">
            <v>41.12</v>
          </cell>
          <cell r="U640">
            <v>536</v>
          </cell>
          <cell r="V640">
            <v>443</v>
          </cell>
        </row>
        <row r="641">
          <cell r="A641" t="str">
            <v>TNITY</v>
          </cell>
          <cell r="B641">
            <v>639</v>
          </cell>
          <cell r="C641" t="str">
            <v> i | 1 | 3 </v>
          </cell>
          <cell r="E641">
            <v>3.8</v>
          </cell>
          <cell r="F641">
            <v>-3.06</v>
          </cell>
          <cell r="G641">
            <v>65000</v>
          </cell>
          <cell r="H641">
            <v>249</v>
          </cell>
          <cell r="I641">
            <v>757</v>
          </cell>
          <cell r="J641">
            <v>11.96</v>
          </cell>
          <cell r="K641">
            <v>0.53</v>
          </cell>
          <cell r="L641">
            <v>2.14</v>
          </cell>
          <cell r="M641">
            <v>0.44</v>
          </cell>
          <cell r="N641">
            <v>0.32</v>
          </cell>
          <cell r="O641">
            <v>1.8</v>
          </cell>
          <cell r="P641">
            <v>4.3</v>
          </cell>
          <cell r="Q641">
            <v>-1.74</v>
          </cell>
          <cell r="R641">
            <v>11.22</v>
          </cell>
          <cell r="S641">
            <v>52.53</v>
          </cell>
          <cell r="U641">
            <v>527</v>
          </cell>
          <cell r="V641">
            <v>595</v>
          </cell>
        </row>
        <row r="642">
          <cell r="A642" t="str">
            <v>TNL</v>
          </cell>
          <cell r="B642">
            <v>640</v>
          </cell>
          <cell r="C642" t="str">
            <v> i | 1 | 2 | 3 </v>
          </cell>
          <cell r="E642">
            <v>19.8</v>
          </cell>
          <cell r="F642">
            <v>-0.5</v>
          </cell>
          <cell r="G642">
            <v>100</v>
          </cell>
          <cell r="H642">
            <v>2</v>
          </cell>
          <cell r="I642">
            <v>2376</v>
          </cell>
          <cell r="K642">
            <v>0.65</v>
          </cell>
          <cell r="L642">
            <v>0.12</v>
          </cell>
          <cell r="N642">
            <v>0</v>
          </cell>
          <cell r="O642">
            <v>0.01</v>
          </cell>
          <cell r="Q642">
            <v>1.76</v>
          </cell>
          <cell r="R642">
            <v>2.76</v>
          </cell>
          <cell r="S642">
            <v>25.04</v>
          </cell>
        </row>
        <row r="643">
          <cell r="A643" t="str">
            <v>TNP</v>
          </cell>
          <cell r="B643">
            <v>641</v>
          </cell>
          <cell r="C643" t="str">
            <v> i | 1 | 2 | 3 </v>
          </cell>
          <cell r="E643">
            <v>3.36</v>
          </cell>
          <cell r="F643">
            <v>-6.15</v>
          </cell>
          <cell r="G643">
            <v>2861500</v>
          </cell>
          <cell r="H643">
            <v>9847</v>
          </cell>
          <cell r="I643">
            <v>2688</v>
          </cell>
          <cell r="J643">
            <v>22.01</v>
          </cell>
          <cell r="K643">
            <v>3.61</v>
          </cell>
          <cell r="L643">
            <v>0.34</v>
          </cell>
          <cell r="M643">
            <v>0.03</v>
          </cell>
          <cell r="N643">
            <v>0.15</v>
          </cell>
          <cell r="O643">
            <v>16.2</v>
          </cell>
          <cell r="P643">
            <v>17.21</v>
          </cell>
          <cell r="Q643">
            <v>5.65</v>
          </cell>
          <cell r="R643">
            <v>1.4</v>
          </cell>
          <cell r="S643">
            <v>27.6</v>
          </cell>
          <cell r="U643">
            <v>425</v>
          </cell>
          <cell r="V643">
            <v>365</v>
          </cell>
        </row>
        <row r="644">
          <cell r="A644" t="str">
            <v>TNPC</v>
          </cell>
          <cell r="B644">
            <v>642</v>
          </cell>
          <cell r="C644" t="str">
            <v> i | 1 | 3 </v>
          </cell>
          <cell r="E644">
            <v>0.74</v>
          </cell>
          <cell r="F644">
            <v>-3.9</v>
          </cell>
          <cell r="G644">
            <v>57000</v>
          </cell>
          <cell r="H644">
            <v>43</v>
          </cell>
          <cell r="I644">
            <v>236</v>
          </cell>
          <cell r="K644">
            <v>0.57999999999999996</v>
          </cell>
          <cell r="L644">
            <v>1.21</v>
          </cell>
          <cell r="N644">
            <v>0</v>
          </cell>
          <cell r="O644">
            <v>-7.03</v>
          </cell>
          <cell r="P644">
            <v>-20.239999999999998</v>
          </cell>
          <cell r="Q644">
            <v>-13.73</v>
          </cell>
          <cell r="S644">
            <v>64.52</v>
          </cell>
        </row>
        <row r="645">
          <cell r="A645" t="str">
            <v>TNR</v>
          </cell>
          <cell r="B645">
            <v>643</v>
          </cell>
          <cell r="C645" t="str">
            <v> i | 1 | 2 | 3 </v>
          </cell>
          <cell r="E645">
            <v>13.3</v>
          </cell>
          <cell r="F645">
            <v>-2.92</v>
          </cell>
          <cell r="G645">
            <v>254300</v>
          </cell>
          <cell r="H645">
            <v>3339</v>
          </cell>
          <cell r="I645">
            <v>3990</v>
          </cell>
          <cell r="J645">
            <v>31.09</v>
          </cell>
          <cell r="K645">
            <v>3.27</v>
          </cell>
          <cell r="L645">
            <v>0.67</v>
          </cell>
          <cell r="M645">
            <v>0.24</v>
          </cell>
          <cell r="N645">
            <v>0.43</v>
          </cell>
          <cell r="O645">
            <v>7.32</v>
          </cell>
          <cell r="P645">
            <v>10.74</v>
          </cell>
          <cell r="Q645">
            <v>5.57</v>
          </cell>
          <cell r="R645">
            <v>1.75</v>
          </cell>
          <cell r="S645">
            <v>22.53</v>
          </cell>
          <cell r="U645">
            <v>584</v>
          </cell>
          <cell r="V645">
            <v>588</v>
          </cell>
        </row>
        <row r="646">
          <cell r="A646" t="str">
            <v>TOA</v>
          </cell>
          <cell r="B646">
            <v>644</v>
          </cell>
          <cell r="C646" t="str">
            <v> i | 1 | 3 </v>
          </cell>
          <cell r="E646">
            <v>32</v>
          </cell>
          <cell r="F646">
            <v>-7.25</v>
          </cell>
          <cell r="G646">
            <v>4429000</v>
          </cell>
          <cell r="H646">
            <v>147068</v>
          </cell>
          <cell r="I646">
            <v>64928</v>
          </cell>
          <cell r="J646">
            <v>31.73</v>
          </cell>
          <cell r="K646">
            <v>5.88</v>
          </cell>
          <cell r="L646">
            <v>0.48</v>
          </cell>
          <cell r="M646">
            <v>0.27</v>
          </cell>
          <cell r="N646">
            <v>1.01</v>
          </cell>
          <cell r="O646">
            <v>16.8</v>
          </cell>
          <cell r="P646">
            <v>19.28</v>
          </cell>
          <cell r="Q646">
            <v>12.47</v>
          </cell>
          <cell r="R646">
            <v>1.45</v>
          </cell>
          <cell r="S646">
            <v>25.02</v>
          </cell>
          <cell r="U646">
            <v>464</v>
          </cell>
          <cell r="V646">
            <v>423</v>
          </cell>
        </row>
        <row r="647">
          <cell r="A647" t="str">
            <v>TOG</v>
          </cell>
          <cell r="B647">
            <v>645</v>
          </cell>
          <cell r="C647" t="str">
            <v> i | 1 | 2 | 3 </v>
          </cell>
          <cell r="E647">
            <v>3.6</v>
          </cell>
          <cell r="F647">
            <v>-4.26</v>
          </cell>
          <cell r="G647">
            <v>183300</v>
          </cell>
          <cell r="H647">
            <v>673</v>
          </cell>
          <cell r="I647">
            <v>1708</v>
          </cell>
          <cell r="J647">
            <v>93.3</v>
          </cell>
          <cell r="K647">
            <v>0.98</v>
          </cell>
          <cell r="L647">
            <v>0.59</v>
          </cell>
          <cell r="N647">
            <v>0.04</v>
          </cell>
          <cell r="O647">
            <v>-0.13</v>
          </cell>
          <cell r="P647">
            <v>1.03</v>
          </cell>
          <cell r="Q647">
            <v>0.46</v>
          </cell>
          <cell r="R647">
            <v>6.65</v>
          </cell>
          <cell r="S647">
            <v>47.24</v>
          </cell>
          <cell r="U647">
            <v>928</v>
          </cell>
        </row>
        <row r="648">
          <cell r="A648" t="str">
            <v>TOP</v>
          </cell>
          <cell r="B648">
            <v>646</v>
          </cell>
          <cell r="C648" t="str">
            <v> i | 1 | 2 | 3 </v>
          </cell>
          <cell r="E648">
            <v>52.5</v>
          </cell>
          <cell r="F648">
            <v>-4.57</v>
          </cell>
          <cell r="G648">
            <v>22726800</v>
          </cell>
          <cell r="H648">
            <v>1200640</v>
          </cell>
          <cell r="I648">
            <v>107101</v>
          </cell>
          <cell r="K648">
            <v>0.99</v>
          </cell>
          <cell r="L648">
            <v>1.76</v>
          </cell>
          <cell r="N648">
            <v>0</v>
          </cell>
          <cell r="O648">
            <v>-2.79</v>
          </cell>
          <cell r="P648">
            <v>-7.58</v>
          </cell>
          <cell r="Q648">
            <v>-5.56</v>
          </cell>
          <cell r="R648">
            <v>2.74</v>
          </cell>
          <cell r="S648">
            <v>51.96</v>
          </cell>
        </row>
        <row r="649">
          <cell r="A649" t="str">
            <v>TOPP</v>
          </cell>
          <cell r="B649">
            <v>647</v>
          </cell>
          <cell r="C649" t="str">
            <v> i | 1 | 3 </v>
          </cell>
          <cell r="E649">
            <v>215</v>
          </cell>
          <cell r="F649">
            <v>0</v>
          </cell>
          <cell r="G649">
            <v>0</v>
          </cell>
          <cell r="H649">
            <v>0</v>
          </cell>
          <cell r="I649">
            <v>1290</v>
          </cell>
          <cell r="J649">
            <v>9.25</v>
          </cell>
          <cell r="K649">
            <v>0.91</v>
          </cell>
          <cell r="L649">
            <v>0.2</v>
          </cell>
          <cell r="M649">
            <v>5.5</v>
          </cell>
          <cell r="N649">
            <v>23.23</v>
          </cell>
          <cell r="O649">
            <v>9.58</v>
          </cell>
          <cell r="P649">
            <v>10.24</v>
          </cell>
          <cell r="Q649">
            <v>9.34</v>
          </cell>
          <cell r="R649">
            <v>3.04</v>
          </cell>
          <cell r="S649">
            <v>25.25</v>
          </cell>
          <cell r="U649">
            <v>290</v>
          </cell>
          <cell r="V649">
            <v>217</v>
          </cell>
        </row>
        <row r="650">
          <cell r="A650" t="str">
            <v>TPA</v>
          </cell>
          <cell r="B650">
            <v>648</v>
          </cell>
          <cell r="C650" t="str">
            <v> i | 1 | 2 | 3 </v>
          </cell>
          <cell r="E650">
            <v>5.4</v>
          </cell>
          <cell r="F650">
            <v>-2.75</v>
          </cell>
          <cell r="G650">
            <v>13800</v>
          </cell>
          <cell r="H650">
            <v>73</v>
          </cell>
          <cell r="I650">
            <v>656</v>
          </cell>
          <cell r="J650">
            <v>11.03</v>
          </cell>
          <cell r="K650">
            <v>1.33</v>
          </cell>
          <cell r="L650">
            <v>0.64</v>
          </cell>
          <cell r="N650">
            <v>0.49</v>
          </cell>
          <cell r="O650">
            <v>9.57</v>
          </cell>
          <cell r="P650">
            <v>12.04</v>
          </cell>
          <cell r="Q650">
            <v>6.29</v>
          </cell>
          <cell r="R650">
            <v>8.26</v>
          </cell>
          <cell r="S650">
            <v>23.55</v>
          </cell>
          <cell r="U650">
            <v>312</v>
          </cell>
          <cell r="V650">
            <v>277</v>
          </cell>
        </row>
        <row r="651">
          <cell r="A651" t="str">
            <v>TPAC</v>
          </cell>
          <cell r="B651">
            <v>649</v>
          </cell>
          <cell r="C651" t="str">
            <v> i | 1 | 2 | 3 </v>
          </cell>
          <cell r="E651">
            <v>11.4</v>
          </cell>
          <cell r="F651">
            <v>-6.61</v>
          </cell>
          <cell r="G651">
            <v>192600</v>
          </cell>
          <cell r="H651">
            <v>2187</v>
          </cell>
          <cell r="I651">
            <v>3723</v>
          </cell>
          <cell r="J651">
            <v>12.23</v>
          </cell>
          <cell r="K651">
            <v>1.81</v>
          </cell>
          <cell r="L651">
            <v>1.26</v>
          </cell>
          <cell r="M651">
            <v>0.13</v>
          </cell>
          <cell r="N651">
            <v>0.93</v>
          </cell>
          <cell r="O651">
            <v>11.04</v>
          </cell>
          <cell r="P651">
            <v>20.14</v>
          </cell>
          <cell r="Q651">
            <v>8.5</v>
          </cell>
          <cell r="R651">
            <v>1.03</v>
          </cell>
          <cell r="S651">
            <v>20.5</v>
          </cell>
          <cell r="U651">
            <v>242</v>
          </cell>
          <cell r="V651">
            <v>279</v>
          </cell>
        </row>
        <row r="652">
          <cell r="A652" t="str">
            <v>TPBI</v>
          </cell>
          <cell r="B652">
            <v>650</v>
          </cell>
          <cell r="C652" t="str">
            <v> i | 1 | 2 | 3 </v>
          </cell>
          <cell r="E652">
            <v>4.9800000000000004</v>
          </cell>
          <cell r="F652">
            <v>-5.14</v>
          </cell>
          <cell r="G652">
            <v>159600</v>
          </cell>
          <cell r="H652">
            <v>803</v>
          </cell>
          <cell r="I652">
            <v>2076</v>
          </cell>
          <cell r="J652">
            <v>13.58</v>
          </cell>
          <cell r="K652">
            <v>0.86</v>
          </cell>
          <cell r="L652">
            <v>0.95</v>
          </cell>
          <cell r="N652">
            <v>0.37</v>
          </cell>
          <cell r="O652">
            <v>4.3899999999999997</v>
          </cell>
          <cell r="P652">
            <v>6.63</v>
          </cell>
          <cell r="Q652">
            <v>3.91</v>
          </cell>
          <cell r="S652">
            <v>36.6</v>
          </cell>
          <cell r="U652">
            <v>507</v>
          </cell>
          <cell r="V652">
            <v>525</v>
          </cell>
        </row>
        <row r="653">
          <cell r="A653" t="str">
            <v>TPCH</v>
          </cell>
          <cell r="B653">
            <v>651</v>
          </cell>
          <cell r="C653" t="str">
            <v> i | 1 | 2 | 3 </v>
          </cell>
          <cell r="E653">
            <v>12</v>
          </cell>
          <cell r="F653">
            <v>-5.51</v>
          </cell>
          <cell r="G653">
            <v>3430500</v>
          </cell>
          <cell r="H653">
            <v>41872</v>
          </cell>
          <cell r="I653">
            <v>4814</v>
          </cell>
          <cell r="J653">
            <v>14.96</v>
          </cell>
          <cell r="K653">
            <v>1.63</v>
          </cell>
          <cell r="L653">
            <v>1.55</v>
          </cell>
          <cell r="M653">
            <v>0.09</v>
          </cell>
          <cell r="N653">
            <v>0.8</v>
          </cell>
          <cell r="O653">
            <v>7.47</v>
          </cell>
          <cell r="P653">
            <v>11.34</v>
          </cell>
          <cell r="Q653">
            <v>18.09</v>
          </cell>
          <cell r="R653">
            <v>1.63</v>
          </cell>
          <cell r="S653">
            <v>57.44</v>
          </cell>
          <cell r="U653">
            <v>417</v>
          </cell>
          <cell r="V653">
            <v>427</v>
          </cell>
        </row>
        <row r="654">
          <cell r="A654" t="str">
            <v>TPCORP</v>
          </cell>
          <cell r="B654">
            <v>652</v>
          </cell>
          <cell r="C654" t="str">
            <v> i | 1 | 2 | 3 </v>
          </cell>
          <cell r="E654">
            <v>9.9</v>
          </cell>
          <cell r="F654">
            <v>-0.5</v>
          </cell>
          <cell r="G654">
            <v>7300</v>
          </cell>
          <cell r="H654">
            <v>73</v>
          </cell>
          <cell r="I654">
            <v>1069</v>
          </cell>
          <cell r="K654">
            <v>0.46</v>
          </cell>
          <cell r="L654">
            <v>0.11</v>
          </cell>
          <cell r="N654">
            <v>0</v>
          </cell>
          <cell r="O654">
            <v>-2.2999999999999998</v>
          </cell>
          <cell r="P654">
            <v>-1.85</v>
          </cell>
          <cell r="Q654">
            <v>-11.38</v>
          </cell>
          <cell r="R654">
            <v>6.03</v>
          </cell>
          <cell r="S654">
            <v>25.64</v>
          </cell>
        </row>
        <row r="655">
          <cell r="A655" t="str">
            <v>TPIPL</v>
          </cell>
          <cell r="B655">
            <v>653</v>
          </cell>
          <cell r="C655" t="str">
            <v> i | 1 | 2 | 3 </v>
          </cell>
          <cell r="E655">
            <v>1.69</v>
          </cell>
          <cell r="F655">
            <v>-5.59</v>
          </cell>
          <cell r="G655">
            <v>67551800</v>
          </cell>
          <cell r="H655">
            <v>120181</v>
          </cell>
          <cell r="I655">
            <v>32415</v>
          </cell>
          <cell r="J655">
            <v>15.97</v>
          </cell>
          <cell r="K655">
            <v>0.73</v>
          </cell>
          <cell r="L655">
            <v>1.54</v>
          </cell>
          <cell r="M655">
            <v>0.03</v>
          </cell>
          <cell r="N655">
            <v>0.11</v>
          </cell>
          <cell r="O655">
            <v>4.79</v>
          </cell>
          <cell r="P655">
            <v>4.55</v>
          </cell>
          <cell r="Q655">
            <v>6.37</v>
          </cell>
          <cell r="R655">
            <v>3.41</v>
          </cell>
          <cell r="S655">
            <v>39.71</v>
          </cell>
          <cell r="U655">
            <v>609</v>
          </cell>
          <cell r="V655">
            <v>554</v>
          </cell>
        </row>
        <row r="656">
          <cell r="A656" t="str">
            <v>TPIPP</v>
          </cell>
          <cell r="B656">
            <v>654</v>
          </cell>
          <cell r="C656" t="str">
            <v> i | 1 | 2 | 3 </v>
          </cell>
          <cell r="E656">
            <v>4.2</v>
          </cell>
          <cell r="F656">
            <v>-7.49</v>
          </cell>
          <cell r="G656">
            <v>43979400</v>
          </cell>
          <cell r="H656">
            <v>190870</v>
          </cell>
          <cell r="I656">
            <v>35280</v>
          </cell>
          <cell r="J656">
            <v>7.64</v>
          </cell>
          <cell r="K656">
            <v>1.27</v>
          </cell>
          <cell r="L656">
            <v>0.54</v>
          </cell>
          <cell r="M656">
            <v>0.12</v>
          </cell>
          <cell r="N656">
            <v>0.55000000000000004</v>
          </cell>
          <cell r="O656">
            <v>12.4</v>
          </cell>
          <cell r="P656">
            <v>16.96</v>
          </cell>
          <cell r="Q656">
            <v>38.89</v>
          </cell>
          <cell r="R656">
            <v>8.81</v>
          </cell>
          <cell r="S656">
            <v>28.71</v>
          </cell>
          <cell r="U656">
            <v>147</v>
          </cell>
          <cell r="V656">
            <v>125</v>
          </cell>
        </row>
        <row r="657">
          <cell r="A657" t="str">
            <v>TPLAS</v>
          </cell>
          <cell r="B657">
            <v>655</v>
          </cell>
          <cell r="C657" t="str">
            <v> i | 1 | 3 </v>
          </cell>
          <cell r="E657">
            <v>1.54</v>
          </cell>
          <cell r="F657">
            <v>-3.14</v>
          </cell>
          <cell r="G657">
            <v>677700</v>
          </cell>
          <cell r="H657">
            <v>1056</v>
          </cell>
          <cell r="I657">
            <v>416</v>
          </cell>
          <cell r="J657">
            <v>12.56</v>
          </cell>
          <cell r="K657">
            <v>1.39</v>
          </cell>
          <cell r="L657">
            <v>0.19</v>
          </cell>
          <cell r="N657">
            <v>0.12</v>
          </cell>
          <cell r="O657">
            <v>11.64</v>
          </cell>
          <cell r="P657">
            <v>11.16</v>
          </cell>
          <cell r="Q657">
            <v>6.89</v>
          </cell>
          <cell r="R657">
            <v>6.29</v>
          </cell>
          <cell r="S657">
            <v>25.74</v>
          </cell>
          <cell r="U657">
            <v>370</v>
          </cell>
          <cell r="V657">
            <v>279</v>
          </cell>
        </row>
        <row r="658">
          <cell r="A658" t="str">
            <v>TPOLY</v>
          </cell>
          <cell r="B658">
            <v>656</v>
          </cell>
          <cell r="C658" t="str">
            <v> i | 1 | 2 | 3 </v>
          </cell>
          <cell r="E658">
            <v>2.38</v>
          </cell>
          <cell r="F658">
            <v>-7.03</v>
          </cell>
          <cell r="G658">
            <v>2030500</v>
          </cell>
          <cell r="H658">
            <v>4963</v>
          </cell>
          <cell r="I658">
            <v>1363</v>
          </cell>
          <cell r="J658">
            <v>25.08</v>
          </cell>
          <cell r="K658">
            <v>0.83</v>
          </cell>
          <cell r="L658">
            <v>3.52</v>
          </cell>
          <cell r="M658">
            <v>7.0000000000000007E-2</v>
          </cell>
          <cell r="N658">
            <v>0.09</v>
          </cell>
          <cell r="O658">
            <v>5.49</v>
          </cell>
          <cell r="P658">
            <v>3.31</v>
          </cell>
          <cell r="Q658">
            <v>1.47</v>
          </cell>
          <cell r="R658">
            <v>2.69</v>
          </cell>
          <cell r="S658">
            <v>56.05</v>
          </cell>
          <cell r="U658">
            <v>748</v>
          </cell>
          <cell r="V658">
            <v>623</v>
          </cell>
        </row>
        <row r="659">
          <cell r="A659" t="str">
            <v>TPP</v>
          </cell>
          <cell r="B659">
            <v>657</v>
          </cell>
          <cell r="C659" t="str">
            <v> i | 1 | 3 </v>
          </cell>
          <cell r="E659">
            <v>11.8</v>
          </cell>
          <cell r="F659">
            <v>-4.84</v>
          </cell>
          <cell r="G659">
            <v>100</v>
          </cell>
          <cell r="H659">
            <v>1</v>
          </cell>
          <cell r="I659">
            <v>443</v>
          </cell>
          <cell r="K659">
            <v>0.51</v>
          </cell>
          <cell r="L659">
            <v>0.15</v>
          </cell>
          <cell r="M659">
            <v>0.6</v>
          </cell>
          <cell r="N659">
            <v>0</v>
          </cell>
          <cell r="O659">
            <v>-0.56999999999999995</v>
          </cell>
          <cell r="P659">
            <v>-0.68</v>
          </cell>
          <cell r="Q659">
            <v>-4.5999999999999996</v>
          </cell>
          <cell r="R659">
            <v>4.84</v>
          </cell>
          <cell r="S659">
            <v>28.55</v>
          </cell>
        </row>
        <row r="660">
          <cell r="A660" t="str">
            <v>TPS</v>
          </cell>
          <cell r="B660">
            <v>658</v>
          </cell>
          <cell r="C660" t="str">
            <v> i | 1 | 3 </v>
          </cell>
          <cell r="E660">
            <v>2.2599999999999998</v>
          </cell>
          <cell r="F660">
            <v>-5.08</v>
          </cell>
          <cell r="G660">
            <v>973000</v>
          </cell>
          <cell r="H660">
            <v>2186</v>
          </cell>
          <cell r="I660">
            <v>633</v>
          </cell>
          <cell r="J660">
            <v>12.84</v>
          </cell>
          <cell r="K660">
            <v>1.75</v>
          </cell>
          <cell r="L660">
            <v>0.8</v>
          </cell>
          <cell r="N660">
            <v>0.18</v>
          </cell>
          <cell r="O660">
            <v>11.67</v>
          </cell>
          <cell r="P660">
            <v>18.309999999999999</v>
          </cell>
          <cell r="Q660">
            <v>7.28</v>
          </cell>
          <cell r="R660">
            <v>8.4700000000000006</v>
          </cell>
          <cell r="S660">
            <v>31.67</v>
          </cell>
          <cell r="U660">
            <v>278</v>
          </cell>
          <cell r="V660">
            <v>288</v>
          </cell>
        </row>
        <row r="661">
          <cell r="A661" t="str">
            <v>TQM</v>
          </cell>
          <cell r="B661">
            <v>659</v>
          </cell>
          <cell r="C661" t="str">
            <v> i | 1 | 3 </v>
          </cell>
          <cell r="E661">
            <v>123.5</v>
          </cell>
          <cell r="F661">
            <v>-3.14</v>
          </cell>
          <cell r="G661">
            <v>6761600</v>
          </cell>
          <cell r="H661">
            <v>888542</v>
          </cell>
          <cell r="I661">
            <v>37050</v>
          </cell>
          <cell r="J661">
            <v>55.9</v>
          </cell>
          <cell r="K661">
            <v>16.89</v>
          </cell>
          <cell r="L661">
            <v>1.05</v>
          </cell>
          <cell r="M661">
            <v>1</v>
          </cell>
          <cell r="N661">
            <v>2.21</v>
          </cell>
          <cell r="O661">
            <v>19.7</v>
          </cell>
          <cell r="P661">
            <v>30.03</v>
          </cell>
          <cell r="Q661">
            <v>21.84</v>
          </cell>
          <cell r="R661">
            <v>1.37</v>
          </cell>
          <cell r="S661">
            <v>40.58</v>
          </cell>
          <cell r="U661">
            <v>467</v>
          </cell>
          <cell r="V661">
            <v>470</v>
          </cell>
        </row>
        <row r="662">
          <cell r="A662" t="str">
            <v>TR</v>
          </cell>
          <cell r="B662">
            <v>660</v>
          </cell>
          <cell r="C662" t="str">
            <v> i | 1 | 3 </v>
          </cell>
          <cell r="E662">
            <v>26</v>
          </cell>
          <cell r="F662">
            <v>-7.14</v>
          </cell>
          <cell r="G662">
            <v>15300</v>
          </cell>
          <cell r="H662">
            <v>408</v>
          </cell>
          <cell r="I662">
            <v>5242</v>
          </cell>
          <cell r="J662">
            <v>66.37</v>
          </cell>
          <cell r="K662">
            <v>0.22</v>
          </cell>
          <cell r="L662">
            <v>0.06</v>
          </cell>
          <cell r="M662">
            <v>0.05</v>
          </cell>
          <cell r="N662">
            <v>0.39</v>
          </cell>
          <cell r="O662">
            <v>0.02</v>
          </cell>
          <cell r="P662">
            <v>0.34</v>
          </cell>
          <cell r="Q662">
            <v>-16.420000000000002</v>
          </cell>
          <cell r="R662">
            <v>0.18</v>
          </cell>
          <cell r="S662">
            <v>43.63</v>
          </cell>
          <cell r="U662">
            <v>925</v>
          </cell>
          <cell r="V662">
            <v>971</v>
          </cell>
        </row>
        <row r="663">
          <cell r="A663" t="str">
            <v>TRC</v>
          </cell>
          <cell r="B663">
            <v>661</v>
          </cell>
          <cell r="C663" t="str">
            <v> i | 1 | 2 | 3 </v>
          </cell>
          <cell r="D663" t="str">
            <v>C</v>
          </cell>
          <cell r="E663">
            <v>0.09</v>
          </cell>
          <cell r="F663">
            <v>-10</v>
          </cell>
          <cell r="G663">
            <v>31261500</v>
          </cell>
          <cell r="H663">
            <v>2689</v>
          </cell>
          <cell r="I663">
            <v>863</v>
          </cell>
          <cell r="K663">
            <v>2.25</v>
          </cell>
          <cell r="L663">
            <v>8.1300000000000008</v>
          </cell>
          <cell r="N663">
            <v>0</v>
          </cell>
          <cell r="O663">
            <v>-17.100000000000001</v>
          </cell>
          <cell r="P663">
            <v>-85.83</v>
          </cell>
          <cell r="Q663">
            <v>-19.37</v>
          </cell>
          <cell r="S663">
            <v>69.67</v>
          </cell>
        </row>
        <row r="664">
          <cell r="A664" t="str">
            <v>TRITN</v>
          </cell>
          <cell r="B664">
            <v>662</v>
          </cell>
          <cell r="C664" t="str">
            <v> i | 1 | 2 | 3 </v>
          </cell>
          <cell r="E664">
            <v>0.37</v>
          </cell>
          <cell r="F664">
            <v>0</v>
          </cell>
          <cell r="G664">
            <v>43269800</v>
          </cell>
          <cell r="H664">
            <v>15658</v>
          </cell>
          <cell r="I664">
            <v>3564</v>
          </cell>
          <cell r="J664">
            <v>36.299999999999997</v>
          </cell>
          <cell r="K664">
            <v>2.06</v>
          </cell>
          <cell r="L664">
            <v>0.76</v>
          </cell>
          <cell r="N664">
            <v>0.01</v>
          </cell>
          <cell r="O664">
            <v>4.29</v>
          </cell>
          <cell r="P664">
            <v>6.07</v>
          </cell>
          <cell r="Q664">
            <v>4.82</v>
          </cell>
          <cell r="S664">
            <v>65.819999999999993</v>
          </cell>
          <cell r="U664">
            <v>732</v>
          </cell>
          <cell r="V664">
            <v>741</v>
          </cell>
        </row>
        <row r="665">
          <cell r="A665" t="str">
            <v>TRT</v>
          </cell>
          <cell r="B665">
            <v>663</v>
          </cell>
          <cell r="C665" t="str">
            <v> i | 1 | 2 | 3 </v>
          </cell>
          <cell r="E665">
            <v>1.67</v>
          </cell>
          <cell r="F665">
            <v>-0.6</v>
          </cell>
          <cell r="G665">
            <v>5000</v>
          </cell>
          <cell r="H665">
            <v>8</v>
          </cell>
          <cell r="I665">
            <v>514</v>
          </cell>
          <cell r="J665">
            <v>17.739999999999998</v>
          </cell>
          <cell r="K665">
            <v>0.52</v>
          </cell>
          <cell r="L665">
            <v>2.41</v>
          </cell>
          <cell r="M665">
            <v>0.12</v>
          </cell>
          <cell r="N665">
            <v>0.09</v>
          </cell>
          <cell r="O665">
            <v>4.32</v>
          </cell>
          <cell r="P665">
            <v>2.93</v>
          </cell>
          <cell r="Q665">
            <v>-5.81</v>
          </cell>
          <cell r="R665">
            <v>7.14</v>
          </cell>
          <cell r="S665">
            <v>67.09</v>
          </cell>
          <cell r="U665">
            <v>682</v>
          </cell>
          <cell r="V665">
            <v>601</v>
          </cell>
        </row>
        <row r="666">
          <cell r="A666" t="str">
            <v>TRU</v>
          </cell>
          <cell r="B666">
            <v>664</v>
          </cell>
          <cell r="C666" t="str">
            <v> i | 1 | 2 | 3 </v>
          </cell>
          <cell r="E666">
            <v>3.68</v>
          </cell>
          <cell r="F666">
            <v>-1.6</v>
          </cell>
          <cell r="G666">
            <v>71400</v>
          </cell>
          <cell r="H666">
            <v>261</v>
          </cell>
          <cell r="I666">
            <v>2174</v>
          </cell>
          <cell r="K666">
            <v>0.67</v>
          </cell>
          <cell r="L666">
            <v>0.13</v>
          </cell>
          <cell r="M666">
            <v>0.12</v>
          </cell>
          <cell r="N666">
            <v>0</v>
          </cell>
          <cell r="O666">
            <v>-1.94</v>
          </cell>
          <cell r="P666">
            <v>-2.56</v>
          </cell>
          <cell r="Q666">
            <v>-7.69</v>
          </cell>
          <cell r="R666">
            <v>3.21</v>
          </cell>
          <cell r="S666">
            <v>26.37</v>
          </cell>
        </row>
        <row r="667">
          <cell r="A667" t="str">
            <v>TRUBB</v>
          </cell>
          <cell r="B667">
            <v>665</v>
          </cell>
          <cell r="C667" t="str">
            <v> i | 1 | 2 | 3 </v>
          </cell>
          <cell r="E667">
            <v>1.62</v>
          </cell>
          <cell r="F667">
            <v>-7.69</v>
          </cell>
          <cell r="G667">
            <v>24172800</v>
          </cell>
          <cell r="H667">
            <v>44176</v>
          </cell>
          <cell r="I667">
            <v>1104</v>
          </cell>
          <cell r="K667">
            <v>0.59</v>
          </cell>
          <cell r="L667">
            <v>2.98</v>
          </cell>
          <cell r="N667">
            <v>0</v>
          </cell>
          <cell r="O667">
            <v>-1.93</v>
          </cell>
          <cell r="P667">
            <v>-10.58</v>
          </cell>
          <cell r="Q667">
            <v>-0.23</v>
          </cell>
          <cell r="S667">
            <v>59.67</v>
          </cell>
        </row>
        <row r="668">
          <cell r="A668" t="b">
            <v>1</v>
          </cell>
          <cell r="B668">
            <v>666</v>
          </cell>
          <cell r="C668" t="str">
            <v> i | 1 | 2 | 3 </v>
          </cell>
          <cell r="E668">
            <v>3.26</v>
          </cell>
          <cell r="F668">
            <v>-8.3800000000000008</v>
          </cell>
          <cell r="G668">
            <v>299965500</v>
          </cell>
          <cell r="H668">
            <v>1016558</v>
          </cell>
          <cell r="I668">
            <v>108780</v>
          </cell>
          <cell r="J668">
            <v>76.790000000000006</v>
          </cell>
          <cell r="K668">
            <v>1.27</v>
          </cell>
          <cell r="L668">
            <v>6.21</v>
          </cell>
          <cell r="M668">
            <v>0.09</v>
          </cell>
          <cell r="N668">
            <v>0.04</v>
          </cell>
          <cell r="O668">
            <v>3.14</v>
          </cell>
          <cell r="P668">
            <v>1.34</v>
          </cell>
          <cell r="Q668">
            <v>1.1000000000000001</v>
          </cell>
          <cell r="R668">
            <v>2.52</v>
          </cell>
          <cell r="S668">
            <v>31.86</v>
          </cell>
          <cell r="U668">
            <v>917</v>
          </cell>
          <cell r="V668">
            <v>849</v>
          </cell>
        </row>
        <row r="669">
          <cell r="A669" t="str">
            <v>TSC</v>
          </cell>
          <cell r="B669">
            <v>667</v>
          </cell>
          <cell r="C669" t="str">
            <v> i | 1 | 2 | 3 </v>
          </cell>
          <cell r="E669">
            <v>11.7</v>
          </cell>
          <cell r="F669">
            <v>-2.5</v>
          </cell>
          <cell r="G669">
            <v>73100</v>
          </cell>
          <cell r="H669">
            <v>850</v>
          </cell>
          <cell r="I669">
            <v>3040</v>
          </cell>
          <cell r="J669">
            <v>36.9</v>
          </cell>
          <cell r="K669">
            <v>1.93</v>
          </cell>
          <cell r="L669">
            <v>0.38</v>
          </cell>
          <cell r="M669">
            <v>0.5</v>
          </cell>
          <cell r="N669">
            <v>0.32</v>
          </cell>
          <cell r="O669">
            <v>3.87</v>
          </cell>
          <cell r="P669">
            <v>5.12</v>
          </cell>
          <cell r="Q669">
            <v>4.0199999999999996</v>
          </cell>
          <cell r="R669">
            <v>4.17</v>
          </cell>
          <cell r="S669">
            <v>19.21</v>
          </cell>
          <cell r="U669">
            <v>761</v>
          </cell>
          <cell r="V669">
            <v>759</v>
          </cell>
        </row>
        <row r="670">
          <cell r="A670" t="str">
            <v>TSE</v>
          </cell>
          <cell r="B670">
            <v>668</v>
          </cell>
          <cell r="C670" t="str">
            <v> i | 1 | 2 | 3 </v>
          </cell>
          <cell r="E670">
            <v>2.5</v>
          </cell>
          <cell r="F670">
            <v>-6.02</v>
          </cell>
          <cell r="G670">
            <v>16544900</v>
          </cell>
          <cell r="H670">
            <v>42322</v>
          </cell>
          <cell r="I670">
            <v>5294</v>
          </cell>
          <cell r="J670">
            <v>9.91</v>
          </cell>
          <cell r="K670">
            <v>0.87</v>
          </cell>
          <cell r="L670">
            <v>2.15</v>
          </cell>
          <cell r="M670">
            <v>0.05</v>
          </cell>
          <cell r="N670">
            <v>0.25</v>
          </cell>
          <cell r="O670">
            <v>4.6100000000000003</v>
          </cell>
          <cell r="P670">
            <v>9.6</v>
          </cell>
          <cell r="Q670">
            <v>18.73</v>
          </cell>
          <cell r="R670">
            <v>4.51</v>
          </cell>
          <cell r="S670">
            <v>38.94</v>
          </cell>
          <cell r="U670">
            <v>327</v>
          </cell>
          <cell r="V670">
            <v>417</v>
          </cell>
        </row>
        <row r="671">
          <cell r="A671" t="str">
            <v>TSF</v>
          </cell>
          <cell r="B671">
            <v>669</v>
          </cell>
          <cell r="C671" t="str">
            <v> i | 1 | 2 | 3 </v>
          </cell>
          <cell r="D671" t="str">
            <v>SPNC</v>
          </cell>
          <cell r="E671">
            <v>0.01</v>
          </cell>
          <cell r="F671">
            <v>0</v>
          </cell>
          <cell r="G671">
            <v>0</v>
          </cell>
          <cell r="H671">
            <v>0</v>
          </cell>
          <cell r="I671">
            <v>68</v>
          </cell>
          <cell r="L671">
            <v>-1.19</v>
          </cell>
          <cell r="N671">
            <v>0</v>
          </cell>
          <cell r="O671">
            <v>-52.85</v>
          </cell>
          <cell r="Q671">
            <v>-184.78</v>
          </cell>
          <cell r="S671">
            <v>93.33</v>
          </cell>
        </row>
        <row r="672">
          <cell r="A672" t="str">
            <v>TSI</v>
          </cell>
          <cell r="B672">
            <v>670</v>
          </cell>
          <cell r="C672" t="str">
            <v> i | 1 | 2 | 3 </v>
          </cell>
          <cell r="D672" t="str">
            <v>C</v>
          </cell>
          <cell r="E672">
            <v>0.27</v>
          </cell>
          <cell r="F672">
            <v>-6.9</v>
          </cell>
          <cell r="G672">
            <v>390400</v>
          </cell>
          <cell r="H672">
            <v>106</v>
          </cell>
          <cell r="I672">
            <v>514</v>
          </cell>
          <cell r="K672">
            <v>1.1299999999999999</v>
          </cell>
          <cell r="L672">
            <v>2.0099999999999998</v>
          </cell>
          <cell r="N672">
            <v>0</v>
          </cell>
          <cell r="O672">
            <v>-9.0500000000000007</v>
          </cell>
          <cell r="P672">
            <v>-43.5</v>
          </cell>
          <cell r="Q672">
            <v>-23.31</v>
          </cell>
          <cell r="S672">
            <v>32.65</v>
          </cell>
        </row>
        <row r="673">
          <cell r="A673" t="str">
            <v>TSR</v>
          </cell>
          <cell r="B673">
            <v>671</v>
          </cell>
          <cell r="C673" t="str">
            <v> i | 1 | 2 | 3 </v>
          </cell>
          <cell r="E673">
            <v>3.6</v>
          </cell>
          <cell r="F673">
            <v>-4.76</v>
          </cell>
          <cell r="G673">
            <v>1999500</v>
          </cell>
          <cell r="H673">
            <v>7299</v>
          </cell>
          <cell r="I673">
            <v>1979</v>
          </cell>
          <cell r="J673">
            <v>13.44</v>
          </cell>
          <cell r="K673">
            <v>1.59</v>
          </cell>
          <cell r="L673">
            <v>0.34</v>
          </cell>
          <cell r="M673">
            <v>0.09</v>
          </cell>
          <cell r="N673">
            <v>0.27</v>
          </cell>
          <cell r="O673">
            <v>11.97</v>
          </cell>
          <cell r="P673">
            <v>12.02</v>
          </cell>
          <cell r="Q673">
            <v>7.6</v>
          </cell>
          <cell r="R673">
            <v>3.72</v>
          </cell>
          <cell r="S673">
            <v>37.29</v>
          </cell>
          <cell r="U673">
            <v>374</v>
          </cell>
          <cell r="V673">
            <v>287</v>
          </cell>
        </row>
        <row r="674">
          <cell r="A674" t="str">
            <v>TSTE</v>
          </cell>
          <cell r="B674">
            <v>672</v>
          </cell>
          <cell r="C674" t="str">
            <v> i | 1 | 2 | 3 </v>
          </cell>
          <cell r="E674">
            <v>6.8</v>
          </cell>
          <cell r="F674">
            <v>0.74</v>
          </cell>
          <cell r="G674">
            <v>700</v>
          </cell>
          <cell r="H674">
            <v>5</v>
          </cell>
          <cell r="I674">
            <v>2607</v>
          </cell>
          <cell r="J674">
            <v>20.350000000000001</v>
          </cell>
          <cell r="K674">
            <v>0.79</v>
          </cell>
          <cell r="L674">
            <v>0.42</v>
          </cell>
          <cell r="M674">
            <v>0.06</v>
          </cell>
          <cell r="N674">
            <v>0.33</v>
          </cell>
          <cell r="O674">
            <v>4.1399999999999997</v>
          </cell>
          <cell r="P674">
            <v>3.92</v>
          </cell>
          <cell r="Q674">
            <v>6.03</v>
          </cell>
          <cell r="R674">
            <v>2.96</v>
          </cell>
          <cell r="S674">
            <v>25.88</v>
          </cell>
          <cell r="U674">
            <v>693</v>
          </cell>
          <cell r="V674">
            <v>647</v>
          </cell>
        </row>
        <row r="675">
          <cell r="A675" t="str">
            <v>TSTH</v>
          </cell>
          <cell r="B675">
            <v>673</v>
          </cell>
          <cell r="C675" t="str">
            <v> i | 1 | 3 </v>
          </cell>
          <cell r="E675">
            <v>0.62</v>
          </cell>
          <cell r="F675">
            <v>-7.46</v>
          </cell>
          <cell r="G675">
            <v>19579200</v>
          </cell>
          <cell r="H675">
            <v>12722</v>
          </cell>
          <cell r="I675">
            <v>5221</v>
          </cell>
          <cell r="J675">
            <v>23.32</v>
          </cell>
          <cell r="K675">
            <v>0.56000000000000005</v>
          </cell>
          <cell r="L675">
            <v>0.26</v>
          </cell>
          <cell r="N675">
            <v>0.03</v>
          </cell>
          <cell r="O675">
            <v>2.88</v>
          </cell>
          <cell r="P675">
            <v>2.4300000000000002</v>
          </cell>
          <cell r="Q675">
            <v>1.96</v>
          </cell>
          <cell r="S675">
            <v>32.090000000000003</v>
          </cell>
          <cell r="U675">
            <v>759</v>
          </cell>
          <cell r="V675">
            <v>726</v>
          </cell>
        </row>
        <row r="676">
          <cell r="A676" t="str">
            <v>TTA</v>
          </cell>
          <cell r="B676">
            <v>674</v>
          </cell>
          <cell r="C676" t="str">
            <v> i | 1 | 2 | 3 </v>
          </cell>
          <cell r="E676">
            <v>4.5999999999999996</v>
          </cell>
          <cell r="F676">
            <v>-9.8000000000000007</v>
          </cell>
          <cell r="G676">
            <v>40099100</v>
          </cell>
          <cell r="H676">
            <v>194627</v>
          </cell>
          <cell r="I676">
            <v>8383</v>
          </cell>
          <cell r="K676">
            <v>0.5</v>
          </cell>
          <cell r="L676">
            <v>0.64</v>
          </cell>
          <cell r="M676">
            <v>0.06</v>
          </cell>
          <cell r="N676">
            <v>0</v>
          </cell>
          <cell r="O676">
            <v>-8.8000000000000007</v>
          </cell>
          <cell r="P676">
            <v>-10.58</v>
          </cell>
          <cell r="Q676">
            <v>-21.19</v>
          </cell>
          <cell r="R676">
            <v>1.18</v>
          </cell>
          <cell r="S676">
            <v>67.48</v>
          </cell>
        </row>
        <row r="677">
          <cell r="A677" t="str">
            <v>TTCL</v>
          </cell>
          <cell r="B677">
            <v>675</v>
          </cell>
          <cell r="C677" t="str">
            <v> i | 1 | 2 | 3 </v>
          </cell>
          <cell r="E677">
            <v>4.0999999999999996</v>
          </cell>
          <cell r="F677">
            <v>-8.48</v>
          </cell>
          <cell r="G677">
            <v>6444700</v>
          </cell>
          <cell r="H677">
            <v>27058</v>
          </cell>
          <cell r="I677">
            <v>2526</v>
          </cell>
          <cell r="K677">
            <v>0.95</v>
          </cell>
          <cell r="L677">
            <v>4.28</v>
          </cell>
          <cell r="N677">
            <v>0</v>
          </cell>
          <cell r="O677">
            <v>-0.3</v>
          </cell>
          <cell r="P677">
            <v>-13.5</v>
          </cell>
          <cell r="Q677">
            <v>4.37</v>
          </cell>
          <cell r="R677">
            <v>4.0199999999999996</v>
          </cell>
          <cell r="S677">
            <v>63</v>
          </cell>
        </row>
        <row r="678">
          <cell r="A678" t="str">
            <v>TTI</v>
          </cell>
          <cell r="B678">
            <v>676</v>
          </cell>
          <cell r="C678" t="str">
            <v> i | 1 | 2 | 3 </v>
          </cell>
          <cell r="E678">
            <v>20.5</v>
          </cell>
          <cell r="F678">
            <v>0</v>
          </cell>
          <cell r="G678">
            <v>0</v>
          </cell>
          <cell r="H678">
            <v>0</v>
          </cell>
          <cell r="I678">
            <v>1025</v>
          </cell>
          <cell r="K678">
            <v>0.43</v>
          </cell>
          <cell r="L678">
            <v>0.78</v>
          </cell>
          <cell r="N678">
            <v>0</v>
          </cell>
          <cell r="O678">
            <v>-0.32</v>
          </cell>
          <cell r="P678">
            <v>-2.14</v>
          </cell>
          <cell r="Q678">
            <v>-4.17</v>
          </cell>
          <cell r="S678">
            <v>33.65</v>
          </cell>
        </row>
        <row r="679">
          <cell r="A679" t="str">
            <v>TTT</v>
          </cell>
          <cell r="B679">
            <v>677</v>
          </cell>
          <cell r="C679" t="str">
            <v> i | 1 | 3 </v>
          </cell>
          <cell r="E679">
            <v>53</v>
          </cell>
          <cell r="F679">
            <v>-2.2999999999999998</v>
          </cell>
          <cell r="G679">
            <v>4900</v>
          </cell>
          <cell r="H679">
            <v>260</v>
          </cell>
          <cell r="I679">
            <v>3066</v>
          </cell>
          <cell r="K679">
            <v>0.42</v>
          </cell>
          <cell r="L679">
            <v>0.34</v>
          </cell>
          <cell r="M679">
            <v>1.7</v>
          </cell>
          <cell r="N679">
            <v>0</v>
          </cell>
          <cell r="O679">
            <v>-2.87</v>
          </cell>
          <cell r="P679">
            <v>-3.27</v>
          </cell>
          <cell r="Q679">
            <v>-12.24</v>
          </cell>
          <cell r="R679">
            <v>6.27</v>
          </cell>
          <cell r="S679">
            <v>30.64</v>
          </cell>
        </row>
        <row r="680">
          <cell r="A680" t="str">
            <v>TTW</v>
          </cell>
          <cell r="B680">
            <v>678</v>
          </cell>
          <cell r="C680" t="str">
            <v> i | 1 | 2 | 3 </v>
          </cell>
          <cell r="E680">
            <v>12</v>
          </cell>
          <cell r="F680">
            <v>-2.42</v>
          </cell>
          <cell r="G680">
            <v>8702900</v>
          </cell>
          <cell r="H680">
            <v>105764</v>
          </cell>
          <cell r="I680">
            <v>47880</v>
          </cell>
          <cell r="J680">
            <v>14.98</v>
          </cell>
          <cell r="K680">
            <v>3.73</v>
          </cell>
          <cell r="L680">
            <v>0.71</v>
          </cell>
          <cell r="M680">
            <v>0.3</v>
          </cell>
          <cell r="N680">
            <v>0.8</v>
          </cell>
          <cell r="O680">
            <v>18.93</v>
          </cell>
          <cell r="P680">
            <v>25.58</v>
          </cell>
          <cell r="Q680">
            <v>47.56</v>
          </cell>
          <cell r="R680">
            <v>4.84</v>
          </cell>
          <cell r="S680">
            <v>36.11</v>
          </cell>
          <cell r="U680">
            <v>264</v>
          </cell>
          <cell r="V680">
            <v>254</v>
          </cell>
        </row>
        <row r="681">
          <cell r="A681" t="str">
            <v>TU</v>
          </cell>
          <cell r="B681">
            <v>679</v>
          </cell>
          <cell r="C681" t="str">
            <v> i | 1 | 2 | 3 </v>
          </cell>
          <cell r="E681">
            <v>13.3</v>
          </cell>
          <cell r="F681">
            <v>-8.9</v>
          </cell>
          <cell r="G681">
            <v>79544800</v>
          </cell>
          <cell r="H681">
            <v>1071040</v>
          </cell>
          <cell r="I681">
            <v>63465</v>
          </cell>
          <cell r="J681">
            <v>10.59</v>
          </cell>
          <cell r="K681">
            <v>1.22</v>
          </cell>
          <cell r="L681">
            <v>1.79</v>
          </cell>
          <cell r="M681">
            <v>0.32</v>
          </cell>
          <cell r="N681">
            <v>1.26</v>
          </cell>
          <cell r="O681">
            <v>6.13</v>
          </cell>
          <cell r="P681">
            <v>12.65</v>
          </cell>
          <cell r="Q681">
            <v>4.7699999999999996</v>
          </cell>
          <cell r="R681">
            <v>3.3</v>
          </cell>
          <cell r="S681">
            <v>64.989999999999995</v>
          </cell>
          <cell r="U681">
            <v>286</v>
          </cell>
          <cell r="V681">
            <v>370</v>
          </cell>
        </row>
        <row r="682">
          <cell r="A682" t="str">
            <v>TVD</v>
          </cell>
          <cell r="B682">
            <v>680</v>
          </cell>
          <cell r="C682" t="str">
            <v> i | 1 | 2 | 3 </v>
          </cell>
          <cell r="E682">
            <v>1.05</v>
          </cell>
          <cell r="F682">
            <v>-11.76</v>
          </cell>
          <cell r="G682">
            <v>10235800</v>
          </cell>
          <cell r="H682">
            <v>11441</v>
          </cell>
          <cell r="I682">
            <v>803</v>
          </cell>
          <cell r="J682">
            <v>25.18</v>
          </cell>
          <cell r="K682">
            <v>1.1299999999999999</v>
          </cell>
          <cell r="L682">
            <v>1.02</v>
          </cell>
          <cell r="M682">
            <v>0.05</v>
          </cell>
          <cell r="N682">
            <v>0.04</v>
          </cell>
          <cell r="O682">
            <v>4.54</v>
          </cell>
          <cell r="P682">
            <v>4.78</v>
          </cell>
          <cell r="Q682">
            <v>1.32</v>
          </cell>
          <cell r="S682">
            <v>59.41</v>
          </cell>
          <cell r="U682">
            <v>710</v>
          </cell>
          <cell r="V682">
            <v>668</v>
          </cell>
        </row>
        <row r="683">
          <cell r="A683" t="str">
            <v>TVI</v>
          </cell>
          <cell r="B683">
            <v>681</v>
          </cell>
          <cell r="C683" t="str">
            <v> i | 1 | 3 </v>
          </cell>
          <cell r="E683">
            <v>3.92</v>
          </cell>
          <cell r="F683">
            <v>-1.51</v>
          </cell>
          <cell r="G683">
            <v>11900</v>
          </cell>
          <cell r="H683">
            <v>46</v>
          </cell>
          <cell r="I683">
            <v>1188</v>
          </cell>
          <cell r="J683">
            <v>38.1</v>
          </cell>
          <cell r="K683">
            <v>0.9</v>
          </cell>
          <cell r="L683">
            <v>4.66</v>
          </cell>
          <cell r="M683">
            <v>0.2</v>
          </cell>
          <cell r="N683">
            <v>0.1</v>
          </cell>
          <cell r="O683">
            <v>0.47</v>
          </cell>
          <cell r="P683">
            <v>2.36</v>
          </cell>
          <cell r="Q683">
            <v>0.21</v>
          </cell>
          <cell r="R683">
            <v>5.03</v>
          </cell>
          <cell r="S683">
            <v>30.24</v>
          </cell>
          <cell r="U683">
            <v>846</v>
          </cell>
          <cell r="V683">
            <v>912</v>
          </cell>
        </row>
        <row r="684">
          <cell r="A684" t="str">
            <v>TVO</v>
          </cell>
          <cell r="B684">
            <v>682</v>
          </cell>
          <cell r="C684" t="str">
            <v> i | 1 | 2 | 3 </v>
          </cell>
          <cell r="E684">
            <v>31.75</v>
          </cell>
          <cell r="F684">
            <v>-1.55</v>
          </cell>
          <cell r="G684">
            <v>5872600</v>
          </cell>
          <cell r="H684">
            <v>186727</v>
          </cell>
          <cell r="I684">
            <v>25673</v>
          </cell>
          <cell r="J684">
            <v>16.190000000000001</v>
          </cell>
          <cell r="K684">
            <v>2.97</v>
          </cell>
          <cell r="L684">
            <v>0.23</v>
          </cell>
          <cell r="M684">
            <v>0.9</v>
          </cell>
          <cell r="N684">
            <v>1.96</v>
          </cell>
          <cell r="O684">
            <v>18.329999999999998</v>
          </cell>
          <cell r="P684">
            <v>18.739999999999998</v>
          </cell>
          <cell r="Q684">
            <v>6.46</v>
          </cell>
          <cell r="R684">
            <v>4.5</v>
          </cell>
          <cell r="S684">
            <v>61.94</v>
          </cell>
          <cell r="U684">
            <v>332</v>
          </cell>
          <cell r="V684">
            <v>274</v>
          </cell>
        </row>
        <row r="685">
          <cell r="A685" t="str">
            <v>TVT</v>
          </cell>
          <cell r="B685">
            <v>683</v>
          </cell>
          <cell r="C685" t="str">
            <v> i | 1 | 2 | 3 </v>
          </cell>
          <cell r="E685">
            <v>0.62</v>
          </cell>
          <cell r="F685">
            <v>1.64</v>
          </cell>
          <cell r="G685">
            <v>603300</v>
          </cell>
          <cell r="H685">
            <v>385</v>
          </cell>
          <cell r="I685">
            <v>496</v>
          </cell>
          <cell r="K685">
            <v>0.82</v>
          </cell>
          <cell r="L685">
            <v>0.17</v>
          </cell>
          <cell r="N685">
            <v>0</v>
          </cell>
          <cell r="O685">
            <v>0.31</v>
          </cell>
          <cell r="P685">
            <v>-0.32</v>
          </cell>
          <cell r="Q685">
            <v>-0.72</v>
          </cell>
          <cell r="S685">
            <v>38.21</v>
          </cell>
        </row>
        <row r="686">
          <cell r="A686" t="str">
            <v>TWP</v>
          </cell>
          <cell r="B686">
            <v>684</v>
          </cell>
          <cell r="C686" t="str">
            <v> i | 1 | 2 | 3 </v>
          </cell>
          <cell r="E686">
            <v>2.02</v>
          </cell>
          <cell r="F686">
            <v>-4.72</v>
          </cell>
          <cell r="G686">
            <v>227000</v>
          </cell>
          <cell r="H686">
            <v>460</v>
          </cell>
          <cell r="I686">
            <v>545</v>
          </cell>
          <cell r="K686">
            <v>0.36</v>
          </cell>
          <cell r="L686">
            <v>0.23</v>
          </cell>
          <cell r="M686">
            <v>7.0000000000000007E-2</v>
          </cell>
          <cell r="N686">
            <v>0</v>
          </cell>
          <cell r="O686">
            <v>-0.24</v>
          </cell>
          <cell r="P686">
            <v>-0.52</v>
          </cell>
          <cell r="Q686">
            <v>-0.14000000000000001</v>
          </cell>
          <cell r="R686">
            <v>10.47</v>
          </cell>
          <cell r="S686">
            <v>53.05</v>
          </cell>
        </row>
        <row r="687">
          <cell r="A687" t="str">
            <v>TWPC</v>
          </cell>
          <cell r="B687">
            <v>685</v>
          </cell>
          <cell r="C687" t="str">
            <v> i | 1 | 2 | 3 </v>
          </cell>
          <cell r="E687">
            <v>3.74</v>
          </cell>
          <cell r="F687">
            <v>-9.2200000000000006</v>
          </cell>
          <cell r="G687">
            <v>2358100</v>
          </cell>
          <cell r="H687">
            <v>9152</v>
          </cell>
          <cell r="I687">
            <v>3293</v>
          </cell>
          <cell r="J687">
            <v>51.95</v>
          </cell>
          <cell r="K687">
            <v>0.67</v>
          </cell>
          <cell r="L687">
            <v>0.53</v>
          </cell>
          <cell r="M687">
            <v>0.13</v>
          </cell>
          <cell r="N687">
            <v>7.0000000000000007E-2</v>
          </cell>
          <cell r="O687">
            <v>1.79</v>
          </cell>
          <cell r="P687">
            <v>1.27</v>
          </cell>
          <cell r="Q687">
            <v>0.56999999999999995</v>
          </cell>
          <cell r="R687">
            <v>3.25</v>
          </cell>
          <cell r="S687">
            <v>50.26</v>
          </cell>
          <cell r="U687">
            <v>893</v>
          </cell>
          <cell r="V687">
            <v>880</v>
          </cell>
        </row>
        <row r="688">
          <cell r="A688" t="str">
            <v>TWZ</v>
          </cell>
          <cell r="B688">
            <v>686</v>
          </cell>
          <cell r="C688" t="str">
            <v> i | 1 | 3 </v>
          </cell>
          <cell r="E688">
            <v>7.0000000000000007E-2</v>
          </cell>
          <cell r="F688">
            <v>-12.5</v>
          </cell>
          <cell r="G688">
            <v>24389200</v>
          </cell>
          <cell r="H688">
            <v>1736</v>
          </cell>
          <cell r="I688">
            <v>693</v>
          </cell>
          <cell r="J688">
            <v>364.69</v>
          </cell>
          <cell r="K688">
            <v>0.25</v>
          </cell>
          <cell r="L688">
            <v>0.88</v>
          </cell>
          <cell r="N688">
            <v>0</v>
          </cell>
          <cell r="O688">
            <v>2.42</v>
          </cell>
          <cell r="P688">
            <v>7.0000000000000007E-2</v>
          </cell>
          <cell r="Q688">
            <v>-0.21</v>
          </cell>
          <cell r="S688">
            <v>83.23</v>
          </cell>
          <cell r="U688">
            <v>966</v>
          </cell>
          <cell r="V688">
            <v>905</v>
          </cell>
        </row>
        <row r="689">
          <cell r="A689" t="str">
            <v>TYCN</v>
          </cell>
          <cell r="B689">
            <v>687</v>
          </cell>
          <cell r="C689" t="str">
            <v> i | 1 | 3 </v>
          </cell>
          <cell r="E689">
            <v>2.06</v>
          </cell>
          <cell r="F689">
            <v>0</v>
          </cell>
          <cell r="G689">
            <v>14200</v>
          </cell>
          <cell r="H689">
            <v>29</v>
          </cell>
          <cell r="I689">
            <v>1229</v>
          </cell>
          <cell r="K689">
            <v>0.3</v>
          </cell>
          <cell r="L689">
            <v>0.61</v>
          </cell>
          <cell r="N689">
            <v>0</v>
          </cell>
          <cell r="O689">
            <v>-12.02</v>
          </cell>
          <cell r="P689">
            <v>-21.41</v>
          </cell>
          <cell r="Q689">
            <v>-4.5999999999999996</v>
          </cell>
          <cell r="S689">
            <v>29.56</v>
          </cell>
        </row>
        <row r="690">
          <cell r="A690" t="str">
            <v>U</v>
          </cell>
          <cell r="B690">
            <v>688</v>
          </cell>
          <cell r="C690" t="str">
            <v> i | 1 | 3 </v>
          </cell>
          <cell r="E690">
            <v>1.44</v>
          </cell>
          <cell r="F690">
            <v>-2.04</v>
          </cell>
          <cell r="G690">
            <v>39096500</v>
          </cell>
          <cell r="H690">
            <v>57111</v>
          </cell>
          <cell r="I690">
            <v>8084</v>
          </cell>
          <cell r="K690">
            <v>0.49</v>
          </cell>
          <cell r="L690">
            <v>1.37</v>
          </cell>
          <cell r="N690">
            <v>0</v>
          </cell>
          <cell r="O690">
            <v>0.19</v>
          </cell>
          <cell r="P690">
            <v>-3.62</v>
          </cell>
          <cell r="Q690">
            <v>-75.13</v>
          </cell>
          <cell r="S690">
            <v>52.99</v>
          </cell>
        </row>
        <row r="691">
          <cell r="A691" t="str">
            <v>UAC</v>
          </cell>
          <cell r="B691">
            <v>689</v>
          </cell>
          <cell r="C691" t="str">
            <v> i | 1 | 2 | 3 </v>
          </cell>
          <cell r="E691">
            <v>4.0599999999999996</v>
          </cell>
          <cell r="F691">
            <v>-6.88</v>
          </cell>
          <cell r="G691">
            <v>287400</v>
          </cell>
          <cell r="H691">
            <v>1187</v>
          </cell>
          <cell r="I691">
            <v>2710</v>
          </cell>
          <cell r="J691">
            <v>12.64</v>
          </cell>
          <cell r="K691">
            <v>1.85</v>
          </cell>
          <cell r="L691">
            <v>1.06</v>
          </cell>
          <cell r="M691">
            <v>0.06</v>
          </cell>
          <cell r="N691">
            <v>0.32</v>
          </cell>
          <cell r="O691">
            <v>8.67</v>
          </cell>
          <cell r="P691">
            <v>15.29</v>
          </cell>
          <cell r="Q691">
            <v>14.16</v>
          </cell>
          <cell r="R691">
            <v>3.1</v>
          </cell>
          <cell r="S691">
            <v>31.76</v>
          </cell>
          <cell r="U691">
            <v>307</v>
          </cell>
          <cell r="V691">
            <v>342</v>
          </cell>
        </row>
        <row r="692">
          <cell r="A692" t="str">
            <v>UBIS</v>
          </cell>
          <cell r="B692">
            <v>690</v>
          </cell>
          <cell r="C692" t="str">
            <v> i | 1 | 2 | 3 </v>
          </cell>
          <cell r="E692">
            <v>5.4</v>
          </cell>
          <cell r="F692">
            <v>-3.57</v>
          </cell>
          <cell r="G692">
            <v>25400</v>
          </cell>
          <cell r="H692">
            <v>138</v>
          </cell>
          <cell r="I692">
            <v>1231</v>
          </cell>
          <cell r="J692">
            <v>9.56</v>
          </cell>
          <cell r="K692">
            <v>2.62</v>
          </cell>
          <cell r="L692">
            <v>0.65</v>
          </cell>
          <cell r="M692">
            <v>0.15</v>
          </cell>
          <cell r="N692">
            <v>0.56999999999999995</v>
          </cell>
          <cell r="O692">
            <v>21.16</v>
          </cell>
          <cell r="P692">
            <v>28.36</v>
          </cell>
          <cell r="Q692">
            <v>15.21</v>
          </cell>
          <cell r="R692">
            <v>4.46</v>
          </cell>
          <cell r="S692">
            <v>31.4</v>
          </cell>
          <cell r="U692">
            <v>109</v>
          </cell>
          <cell r="V692">
            <v>100</v>
          </cell>
        </row>
        <row r="693">
          <cell r="A693" t="str">
            <v>UEC</v>
          </cell>
          <cell r="B693">
            <v>691</v>
          </cell>
          <cell r="C693" t="str">
            <v> i | 1 | 2 | 3 </v>
          </cell>
          <cell r="E693">
            <v>1.03</v>
          </cell>
          <cell r="F693">
            <v>-8.85</v>
          </cell>
          <cell r="G693">
            <v>1288600</v>
          </cell>
          <cell r="H693">
            <v>1362</v>
          </cell>
          <cell r="I693">
            <v>588</v>
          </cell>
          <cell r="J693">
            <v>7.86</v>
          </cell>
          <cell r="K693">
            <v>0.44</v>
          </cell>
          <cell r="L693">
            <v>0.16</v>
          </cell>
          <cell r="M693">
            <v>0.05</v>
          </cell>
          <cell r="N693">
            <v>0.13</v>
          </cell>
          <cell r="O693">
            <v>4.7</v>
          </cell>
          <cell r="P693">
            <v>5.77</v>
          </cell>
          <cell r="Q693">
            <v>5.45</v>
          </cell>
          <cell r="S693">
            <v>71.010000000000005</v>
          </cell>
          <cell r="U693">
            <v>387</v>
          </cell>
          <cell r="V693">
            <v>363</v>
          </cell>
        </row>
        <row r="694">
          <cell r="A694" t="str">
            <v>UKEM</v>
          </cell>
          <cell r="B694">
            <v>692</v>
          </cell>
          <cell r="C694" t="str">
            <v> i | 1 | 3 </v>
          </cell>
          <cell r="E694">
            <v>0.64</v>
          </cell>
          <cell r="F694">
            <v>-7.25</v>
          </cell>
          <cell r="G694">
            <v>21300300</v>
          </cell>
          <cell r="H694">
            <v>13983</v>
          </cell>
          <cell r="I694">
            <v>791</v>
          </cell>
          <cell r="J694">
            <v>9.3000000000000007</v>
          </cell>
          <cell r="K694">
            <v>0.79</v>
          </cell>
          <cell r="L694">
            <v>0.7</v>
          </cell>
          <cell r="N694">
            <v>7.0000000000000007E-2</v>
          </cell>
          <cell r="O694">
            <v>7.34</v>
          </cell>
          <cell r="P694">
            <v>8.51</v>
          </cell>
          <cell r="Q694">
            <v>3.23</v>
          </cell>
          <cell r="R694">
            <v>2.35</v>
          </cell>
          <cell r="S694">
            <v>55.44</v>
          </cell>
          <cell r="U694">
            <v>334</v>
          </cell>
          <cell r="V694">
            <v>286</v>
          </cell>
        </row>
        <row r="695">
          <cell r="A695" t="str">
            <v>UMI</v>
          </cell>
          <cell r="B695">
            <v>693</v>
          </cell>
          <cell r="C695" t="str">
            <v> i | 1 | 3 </v>
          </cell>
          <cell r="E695">
            <v>0.89</v>
          </cell>
          <cell r="F695">
            <v>-12.75</v>
          </cell>
          <cell r="G695">
            <v>12476700</v>
          </cell>
          <cell r="H695">
            <v>11544</v>
          </cell>
          <cell r="I695">
            <v>744</v>
          </cell>
          <cell r="K695">
            <v>0.59</v>
          </cell>
          <cell r="L695">
            <v>1.41</v>
          </cell>
          <cell r="N695">
            <v>0</v>
          </cell>
          <cell r="O695">
            <v>-3.7</v>
          </cell>
          <cell r="P695">
            <v>-10.16</v>
          </cell>
          <cell r="Q695">
            <v>-4.76</v>
          </cell>
          <cell r="S695">
            <v>58.51</v>
          </cell>
        </row>
        <row r="696">
          <cell r="A696" t="str">
            <v>UMS</v>
          </cell>
          <cell r="B696">
            <v>694</v>
          </cell>
          <cell r="C696" t="str">
            <v> i | 1 | 3 </v>
          </cell>
          <cell r="D696" t="str">
            <v>C</v>
          </cell>
          <cell r="E696">
            <v>0.33</v>
          </cell>
          <cell r="F696">
            <v>-2.94</v>
          </cell>
          <cell r="G696">
            <v>28500</v>
          </cell>
          <cell r="H696">
            <v>9</v>
          </cell>
          <cell r="I696">
            <v>233</v>
          </cell>
          <cell r="K696">
            <v>11</v>
          </cell>
          <cell r="L696">
            <v>29.4</v>
          </cell>
          <cell r="N696">
            <v>0</v>
          </cell>
          <cell r="O696">
            <v>-4.07</v>
          </cell>
          <cell r="P696">
            <v>-110.67</v>
          </cell>
          <cell r="Q696">
            <v>-43.96</v>
          </cell>
          <cell r="S696">
            <v>6.14</v>
          </cell>
        </row>
        <row r="697">
          <cell r="A697" t="str">
            <v>UNIQ</v>
          </cell>
          <cell r="B697">
            <v>695</v>
          </cell>
          <cell r="C697" t="str">
            <v> i | 1 | 2 | 3 </v>
          </cell>
          <cell r="E697">
            <v>4.84</v>
          </cell>
          <cell r="F697">
            <v>-5.0999999999999996</v>
          </cell>
          <cell r="G697">
            <v>5098800</v>
          </cell>
          <cell r="H697">
            <v>25117</v>
          </cell>
          <cell r="I697">
            <v>5232</v>
          </cell>
          <cell r="J697">
            <v>12.73</v>
          </cell>
          <cell r="K697">
            <v>0.65</v>
          </cell>
          <cell r="L697">
            <v>3.21</v>
          </cell>
          <cell r="M697">
            <v>0.27</v>
          </cell>
          <cell r="N697">
            <v>0.38</v>
          </cell>
          <cell r="O697">
            <v>4.13</v>
          </cell>
          <cell r="P697">
            <v>5.13</v>
          </cell>
          <cell r="Q697">
            <v>2.77</v>
          </cell>
          <cell r="R697">
            <v>5.29</v>
          </cell>
          <cell r="S697">
            <v>56.52</v>
          </cell>
          <cell r="U697">
            <v>533</v>
          </cell>
          <cell r="V697">
            <v>522</v>
          </cell>
        </row>
        <row r="698">
          <cell r="A698" t="str">
            <v>UOBKH</v>
          </cell>
          <cell r="B698">
            <v>696</v>
          </cell>
          <cell r="C698" t="str">
            <v> i | 1 | 3 </v>
          </cell>
          <cell r="E698">
            <v>3.62</v>
          </cell>
          <cell r="F698">
            <v>-3.72</v>
          </cell>
          <cell r="G698">
            <v>126700</v>
          </cell>
          <cell r="H698">
            <v>448</v>
          </cell>
          <cell r="I698">
            <v>1819</v>
          </cell>
          <cell r="J698">
            <v>9.8800000000000008</v>
          </cell>
          <cell r="K698">
            <v>0.5</v>
          </cell>
          <cell r="L698">
            <v>0.37</v>
          </cell>
          <cell r="M698">
            <v>0.01</v>
          </cell>
          <cell r="N698">
            <v>0.37</v>
          </cell>
          <cell r="O698">
            <v>4.24</v>
          </cell>
          <cell r="P698">
            <v>5.2</v>
          </cell>
          <cell r="Q698">
            <v>17.96</v>
          </cell>
          <cell r="R698">
            <v>0.19</v>
          </cell>
          <cell r="S698">
            <v>12.81</v>
          </cell>
          <cell r="U698">
            <v>441</v>
          </cell>
          <cell r="V698">
            <v>429</v>
          </cell>
        </row>
        <row r="699">
          <cell r="A699" t="str">
            <v>UP</v>
          </cell>
          <cell r="B699">
            <v>697</v>
          </cell>
          <cell r="C699" t="str">
            <v> i | 1 | 3 </v>
          </cell>
          <cell r="E699">
            <v>16.5</v>
          </cell>
          <cell r="F699">
            <v>-12.23</v>
          </cell>
          <cell r="G699">
            <v>2500</v>
          </cell>
          <cell r="H699">
            <v>41</v>
          </cell>
          <cell r="I699">
            <v>413</v>
          </cell>
          <cell r="K699">
            <v>0.87</v>
          </cell>
          <cell r="L699">
            <v>0.26</v>
          </cell>
          <cell r="N699">
            <v>0</v>
          </cell>
          <cell r="O699">
            <v>-6.97</v>
          </cell>
          <cell r="P699">
            <v>-9.1199999999999992</v>
          </cell>
          <cell r="Q699">
            <v>-6.86</v>
          </cell>
          <cell r="S699">
            <v>30.17</v>
          </cell>
        </row>
        <row r="700">
          <cell r="A700" t="str">
            <v>UPA</v>
          </cell>
          <cell r="B700">
            <v>698</v>
          </cell>
          <cell r="C700" t="str">
            <v> i | 1 | 2 | 3 </v>
          </cell>
          <cell r="E700">
            <v>0.21</v>
          </cell>
          <cell r="F700">
            <v>-4.55</v>
          </cell>
          <cell r="G700">
            <v>93100400</v>
          </cell>
          <cell r="H700">
            <v>19530</v>
          </cell>
          <cell r="I700">
            <v>2127</v>
          </cell>
          <cell r="K700">
            <v>0.56999999999999995</v>
          </cell>
          <cell r="L700">
            <v>0.06</v>
          </cell>
          <cell r="N700">
            <v>0</v>
          </cell>
          <cell r="O700">
            <v>-1.83</v>
          </cell>
          <cell r="P700">
            <v>-1.95</v>
          </cell>
          <cell r="Q700">
            <v>-34.67</v>
          </cell>
          <cell r="S700">
            <v>63.57</v>
          </cell>
        </row>
        <row r="701">
          <cell r="A701" t="str">
            <v>UPF</v>
          </cell>
          <cell r="B701">
            <v>699</v>
          </cell>
          <cell r="C701" t="str">
            <v> i | 1 | 2 | 3 </v>
          </cell>
          <cell r="E701">
            <v>63.25</v>
          </cell>
          <cell r="F701">
            <v>-1.94</v>
          </cell>
          <cell r="G701">
            <v>1400</v>
          </cell>
          <cell r="H701">
            <v>88</v>
          </cell>
          <cell r="I701">
            <v>474</v>
          </cell>
          <cell r="J701">
            <v>8.41</v>
          </cell>
          <cell r="K701">
            <v>1.19</v>
          </cell>
          <cell r="L701">
            <v>0.36</v>
          </cell>
          <cell r="M701">
            <v>0.13</v>
          </cell>
          <cell r="N701">
            <v>7.52</v>
          </cell>
          <cell r="O701">
            <v>13.99</v>
          </cell>
          <cell r="P701">
            <v>15.16</v>
          </cell>
          <cell r="Q701">
            <v>10.130000000000001</v>
          </cell>
          <cell r="R701">
            <v>0.2</v>
          </cell>
          <cell r="S701">
            <v>18.190000000000001</v>
          </cell>
          <cell r="U701">
            <v>190</v>
          </cell>
          <cell r="V701">
            <v>123</v>
          </cell>
        </row>
        <row r="702">
          <cell r="A702" t="str">
            <v>UPOIC</v>
          </cell>
          <cell r="B702">
            <v>700</v>
          </cell>
          <cell r="C702" t="str">
            <v> i | 1 | 3 </v>
          </cell>
          <cell r="E702">
            <v>4.12</v>
          </cell>
          <cell r="F702">
            <v>-3.74</v>
          </cell>
          <cell r="G702">
            <v>26300</v>
          </cell>
          <cell r="H702">
            <v>109</v>
          </cell>
          <cell r="I702">
            <v>1335</v>
          </cell>
          <cell r="J702">
            <v>21.39</v>
          </cell>
          <cell r="K702">
            <v>1.26</v>
          </cell>
          <cell r="L702">
            <v>0.45</v>
          </cell>
          <cell r="M702">
            <v>0.03</v>
          </cell>
          <cell r="N702">
            <v>0.19</v>
          </cell>
          <cell r="O702">
            <v>5.94</v>
          </cell>
          <cell r="P702">
            <v>6.04</v>
          </cell>
          <cell r="Q702">
            <v>6.68</v>
          </cell>
          <cell r="R702">
            <v>0.57999999999999996</v>
          </cell>
          <cell r="S702">
            <v>24.34</v>
          </cell>
          <cell r="U702">
            <v>646</v>
          </cell>
          <cell r="V702">
            <v>579</v>
          </cell>
        </row>
        <row r="703">
          <cell r="A703" t="str">
            <v>UREKA</v>
          </cell>
          <cell r="B703">
            <v>701</v>
          </cell>
          <cell r="C703" t="str">
            <v> i | 1 | 2 | 3 </v>
          </cell>
          <cell r="E703">
            <v>0.81</v>
          </cell>
          <cell r="F703">
            <v>-4.71</v>
          </cell>
          <cell r="G703">
            <v>560700</v>
          </cell>
          <cell r="H703">
            <v>452</v>
          </cell>
          <cell r="I703">
            <v>721</v>
          </cell>
          <cell r="K703">
            <v>2.0299999999999998</v>
          </cell>
          <cell r="L703">
            <v>0.55000000000000004</v>
          </cell>
          <cell r="N703">
            <v>0</v>
          </cell>
          <cell r="O703">
            <v>-16.05</v>
          </cell>
          <cell r="P703">
            <v>-28.81</v>
          </cell>
          <cell r="Q703">
            <v>-202.67</v>
          </cell>
          <cell r="S703">
            <v>58.67</v>
          </cell>
        </row>
        <row r="704">
          <cell r="A704" t="str">
            <v>UT</v>
          </cell>
          <cell r="B704">
            <v>702</v>
          </cell>
          <cell r="C704" t="str">
            <v> i | 1 | 3 </v>
          </cell>
          <cell r="E704">
            <v>15.1</v>
          </cell>
          <cell r="F704">
            <v>-5.03</v>
          </cell>
          <cell r="G704">
            <v>300</v>
          </cell>
          <cell r="H704">
            <v>5</v>
          </cell>
          <cell r="I704">
            <v>680</v>
          </cell>
          <cell r="K704">
            <v>0.82</v>
          </cell>
          <cell r="L704">
            <v>0.15</v>
          </cell>
          <cell r="N704">
            <v>0</v>
          </cell>
          <cell r="O704">
            <v>-0.24</v>
          </cell>
          <cell r="P704">
            <v>-0.25</v>
          </cell>
          <cell r="Q704">
            <v>0.82</v>
          </cell>
          <cell r="S704">
            <v>25.23</v>
          </cell>
        </row>
        <row r="705">
          <cell r="A705" t="str">
            <v>UTP</v>
          </cell>
          <cell r="B705">
            <v>703</v>
          </cell>
          <cell r="C705" t="str">
            <v> i | 1 | 2 | 3 </v>
          </cell>
          <cell r="E705">
            <v>12.4</v>
          </cell>
          <cell r="F705">
            <v>-2.36</v>
          </cell>
          <cell r="G705">
            <v>4486000</v>
          </cell>
          <cell r="H705">
            <v>56439</v>
          </cell>
          <cell r="I705">
            <v>8060</v>
          </cell>
          <cell r="J705">
            <v>8.16</v>
          </cell>
          <cell r="K705">
            <v>2.31</v>
          </cell>
          <cell r="L705">
            <v>0.11</v>
          </cell>
          <cell r="M705">
            <v>0.41</v>
          </cell>
          <cell r="N705">
            <v>1.52</v>
          </cell>
          <cell r="O705">
            <v>30.94</v>
          </cell>
          <cell r="P705">
            <v>30.74</v>
          </cell>
          <cell r="Q705">
            <v>29.39</v>
          </cell>
          <cell r="R705">
            <v>5.28</v>
          </cell>
          <cell r="S705">
            <v>39.61</v>
          </cell>
          <cell r="U705">
            <v>72</v>
          </cell>
          <cell r="V705">
            <v>56</v>
          </cell>
        </row>
        <row r="706">
          <cell r="A706" t="str">
            <v>UV</v>
          </cell>
          <cell r="B706">
            <v>704</v>
          </cell>
          <cell r="C706" t="str">
            <v> i | 1 | 3 </v>
          </cell>
          <cell r="E706">
            <v>2.82</v>
          </cell>
          <cell r="F706">
            <v>-10.19</v>
          </cell>
          <cell r="G706">
            <v>7537600</v>
          </cell>
          <cell r="H706">
            <v>22410</v>
          </cell>
          <cell r="I706">
            <v>5392</v>
          </cell>
          <cell r="J706">
            <v>86.31</v>
          </cell>
          <cell r="K706">
            <v>0.57999999999999996</v>
          </cell>
          <cell r="L706">
            <v>0.92</v>
          </cell>
          <cell r="M706">
            <v>0.02</v>
          </cell>
          <cell r="N706">
            <v>0.03</v>
          </cell>
          <cell r="O706">
            <v>0.75</v>
          </cell>
          <cell r="P706">
            <v>0.62</v>
          </cell>
          <cell r="Q706">
            <v>1.42</v>
          </cell>
          <cell r="R706">
            <v>0.64</v>
          </cell>
          <cell r="S706">
            <v>33.99</v>
          </cell>
          <cell r="U706">
            <v>929</v>
          </cell>
          <cell r="V706">
            <v>952</v>
          </cell>
        </row>
        <row r="707">
          <cell r="A707" t="str">
            <v>UVAN</v>
          </cell>
          <cell r="B707">
            <v>705</v>
          </cell>
          <cell r="C707" t="str">
            <v> i | 1 | 2 | 3 </v>
          </cell>
          <cell r="E707">
            <v>5.25</v>
          </cell>
          <cell r="F707">
            <v>-6.25</v>
          </cell>
          <cell r="G707">
            <v>342700</v>
          </cell>
          <cell r="H707">
            <v>1836</v>
          </cell>
          <cell r="I707">
            <v>4935</v>
          </cell>
          <cell r="J707">
            <v>18.12</v>
          </cell>
          <cell r="K707">
            <v>1.54</v>
          </cell>
          <cell r="L707">
            <v>0.19</v>
          </cell>
          <cell r="M707">
            <v>0.1</v>
          </cell>
          <cell r="N707">
            <v>0.28999999999999998</v>
          </cell>
          <cell r="O707">
            <v>9.4700000000000006</v>
          </cell>
          <cell r="P707">
            <v>8.4700000000000006</v>
          </cell>
          <cell r="Q707">
            <v>6.82</v>
          </cell>
          <cell r="R707">
            <v>6.07</v>
          </cell>
          <cell r="S707">
            <v>48.28</v>
          </cell>
          <cell r="U707">
            <v>532</v>
          </cell>
          <cell r="V707">
            <v>421</v>
          </cell>
        </row>
        <row r="708">
          <cell r="A708" t="str">
            <v>UWC</v>
          </cell>
          <cell r="B708">
            <v>706</v>
          </cell>
          <cell r="C708" t="str">
            <v> i | 1 | 2 | 3 </v>
          </cell>
          <cell r="D708" t="str">
            <v>C</v>
          </cell>
          <cell r="E708">
            <v>0.04</v>
          </cell>
          <cell r="F708">
            <v>0</v>
          </cell>
          <cell r="G708">
            <v>5909600</v>
          </cell>
          <cell r="H708">
            <v>249</v>
          </cell>
          <cell r="I708">
            <v>527</v>
          </cell>
          <cell r="K708">
            <v>4</v>
          </cell>
          <cell r="L708">
            <v>3.17</v>
          </cell>
          <cell r="N708">
            <v>0</v>
          </cell>
          <cell r="O708">
            <v>-14.67</v>
          </cell>
          <cell r="P708">
            <v>-94.88</v>
          </cell>
          <cell r="Q708">
            <v>-73.73</v>
          </cell>
          <cell r="S708">
            <v>62.28</v>
          </cell>
        </row>
        <row r="709">
          <cell r="A709" t="str">
            <v>VARO</v>
          </cell>
          <cell r="B709">
            <v>707</v>
          </cell>
          <cell r="C709" t="str">
            <v> i | 1 | 2 | 3 </v>
          </cell>
          <cell r="E709">
            <v>3.72</v>
          </cell>
          <cell r="F709">
            <v>-1.06</v>
          </cell>
          <cell r="G709">
            <v>1300</v>
          </cell>
          <cell r="H709">
            <v>5</v>
          </cell>
          <cell r="I709">
            <v>372</v>
          </cell>
          <cell r="K709">
            <v>0.47</v>
          </cell>
          <cell r="L709">
            <v>0.9</v>
          </cell>
          <cell r="N709">
            <v>0</v>
          </cell>
          <cell r="O709">
            <v>-8</v>
          </cell>
          <cell r="P709">
            <v>-17.260000000000002</v>
          </cell>
          <cell r="Q709">
            <v>-17.22</v>
          </cell>
          <cell r="S709">
            <v>23.78</v>
          </cell>
        </row>
        <row r="710">
          <cell r="A710" t="str">
            <v>VCOM</v>
          </cell>
          <cell r="B710">
            <v>708</v>
          </cell>
          <cell r="C710" t="str">
            <v> i | 1 | 2 | 3 </v>
          </cell>
          <cell r="E710">
            <v>4.2</v>
          </cell>
          <cell r="F710">
            <v>-6.25</v>
          </cell>
          <cell r="G710">
            <v>2265100</v>
          </cell>
          <cell r="H710">
            <v>9716</v>
          </cell>
          <cell r="I710">
            <v>1260</v>
          </cell>
          <cell r="J710">
            <v>12.9</v>
          </cell>
          <cell r="K710">
            <v>2.76</v>
          </cell>
          <cell r="L710">
            <v>1.85</v>
          </cell>
          <cell r="M710">
            <v>0.1</v>
          </cell>
          <cell r="N710">
            <v>0.33</v>
          </cell>
          <cell r="O710">
            <v>12.21</v>
          </cell>
          <cell r="P710">
            <v>21.92</v>
          </cell>
          <cell r="Q710">
            <v>5.0599999999999996</v>
          </cell>
          <cell r="R710">
            <v>3.57</v>
          </cell>
          <cell r="S710">
            <v>25.17</v>
          </cell>
          <cell r="U710">
            <v>244</v>
          </cell>
          <cell r="V710">
            <v>274</v>
          </cell>
        </row>
        <row r="711">
          <cell r="A711" t="str">
            <v>VGI</v>
          </cell>
          <cell r="B711">
            <v>709</v>
          </cell>
          <cell r="C711" t="str">
            <v> i | 1 | 2 | 3 </v>
          </cell>
          <cell r="E711">
            <v>7</v>
          </cell>
          <cell r="F711">
            <v>-7.89</v>
          </cell>
          <cell r="G711">
            <v>67204400</v>
          </cell>
          <cell r="H711">
            <v>489649</v>
          </cell>
          <cell r="I711">
            <v>60278</v>
          </cell>
          <cell r="J711">
            <v>89.62</v>
          </cell>
          <cell r="K711">
            <v>4.17</v>
          </cell>
          <cell r="L711">
            <v>0.28999999999999998</v>
          </cell>
          <cell r="M711">
            <v>0.02</v>
          </cell>
          <cell r="N711">
            <v>0.08</v>
          </cell>
          <cell r="O711">
            <v>0.91</v>
          </cell>
          <cell r="P711">
            <v>4.46</v>
          </cell>
          <cell r="Q711">
            <v>-7.6</v>
          </cell>
          <cell r="R711">
            <v>0.8</v>
          </cell>
          <cell r="S711">
            <v>24.7</v>
          </cell>
          <cell r="U711">
            <v>839</v>
          </cell>
          <cell r="V711">
            <v>946</v>
          </cell>
        </row>
        <row r="712">
          <cell r="A712" t="str">
            <v>VIBHA</v>
          </cell>
          <cell r="B712">
            <v>710</v>
          </cell>
          <cell r="C712" t="str">
            <v> i | 1 | 2 | 3 </v>
          </cell>
          <cell r="E712">
            <v>1.47</v>
          </cell>
          <cell r="F712">
            <v>-3.92</v>
          </cell>
          <cell r="G712">
            <v>9571500</v>
          </cell>
          <cell r="H712">
            <v>14234</v>
          </cell>
          <cell r="I712">
            <v>19957</v>
          </cell>
          <cell r="J712">
            <v>67.72</v>
          </cell>
          <cell r="K712">
            <v>2.58</v>
          </cell>
          <cell r="L712">
            <v>1.35</v>
          </cell>
          <cell r="M712">
            <v>0.05</v>
          </cell>
          <cell r="N712">
            <v>0.02</v>
          </cell>
          <cell r="O712">
            <v>3.83</v>
          </cell>
          <cell r="P712">
            <v>3.86</v>
          </cell>
          <cell r="Q712">
            <v>2.76</v>
          </cell>
          <cell r="R712">
            <v>2.87</v>
          </cell>
          <cell r="S712">
            <v>35.44</v>
          </cell>
          <cell r="U712">
            <v>845</v>
          </cell>
          <cell r="V712">
            <v>814</v>
          </cell>
        </row>
        <row r="713">
          <cell r="A713" t="str">
            <v>VIH</v>
          </cell>
          <cell r="B713">
            <v>711</v>
          </cell>
          <cell r="C713" t="str">
            <v> i | 1 | 2 | 3 </v>
          </cell>
          <cell r="E713">
            <v>7.05</v>
          </cell>
          <cell r="F713">
            <v>-4.7300000000000004</v>
          </cell>
          <cell r="G713">
            <v>3273300</v>
          </cell>
          <cell r="H713">
            <v>23354</v>
          </cell>
          <cell r="I713">
            <v>4023</v>
          </cell>
          <cell r="J713">
            <v>22.76</v>
          </cell>
          <cell r="K713">
            <v>3.01</v>
          </cell>
          <cell r="L713">
            <v>0.67</v>
          </cell>
          <cell r="M713">
            <v>0.14000000000000001</v>
          </cell>
          <cell r="N713">
            <v>0.31</v>
          </cell>
          <cell r="O713">
            <v>10.82</v>
          </cell>
          <cell r="P713">
            <v>13.72</v>
          </cell>
          <cell r="Q713">
            <v>7.12</v>
          </cell>
          <cell r="R713">
            <v>1.89</v>
          </cell>
          <cell r="S713">
            <v>29.57</v>
          </cell>
          <cell r="U713">
            <v>477</v>
          </cell>
          <cell r="V713">
            <v>445</v>
          </cell>
        </row>
        <row r="714">
          <cell r="A714" t="str">
            <v>VL</v>
          </cell>
          <cell r="B714">
            <v>712</v>
          </cell>
          <cell r="C714" t="str">
            <v> i | 1 | 3 </v>
          </cell>
          <cell r="E714">
            <v>1.05</v>
          </cell>
          <cell r="F714">
            <v>-10.26</v>
          </cell>
          <cell r="G714">
            <v>17333200</v>
          </cell>
          <cell r="H714">
            <v>18763</v>
          </cell>
          <cell r="I714">
            <v>840</v>
          </cell>
          <cell r="J714">
            <v>9.9700000000000006</v>
          </cell>
          <cell r="K714">
            <v>1.03</v>
          </cell>
          <cell r="L714">
            <v>1.18</v>
          </cell>
          <cell r="M714">
            <v>0.02</v>
          </cell>
          <cell r="N714">
            <v>0.11</v>
          </cell>
          <cell r="O714">
            <v>7.21</v>
          </cell>
          <cell r="P714">
            <v>10.64</v>
          </cell>
          <cell r="Q714">
            <v>12.76</v>
          </cell>
          <cell r="R714">
            <v>5.98</v>
          </cell>
          <cell r="S714">
            <v>32.43</v>
          </cell>
          <cell r="U714">
            <v>307</v>
          </cell>
          <cell r="V714">
            <v>317</v>
          </cell>
        </row>
        <row r="715">
          <cell r="A715" t="str">
            <v>VNG</v>
          </cell>
          <cell r="B715">
            <v>713</v>
          </cell>
          <cell r="C715" t="str">
            <v> i | 1 | 2 | 3 </v>
          </cell>
          <cell r="E715">
            <v>3.36</v>
          </cell>
          <cell r="F715">
            <v>-2.33</v>
          </cell>
          <cell r="G715">
            <v>143900</v>
          </cell>
          <cell r="H715">
            <v>487</v>
          </cell>
          <cell r="I715">
            <v>5830</v>
          </cell>
          <cell r="K715">
            <v>0.91</v>
          </cell>
          <cell r="L715">
            <v>1.97</v>
          </cell>
          <cell r="N715">
            <v>0</v>
          </cell>
          <cell r="O715">
            <v>-2.77</v>
          </cell>
          <cell r="P715">
            <v>-11.96</v>
          </cell>
          <cell r="Q715">
            <v>-6.74</v>
          </cell>
          <cell r="S715">
            <v>23.87</v>
          </cell>
        </row>
        <row r="716">
          <cell r="A716" t="str">
            <v>VNT</v>
          </cell>
          <cell r="B716">
            <v>714</v>
          </cell>
          <cell r="C716" t="str">
            <v> i | 1 | 3 </v>
          </cell>
          <cell r="E716">
            <v>28.75</v>
          </cell>
          <cell r="F716">
            <v>-2.54</v>
          </cell>
          <cell r="G716">
            <v>4649300</v>
          </cell>
          <cell r="H716">
            <v>131682</v>
          </cell>
          <cell r="I716">
            <v>34074</v>
          </cell>
          <cell r="J716">
            <v>12.22</v>
          </cell>
          <cell r="K716">
            <v>1.58</v>
          </cell>
          <cell r="L716">
            <v>0.18</v>
          </cell>
          <cell r="M716">
            <v>1.4</v>
          </cell>
          <cell r="N716">
            <v>2.35</v>
          </cell>
          <cell r="O716">
            <v>10.59</v>
          </cell>
          <cell r="P716">
            <v>13.24</v>
          </cell>
          <cell r="Q716">
            <v>11.85</v>
          </cell>
          <cell r="R716">
            <v>4.75</v>
          </cell>
          <cell r="S716">
            <v>16.239999999999998</v>
          </cell>
          <cell r="U716">
            <v>320</v>
          </cell>
          <cell r="V716">
            <v>285</v>
          </cell>
        </row>
        <row r="717">
          <cell r="A717" t="str">
            <v>VPO</v>
          </cell>
          <cell r="B717">
            <v>715</v>
          </cell>
          <cell r="C717" t="str">
            <v> i | 1 | 3 </v>
          </cell>
          <cell r="E717">
            <v>0.42</v>
          </cell>
          <cell r="F717">
            <v>-10.64</v>
          </cell>
          <cell r="G717">
            <v>1898500</v>
          </cell>
          <cell r="H717">
            <v>816</v>
          </cell>
          <cell r="I717">
            <v>395</v>
          </cell>
          <cell r="K717">
            <v>0.79</v>
          </cell>
          <cell r="L717">
            <v>1.01</v>
          </cell>
          <cell r="N717">
            <v>0</v>
          </cell>
          <cell r="O717">
            <v>-4.47</v>
          </cell>
          <cell r="P717">
            <v>-13.48</v>
          </cell>
          <cell r="Q717">
            <v>-8.66</v>
          </cell>
          <cell r="S717">
            <v>32.229999999999997</v>
          </cell>
        </row>
        <row r="718">
          <cell r="A718" t="str">
            <v>VRANDA</v>
          </cell>
          <cell r="B718">
            <v>716</v>
          </cell>
          <cell r="C718" t="str">
            <v> i | 1 | 3 </v>
          </cell>
          <cell r="E718">
            <v>5.7</v>
          </cell>
          <cell r="F718">
            <v>-6.56</v>
          </cell>
          <cell r="G718">
            <v>246600</v>
          </cell>
          <cell r="H718">
            <v>1428</v>
          </cell>
          <cell r="I718">
            <v>1822</v>
          </cell>
          <cell r="J718">
            <v>111.99</v>
          </cell>
          <cell r="K718">
            <v>0.88</v>
          </cell>
          <cell r="L718">
            <v>1.54</v>
          </cell>
          <cell r="N718">
            <v>0.05</v>
          </cell>
          <cell r="O718">
            <v>1.96</v>
          </cell>
          <cell r="P718">
            <v>0.78</v>
          </cell>
          <cell r="Q718">
            <v>0.77</v>
          </cell>
          <cell r="R718">
            <v>1.64</v>
          </cell>
          <cell r="S718">
            <v>33.57</v>
          </cell>
          <cell r="U718">
            <v>935</v>
          </cell>
          <cell r="V718">
            <v>908</v>
          </cell>
        </row>
        <row r="719">
          <cell r="A719" t="str">
            <v>W</v>
          </cell>
          <cell r="B719">
            <v>717</v>
          </cell>
          <cell r="C719" t="str">
            <v> i | 1 | 2 | 3 </v>
          </cell>
          <cell r="E719">
            <v>0.26</v>
          </cell>
          <cell r="F719">
            <v>-3.7</v>
          </cell>
          <cell r="G719">
            <v>465803400</v>
          </cell>
          <cell r="H719">
            <v>124886</v>
          </cell>
          <cell r="I719">
            <v>3174</v>
          </cell>
          <cell r="K719">
            <v>2.89</v>
          </cell>
          <cell r="L719">
            <v>0.48</v>
          </cell>
          <cell r="N719">
            <v>0</v>
          </cell>
          <cell r="O719">
            <v>-14.58</v>
          </cell>
          <cell r="P719">
            <v>-21.84</v>
          </cell>
          <cell r="Q719">
            <v>-21.44</v>
          </cell>
          <cell r="S719">
            <v>24.14</v>
          </cell>
        </row>
        <row r="720">
          <cell r="A720" t="str">
            <v>WACOAL</v>
          </cell>
          <cell r="B720">
            <v>718</v>
          </cell>
          <cell r="C720" t="str">
            <v> i | 1 | 2 | 3 </v>
          </cell>
          <cell r="E720">
            <v>44.5</v>
          </cell>
          <cell r="F720">
            <v>0</v>
          </cell>
          <cell r="G720">
            <v>200</v>
          </cell>
          <cell r="H720">
            <v>9</v>
          </cell>
          <cell r="I720">
            <v>5340</v>
          </cell>
          <cell r="K720">
            <v>0.97</v>
          </cell>
          <cell r="L720">
            <v>0.26</v>
          </cell>
          <cell r="M720">
            <v>1.9</v>
          </cell>
          <cell r="N720">
            <v>0</v>
          </cell>
          <cell r="O720">
            <v>-1.02</v>
          </cell>
          <cell r="P720">
            <v>-1.31</v>
          </cell>
          <cell r="Q720">
            <v>-6.2</v>
          </cell>
          <cell r="R720">
            <v>4.2699999999999996</v>
          </cell>
          <cell r="S720">
            <v>27.89</v>
          </cell>
        </row>
        <row r="721">
          <cell r="A721" t="str">
            <v>WAVE</v>
          </cell>
          <cell r="B721">
            <v>719</v>
          </cell>
          <cell r="C721" t="str">
            <v> i | 1 | 2 | 3 </v>
          </cell>
          <cell r="E721">
            <v>0.61</v>
          </cell>
          <cell r="F721">
            <v>-8.9600000000000009</v>
          </cell>
          <cell r="G721">
            <v>1500200</v>
          </cell>
          <cell r="H721">
            <v>949</v>
          </cell>
          <cell r="I721">
            <v>479</v>
          </cell>
          <cell r="K721">
            <v>0.38</v>
          </cell>
          <cell r="L721">
            <v>1.72</v>
          </cell>
          <cell r="N721">
            <v>0</v>
          </cell>
          <cell r="O721">
            <v>-0.51</v>
          </cell>
          <cell r="P721">
            <v>-7.39</v>
          </cell>
          <cell r="Q721">
            <v>-9.61</v>
          </cell>
          <cell r="S721">
            <v>44.57</v>
          </cell>
        </row>
        <row r="722">
          <cell r="A722" t="str">
            <v>WGE</v>
          </cell>
          <cell r="B722">
            <v>720</v>
          </cell>
          <cell r="C722" t="str">
            <v> i </v>
          </cell>
          <cell r="E722">
            <v>1.48</v>
          </cell>
          <cell r="F722">
            <v>-9.76</v>
          </cell>
          <cell r="G722">
            <v>8355300</v>
          </cell>
          <cell r="H722">
            <v>13068</v>
          </cell>
          <cell r="I722">
            <v>888</v>
          </cell>
          <cell r="J722">
            <v>12.4</v>
          </cell>
          <cell r="L722">
            <v>1.79</v>
          </cell>
          <cell r="N722">
            <v>0.12</v>
          </cell>
          <cell r="S722">
            <v>26.25</v>
          </cell>
        </row>
        <row r="723">
          <cell r="A723" t="str">
            <v>WHA</v>
          </cell>
          <cell r="B723">
            <v>721</v>
          </cell>
          <cell r="C723" t="str">
            <v> i | 1 | 2 | 3 </v>
          </cell>
          <cell r="E723">
            <v>2.94</v>
          </cell>
          <cell r="F723">
            <v>-10.37</v>
          </cell>
          <cell r="G723">
            <v>311971200</v>
          </cell>
          <cell r="H723">
            <v>954657</v>
          </cell>
          <cell r="I723">
            <v>43944</v>
          </cell>
          <cell r="J723">
            <v>19.350000000000001</v>
          </cell>
          <cell r="K723">
            <v>1.56</v>
          </cell>
          <cell r="L723">
            <v>1.83</v>
          </cell>
          <cell r="M723">
            <v>0.04</v>
          </cell>
          <cell r="N723">
            <v>0.15</v>
          </cell>
          <cell r="O723">
            <v>4.91</v>
          </cell>
          <cell r="P723">
            <v>7.79</v>
          </cell>
          <cell r="Q723">
            <v>22.01</v>
          </cell>
          <cell r="R723">
            <v>4.08</v>
          </cell>
          <cell r="S723">
            <v>56.78</v>
          </cell>
          <cell r="U723">
            <v>570</v>
          </cell>
          <cell r="V723">
            <v>603</v>
          </cell>
        </row>
        <row r="724">
          <cell r="A724" t="str">
            <v>WHAUP</v>
          </cell>
          <cell r="B724">
            <v>722</v>
          </cell>
          <cell r="C724" t="str">
            <v> i | 1 | 2 | 3 </v>
          </cell>
          <cell r="E724">
            <v>4.12</v>
          </cell>
          <cell r="F724">
            <v>-8.0399999999999991</v>
          </cell>
          <cell r="G724">
            <v>19878500</v>
          </cell>
          <cell r="H724">
            <v>84662</v>
          </cell>
          <cell r="I724">
            <v>15759</v>
          </cell>
          <cell r="J724">
            <v>16.63</v>
          </cell>
          <cell r="K724">
            <v>1.3</v>
          </cell>
          <cell r="L724">
            <v>1.1499999999999999</v>
          </cell>
          <cell r="M724">
            <v>0.09</v>
          </cell>
          <cell r="N724">
            <v>0.25</v>
          </cell>
          <cell r="O724">
            <v>5.64</v>
          </cell>
          <cell r="P724">
            <v>7.39</v>
          </cell>
          <cell r="Q724">
            <v>29.1</v>
          </cell>
          <cell r="R724">
            <v>5.64</v>
          </cell>
          <cell r="S724">
            <v>26.8</v>
          </cell>
          <cell r="U724">
            <v>534</v>
          </cell>
          <cell r="V724">
            <v>522</v>
          </cell>
        </row>
        <row r="725">
          <cell r="A725" t="str">
            <v>WICE</v>
          </cell>
          <cell r="B725">
            <v>723</v>
          </cell>
          <cell r="C725" t="str">
            <v> i | 1 | 2 | 3 </v>
          </cell>
          <cell r="E725">
            <v>4.82</v>
          </cell>
          <cell r="F725">
            <v>-6.41</v>
          </cell>
          <cell r="G725">
            <v>17073100</v>
          </cell>
          <cell r="H725">
            <v>84139</v>
          </cell>
          <cell r="I725">
            <v>3142</v>
          </cell>
          <cell r="J725">
            <v>20.260000000000002</v>
          </cell>
          <cell r="K725">
            <v>3.8</v>
          </cell>
          <cell r="L725">
            <v>1.01</v>
          </cell>
          <cell r="M725">
            <v>0.09</v>
          </cell>
          <cell r="N725">
            <v>0.24</v>
          </cell>
          <cell r="O725">
            <v>15.9</v>
          </cell>
          <cell r="P725">
            <v>19.260000000000002</v>
          </cell>
          <cell r="Q725">
            <v>5.44</v>
          </cell>
          <cell r="R725">
            <v>1.75</v>
          </cell>
          <cell r="S725">
            <v>40.53</v>
          </cell>
          <cell r="U725">
            <v>389</v>
          </cell>
          <cell r="V725">
            <v>352</v>
          </cell>
        </row>
        <row r="726">
          <cell r="A726" t="str">
            <v>WIIK</v>
          </cell>
          <cell r="B726">
            <v>724</v>
          </cell>
          <cell r="C726" t="str">
            <v> i | 1 | 2 | 3 </v>
          </cell>
          <cell r="E726">
            <v>2.1</v>
          </cell>
          <cell r="F726">
            <v>-7.08</v>
          </cell>
          <cell r="G726">
            <v>6917600</v>
          </cell>
          <cell r="H726">
            <v>14935</v>
          </cell>
          <cell r="I726">
            <v>1213</v>
          </cell>
          <cell r="J726">
            <v>13.78</v>
          </cell>
          <cell r="K726">
            <v>0.86</v>
          </cell>
          <cell r="L726">
            <v>1.3</v>
          </cell>
          <cell r="M726">
            <v>0.1</v>
          </cell>
          <cell r="N726">
            <v>0.15</v>
          </cell>
          <cell r="O726">
            <v>6.04</v>
          </cell>
          <cell r="P726">
            <v>8.9</v>
          </cell>
          <cell r="Q726">
            <v>6.54</v>
          </cell>
          <cell r="R726">
            <v>1.01</v>
          </cell>
          <cell r="S726">
            <v>72.319999999999993</v>
          </cell>
          <cell r="U726">
            <v>439</v>
          </cell>
          <cell r="V726">
            <v>454</v>
          </cell>
        </row>
        <row r="727">
          <cell r="A727" t="str">
            <v>WIN</v>
          </cell>
          <cell r="B727">
            <v>725</v>
          </cell>
          <cell r="C727" t="str">
            <v> i | 1 | 2 | 3 </v>
          </cell>
          <cell r="E727">
            <v>0.35</v>
          </cell>
          <cell r="F727">
            <v>-12.5</v>
          </cell>
          <cell r="G727">
            <v>1037100</v>
          </cell>
          <cell r="H727">
            <v>372</v>
          </cell>
          <cell r="I727">
            <v>196</v>
          </cell>
          <cell r="K727">
            <v>0.8</v>
          </cell>
          <cell r="L727">
            <v>1.47</v>
          </cell>
          <cell r="N727">
            <v>0</v>
          </cell>
          <cell r="O727">
            <v>-5.12</v>
          </cell>
          <cell r="P727">
            <v>-18.22</v>
          </cell>
          <cell r="Q727">
            <v>-46.47</v>
          </cell>
          <cell r="S727">
            <v>32.17</v>
          </cell>
        </row>
        <row r="728">
          <cell r="A728" t="str">
            <v>WINNER</v>
          </cell>
          <cell r="B728">
            <v>726</v>
          </cell>
          <cell r="C728" t="str">
            <v> i | 1 | 2 | 3 </v>
          </cell>
          <cell r="E728">
            <v>2.6</v>
          </cell>
          <cell r="F728">
            <v>-5.1100000000000003</v>
          </cell>
          <cell r="G728">
            <v>721900</v>
          </cell>
          <cell r="H728">
            <v>1905</v>
          </cell>
          <cell r="I728">
            <v>1040</v>
          </cell>
          <cell r="J728">
            <v>10.74</v>
          </cell>
          <cell r="K728">
            <v>1.74</v>
          </cell>
          <cell r="L728">
            <v>0.97</v>
          </cell>
          <cell r="M728">
            <v>0.1</v>
          </cell>
          <cell r="N728">
            <v>0.24</v>
          </cell>
          <cell r="O728">
            <v>11.83</v>
          </cell>
          <cell r="P728">
            <v>16.45</v>
          </cell>
          <cell r="Q728">
            <v>5.19</v>
          </cell>
          <cell r="R728">
            <v>6.93</v>
          </cell>
          <cell r="S728">
            <v>38.9</v>
          </cell>
          <cell r="U728">
            <v>239</v>
          </cell>
          <cell r="V728">
            <v>223</v>
          </cell>
        </row>
        <row r="729">
          <cell r="A729" t="str">
            <v>WORK</v>
          </cell>
          <cell r="B729">
            <v>727</v>
          </cell>
          <cell r="C729" t="str">
            <v> i | 1 | 2 | 3 </v>
          </cell>
          <cell r="E729">
            <v>15.4</v>
          </cell>
          <cell r="F729">
            <v>-9.41</v>
          </cell>
          <cell r="G729">
            <v>12754200</v>
          </cell>
          <cell r="H729">
            <v>202454</v>
          </cell>
          <cell r="I729">
            <v>6800</v>
          </cell>
          <cell r="J729">
            <v>73.31</v>
          </cell>
          <cell r="K729">
            <v>1.52</v>
          </cell>
          <cell r="L729">
            <v>0.12</v>
          </cell>
          <cell r="M729">
            <v>0.3</v>
          </cell>
          <cell r="N729">
            <v>0.21</v>
          </cell>
          <cell r="O729">
            <v>2.16</v>
          </cell>
          <cell r="P729">
            <v>2.06</v>
          </cell>
          <cell r="Q729">
            <v>7.39</v>
          </cell>
          <cell r="R729">
            <v>1.76</v>
          </cell>
          <cell r="S729">
            <v>49.07</v>
          </cell>
          <cell r="U729">
            <v>901</v>
          </cell>
          <cell r="V729">
            <v>887</v>
          </cell>
        </row>
        <row r="730">
          <cell r="A730" t="str">
            <v>WP</v>
          </cell>
          <cell r="B730">
            <v>728</v>
          </cell>
          <cell r="C730" t="str">
            <v> i | 1 | 2 | 3 </v>
          </cell>
          <cell r="E730">
            <v>4.22</v>
          </cell>
          <cell r="F730">
            <v>-3.65</v>
          </cell>
          <cell r="G730">
            <v>270100</v>
          </cell>
          <cell r="H730">
            <v>1152</v>
          </cell>
          <cell r="I730">
            <v>2188</v>
          </cell>
          <cell r="J730">
            <v>14.05</v>
          </cell>
          <cell r="K730">
            <v>1.76</v>
          </cell>
          <cell r="L730">
            <v>4.08</v>
          </cell>
          <cell r="M730">
            <v>0.05</v>
          </cell>
          <cell r="N730">
            <v>0.3</v>
          </cell>
          <cell r="O730">
            <v>3.32</v>
          </cell>
          <cell r="P730">
            <v>12.37</v>
          </cell>
          <cell r="Q730">
            <v>1.33</v>
          </cell>
          <cell r="R730">
            <v>5.82</v>
          </cell>
          <cell r="S730">
            <v>42.55</v>
          </cell>
          <cell r="U730">
            <v>376</v>
          </cell>
          <cell r="V730">
            <v>585</v>
          </cell>
        </row>
        <row r="731">
          <cell r="A731" t="str">
            <v>WPH</v>
          </cell>
          <cell r="B731">
            <v>729</v>
          </cell>
          <cell r="C731" t="str">
            <v> i | 1 | 2 | 3 </v>
          </cell>
          <cell r="E731">
            <v>1.77</v>
          </cell>
          <cell r="F731">
            <v>-3.28</v>
          </cell>
          <cell r="G731">
            <v>422000</v>
          </cell>
          <cell r="H731">
            <v>743</v>
          </cell>
          <cell r="I731">
            <v>1062</v>
          </cell>
          <cell r="K731">
            <v>1.37</v>
          </cell>
          <cell r="L731">
            <v>0.83</v>
          </cell>
          <cell r="M731">
            <v>0.06</v>
          </cell>
          <cell r="N731">
            <v>0</v>
          </cell>
          <cell r="O731">
            <v>-1.95</v>
          </cell>
          <cell r="P731">
            <v>-2.74</v>
          </cell>
          <cell r="Q731">
            <v>-4.46</v>
          </cell>
          <cell r="R731">
            <v>3.16</v>
          </cell>
          <cell r="S731">
            <v>29.12</v>
          </cell>
        </row>
        <row r="732">
          <cell r="A732" t="str">
            <v>WR</v>
          </cell>
          <cell r="B732">
            <v>730</v>
          </cell>
          <cell r="C732" t="str">
            <v> i | 1 | 3 </v>
          </cell>
          <cell r="E732">
            <v>0.35</v>
          </cell>
          <cell r="F732">
            <v>0</v>
          </cell>
          <cell r="G732">
            <v>0</v>
          </cell>
          <cell r="H732">
            <v>0</v>
          </cell>
          <cell r="I732">
            <v>872</v>
          </cell>
          <cell r="K732">
            <v>0.44</v>
          </cell>
          <cell r="L732">
            <v>0.82</v>
          </cell>
          <cell r="N732">
            <v>0</v>
          </cell>
          <cell r="O732">
            <v>-7.86</v>
          </cell>
          <cell r="P732">
            <v>-17.88</v>
          </cell>
          <cell r="Q732">
            <v>-409.46</v>
          </cell>
          <cell r="S732">
            <v>2.96</v>
          </cell>
        </row>
        <row r="733">
          <cell r="A733" t="str">
            <v>XO</v>
          </cell>
          <cell r="B733">
            <v>731</v>
          </cell>
          <cell r="C733" t="str">
            <v> i | 1 | 2 | 3 </v>
          </cell>
          <cell r="E733">
            <v>8.9499999999999993</v>
          </cell>
          <cell r="F733">
            <v>-3.76</v>
          </cell>
          <cell r="G733">
            <v>2488000</v>
          </cell>
          <cell r="H733">
            <v>22525</v>
          </cell>
          <cell r="I733">
            <v>3802</v>
          </cell>
          <cell r="J733">
            <v>16.2</v>
          </cell>
          <cell r="K733">
            <v>4.03</v>
          </cell>
          <cell r="L733">
            <v>0.25</v>
          </cell>
          <cell r="M733">
            <v>0.17</v>
          </cell>
          <cell r="N733">
            <v>0.55000000000000004</v>
          </cell>
          <cell r="O733">
            <v>22.85</v>
          </cell>
          <cell r="P733">
            <v>26.9</v>
          </cell>
          <cell r="Q733">
            <v>24.46</v>
          </cell>
          <cell r="R733">
            <v>1.67</v>
          </cell>
          <cell r="S733">
            <v>29.6</v>
          </cell>
          <cell r="U733">
            <v>275</v>
          </cell>
          <cell r="V733">
            <v>256</v>
          </cell>
        </row>
        <row r="734">
          <cell r="A734" t="str">
            <v>YCI</v>
          </cell>
          <cell r="B734">
            <v>732</v>
          </cell>
          <cell r="C734" t="str">
            <v> i | 1 | 2 | 3 </v>
          </cell>
          <cell r="D734" t="str">
            <v>SPNC</v>
          </cell>
          <cell r="E734">
            <v>13.2</v>
          </cell>
          <cell r="F734">
            <v>0</v>
          </cell>
          <cell r="G734">
            <v>0</v>
          </cell>
          <cell r="H734">
            <v>0</v>
          </cell>
          <cell r="I734">
            <v>92</v>
          </cell>
          <cell r="L734">
            <v>0.47</v>
          </cell>
          <cell r="N734">
            <v>0</v>
          </cell>
          <cell r="O734">
            <v>-43.4</v>
          </cell>
          <cell r="P734">
            <v>-56.32</v>
          </cell>
          <cell r="Q734">
            <v>-92.48</v>
          </cell>
          <cell r="S734">
            <v>43.53</v>
          </cell>
        </row>
        <row r="735">
          <cell r="A735" t="str">
            <v>YGG</v>
          </cell>
          <cell r="B735">
            <v>733</v>
          </cell>
          <cell r="C735" t="str">
            <v> i | 1 | 3 </v>
          </cell>
          <cell r="E735">
            <v>13.5</v>
          </cell>
          <cell r="F735">
            <v>-2.99</v>
          </cell>
          <cell r="G735">
            <v>1454000</v>
          </cell>
          <cell r="H735">
            <v>18786</v>
          </cell>
          <cell r="I735">
            <v>2430</v>
          </cell>
          <cell r="J735">
            <v>55.04</v>
          </cell>
          <cell r="K735">
            <v>6.68</v>
          </cell>
          <cell r="L735">
            <v>0.13</v>
          </cell>
          <cell r="N735">
            <v>0.25</v>
          </cell>
          <cell r="O735">
            <v>14.18</v>
          </cell>
          <cell r="P735">
            <v>16.84</v>
          </cell>
          <cell r="Q735">
            <v>22.37</v>
          </cell>
          <cell r="R735">
            <v>0.91</v>
          </cell>
          <cell r="S735">
            <v>25</v>
          </cell>
          <cell r="U735">
            <v>552</v>
          </cell>
          <cell r="V735">
            <v>503</v>
          </cell>
        </row>
        <row r="736">
          <cell r="A736" t="str">
            <v>YUASA</v>
          </cell>
          <cell r="B736">
            <v>734</v>
          </cell>
          <cell r="C736" t="str">
            <v> i | 1 | 3 </v>
          </cell>
          <cell r="E736">
            <v>14.6</v>
          </cell>
          <cell r="F736">
            <v>-3.33</v>
          </cell>
          <cell r="G736">
            <v>154500</v>
          </cell>
          <cell r="H736">
            <v>2282</v>
          </cell>
          <cell r="I736">
            <v>1571</v>
          </cell>
          <cell r="J736">
            <v>11.24</v>
          </cell>
          <cell r="K736">
            <v>1.89</v>
          </cell>
          <cell r="L736">
            <v>0.65</v>
          </cell>
          <cell r="M736">
            <v>0.35</v>
          </cell>
          <cell r="N736">
            <v>1.3</v>
          </cell>
          <cell r="O736">
            <v>13.16</v>
          </cell>
          <cell r="P736">
            <v>17.78</v>
          </cell>
          <cell r="Q736">
            <v>6.77</v>
          </cell>
          <cell r="R736">
            <v>2.33</v>
          </cell>
          <cell r="S736">
            <v>15.27</v>
          </cell>
          <cell r="U736">
            <v>236</v>
          </cell>
          <cell r="V736">
            <v>208</v>
          </cell>
        </row>
        <row r="737">
          <cell r="A737" t="str">
            <v>ZEN</v>
          </cell>
          <cell r="B737">
            <v>735</v>
          </cell>
          <cell r="C737" t="str">
            <v> i | 1 | 3 </v>
          </cell>
          <cell r="E737">
            <v>11.7</v>
          </cell>
          <cell r="F737">
            <v>-6.4</v>
          </cell>
          <cell r="G737">
            <v>785600</v>
          </cell>
          <cell r="H737">
            <v>9313</v>
          </cell>
          <cell r="I737">
            <v>3510</v>
          </cell>
          <cell r="K737">
            <v>2.78</v>
          </cell>
          <cell r="L737">
            <v>1.22</v>
          </cell>
          <cell r="M737">
            <v>0.25</v>
          </cell>
          <cell r="N737">
            <v>0</v>
          </cell>
          <cell r="O737">
            <v>-2.1800000000000002</v>
          </cell>
          <cell r="P737">
            <v>-4.55</v>
          </cell>
          <cell r="Q737">
            <v>-4.79</v>
          </cell>
          <cell r="R737">
            <v>1.6</v>
          </cell>
          <cell r="S737">
            <v>26.86</v>
          </cell>
        </row>
        <row r="738">
          <cell r="A738" t="str">
            <v>ZIGA</v>
          </cell>
          <cell r="B738">
            <v>736</v>
          </cell>
          <cell r="C738" t="str">
            <v> i | 1 | 2 | 3 </v>
          </cell>
          <cell r="E738">
            <v>2.7</v>
          </cell>
          <cell r="F738">
            <v>-8.16</v>
          </cell>
          <cell r="G738">
            <v>4143000</v>
          </cell>
          <cell r="H738">
            <v>11528</v>
          </cell>
          <cell r="I738">
            <v>1404</v>
          </cell>
          <cell r="J738">
            <v>16.29</v>
          </cell>
          <cell r="K738">
            <v>1.72</v>
          </cell>
          <cell r="L738">
            <v>0.71</v>
          </cell>
          <cell r="M738">
            <v>0.04</v>
          </cell>
          <cell r="N738">
            <v>0.17</v>
          </cell>
          <cell r="O738">
            <v>9.7799999999999994</v>
          </cell>
          <cell r="P738">
            <v>10.75</v>
          </cell>
          <cell r="Q738">
            <v>10.15</v>
          </cell>
          <cell r="R738">
            <v>1.39</v>
          </cell>
          <cell r="S738">
            <v>39.75</v>
          </cell>
          <cell r="U738">
            <v>449</v>
          </cell>
          <cell r="V738">
            <v>382</v>
          </cell>
        </row>
        <row r="739">
          <cell r="A739" t="str">
            <v>ZMICO</v>
          </cell>
          <cell r="B739">
            <v>737</v>
          </cell>
          <cell r="C739" t="str">
            <v> i | 1 | 2 | 3 </v>
          </cell>
          <cell r="E739">
            <v>0.7</v>
          </cell>
          <cell r="F739">
            <v>-2.78</v>
          </cell>
          <cell r="G739">
            <v>1069300</v>
          </cell>
          <cell r="H739">
            <v>744</v>
          </cell>
          <cell r="I739">
            <v>1158</v>
          </cell>
          <cell r="J739">
            <v>14.74</v>
          </cell>
          <cell r="K739">
            <v>0.45</v>
          </cell>
          <cell r="L739">
            <v>0.12</v>
          </cell>
          <cell r="N739">
            <v>0.05</v>
          </cell>
          <cell r="O739">
            <v>3.05</v>
          </cell>
          <cell r="P739">
            <v>3.09</v>
          </cell>
          <cell r="Q739">
            <v>7.44</v>
          </cell>
          <cell r="S739">
            <v>64.95</v>
          </cell>
          <cell r="U739">
            <v>629</v>
          </cell>
          <cell r="V739">
            <v>608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A4998-7430-4F51-B460-EC4BCFB30262}">
  <sheetPr>
    <tabColor rgb="FF92D050"/>
    <outlinePr summaryBelow="0" summaryRight="0"/>
  </sheetPr>
  <dimension ref="A1:BP724"/>
  <sheetViews>
    <sheetView tabSelected="1" topLeftCell="G557" workbookViewId="0">
      <selection activeCell="O571" sqref="O571"/>
    </sheetView>
  </sheetViews>
  <sheetFormatPr defaultColWidth="12.59765625" defaultRowHeight="13.8" x14ac:dyDescent="0.25"/>
  <cols>
    <col min="1" max="1" width="79.59765625" style="3" bestFit="1" customWidth="1"/>
    <col min="2" max="2" width="14.09765625" style="3" customWidth="1"/>
    <col min="3" max="4" width="8.8984375" style="3" customWidth="1"/>
    <col min="5" max="5" width="11.8984375" style="3" customWidth="1"/>
    <col min="6" max="7" width="10.296875" style="3" bestFit="1" customWidth="1"/>
    <col min="8" max="8" width="8.8984375" style="3" customWidth="1"/>
    <col min="9" max="9" width="11.8984375" style="3" customWidth="1"/>
    <col min="10" max="11" width="8.8984375" style="3" customWidth="1"/>
    <col min="12" max="12" width="10.296875" style="3" bestFit="1" customWidth="1"/>
    <col min="13" max="13" width="11.8984375" style="3" customWidth="1"/>
    <col min="14" max="15" width="8.8984375" style="3" customWidth="1"/>
    <col min="16" max="16" width="33.09765625" style="3" bestFit="1" customWidth="1"/>
    <col min="17" max="17" width="11.8984375" style="3" customWidth="1"/>
    <col min="18" max="20" width="8.8984375" style="3" customWidth="1"/>
    <col min="21" max="21" width="12.5" style="3" customWidth="1"/>
    <col min="22" max="24" width="8.8984375" style="3" customWidth="1"/>
    <col min="25" max="25" width="12.5" style="3" customWidth="1"/>
    <col min="26" max="28" width="8.8984375" style="3" customWidth="1"/>
    <col min="29" max="29" width="11.8984375" style="3" customWidth="1"/>
    <col min="30" max="32" width="8.8984375" style="3" customWidth="1"/>
    <col min="33" max="33" width="11.8984375" style="3" customWidth="1"/>
    <col min="34" max="36" width="8.8984375" style="3" customWidth="1"/>
    <col min="37" max="37" width="11.8984375" style="3" customWidth="1"/>
    <col min="38" max="40" width="8.8984375" style="3" customWidth="1"/>
    <col min="41" max="41" width="11.8984375" style="3" customWidth="1"/>
    <col min="42" max="44" width="8.8984375" style="3" customWidth="1"/>
    <col min="45" max="45" width="11.8984375" style="3" customWidth="1"/>
    <col min="46" max="48" width="8.8984375" style="3" customWidth="1"/>
    <col min="49" max="49" width="12.5" style="3" customWidth="1"/>
    <col min="50" max="50" width="8.8984375" style="3" customWidth="1"/>
    <col min="51" max="51" width="9.5" style="3" customWidth="1"/>
    <col min="52" max="68" width="4.59765625" style="3" customWidth="1"/>
    <col min="69" max="16384" width="12.59765625" style="3"/>
  </cols>
  <sheetData>
    <row r="1" spans="1:6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68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C2" s="3" t="s">
        <v>29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</row>
    <row r="3" spans="1:68" x14ac:dyDescent="0.25"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x14ac:dyDescent="0.25">
      <c r="A4" s="3" t="s">
        <v>30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</row>
    <row r="5" spans="1:68" x14ac:dyDescent="0.25">
      <c r="A5" s="3" t="s">
        <v>31</v>
      </c>
      <c r="B5" s="3">
        <v>100414.62699999999</v>
      </c>
      <c r="C5" s="3">
        <v>123911</v>
      </c>
      <c r="D5" s="3">
        <v>125487</v>
      </c>
      <c r="E5" s="3">
        <v>174935.035</v>
      </c>
      <c r="F5" s="3">
        <v>347988.946</v>
      </c>
      <c r="G5" s="3">
        <v>285517.05699999997</v>
      </c>
      <c r="H5" s="3">
        <v>245459.98</v>
      </c>
      <c r="I5" s="3">
        <v>490026.69900000002</v>
      </c>
      <c r="J5" s="3">
        <v>332803.14799999999</v>
      </c>
      <c r="K5" s="3">
        <v>308716.78000000003</v>
      </c>
      <c r="L5" s="3">
        <v>555054</v>
      </c>
      <c r="M5" s="3">
        <v>545345</v>
      </c>
      <c r="N5" s="3">
        <v>713105</v>
      </c>
      <c r="O5" s="3">
        <v>772715</v>
      </c>
      <c r="P5" s="3">
        <v>804184</v>
      </c>
      <c r="Q5" s="3">
        <v>2776241</v>
      </c>
      <c r="R5" s="3">
        <v>1853075</v>
      </c>
      <c r="S5" s="3">
        <v>2839054</v>
      </c>
      <c r="T5" s="3">
        <v>2582848</v>
      </c>
      <c r="U5" s="3">
        <v>2560973</v>
      </c>
      <c r="V5" s="3">
        <v>2409501</v>
      </c>
      <c r="W5" s="3">
        <v>2966190</v>
      </c>
      <c r="X5" s="3">
        <v>3106239</v>
      </c>
      <c r="Y5" s="3">
        <v>1662860</v>
      </c>
      <c r="Z5" s="3">
        <v>1648912</v>
      </c>
      <c r="AA5" s="3">
        <v>1897652</v>
      </c>
      <c r="AB5" s="3">
        <v>5024681</v>
      </c>
      <c r="AC5" s="3">
        <v>2255016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5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</row>
    <row r="6" spans="1:68" x14ac:dyDescent="0.25">
      <c r="A6" s="3" t="s">
        <v>32</v>
      </c>
      <c r="B6" s="3">
        <v>0</v>
      </c>
      <c r="C6" s="3">
        <v>20704</v>
      </c>
      <c r="D6" s="3">
        <v>424077</v>
      </c>
      <c r="E6" s="3">
        <v>21127.651000000002</v>
      </c>
      <c r="F6" s="3">
        <v>61338.976999999999</v>
      </c>
      <c r="G6" s="3">
        <v>372211.26199999999</v>
      </c>
      <c r="H6" s="3">
        <v>0</v>
      </c>
      <c r="I6" s="3">
        <v>673296.85499999998</v>
      </c>
      <c r="J6" s="3">
        <v>3600.857</v>
      </c>
      <c r="K6" s="3">
        <v>0</v>
      </c>
      <c r="L6" s="3">
        <v>0</v>
      </c>
      <c r="M6" s="3">
        <v>0</v>
      </c>
      <c r="N6" s="3">
        <v>302963</v>
      </c>
      <c r="O6" s="3">
        <v>104338</v>
      </c>
      <c r="P6" s="3">
        <v>1904480</v>
      </c>
      <c r="Q6" s="3">
        <v>3456441</v>
      </c>
      <c r="R6" s="3">
        <v>2312464</v>
      </c>
      <c r="S6" s="3">
        <v>16237</v>
      </c>
      <c r="T6" s="3">
        <v>716826</v>
      </c>
      <c r="U6" s="3">
        <v>512095</v>
      </c>
      <c r="V6" s="3">
        <v>512174</v>
      </c>
      <c r="W6" s="3">
        <v>517</v>
      </c>
      <c r="X6" s="3">
        <v>517</v>
      </c>
      <c r="Y6" s="3">
        <v>520</v>
      </c>
      <c r="Z6" s="3">
        <v>520</v>
      </c>
      <c r="AA6" s="3">
        <v>523</v>
      </c>
      <c r="AB6" s="3">
        <v>523</v>
      </c>
      <c r="AC6" s="3">
        <v>525</v>
      </c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5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68" x14ac:dyDescent="0.25">
      <c r="A7" s="3" t="s">
        <v>33</v>
      </c>
      <c r="B7" s="3">
        <v>0</v>
      </c>
      <c r="C7" s="3">
        <v>20704</v>
      </c>
      <c r="D7" s="3">
        <v>424077</v>
      </c>
      <c r="E7" s="3">
        <v>21127.651000000002</v>
      </c>
      <c r="F7" s="3">
        <v>61338.976999999999</v>
      </c>
      <c r="G7" s="3">
        <v>372211.26199999999</v>
      </c>
      <c r="H7" s="3">
        <v>0</v>
      </c>
      <c r="I7" s="3">
        <v>673296.85499999998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5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</row>
    <row r="8" spans="1:68" x14ac:dyDescent="0.25">
      <c r="A8" s="3" t="s">
        <v>34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3600.857</v>
      </c>
      <c r="K8" s="3">
        <v>0</v>
      </c>
      <c r="L8" s="3">
        <v>0</v>
      </c>
      <c r="M8" s="3">
        <v>0</v>
      </c>
      <c r="N8" s="3">
        <v>302963</v>
      </c>
      <c r="O8" s="3">
        <v>104338</v>
      </c>
      <c r="P8" s="3">
        <v>1904480</v>
      </c>
      <c r="Q8" s="3">
        <v>3456441</v>
      </c>
      <c r="R8" s="3">
        <v>2312464</v>
      </c>
      <c r="S8" s="3">
        <v>16237</v>
      </c>
      <c r="T8" s="3">
        <v>716826</v>
      </c>
      <c r="U8" s="3">
        <v>512095</v>
      </c>
      <c r="V8" s="3">
        <v>512174</v>
      </c>
      <c r="W8" s="3">
        <v>517</v>
      </c>
      <c r="X8" s="3">
        <v>517</v>
      </c>
      <c r="Y8" s="3">
        <v>520</v>
      </c>
      <c r="Z8" s="3">
        <v>520</v>
      </c>
      <c r="AA8" s="3">
        <v>523</v>
      </c>
      <c r="AB8" s="3">
        <v>523</v>
      </c>
      <c r="AC8" s="3">
        <v>525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5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</row>
    <row r="9" spans="1:68" x14ac:dyDescent="0.25">
      <c r="A9" s="3" t="s">
        <v>35</v>
      </c>
      <c r="B9" s="3">
        <v>20615.624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203290.18</v>
      </c>
      <c r="I9" s="3">
        <v>0</v>
      </c>
      <c r="J9" s="3">
        <v>0</v>
      </c>
      <c r="K9" s="3">
        <v>152076.44</v>
      </c>
      <c r="L9" s="3">
        <v>177543</v>
      </c>
      <c r="M9" s="3">
        <v>403706</v>
      </c>
      <c r="N9" s="3">
        <v>251979</v>
      </c>
      <c r="O9" s="3">
        <v>2375796</v>
      </c>
      <c r="P9" s="3">
        <v>1526239</v>
      </c>
      <c r="Q9" s="3">
        <v>362650</v>
      </c>
      <c r="R9" s="3">
        <v>347522</v>
      </c>
      <c r="S9" s="3">
        <v>346053</v>
      </c>
      <c r="T9" s="3">
        <v>342909</v>
      </c>
      <c r="U9" s="3">
        <v>248791</v>
      </c>
      <c r="V9" s="3">
        <v>198409</v>
      </c>
      <c r="W9" s="3">
        <v>510456</v>
      </c>
      <c r="X9" s="3">
        <v>1714428</v>
      </c>
      <c r="Y9" s="3">
        <v>200825</v>
      </c>
      <c r="Z9" s="3">
        <v>550577</v>
      </c>
      <c r="AA9" s="3">
        <v>200429</v>
      </c>
      <c r="AB9" s="3">
        <v>198019</v>
      </c>
      <c r="AC9" s="3">
        <v>176199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5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</row>
    <row r="10" spans="1:68" x14ac:dyDescent="0.25">
      <c r="A10" s="3" t="s">
        <v>36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251979</v>
      </c>
      <c r="O10" s="3">
        <v>2375796</v>
      </c>
      <c r="P10" s="3">
        <v>1526239</v>
      </c>
      <c r="Q10" s="3">
        <v>362650</v>
      </c>
      <c r="R10" s="3">
        <v>347522</v>
      </c>
      <c r="S10" s="3">
        <v>346053</v>
      </c>
      <c r="T10" s="3">
        <v>342909</v>
      </c>
      <c r="U10" s="3">
        <v>248791</v>
      </c>
      <c r="V10" s="3">
        <v>198409</v>
      </c>
      <c r="W10" s="3">
        <v>510456</v>
      </c>
      <c r="X10" s="3">
        <v>1714428</v>
      </c>
      <c r="Y10" s="3">
        <v>200825</v>
      </c>
      <c r="Z10" s="3">
        <v>550577</v>
      </c>
      <c r="AA10" s="3">
        <v>200429</v>
      </c>
      <c r="AB10" s="3">
        <v>198019</v>
      </c>
      <c r="AC10" s="3">
        <v>176199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5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</row>
    <row r="11" spans="1:68" x14ac:dyDescent="0.25">
      <c r="A11" s="3" t="s">
        <v>37</v>
      </c>
      <c r="B11" s="3">
        <v>5539101.5141399996</v>
      </c>
      <c r="C11" s="3">
        <v>5835226</v>
      </c>
      <c r="D11" s="3">
        <v>6267487</v>
      </c>
      <c r="E11" s="3">
        <v>6812528.1629999997</v>
      </c>
      <c r="F11" s="3">
        <v>7543069.7609999999</v>
      </c>
      <c r="G11" s="3">
        <v>8666314.5620000008</v>
      </c>
      <c r="H11" s="3">
        <v>9518653.4600000009</v>
      </c>
      <c r="I11" s="3">
        <v>10404844.325999999</v>
      </c>
      <c r="J11" s="3">
        <v>12477530.131999999</v>
      </c>
      <c r="K11" s="3">
        <v>13546766.369999999</v>
      </c>
      <c r="L11" s="3">
        <v>15661108</v>
      </c>
      <c r="M11" s="3">
        <v>17228595</v>
      </c>
      <c r="N11" s="3">
        <v>19389416</v>
      </c>
      <c r="O11" s="3">
        <v>23065841</v>
      </c>
      <c r="P11" s="3">
        <v>25855975</v>
      </c>
      <c r="Q11" s="3">
        <v>25000967</v>
      </c>
      <c r="R11" s="3">
        <v>27005610</v>
      </c>
      <c r="S11" s="3">
        <v>27438387</v>
      </c>
      <c r="T11" s="3">
        <v>28217326</v>
      </c>
      <c r="U11" s="3">
        <v>30854027</v>
      </c>
      <c r="V11" s="3">
        <v>33357555</v>
      </c>
      <c r="W11" s="3">
        <v>34945513</v>
      </c>
      <c r="X11" s="3">
        <v>36555103</v>
      </c>
      <c r="Y11" s="3">
        <v>37444265</v>
      </c>
      <c r="Z11" s="3">
        <v>40158967</v>
      </c>
      <c r="AA11" s="3">
        <v>41456989</v>
      </c>
      <c r="AB11" s="3">
        <v>40826788</v>
      </c>
      <c r="AC11" s="3">
        <v>43721340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5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</row>
    <row r="12" spans="1:68" x14ac:dyDescent="0.25">
      <c r="A12" s="3" t="s">
        <v>38</v>
      </c>
      <c r="B12" s="3">
        <v>0</v>
      </c>
      <c r="C12" s="3">
        <v>7407873</v>
      </c>
      <c r="D12" s="3">
        <v>6267487</v>
      </c>
      <c r="E12" s="3">
        <v>6812528.1629999997</v>
      </c>
      <c r="F12" s="3">
        <v>7543069.7609999999</v>
      </c>
      <c r="G12" s="3">
        <v>8666314.5620000008</v>
      </c>
      <c r="H12" s="3">
        <v>0</v>
      </c>
      <c r="I12" s="3">
        <v>10404844.325999999</v>
      </c>
      <c r="J12" s="3">
        <v>12477530.131999999</v>
      </c>
      <c r="K12" s="3">
        <v>0</v>
      </c>
      <c r="L12" s="3">
        <v>0</v>
      </c>
      <c r="M12" s="3">
        <v>0</v>
      </c>
      <c r="N12" s="3">
        <v>19389416</v>
      </c>
      <c r="O12" s="3">
        <v>23065841</v>
      </c>
      <c r="P12" s="3">
        <v>25855975</v>
      </c>
      <c r="Q12" s="3">
        <v>25000967</v>
      </c>
      <c r="R12" s="3">
        <v>27005610</v>
      </c>
      <c r="S12" s="3">
        <v>27438387</v>
      </c>
      <c r="T12" s="3">
        <v>28217326</v>
      </c>
      <c r="U12" s="3">
        <v>30854027</v>
      </c>
      <c r="V12" s="3">
        <v>33357555</v>
      </c>
      <c r="W12" s="3">
        <v>34945513</v>
      </c>
      <c r="X12" s="3">
        <v>36555103</v>
      </c>
      <c r="Y12" s="3">
        <v>37444265</v>
      </c>
      <c r="Z12" s="3">
        <v>40158967</v>
      </c>
      <c r="AA12" s="3">
        <v>41456989</v>
      </c>
      <c r="AB12" s="3">
        <v>40826788</v>
      </c>
      <c r="AC12" s="3">
        <v>43721340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5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</row>
    <row r="13" spans="1:68" x14ac:dyDescent="0.25">
      <c r="A13" s="3" t="s">
        <v>39</v>
      </c>
      <c r="B13" s="3">
        <v>0</v>
      </c>
      <c r="C13" s="3">
        <v>1341735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5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</row>
    <row r="14" spans="1:68" x14ac:dyDescent="0.25">
      <c r="A14" s="3" t="s">
        <v>40</v>
      </c>
      <c r="B14" s="3">
        <v>0</v>
      </c>
      <c r="C14" s="3">
        <v>230912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5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x14ac:dyDescent="0.25">
      <c r="A15" s="3" t="s">
        <v>41</v>
      </c>
      <c r="B15" s="3">
        <v>94517.941000000006</v>
      </c>
      <c r="C15" s="3">
        <v>117464</v>
      </c>
      <c r="D15" s="3">
        <v>159212</v>
      </c>
      <c r="E15" s="3">
        <v>192000.94699999999</v>
      </c>
      <c r="F15" s="3">
        <v>207795.128</v>
      </c>
      <c r="G15" s="3">
        <v>190204.31899999999</v>
      </c>
      <c r="H15" s="3">
        <v>203378.96</v>
      </c>
      <c r="I15" s="3">
        <v>143667.644</v>
      </c>
      <c r="J15" s="3">
        <v>94526.134000000005</v>
      </c>
      <c r="K15" s="3">
        <v>78401.36</v>
      </c>
      <c r="L15" s="3">
        <v>100179</v>
      </c>
      <c r="M15" s="3">
        <v>103512</v>
      </c>
      <c r="N15" s="3">
        <v>660436</v>
      </c>
      <c r="O15" s="3">
        <v>163208</v>
      </c>
      <c r="P15" s="3">
        <v>147465</v>
      </c>
      <c r="Q15" s="3">
        <v>257002</v>
      </c>
      <c r="R15" s="3">
        <v>335237</v>
      </c>
      <c r="S15" s="3">
        <v>356397</v>
      </c>
      <c r="T15" s="3">
        <v>373139</v>
      </c>
      <c r="U15" s="3">
        <v>505218</v>
      </c>
      <c r="V15" s="3">
        <v>658108</v>
      </c>
      <c r="W15" s="3">
        <v>609448</v>
      </c>
      <c r="X15" s="3">
        <v>656022</v>
      </c>
      <c r="Y15" s="3">
        <v>715329</v>
      </c>
      <c r="Z15" s="3">
        <v>771138</v>
      </c>
      <c r="AA15" s="3">
        <v>792844</v>
      </c>
      <c r="AB15" s="3">
        <v>829991</v>
      </c>
      <c r="AC15" s="3">
        <v>720592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5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x14ac:dyDescent="0.25">
      <c r="A16" s="3" t="s">
        <v>42</v>
      </c>
      <c r="B16" s="3">
        <v>145295.321</v>
      </c>
      <c r="C16" s="3">
        <v>166916</v>
      </c>
      <c r="D16" s="3">
        <v>177094</v>
      </c>
      <c r="E16" s="3">
        <v>206256.64000000001</v>
      </c>
      <c r="F16" s="3">
        <v>245497.226</v>
      </c>
      <c r="G16" s="3">
        <v>284664.15899999999</v>
      </c>
      <c r="H16" s="3">
        <v>305015.03000000003</v>
      </c>
      <c r="I16" s="3">
        <v>335384.52899999998</v>
      </c>
      <c r="J16" s="3">
        <v>390898.016</v>
      </c>
      <c r="K16" s="3">
        <v>401727.79</v>
      </c>
      <c r="L16" s="3">
        <v>427478</v>
      </c>
      <c r="M16" s="3">
        <v>453299</v>
      </c>
      <c r="N16" s="3">
        <v>463132</v>
      </c>
      <c r="O16" s="3">
        <v>482527</v>
      </c>
      <c r="P16" s="3">
        <v>487320</v>
      </c>
      <c r="Q16" s="3">
        <v>496827</v>
      </c>
      <c r="R16" s="3">
        <v>490597</v>
      </c>
      <c r="S16" s="3">
        <v>534013</v>
      </c>
      <c r="T16" s="3">
        <v>655982</v>
      </c>
      <c r="U16" s="3">
        <v>640438</v>
      </c>
      <c r="V16" s="3">
        <v>629308</v>
      </c>
      <c r="W16" s="3">
        <v>622943</v>
      </c>
      <c r="X16" s="3">
        <v>623461</v>
      </c>
      <c r="Y16" s="3">
        <v>629018</v>
      </c>
      <c r="Z16" s="3">
        <v>640260</v>
      </c>
      <c r="AA16" s="3">
        <v>2177918</v>
      </c>
      <c r="AB16" s="3">
        <v>2246853</v>
      </c>
      <c r="AC16" s="3">
        <v>2215421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5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x14ac:dyDescent="0.25">
      <c r="A17" s="3" t="s">
        <v>43</v>
      </c>
      <c r="B17" s="3">
        <v>0</v>
      </c>
      <c r="C17" s="3">
        <v>0</v>
      </c>
      <c r="D17" s="3">
        <v>0</v>
      </c>
      <c r="E17" s="3">
        <v>206256.64000000001</v>
      </c>
      <c r="F17" s="3">
        <v>245497.226</v>
      </c>
      <c r="G17" s="3">
        <v>284664.15899999999</v>
      </c>
      <c r="H17" s="3">
        <v>0</v>
      </c>
      <c r="I17" s="3">
        <v>335384.52899999998</v>
      </c>
      <c r="J17" s="3">
        <v>390898.016</v>
      </c>
      <c r="K17" s="3">
        <v>0</v>
      </c>
      <c r="L17" s="3">
        <v>0</v>
      </c>
      <c r="M17" s="3">
        <v>0</v>
      </c>
      <c r="N17" s="3">
        <v>463132</v>
      </c>
      <c r="O17" s="3">
        <v>482527</v>
      </c>
      <c r="P17" s="3">
        <v>487320</v>
      </c>
      <c r="Q17" s="3">
        <v>496827</v>
      </c>
      <c r="R17" s="3">
        <v>490597</v>
      </c>
      <c r="S17" s="3">
        <v>534013</v>
      </c>
      <c r="T17" s="3">
        <v>655982</v>
      </c>
      <c r="U17" s="3">
        <v>640438</v>
      </c>
      <c r="V17" s="3">
        <v>629308</v>
      </c>
      <c r="W17" s="3">
        <v>622943</v>
      </c>
      <c r="X17" s="3">
        <v>623461</v>
      </c>
      <c r="Y17" s="3">
        <v>629018</v>
      </c>
      <c r="Z17" s="3">
        <v>640260</v>
      </c>
      <c r="AA17" s="3">
        <v>600255</v>
      </c>
      <c r="AB17" s="3">
        <v>637029</v>
      </c>
      <c r="AC17" s="3">
        <v>623678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5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x14ac:dyDescent="0.25">
      <c r="A18" s="3" t="s">
        <v>44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1577663</v>
      </c>
      <c r="AB18" s="3">
        <v>1609824</v>
      </c>
      <c r="AC18" s="3">
        <v>1591743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5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x14ac:dyDescent="0.25">
      <c r="A19" s="3" t="s">
        <v>45</v>
      </c>
      <c r="B19" s="3">
        <v>0</v>
      </c>
      <c r="C19" s="3">
        <v>166916</v>
      </c>
      <c r="D19" s="3">
        <v>177094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5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x14ac:dyDescent="0.25">
      <c r="A20" s="3" t="s">
        <v>46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12824</v>
      </c>
      <c r="P20" s="3">
        <v>12824</v>
      </c>
      <c r="Q20" s="3">
        <v>12824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5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x14ac:dyDescent="0.25">
      <c r="A21" s="3" t="s">
        <v>47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12824</v>
      </c>
      <c r="P21" s="3">
        <v>12824</v>
      </c>
      <c r="Q21" s="3">
        <v>12824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5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x14ac:dyDescent="0.25">
      <c r="A22" s="3" t="s">
        <v>48</v>
      </c>
      <c r="B22" s="3">
        <v>6933.7730000000001</v>
      </c>
      <c r="C22" s="3">
        <v>6761</v>
      </c>
      <c r="D22" s="3">
        <v>6047</v>
      </c>
      <c r="E22" s="3">
        <v>7937.6450000000004</v>
      </c>
      <c r="F22" s="3">
        <v>8583.8590000000004</v>
      </c>
      <c r="G22" s="3">
        <v>8903.5660000000007</v>
      </c>
      <c r="H22" s="3">
        <v>8284.7000000000007</v>
      </c>
      <c r="I22" s="3">
        <v>7866.375</v>
      </c>
      <c r="J22" s="3">
        <v>7831.53</v>
      </c>
      <c r="K22" s="3">
        <v>8782.7999999999993</v>
      </c>
      <c r="L22" s="3">
        <v>8931</v>
      </c>
      <c r="M22" s="3">
        <v>8109</v>
      </c>
      <c r="N22" s="3">
        <v>8319</v>
      </c>
      <c r="O22" s="3">
        <v>8213</v>
      </c>
      <c r="P22" s="3">
        <v>8748</v>
      </c>
      <c r="Q22" s="3">
        <v>10060</v>
      </c>
      <c r="R22" s="3">
        <v>563406</v>
      </c>
      <c r="S22" s="3">
        <v>563399</v>
      </c>
      <c r="T22" s="3">
        <v>562821</v>
      </c>
      <c r="U22" s="3">
        <v>565107</v>
      </c>
      <c r="V22" s="3">
        <v>568241</v>
      </c>
      <c r="W22" s="3">
        <v>567726</v>
      </c>
      <c r="X22" s="3">
        <v>568591</v>
      </c>
      <c r="Y22" s="3">
        <v>567958</v>
      </c>
      <c r="Z22" s="3">
        <v>568105</v>
      </c>
      <c r="AA22" s="3">
        <v>569385</v>
      </c>
      <c r="AB22" s="3">
        <v>568694</v>
      </c>
      <c r="AC22" s="3">
        <v>575693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5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x14ac:dyDescent="0.25">
      <c r="A23" s="3" t="s">
        <v>49</v>
      </c>
      <c r="B23" s="3">
        <v>0</v>
      </c>
      <c r="C23" s="3">
        <v>6761</v>
      </c>
      <c r="D23" s="3">
        <v>6047</v>
      </c>
      <c r="E23" s="3">
        <v>7937.6450000000004</v>
      </c>
      <c r="F23" s="3">
        <v>8583.8590000000004</v>
      </c>
      <c r="G23" s="3">
        <v>8903.5660000000007</v>
      </c>
      <c r="H23" s="3">
        <v>0</v>
      </c>
      <c r="I23" s="3">
        <v>7866.375</v>
      </c>
      <c r="J23" s="3">
        <v>7831.53</v>
      </c>
      <c r="K23" s="3">
        <v>0</v>
      </c>
      <c r="L23" s="3">
        <v>0</v>
      </c>
      <c r="M23" s="3">
        <v>0</v>
      </c>
      <c r="N23" s="3">
        <v>8319</v>
      </c>
      <c r="O23" s="3">
        <v>8213</v>
      </c>
      <c r="P23" s="3">
        <v>8748</v>
      </c>
      <c r="Q23" s="3">
        <v>10060</v>
      </c>
      <c r="R23" s="3">
        <v>563406</v>
      </c>
      <c r="S23" s="3">
        <v>563399</v>
      </c>
      <c r="T23" s="3">
        <v>562821</v>
      </c>
      <c r="U23" s="3">
        <v>565107</v>
      </c>
      <c r="V23" s="3">
        <v>568241</v>
      </c>
      <c r="W23" s="3">
        <v>567726</v>
      </c>
      <c r="X23" s="3">
        <v>568591</v>
      </c>
      <c r="Y23" s="3">
        <v>567958</v>
      </c>
      <c r="Z23" s="3">
        <v>568105</v>
      </c>
      <c r="AA23" s="3">
        <v>569385</v>
      </c>
      <c r="AB23" s="3">
        <v>568694</v>
      </c>
      <c r="AC23" s="3">
        <v>575693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5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x14ac:dyDescent="0.25">
      <c r="A24" s="3" t="s">
        <v>50</v>
      </c>
      <c r="B24" s="3">
        <v>33284.500999999997</v>
      </c>
      <c r="C24" s="3">
        <v>49126</v>
      </c>
      <c r="D24" s="3">
        <v>52715</v>
      </c>
      <c r="E24" s="3">
        <v>61436.601000000002</v>
      </c>
      <c r="F24" s="3">
        <v>58531.455999999998</v>
      </c>
      <c r="G24" s="3">
        <v>67395.775999999998</v>
      </c>
      <c r="H24" s="3">
        <v>65324.09</v>
      </c>
      <c r="I24" s="3">
        <v>69536.570000000007</v>
      </c>
      <c r="J24" s="3">
        <v>73692.884999999995</v>
      </c>
      <c r="K24" s="3">
        <v>81402.320000000007</v>
      </c>
      <c r="L24" s="3">
        <v>80705</v>
      </c>
      <c r="M24" s="3">
        <v>83031</v>
      </c>
      <c r="N24" s="3">
        <v>62119</v>
      </c>
      <c r="O24" s="3">
        <v>89347</v>
      </c>
      <c r="P24" s="3">
        <v>87632</v>
      </c>
      <c r="Q24" s="3">
        <v>125365</v>
      </c>
      <c r="R24" s="3">
        <v>125903</v>
      </c>
      <c r="S24" s="3">
        <v>147428</v>
      </c>
      <c r="T24" s="3">
        <v>156990</v>
      </c>
      <c r="U24" s="3">
        <v>180054</v>
      </c>
      <c r="V24" s="3">
        <v>179324</v>
      </c>
      <c r="W24" s="3">
        <v>190441</v>
      </c>
      <c r="X24" s="3">
        <v>214484</v>
      </c>
      <c r="Y24" s="3">
        <v>226779</v>
      </c>
      <c r="Z24" s="3">
        <v>83229</v>
      </c>
      <c r="AA24" s="3">
        <v>257186</v>
      </c>
      <c r="AB24" s="3">
        <v>270419</v>
      </c>
      <c r="AC24" s="3">
        <v>248791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5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x14ac:dyDescent="0.25">
      <c r="A25" s="3" t="s">
        <v>51</v>
      </c>
      <c r="B25" s="3">
        <v>6463.2079999999996</v>
      </c>
      <c r="C25" s="3">
        <v>4499</v>
      </c>
      <c r="D25" s="3">
        <v>2456</v>
      </c>
      <c r="E25" s="3">
        <v>5511.2839999999997</v>
      </c>
      <c r="F25" s="3">
        <v>3</v>
      </c>
      <c r="G25" s="3">
        <v>37.863</v>
      </c>
      <c r="H25" s="3">
        <v>0</v>
      </c>
      <c r="I25" s="3">
        <v>68651.938999999998</v>
      </c>
      <c r="J25" s="3">
        <v>90724.959000000003</v>
      </c>
      <c r="K25" s="3">
        <v>81560.479999999996</v>
      </c>
      <c r="L25" s="3">
        <v>207574</v>
      </c>
      <c r="M25" s="3">
        <v>218417</v>
      </c>
      <c r="N25" s="3">
        <v>276847</v>
      </c>
      <c r="O25" s="3">
        <v>999499</v>
      </c>
      <c r="P25" s="3">
        <v>784868</v>
      </c>
      <c r="Q25" s="3">
        <v>453284</v>
      </c>
      <c r="R25" s="3">
        <v>242187</v>
      </c>
      <c r="S25" s="3">
        <v>589576</v>
      </c>
      <c r="T25" s="3">
        <v>739185</v>
      </c>
      <c r="U25" s="3">
        <v>599545</v>
      </c>
      <c r="V25" s="3">
        <v>496218</v>
      </c>
      <c r="W25" s="3">
        <v>552844</v>
      </c>
      <c r="X25" s="3">
        <v>614673</v>
      </c>
      <c r="Y25" s="3">
        <v>676189</v>
      </c>
      <c r="Z25" s="3">
        <v>819989</v>
      </c>
      <c r="AA25" s="3">
        <v>711310</v>
      </c>
      <c r="AB25" s="3">
        <v>786731</v>
      </c>
      <c r="AC25" s="3">
        <v>756751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5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</row>
    <row r="26" spans="1:68" x14ac:dyDescent="0.25">
      <c r="A26" s="3" t="s">
        <v>52</v>
      </c>
      <c r="B26" s="3">
        <v>99828.005000000005</v>
      </c>
      <c r="C26" s="3">
        <v>124119</v>
      </c>
      <c r="D26" s="3">
        <v>127058</v>
      </c>
      <c r="E26" s="3">
        <v>144042.06299999999</v>
      </c>
      <c r="F26" s="3">
        <v>118926.974</v>
      </c>
      <c r="G26" s="3">
        <v>195564.712</v>
      </c>
      <c r="H26" s="3">
        <v>256315.74</v>
      </c>
      <c r="I26" s="3">
        <v>171690.636</v>
      </c>
      <c r="J26" s="3">
        <v>168075.53599999999</v>
      </c>
      <c r="K26" s="3">
        <v>325407.09999999998</v>
      </c>
      <c r="L26" s="3">
        <v>81054</v>
      </c>
      <c r="M26" s="3">
        <v>96889</v>
      </c>
      <c r="N26" s="3">
        <v>108381</v>
      </c>
      <c r="O26" s="3">
        <v>109332</v>
      </c>
      <c r="P26" s="3">
        <v>123829</v>
      </c>
      <c r="Q26" s="3">
        <v>126822</v>
      </c>
      <c r="R26" s="3">
        <v>100876</v>
      </c>
      <c r="S26" s="3">
        <v>119118</v>
      </c>
      <c r="T26" s="3">
        <v>126125</v>
      </c>
      <c r="U26" s="3">
        <v>126506</v>
      </c>
      <c r="V26" s="3">
        <v>208298</v>
      </c>
      <c r="W26" s="3">
        <v>204655</v>
      </c>
      <c r="X26" s="3">
        <v>209336</v>
      </c>
      <c r="Y26" s="3">
        <v>216335</v>
      </c>
      <c r="Z26" s="3">
        <v>219912</v>
      </c>
      <c r="AA26" s="3">
        <v>156220</v>
      </c>
      <c r="AB26" s="3">
        <v>160301</v>
      </c>
      <c r="AC26" s="3">
        <v>163129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5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</row>
    <row r="27" spans="1:68" x14ac:dyDescent="0.25">
      <c r="A27" s="3" t="s">
        <v>53</v>
      </c>
      <c r="B27" s="3">
        <v>27075.008999999998</v>
      </c>
      <c r="C27" s="3">
        <v>33207</v>
      </c>
      <c r="D27" s="3">
        <v>38930</v>
      </c>
      <c r="E27" s="3">
        <v>40049.324999999997</v>
      </c>
      <c r="F27" s="3">
        <v>36485.78</v>
      </c>
      <c r="G27" s="3">
        <v>52727.281999999999</v>
      </c>
      <c r="H27" s="3">
        <v>61658.19</v>
      </c>
      <c r="I27" s="3">
        <v>57078.47</v>
      </c>
      <c r="J27" s="3">
        <v>68684.437999999995</v>
      </c>
      <c r="K27" s="3">
        <v>77976.240000000005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5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1:68" x14ac:dyDescent="0.25">
      <c r="A28" s="3" t="s">
        <v>54</v>
      </c>
      <c r="B28" s="3">
        <v>72752.995999999999</v>
      </c>
      <c r="C28" s="3">
        <v>90912</v>
      </c>
      <c r="D28" s="3">
        <v>88128</v>
      </c>
      <c r="E28" s="3">
        <v>103992.738</v>
      </c>
      <c r="F28" s="3">
        <v>82441.194000000003</v>
      </c>
      <c r="G28" s="3">
        <v>142837.43</v>
      </c>
      <c r="H28" s="3">
        <v>194657.55</v>
      </c>
      <c r="I28" s="3">
        <v>114612.166</v>
      </c>
      <c r="J28" s="3">
        <v>99391.097999999998</v>
      </c>
      <c r="K28" s="3">
        <v>247430.86</v>
      </c>
      <c r="L28" s="3">
        <v>81054</v>
      </c>
      <c r="M28" s="3">
        <v>96889</v>
      </c>
      <c r="N28" s="3">
        <v>108381</v>
      </c>
      <c r="O28" s="3">
        <v>109332</v>
      </c>
      <c r="P28" s="3">
        <v>123829</v>
      </c>
      <c r="Q28" s="3">
        <v>126822</v>
      </c>
      <c r="R28" s="3">
        <v>100876</v>
      </c>
      <c r="S28" s="3">
        <v>119118</v>
      </c>
      <c r="T28" s="3">
        <v>126125</v>
      </c>
      <c r="U28" s="3">
        <v>126506</v>
      </c>
      <c r="V28" s="3">
        <v>208298</v>
      </c>
      <c r="W28" s="3">
        <v>204655</v>
      </c>
      <c r="X28" s="3">
        <v>209336</v>
      </c>
      <c r="Y28" s="3">
        <v>216335</v>
      </c>
      <c r="Z28" s="3">
        <v>219912</v>
      </c>
      <c r="AA28" s="3">
        <v>156220</v>
      </c>
      <c r="AB28" s="3">
        <v>160301</v>
      </c>
      <c r="AC28" s="3">
        <v>163129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5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</row>
    <row r="29" spans="1:68" x14ac:dyDescent="0.25">
      <c r="A29" s="3" t="s">
        <v>55</v>
      </c>
      <c r="B29" s="3">
        <v>6046454.5141399996</v>
      </c>
      <c r="C29" s="3">
        <v>6448726</v>
      </c>
      <c r="D29" s="3">
        <v>7341633</v>
      </c>
      <c r="E29" s="3">
        <v>7625776.0290000001</v>
      </c>
      <c r="F29" s="3">
        <v>8591735.3269999996</v>
      </c>
      <c r="G29" s="3">
        <v>10070813.276000001</v>
      </c>
      <c r="H29" s="3">
        <v>10805722.130000001</v>
      </c>
      <c r="I29" s="3">
        <v>12364965.573000001</v>
      </c>
      <c r="J29" s="3">
        <v>13639683.197000001</v>
      </c>
      <c r="K29" s="3">
        <v>14984841.439999999</v>
      </c>
      <c r="L29" s="3">
        <v>17299626</v>
      </c>
      <c r="M29" s="3">
        <v>19140903</v>
      </c>
      <c r="N29" s="3">
        <v>22236697</v>
      </c>
      <c r="O29" s="3">
        <v>28183640</v>
      </c>
      <c r="P29" s="3">
        <v>31743564</v>
      </c>
      <c r="Q29" s="3">
        <v>33078483</v>
      </c>
      <c r="R29" s="3">
        <v>33376877</v>
      </c>
      <c r="S29" s="3">
        <v>32949662</v>
      </c>
      <c r="T29" s="3">
        <v>34474151</v>
      </c>
      <c r="U29" s="3">
        <v>36792754</v>
      </c>
      <c r="V29" s="3">
        <v>39217136</v>
      </c>
      <c r="W29" s="3">
        <v>41170733</v>
      </c>
      <c r="X29" s="3">
        <v>44262854</v>
      </c>
      <c r="Y29" s="3">
        <v>42340078</v>
      </c>
      <c r="Z29" s="3">
        <v>45461609</v>
      </c>
      <c r="AA29" s="3">
        <v>48220456</v>
      </c>
      <c r="AB29" s="3">
        <v>50913000</v>
      </c>
      <c r="AC29" s="3">
        <v>50833457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5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</row>
    <row r="30" spans="1:68" x14ac:dyDescent="0.25"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5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</row>
    <row r="31" spans="1:68" x14ac:dyDescent="0.25">
      <c r="A31" s="3" t="s">
        <v>56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5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</row>
    <row r="32" spans="1:68" x14ac:dyDescent="0.25">
      <c r="A32" s="3" t="s">
        <v>57</v>
      </c>
      <c r="B32" s="3">
        <v>4639306.5999999996</v>
      </c>
      <c r="C32" s="3">
        <v>74000</v>
      </c>
      <c r="D32" s="3">
        <v>74000</v>
      </c>
      <c r="E32" s="3">
        <v>200000</v>
      </c>
      <c r="F32" s="3">
        <v>300000</v>
      </c>
      <c r="G32" s="3">
        <v>200000</v>
      </c>
      <c r="H32" s="3">
        <v>3458445.9</v>
      </c>
      <c r="I32" s="3">
        <v>400000</v>
      </c>
      <c r="J32" s="3">
        <v>400000</v>
      </c>
      <c r="K32" s="3">
        <v>4688492.0599999996</v>
      </c>
      <c r="L32" s="3">
        <v>6561251</v>
      </c>
      <c r="M32" s="3">
        <v>6745915</v>
      </c>
      <c r="N32" s="3">
        <v>400000</v>
      </c>
      <c r="O32" s="3">
        <v>3593500</v>
      </c>
      <c r="P32" s="3">
        <v>3639473</v>
      </c>
      <c r="Q32" s="3">
        <v>4779786</v>
      </c>
      <c r="R32" s="3">
        <v>6067776</v>
      </c>
      <c r="S32" s="3">
        <v>5922159</v>
      </c>
      <c r="T32" s="3">
        <v>5442810</v>
      </c>
      <c r="U32" s="3">
        <v>6090858</v>
      </c>
      <c r="V32" s="3">
        <v>7273973</v>
      </c>
      <c r="W32" s="3">
        <v>7237241</v>
      </c>
      <c r="X32" s="3">
        <v>7602553</v>
      </c>
      <c r="Y32" s="3">
        <v>6836051</v>
      </c>
      <c r="Z32" s="3">
        <v>6348333</v>
      </c>
      <c r="AA32" s="3">
        <v>6727008</v>
      </c>
      <c r="AB32" s="3">
        <v>6322204</v>
      </c>
      <c r="AC32" s="3">
        <v>5490678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5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</row>
    <row r="33" spans="1:68" x14ac:dyDescent="0.25">
      <c r="A33" s="3" t="s">
        <v>58</v>
      </c>
      <c r="B33" s="3">
        <v>4639306.5999999996</v>
      </c>
      <c r="C33" s="3">
        <v>74000</v>
      </c>
      <c r="D33" s="3">
        <v>74000</v>
      </c>
      <c r="E33" s="3">
        <v>200000</v>
      </c>
      <c r="F33" s="3">
        <v>300000</v>
      </c>
      <c r="G33" s="3">
        <v>200000</v>
      </c>
      <c r="H33" s="3">
        <v>3458445.9</v>
      </c>
      <c r="I33" s="3">
        <v>400000</v>
      </c>
      <c r="J33" s="3">
        <v>400000</v>
      </c>
      <c r="K33" s="3">
        <v>4688492.0599999996</v>
      </c>
      <c r="L33" s="3">
        <v>6561251</v>
      </c>
      <c r="M33" s="3">
        <v>6745915</v>
      </c>
      <c r="N33" s="3">
        <v>400000</v>
      </c>
      <c r="O33" s="3">
        <v>400000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5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</row>
    <row r="34" spans="1:68" x14ac:dyDescent="0.25">
      <c r="A34" s="3" t="s">
        <v>59</v>
      </c>
      <c r="B34" s="3">
        <v>4639306.5999999996</v>
      </c>
      <c r="C34" s="3">
        <v>74000</v>
      </c>
      <c r="D34" s="3">
        <v>74000</v>
      </c>
      <c r="E34" s="3">
        <v>200000</v>
      </c>
      <c r="F34" s="3">
        <v>300000</v>
      </c>
      <c r="G34" s="3">
        <v>200000</v>
      </c>
      <c r="H34" s="3">
        <v>100000</v>
      </c>
      <c r="I34" s="3">
        <v>0</v>
      </c>
      <c r="J34" s="3">
        <v>0</v>
      </c>
      <c r="K34" s="3">
        <v>2519883.9</v>
      </c>
      <c r="L34" s="3">
        <v>3625925</v>
      </c>
      <c r="M34" s="3">
        <v>4359893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5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</row>
    <row r="35" spans="1:68" x14ac:dyDescent="0.25">
      <c r="A35" s="3" t="s">
        <v>60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3358445.9</v>
      </c>
      <c r="I35" s="3">
        <v>400000</v>
      </c>
      <c r="J35" s="3">
        <v>400000</v>
      </c>
      <c r="K35" s="3">
        <v>2168608.16</v>
      </c>
      <c r="L35" s="3">
        <v>2935326</v>
      </c>
      <c r="M35" s="3">
        <v>2386022</v>
      </c>
      <c r="N35" s="3">
        <v>400000</v>
      </c>
      <c r="O35" s="3">
        <v>400000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5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</row>
    <row r="36" spans="1:68" x14ac:dyDescent="0.25">
      <c r="A36" s="3" t="s">
        <v>61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3193500</v>
      </c>
      <c r="P36" s="3">
        <v>3639473</v>
      </c>
      <c r="Q36" s="3">
        <v>4779786</v>
      </c>
      <c r="R36" s="3">
        <v>6067776</v>
      </c>
      <c r="S36" s="3">
        <v>5922159</v>
      </c>
      <c r="T36" s="3">
        <v>5442810</v>
      </c>
      <c r="U36" s="3">
        <v>6090858</v>
      </c>
      <c r="V36" s="3">
        <v>7273973</v>
      </c>
      <c r="W36" s="3">
        <v>7237241</v>
      </c>
      <c r="X36" s="3">
        <v>7602553</v>
      </c>
      <c r="Y36" s="3">
        <v>6836051</v>
      </c>
      <c r="Z36" s="3">
        <v>6348333</v>
      </c>
      <c r="AA36" s="3">
        <v>6727008</v>
      </c>
      <c r="AB36" s="3">
        <v>6322204</v>
      </c>
      <c r="AC36" s="3">
        <v>5490678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5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</row>
    <row r="37" spans="1:68" x14ac:dyDescent="0.25">
      <c r="A37" s="3" t="s">
        <v>62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3193500</v>
      </c>
      <c r="P37" s="3">
        <v>3639473</v>
      </c>
      <c r="Q37" s="3">
        <v>4779786</v>
      </c>
      <c r="R37" s="3">
        <v>6067776</v>
      </c>
      <c r="S37" s="3">
        <v>5922159</v>
      </c>
      <c r="T37" s="3">
        <v>5442810</v>
      </c>
      <c r="U37" s="3">
        <v>6090858</v>
      </c>
      <c r="V37" s="3">
        <v>7273973</v>
      </c>
      <c r="W37" s="3">
        <v>7237241</v>
      </c>
      <c r="X37" s="3">
        <v>7602553</v>
      </c>
      <c r="Y37" s="3">
        <v>6836051</v>
      </c>
      <c r="Z37" s="3">
        <v>6348333</v>
      </c>
      <c r="AA37" s="3">
        <v>6727008</v>
      </c>
      <c r="AB37" s="3">
        <v>6322204</v>
      </c>
      <c r="AC37" s="3">
        <v>5490678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5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</row>
    <row r="38" spans="1:68" x14ac:dyDescent="0.25">
      <c r="A38" s="3" t="s">
        <v>32</v>
      </c>
      <c r="B38" s="3">
        <v>0</v>
      </c>
      <c r="C38" s="3">
        <v>4962673</v>
      </c>
      <c r="D38" s="3">
        <v>3528522</v>
      </c>
      <c r="E38" s="3">
        <v>3416802.54</v>
      </c>
      <c r="F38" s="3">
        <v>3964427</v>
      </c>
      <c r="G38" s="3">
        <v>2769702.6540000001</v>
      </c>
      <c r="H38" s="3">
        <v>0</v>
      </c>
      <c r="I38" s="3">
        <v>2275413.2519999999</v>
      </c>
      <c r="J38" s="3">
        <v>3486706.094</v>
      </c>
      <c r="K38" s="3">
        <v>0</v>
      </c>
      <c r="L38" s="3">
        <v>0</v>
      </c>
      <c r="M38" s="3">
        <v>0</v>
      </c>
      <c r="N38" s="3">
        <v>8564100</v>
      </c>
      <c r="O38" s="3">
        <v>6882532</v>
      </c>
      <c r="P38" s="3">
        <v>10073482</v>
      </c>
      <c r="Q38" s="3">
        <v>8720111</v>
      </c>
      <c r="R38" s="3">
        <v>6419444</v>
      </c>
      <c r="S38" s="3">
        <v>5743611</v>
      </c>
      <c r="T38" s="3">
        <v>7157778</v>
      </c>
      <c r="U38" s="3">
        <v>7740113</v>
      </c>
      <c r="V38" s="3">
        <v>7834659</v>
      </c>
      <c r="W38" s="3">
        <v>6099166</v>
      </c>
      <c r="X38" s="3">
        <v>5262500</v>
      </c>
      <c r="Y38" s="3">
        <v>4492778</v>
      </c>
      <c r="Z38" s="3">
        <v>6276054</v>
      </c>
      <c r="AA38" s="3">
        <v>4221721</v>
      </c>
      <c r="AB38" s="3">
        <v>4532578</v>
      </c>
      <c r="AC38" s="3">
        <v>4670101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5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</row>
    <row r="39" spans="1:68" x14ac:dyDescent="0.25">
      <c r="A39" s="3" t="s">
        <v>33</v>
      </c>
      <c r="B39" s="3">
        <v>0</v>
      </c>
      <c r="C39" s="3">
        <v>4962673</v>
      </c>
      <c r="D39" s="3">
        <v>3528522</v>
      </c>
      <c r="E39" s="3">
        <v>3416802.54</v>
      </c>
      <c r="F39" s="3">
        <v>3964427</v>
      </c>
      <c r="G39" s="3">
        <v>2769702.6540000001</v>
      </c>
      <c r="H39" s="3">
        <v>0</v>
      </c>
      <c r="I39" s="3">
        <v>2275413.2519999999</v>
      </c>
      <c r="J39" s="3">
        <v>3486706.094</v>
      </c>
      <c r="K39" s="3">
        <v>0</v>
      </c>
      <c r="L39" s="3">
        <v>0</v>
      </c>
      <c r="M39" s="3">
        <v>0</v>
      </c>
      <c r="N39" s="3">
        <v>8564100</v>
      </c>
      <c r="O39" s="3">
        <v>6882532</v>
      </c>
      <c r="P39" s="3">
        <v>10073482</v>
      </c>
      <c r="Q39" s="3">
        <v>8720111</v>
      </c>
      <c r="R39" s="3">
        <v>6419444</v>
      </c>
      <c r="S39" s="3">
        <v>5743611</v>
      </c>
      <c r="T39" s="3">
        <v>7157778</v>
      </c>
      <c r="U39" s="3">
        <v>7740113</v>
      </c>
      <c r="V39" s="3">
        <v>7834659</v>
      </c>
      <c r="W39" s="3">
        <v>6099166</v>
      </c>
      <c r="X39" s="3">
        <v>5262500</v>
      </c>
      <c r="Y39" s="3">
        <v>4492778</v>
      </c>
      <c r="Z39" s="3">
        <v>6276054</v>
      </c>
      <c r="AA39" s="3">
        <v>4221721</v>
      </c>
      <c r="AB39" s="3">
        <v>4532578</v>
      </c>
      <c r="AC39" s="3">
        <v>4670101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5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</row>
    <row r="40" spans="1:68" x14ac:dyDescent="0.25">
      <c r="A40" s="3" t="s">
        <v>63</v>
      </c>
      <c r="B40" s="3">
        <v>0</v>
      </c>
      <c r="C40" s="3">
        <v>659</v>
      </c>
      <c r="D40" s="3">
        <v>1313</v>
      </c>
      <c r="E40" s="3">
        <v>0</v>
      </c>
      <c r="F40" s="3">
        <v>0</v>
      </c>
      <c r="G40" s="3">
        <v>0</v>
      </c>
      <c r="H40" s="3">
        <v>629.04</v>
      </c>
      <c r="I40" s="3">
        <v>1303.0139999999999</v>
      </c>
      <c r="J40" s="3">
        <v>1392.877</v>
      </c>
      <c r="K40" s="3">
        <v>1392.88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5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</row>
    <row r="41" spans="1:68" x14ac:dyDescent="0.25">
      <c r="A41" s="3" t="s">
        <v>64</v>
      </c>
      <c r="B41" s="3">
        <v>0</v>
      </c>
      <c r="C41" s="3">
        <v>0</v>
      </c>
      <c r="D41" s="3">
        <v>500000</v>
      </c>
      <c r="E41" s="3">
        <v>500000</v>
      </c>
      <c r="F41" s="3">
        <v>500000</v>
      </c>
      <c r="G41" s="3">
        <v>2900000</v>
      </c>
      <c r="H41" s="3">
        <v>2900000</v>
      </c>
      <c r="I41" s="3">
        <v>4900000</v>
      </c>
      <c r="J41" s="3">
        <v>4400000</v>
      </c>
      <c r="K41" s="3">
        <v>4400000</v>
      </c>
      <c r="L41" s="3">
        <v>4400000</v>
      </c>
      <c r="M41" s="3">
        <v>5540000</v>
      </c>
      <c r="N41" s="3">
        <v>5540000</v>
      </c>
      <c r="O41" s="3">
        <v>7546410</v>
      </c>
      <c r="P41" s="3">
        <v>7346410</v>
      </c>
      <c r="Q41" s="3">
        <v>8571410</v>
      </c>
      <c r="R41" s="3">
        <v>8571000</v>
      </c>
      <c r="S41" s="3">
        <v>8222700</v>
      </c>
      <c r="T41" s="3">
        <v>8222700</v>
      </c>
      <c r="U41" s="3">
        <v>9057700</v>
      </c>
      <c r="V41" s="3">
        <v>8944083</v>
      </c>
      <c r="W41" s="3">
        <v>9110156</v>
      </c>
      <c r="X41" s="3">
        <v>12096146</v>
      </c>
      <c r="Y41" s="3">
        <v>11223723</v>
      </c>
      <c r="Z41" s="3">
        <v>11226291</v>
      </c>
      <c r="AA41" s="3">
        <v>13047409</v>
      </c>
      <c r="AB41" s="3">
        <v>13051747</v>
      </c>
      <c r="AC41" s="3">
        <v>14816353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5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</row>
    <row r="42" spans="1:68" x14ac:dyDescent="0.25">
      <c r="A42" s="3" t="s">
        <v>65</v>
      </c>
      <c r="B42" s="3">
        <v>5769.2849999999999</v>
      </c>
      <c r="C42" s="3">
        <v>8564</v>
      </c>
      <c r="D42" s="3">
        <v>7501</v>
      </c>
      <c r="E42" s="3">
        <v>6666.683</v>
      </c>
      <c r="F42" s="3">
        <v>5957.241</v>
      </c>
      <c r="G42" s="3">
        <v>4985.5349999999999</v>
      </c>
      <c r="H42" s="3">
        <v>4286.45</v>
      </c>
      <c r="I42" s="3">
        <v>17641.761999999999</v>
      </c>
      <c r="J42" s="3">
        <v>45932.576000000001</v>
      </c>
      <c r="K42" s="3">
        <v>52528.49</v>
      </c>
      <c r="L42" s="3">
        <v>60756</v>
      </c>
      <c r="M42" s="3">
        <v>67698</v>
      </c>
      <c r="N42" s="3">
        <v>67765</v>
      </c>
      <c r="O42" s="3">
        <v>72655</v>
      </c>
      <c r="P42" s="3">
        <v>75281</v>
      </c>
      <c r="Q42" s="3">
        <v>75850</v>
      </c>
      <c r="R42" s="3">
        <v>70737</v>
      </c>
      <c r="S42" s="3">
        <v>63406</v>
      </c>
      <c r="T42" s="3">
        <v>63643</v>
      </c>
      <c r="U42" s="3">
        <v>56013</v>
      </c>
      <c r="V42" s="3">
        <v>48446</v>
      </c>
      <c r="W42" s="3">
        <v>43948</v>
      </c>
      <c r="X42" s="3">
        <v>35939</v>
      </c>
      <c r="Y42" s="3">
        <v>28257</v>
      </c>
      <c r="Z42" s="3">
        <v>21837</v>
      </c>
      <c r="AA42" s="3">
        <v>1522568</v>
      </c>
      <c r="AB42" s="3">
        <v>1559030</v>
      </c>
      <c r="AC42" s="3">
        <v>1556628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5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</row>
    <row r="43" spans="1:68" x14ac:dyDescent="0.25">
      <c r="A43" s="3" t="s">
        <v>66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19382</v>
      </c>
      <c r="AB43" s="3">
        <v>19522</v>
      </c>
      <c r="AC43" s="3">
        <v>17815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5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</row>
    <row r="44" spans="1:68" x14ac:dyDescent="0.25">
      <c r="A44" s="3" t="s">
        <v>67</v>
      </c>
      <c r="B44" s="3">
        <v>5769.2849999999999</v>
      </c>
      <c r="C44" s="3">
        <v>8564</v>
      </c>
      <c r="D44" s="3">
        <v>7501</v>
      </c>
      <c r="E44" s="3">
        <v>6666.683</v>
      </c>
      <c r="F44" s="3">
        <v>5957.241</v>
      </c>
      <c r="G44" s="3">
        <v>4985.5349999999999</v>
      </c>
      <c r="H44" s="3">
        <v>4286.45</v>
      </c>
      <c r="I44" s="3">
        <v>17641.761999999999</v>
      </c>
      <c r="J44" s="3">
        <v>45932.576000000001</v>
      </c>
      <c r="K44" s="3">
        <v>52528.49</v>
      </c>
      <c r="L44" s="3">
        <v>60756</v>
      </c>
      <c r="M44" s="3">
        <v>67698</v>
      </c>
      <c r="N44" s="3">
        <v>67765</v>
      </c>
      <c r="O44" s="3">
        <v>72655</v>
      </c>
      <c r="P44" s="3">
        <v>75281</v>
      </c>
      <c r="Q44" s="3">
        <v>75850</v>
      </c>
      <c r="R44" s="3">
        <v>70737</v>
      </c>
      <c r="S44" s="3">
        <v>63406</v>
      </c>
      <c r="T44" s="3">
        <v>63643</v>
      </c>
      <c r="U44" s="3">
        <v>56013</v>
      </c>
      <c r="V44" s="3">
        <v>48446</v>
      </c>
      <c r="W44" s="3">
        <v>43948</v>
      </c>
      <c r="X44" s="3">
        <v>35939</v>
      </c>
      <c r="Y44" s="3">
        <v>28257</v>
      </c>
      <c r="Z44" s="3">
        <v>21837</v>
      </c>
      <c r="AA44" s="3">
        <v>1503186</v>
      </c>
      <c r="AB44" s="3">
        <v>1539508</v>
      </c>
      <c r="AC44" s="3">
        <v>1538813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5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</row>
    <row r="45" spans="1:68" x14ac:dyDescent="0.25">
      <c r="A45" s="3" t="s">
        <v>68</v>
      </c>
      <c r="B45" s="3">
        <v>4079.5349999999999</v>
      </c>
      <c r="C45" s="3">
        <v>4471</v>
      </c>
      <c r="D45" s="3">
        <v>4863</v>
      </c>
      <c r="E45" s="3">
        <v>5255.43</v>
      </c>
      <c r="F45" s="3">
        <v>5647.424</v>
      </c>
      <c r="G45" s="3">
        <v>6071.6149999999998</v>
      </c>
      <c r="H45" s="3">
        <v>6495.81</v>
      </c>
      <c r="I45" s="3">
        <v>6919.9970000000003</v>
      </c>
      <c r="J45" s="3">
        <v>6653.7969999999996</v>
      </c>
      <c r="K45" s="3">
        <v>7484.74</v>
      </c>
      <c r="L45" s="3">
        <v>8316</v>
      </c>
      <c r="M45" s="3">
        <v>9147</v>
      </c>
      <c r="N45" s="3">
        <v>10709</v>
      </c>
      <c r="O45" s="3">
        <v>30520</v>
      </c>
      <c r="P45" s="3">
        <v>30407</v>
      </c>
      <c r="Q45" s="3">
        <v>32593</v>
      </c>
      <c r="R45" s="3">
        <v>29422</v>
      </c>
      <c r="S45" s="3">
        <v>32260</v>
      </c>
      <c r="T45" s="3">
        <v>35099</v>
      </c>
      <c r="U45" s="3">
        <v>37171</v>
      </c>
      <c r="V45" s="3">
        <v>40009</v>
      </c>
      <c r="W45" s="3">
        <v>31283</v>
      </c>
      <c r="X45" s="3">
        <v>36541</v>
      </c>
      <c r="Y45" s="3">
        <v>41348</v>
      </c>
      <c r="Z45" s="3">
        <v>46154</v>
      </c>
      <c r="AA45" s="3">
        <v>193024</v>
      </c>
      <c r="AB45" s="3">
        <v>202153</v>
      </c>
      <c r="AC45" s="3">
        <v>209363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5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</row>
    <row r="46" spans="1:68" x14ac:dyDescent="0.25">
      <c r="A46" s="3" t="s">
        <v>69</v>
      </c>
      <c r="B46" s="3">
        <v>19735.185000000001</v>
      </c>
      <c r="C46" s="3">
        <v>15190</v>
      </c>
      <c r="D46" s="3">
        <v>16374</v>
      </c>
      <c r="E46" s="3">
        <v>16504.025000000001</v>
      </c>
      <c r="F46" s="3">
        <v>16702.732</v>
      </c>
      <c r="G46" s="3">
        <v>100</v>
      </c>
      <c r="H46" s="3">
        <v>209.35</v>
      </c>
      <c r="I46" s="3">
        <v>395.08600000000001</v>
      </c>
      <c r="J46" s="3">
        <v>243.50700000000001</v>
      </c>
      <c r="K46" s="3">
        <v>171.8</v>
      </c>
      <c r="L46" s="3">
        <v>398272</v>
      </c>
      <c r="M46" s="3">
        <v>424540</v>
      </c>
      <c r="N46" s="3">
        <v>505168</v>
      </c>
      <c r="O46" s="3">
        <v>477021</v>
      </c>
      <c r="P46" s="3">
        <v>613222</v>
      </c>
      <c r="Q46" s="3">
        <v>664539</v>
      </c>
      <c r="R46" s="3">
        <v>552563</v>
      </c>
      <c r="S46" s="3">
        <v>484303</v>
      </c>
      <c r="T46" s="3">
        <v>531406</v>
      </c>
      <c r="U46" s="3">
        <v>561876</v>
      </c>
      <c r="V46" s="3">
        <v>742467</v>
      </c>
      <c r="W46" s="3">
        <v>670182</v>
      </c>
      <c r="X46" s="3">
        <v>683138</v>
      </c>
      <c r="Y46" s="3">
        <v>673536</v>
      </c>
      <c r="Z46" s="3">
        <v>662661</v>
      </c>
      <c r="AA46" s="3">
        <v>1150460</v>
      </c>
      <c r="AB46" s="3">
        <v>940043</v>
      </c>
      <c r="AC46" s="3">
        <v>991356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5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</row>
    <row r="47" spans="1:68" x14ac:dyDescent="0.25">
      <c r="A47" s="3" t="s">
        <v>70</v>
      </c>
      <c r="B47" s="3">
        <v>77778.192999999999</v>
      </c>
      <c r="C47" s="3">
        <v>132657</v>
      </c>
      <c r="D47" s="3">
        <v>102859</v>
      </c>
      <c r="E47" s="3">
        <v>85887.33</v>
      </c>
      <c r="F47" s="3">
        <v>142034.59</v>
      </c>
      <c r="G47" s="3">
        <v>189033.82199999999</v>
      </c>
      <c r="H47" s="3">
        <v>169265.03</v>
      </c>
      <c r="I47" s="3">
        <v>105453.378</v>
      </c>
      <c r="J47" s="3">
        <v>187758.77100000001</v>
      </c>
      <c r="K47" s="3">
        <v>300718.15999999997</v>
      </c>
      <c r="L47" s="3">
        <v>223875</v>
      </c>
      <c r="M47" s="3">
        <v>142100</v>
      </c>
      <c r="N47" s="3">
        <v>281038</v>
      </c>
      <c r="O47" s="3">
        <v>482207</v>
      </c>
      <c r="P47" s="3">
        <v>375845</v>
      </c>
      <c r="Q47" s="3">
        <v>167657</v>
      </c>
      <c r="R47" s="3">
        <v>301496</v>
      </c>
      <c r="S47" s="3">
        <v>472401</v>
      </c>
      <c r="T47" s="3">
        <v>338071</v>
      </c>
      <c r="U47" s="3">
        <v>300728</v>
      </c>
      <c r="V47" s="3">
        <v>481091</v>
      </c>
      <c r="W47" s="3">
        <v>701205</v>
      </c>
      <c r="X47" s="3">
        <v>461126</v>
      </c>
      <c r="Y47" s="3">
        <v>360099</v>
      </c>
      <c r="Z47" s="3">
        <v>492374</v>
      </c>
      <c r="AA47" s="3">
        <v>783316</v>
      </c>
      <c r="AB47" s="3">
        <v>876497</v>
      </c>
      <c r="AC47" s="3">
        <v>306789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5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</row>
    <row r="48" spans="1:68" x14ac:dyDescent="0.25">
      <c r="A48" s="3" t="s">
        <v>71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42113</v>
      </c>
      <c r="P48" s="3">
        <v>19168</v>
      </c>
      <c r="Q48" s="3">
        <v>2935</v>
      </c>
      <c r="R48" s="3">
        <v>141231</v>
      </c>
      <c r="S48" s="3">
        <v>140858</v>
      </c>
      <c r="T48" s="3">
        <v>139986</v>
      </c>
      <c r="U48" s="3">
        <v>139716</v>
      </c>
      <c r="V48" s="3">
        <v>139424</v>
      </c>
      <c r="W48" s="3">
        <v>139577</v>
      </c>
      <c r="X48" s="3">
        <v>137474</v>
      </c>
      <c r="Y48" s="3">
        <v>136745</v>
      </c>
      <c r="Z48" s="3">
        <v>136000</v>
      </c>
      <c r="AA48" s="3">
        <v>110400</v>
      </c>
      <c r="AB48" s="3">
        <v>110400</v>
      </c>
      <c r="AC48" s="3">
        <v>113938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5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</row>
    <row r="49" spans="1:68" x14ac:dyDescent="0.25">
      <c r="A49" s="3" t="s">
        <v>72</v>
      </c>
      <c r="B49" s="3">
        <v>169184.52900000001</v>
      </c>
      <c r="C49" s="3">
        <v>158455</v>
      </c>
      <c r="D49" s="3">
        <v>165436</v>
      </c>
      <c r="E49" s="3">
        <v>229626.49600000001</v>
      </c>
      <c r="F49" s="3">
        <v>224877.3</v>
      </c>
      <c r="G49" s="3">
        <v>290707.51899999997</v>
      </c>
      <c r="H49" s="3">
        <v>268241.34999999998</v>
      </c>
      <c r="I49" s="3">
        <v>283779.79599999997</v>
      </c>
      <c r="J49" s="3">
        <v>339203.40700000001</v>
      </c>
      <c r="K49" s="3">
        <v>336953.32</v>
      </c>
      <c r="L49" s="3">
        <v>5159</v>
      </c>
      <c r="M49" s="3">
        <v>5248</v>
      </c>
      <c r="N49" s="3">
        <v>10662</v>
      </c>
      <c r="O49" s="3">
        <v>253115</v>
      </c>
      <c r="P49" s="3">
        <v>179546</v>
      </c>
      <c r="Q49" s="3">
        <v>71492</v>
      </c>
      <c r="R49" s="3">
        <v>48664</v>
      </c>
      <c r="S49" s="3">
        <v>57198</v>
      </c>
      <c r="T49" s="3">
        <v>36630</v>
      </c>
      <c r="U49" s="3">
        <v>47841</v>
      </c>
      <c r="V49" s="3">
        <v>84786</v>
      </c>
      <c r="W49" s="3">
        <v>66170</v>
      </c>
      <c r="X49" s="3">
        <v>66328</v>
      </c>
      <c r="Y49" s="3">
        <v>65027</v>
      </c>
      <c r="Z49" s="3">
        <v>60192</v>
      </c>
      <c r="AA49" s="3">
        <v>65121</v>
      </c>
      <c r="AB49" s="3">
        <v>61618</v>
      </c>
      <c r="AC49" s="3">
        <v>58483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5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</row>
    <row r="50" spans="1:68" x14ac:dyDescent="0.25">
      <c r="A50" s="3" t="s">
        <v>73</v>
      </c>
      <c r="B50" s="3">
        <v>4915853.3269999996</v>
      </c>
      <c r="C50" s="3">
        <v>5356669</v>
      </c>
      <c r="D50" s="3">
        <v>4400868</v>
      </c>
      <c r="E50" s="3">
        <v>4460742.5039999997</v>
      </c>
      <c r="F50" s="3">
        <v>5159646.2869999995</v>
      </c>
      <c r="G50" s="3">
        <v>6360601.1449999996</v>
      </c>
      <c r="H50" s="3">
        <v>6807572.9400000004</v>
      </c>
      <c r="I50" s="3">
        <v>7990906.2850000001</v>
      </c>
      <c r="J50" s="3">
        <v>8867891.0289999992</v>
      </c>
      <c r="K50" s="3">
        <v>9787741.4499999993</v>
      </c>
      <c r="L50" s="3">
        <v>11657629</v>
      </c>
      <c r="M50" s="3">
        <v>12934648</v>
      </c>
      <c r="N50" s="3">
        <v>15379442</v>
      </c>
      <c r="O50" s="3">
        <v>19380073</v>
      </c>
      <c r="P50" s="3">
        <v>22352834</v>
      </c>
      <c r="Q50" s="3">
        <v>23086373</v>
      </c>
      <c r="R50" s="3">
        <v>22202333</v>
      </c>
      <c r="S50" s="3">
        <v>21138896</v>
      </c>
      <c r="T50" s="3">
        <v>21968123</v>
      </c>
      <c r="U50" s="3">
        <v>24032016</v>
      </c>
      <c r="V50" s="3">
        <v>25588938</v>
      </c>
      <c r="W50" s="3">
        <v>24098928</v>
      </c>
      <c r="X50" s="3">
        <v>26381745</v>
      </c>
      <c r="Y50" s="3">
        <v>23857564</v>
      </c>
      <c r="Z50" s="3">
        <v>25269896</v>
      </c>
      <c r="AA50" s="3">
        <v>27821027</v>
      </c>
      <c r="AB50" s="3">
        <v>27656270</v>
      </c>
      <c r="AC50" s="3">
        <v>28213689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5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</row>
    <row r="51" spans="1:68" x14ac:dyDescent="0.25"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5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</row>
    <row r="52" spans="1:68" x14ac:dyDescent="0.25">
      <c r="A52" s="3" t="s">
        <v>74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5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</row>
    <row r="53" spans="1:68" x14ac:dyDescent="0.25">
      <c r="A53" s="3" t="s">
        <v>75</v>
      </c>
      <c r="B53" s="3">
        <v>1000000</v>
      </c>
      <c r="C53" s="3">
        <v>1000000</v>
      </c>
      <c r="D53" s="3">
        <v>1000000</v>
      </c>
      <c r="E53" s="3">
        <v>1000000</v>
      </c>
      <c r="F53" s="3">
        <v>1000000</v>
      </c>
      <c r="G53" s="3">
        <v>1000000</v>
      </c>
      <c r="H53" s="3">
        <v>1060000</v>
      </c>
      <c r="I53" s="3">
        <v>1060000</v>
      </c>
      <c r="J53" s="3">
        <v>1060000</v>
      </c>
      <c r="K53" s="3">
        <v>1060000</v>
      </c>
      <c r="L53" s="3">
        <v>1086494</v>
      </c>
      <c r="M53" s="3">
        <v>1086494</v>
      </c>
      <c r="N53" s="3">
        <v>1086494</v>
      </c>
      <c r="O53" s="3">
        <v>1086494</v>
      </c>
      <c r="P53" s="3">
        <v>1129952</v>
      </c>
      <c r="Q53" s="3">
        <v>1129952</v>
      </c>
      <c r="R53" s="3">
        <v>1129952</v>
      </c>
      <c r="S53" s="3">
        <v>1129952</v>
      </c>
      <c r="T53" s="3">
        <v>1192717</v>
      </c>
      <c r="U53" s="3">
        <v>1192717</v>
      </c>
      <c r="V53" s="3">
        <v>1249710</v>
      </c>
      <c r="W53" s="3">
        <v>1249710</v>
      </c>
      <c r="X53" s="3">
        <v>1374661</v>
      </c>
      <c r="Y53" s="3">
        <v>1374661</v>
      </c>
      <c r="Z53" s="3">
        <v>1374661</v>
      </c>
      <c r="AA53" s="3">
        <v>1374661</v>
      </c>
      <c r="AB53" s="3">
        <v>1374661</v>
      </c>
      <c r="AC53" s="3">
        <v>1428078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5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</row>
    <row r="54" spans="1:68" x14ac:dyDescent="0.25">
      <c r="A54" s="3" t="s">
        <v>76</v>
      </c>
      <c r="B54" s="3">
        <v>1000000</v>
      </c>
      <c r="C54" s="3">
        <v>1000000</v>
      </c>
      <c r="D54" s="3">
        <v>1000000</v>
      </c>
      <c r="E54" s="3">
        <v>1000000</v>
      </c>
      <c r="F54" s="3">
        <v>1000000</v>
      </c>
      <c r="G54" s="3">
        <v>1000000</v>
      </c>
      <c r="H54" s="3">
        <v>1060000</v>
      </c>
      <c r="I54" s="3">
        <v>1060000</v>
      </c>
      <c r="J54" s="3">
        <v>1060000</v>
      </c>
      <c r="K54" s="3">
        <v>1060000</v>
      </c>
      <c r="L54" s="3">
        <v>1086494</v>
      </c>
      <c r="M54" s="3">
        <v>1086494</v>
      </c>
      <c r="N54" s="3">
        <v>1086494</v>
      </c>
      <c r="O54" s="3">
        <v>1086494</v>
      </c>
      <c r="P54" s="3">
        <v>1129952</v>
      </c>
      <c r="Q54" s="3">
        <v>1129952</v>
      </c>
      <c r="R54" s="3">
        <v>1129952</v>
      </c>
      <c r="S54" s="3">
        <v>1129952</v>
      </c>
      <c r="T54" s="3">
        <v>1192717</v>
      </c>
      <c r="U54" s="3">
        <v>1192717</v>
      </c>
      <c r="V54" s="3">
        <v>1249710</v>
      </c>
      <c r="W54" s="3">
        <v>1249710</v>
      </c>
      <c r="X54" s="3">
        <v>1374661</v>
      </c>
      <c r="Y54" s="3">
        <v>1374661</v>
      </c>
      <c r="Z54" s="3">
        <v>1374661</v>
      </c>
      <c r="AA54" s="3">
        <v>1374661</v>
      </c>
      <c r="AB54" s="3">
        <v>1374661</v>
      </c>
      <c r="AC54" s="3">
        <v>1428078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5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</row>
    <row r="55" spans="1:68" x14ac:dyDescent="0.25">
      <c r="A55" s="3" t="s">
        <v>77</v>
      </c>
      <c r="B55" s="3">
        <v>750000</v>
      </c>
      <c r="C55" s="3">
        <v>750000</v>
      </c>
      <c r="D55" s="3">
        <v>1000000</v>
      </c>
      <c r="E55" s="3">
        <v>1000000</v>
      </c>
      <c r="F55" s="3">
        <v>1000000</v>
      </c>
      <c r="G55" s="3">
        <v>1000000</v>
      </c>
      <c r="H55" s="3">
        <v>1019997.89</v>
      </c>
      <c r="I55" s="3">
        <v>1019997.885</v>
      </c>
      <c r="J55" s="3">
        <v>1019997.885</v>
      </c>
      <c r="K55" s="3">
        <v>1019997.89</v>
      </c>
      <c r="L55" s="3">
        <v>1045496</v>
      </c>
      <c r="M55" s="3">
        <v>1045496</v>
      </c>
      <c r="N55" s="3">
        <v>1045496</v>
      </c>
      <c r="O55" s="3">
        <v>1045496</v>
      </c>
      <c r="P55" s="3">
        <v>1087315</v>
      </c>
      <c r="Q55" s="3">
        <v>1087315</v>
      </c>
      <c r="R55" s="3">
        <v>1087368</v>
      </c>
      <c r="S55" s="3">
        <v>1087368</v>
      </c>
      <c r="T55" s="3">
        <v>1147772</v>
      </c>
      <c r="U55" s="3">
        <v>1147772</v>
      </c>
      <c r="V55" s="3">
        <v>1147772</v>
      </c>
      <c r="W55" s="3">
        <v>1204772</v>
      </c>
      <c r="X55" s="3">
        <v>1325246</v>
      </c>
      <c r="Y55" s="3">
        <v>1325246</v>
      </c>
      <c r="Z55" s="3">
        <v>1336247</v>
      </c>
      <c r="AA55" s="3">
        <v>1336247</v>
      </c>
      <c r="AB55" s="3">
        <v>1373152</v>
      </c>
      <c r="AC55" s="3">
        <v>1373152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5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</row>
    <row r="56" spans="1:68" x14ac:dyDescent="0.25">
      <c r="A56" s="3" t="s">
        <v>76</v>
      </c>
      <c r="B56" s="3">
        <v>750000</v>
      </c>
      <c r="C56" s="3">
        <v>750000</v>
      </c>
      <c r="D56" s="3">
        <v>1000000</v>
      </c>
      <c r="E56" s="3">
        <v>1000000</v>
      </c>
      <c r="F56" s="3">
        <v>1000000</v>
      </c>
      <c r="G56" s="3">
        <v>1000000</v>
      </c>
      <c r="H56" s="3">
        <v>1019997.89</v>
      </c>
      <c r="I56" s="3">
        <v>1019997.885</v>
      </c>
      <c r="J56" s="3">
        <v>1019997.885</v>
      </c>
      <c r="K56" s="3">
        <v>1019997.89</v>
      </c>
      <c r="L56" s="3">
        <v>1045496</v>
      </c>
      <c r="M56" s="3">
        <v>1045496</v>
      </c>
      <c r="N56" s="3">
        <v>1045496</v>
      </c>
      <c r="O56" s="3">
        <v>1045496</v>
      </c>
      <c r="P56" s="3">
        <v>1087315</v>
      </c>
      <c r="Q56" s="3">
        <v>1087315</v>
      </c>
      <c r="R56" s="3">
        <v>1087368</v>
      </c>
      <c r="S56" s="3">
        <v>1087368</v>
      </c>
      <c r="T56" s="3">
        <v>1147772</v>
      </c>
      <c r="U56" s="3">
        <v>1147772</v>
      </c>
      <c r="V56" s="3">
        <v>1147772</v>
      </c>
      <c r="W56" s="3">
        <v>1204772</v>
      </c>
      <c r="X56" s="3">
        <v>1325246</v>
      </c>
      <c r="Y56" s="3">
        <v>1325246</v>
      </c>
      <c r="Z56" s="3">
        <v>1336247</v>
      </c>
      <c r="AA56" s="3">
        <v>1336247</v>
      </c>
      <c r="AB56" s="3">
        <v>1373152</v>
      </c>
      <c r="AC56" s="3">
        <v>1373152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5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</row>
    <row r="57" spans="1:68" x14ac:dyDescent="0.25">
      <c r="A57" s="3" t="s">
        <v>78</v>
      </c>
      <c r="B57" s="3">
        <v>36190</v>
      </c>
      <c r="C57" s="3">
        <v>0</v>
      </c>
      <c r="D57" s="3">
        <v>1421801</v>
      </c>
      <c r="E57" s="3">
        <v>1421801</v>
      </c>
      <c r="F57" s="3">
        <v>1421801</v>
      </c>
      <c r="G57" s="3">
        <v>1421801</v>
      </c>
      <c r="H57" s="3">
        <v>1421801</v>
      </c>
      <c r="I57" s="3">
        <v>1421801</v>
      </c>
      <c r="J57" s="3">
        <v>1421801</v>
      </c>
      <c r="K57" s="3">
        <v>1421801</v>
      </c>
      <c r="L57" s="3">
        <v>1421801</v>
      </c>
      <c r="M57" s="3">
        <v>1421801</v>
      </c>
      <c r="N57" s="3">
        <v>1421801</v>
      </c>
      <c r="O57" s="3">
        <v>1421801</v>
      </c>
      <c r="P57" s="3">
        <v>1421801</v>
      </c>
      <c r="Q57" s="3">
        <v>1421801</v>
      </c>
      <c r="R57" s="3">
        <v>1424760</v>
      </c>
      <c r="S57" s="3">
        <v>1424760</v>
      </c>
      <c r="T57" s="3">
        <v>1424760</v>
      </c>
      <c r="U57" s="3">
        <v>1424760</v>
      </c>
      <c r="V57" s="3">
        <v>1424760</v>
      </c>
      <c r="W57" s="3">
        <v>3932760</v>
      </c>
      <c r="X57" s="3">
        <v>3932760</v>
      </c>
      <c r="Y57" s="3">
        <v>3932760</v>
      </c>
      <c r="Z57" s="3">
        <v>4455070</v>
      </c>
      <c r="AA57" s="3">
        <v>4455070</v>
      </c>
      <c r="AB57" s="3">
        <v>6207179</v>
      </c>
      <c r="AC57" s="3">
        <v>6207179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5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</row>
    <row r="58" spans="1:68" x14ac:dyDescent="0.25">
      <c r="A58" s="3" t="s">
        <v>76</v>
      </c>
      <c r="B58" s="3">
        <v>0</v>
      </c>
      <c r="C58" s="3">
        <v>0</v>
      </c>
      <c r="D58" s="3">
        <v>1421801</v>
      </c>
      <c r="E58" s="3">
        <v>1421801</v>
      </c>
      <c r="F58" s="3">
        <v>1421801</v>
      </c>
      <c r="G58" s="3">
        <v>1421801</v>
      </c>
      <c r="H58" s="3">
        <v>1421801</v>
      </c>
      <c r="I58" s="3">
        <v>1421801</v>
      </c>
      <c r="J58" s="3">
        <v>1421801</v>
      </c>
      <c r="K58" s="3">
        <v>1421801</v>
      </c>
      <c r="L58" s="3">
        <v>1421801</v>
      </c>
      <c r="M58" s="3">
        <v>1421801</v>
      </c>
      <c r="N58" s="3">
        <v>1421801</v>
      </c>
      <c r="O58" s="3">
        <v>1421801</v>
      </c>
      <c r="P58" s="3">
        <v>1421801</v>
      </c>
      <c r="Q58" s="3">
        <v>1421801</v>
      </c>
      <c r="R58" s="3">
        <v>1424760</v>
      </c>
      <c r="S58" s="3">
        <v>1424760</v>
      </c>
      <c r="T58" s="3">
        <v>1424760</v>
      </c>
      <c r="U58" s="3">
        <v>1424760</v>
      </c>
      <c r="V58" s="3">
        <v>1424760</v>
      </c>
      <c r="W58" s="3">
        <v>3932760</v>
      </c>
      <c r="X58" s="3">
        <v>3932760</v>
      </c>
      <c r="Y58" s="3">
        <v>3932760</v>
      </c>
      <c r="Z58" s="3">
        <v>4455070</v>
      </c>
      <c r="AA58" s="3">
        <v>4455070</v>
      </c>
      <c r="AB58" s="3">
        <v>6207179</v>
      </c>
      <c r="AC58" s="3">
        <v>6207179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5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</row>
    <row r="59" spans="1:68" x14ac:dyDescent="0.25">
      <c r="A59" s="3" t="s">
        <v>79</v>
      </c>
      <c r="B59" s="3">
        <v>344411.18713999999</v>
      </c>
      <c r="C59" s="3">
        <v>305867</v>
      </c>
      <c r="D59" s="3">
        <v>482774</v>
      </c>
      <c r="E59" s="3">
        <v>707042.52500000002</v>
      </c>
      <c r="F59" s="3">
        <v>974098.04</v>
      </c>
      <c r="G59" s="3">
        <v>1252221.1310000001</v>
      </c>
      <c r="H59" s="3">
        <v>1520160.31</v>
      </c>
      <c r="I59" s="3">
        <v>1889970.932</v>
      </c>
      <c r="J59" s="3">
        <v>2287788.344</v>
      </c>
      <c r="K59" s="3">
        <v>2707853.04</v>
      </c>
      <c r="L59" s="3">
        <v>3113186</v>
      </c>
      <c r="M59" s="3">
        <v>3656224</v>
      </c>
      <c r="N59" s="3">
        <v>4263264</v>
      </c>
      <c r="O59" s="3">
        <v>4953418</v>
      </c>
      <c r="P59" s="3">
        <v>5536474</v>
      </c>
      <c r="Q59" s="3">
        <v>6158050</v>
      </c>
      <c r="R59" s="3">
        <v>6882006</v>
      </c>
      <c r="S59" s="3">
        <v>7446506</v>
      </c>
      <c r="T59" s="3">
        <v>7985399</v>
      </c>
      <c r="U59" s="3">
        <v>8751729</v>
      </c>
      <c r="V59" s="3">
        <v>9582346</v>
      </c>
      <c r="W59" s="3">
        <v>10432374</v>
      </c>
      <c r="X59" s="3">
        <v>11171140</v>
      </c>
      <c r="Y59" s="3">
        <v>12118295</v>
      </c>
      <c r="Z59" s="3">
        <v>13210881</v>
      </c>
      <c r="AA59" s="3">
        <v>13593603</v>
      </c>
      <c r="AB59" s="3">
        <v>14575856</v>
      </c>
      <c r="AC59" s="3">
        <v>13857465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5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</row>
    <row r="60" spans="1:68" x14ac:dyDescent="0.25">
      <c r="A60" s="3" t="s">
        <v>80</v>
      </c>
      <c r="B60" s="3">
        <v>54934.834000000003</v>
      </c>
      <c r="C60" s="3">
        <v>54935</v>
      </c>
      <c r="D60" s="3">
        <v>54935</v>
      </c>
      <c r="E60" s="3">
        <v>54934.834000000003</v>
      </c>
      <c r="F60" s="3">
        <v>100000</v>
      </c>
      <c r="G60" s="3">
        <v>100000</v>
      </c>
      <c r="H60" s="3">
        <v>100000</v>
      </c>
      <c r="I60" s="3">
        <v>100000</v>
      </c>
      <c r="J60" s="3">
        <v>106000</v>
      </c>
      <c r="K60" s="3">
        <v>106000</v>
      </c>
      <c r="L60" s="3">
        <v>106000</v>
      </c>
      <c r="M60" s="3">
        <v>106000</v>
      </c>
      <c r="N60" s="3">
        <v>108649</v>
      </c>
      <c r="O60" s="3">
        <v>108649</v>
      </c>
      <c r="P60" s="3">
        <v>108649</v>
      </c>
      <c r="Q60" s="3">
        <v>108649</v>
      </c>
      <c r="R60" s="3">
        <v>112995</v>
      </c>
      <c r="S60" s="3">
        <v>112995</v>
      </c>
      <c r="T60" s="3">
        <v>112995</v>
      </c>
      <c r="U60" s="3">
        <v>112995</v>
      </c>
      <c r="V60" s="3">
        <v>124971</v>
      </c>
      <c r="W60" s="3">
        <v>124971</v>
      </c>
      <c r="X60" s="3">
        <v>124971</v>
      </c>
      <c r="Y60" s="3">
        <v>124971</v>
      </c>
      <c r="Z60" s="3">
        <v>130058</v>
      </c>
      <c r="AA60" s="3">
        <v>130058</v>
      </c>
      <c r="AB60" s="3">
        <v>130058</v>
      </c>
      <c r="AC60" s="3">
        <v>130058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5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</row>
    <row r="61" spans="1:68" x14ac:dyDescent="0.25">
      <c r="A61" s="3" t="s">
        <v>81</v>
      </c>
      <c r="B61" s="3">
        <v>54934.834000000003</v>
      </c>
      <c r="C61" s="3">
        <v>54935</v>
      </c>
      <c r="D61" s="3">
        <v>54935</v>
      </c>
      <c r="E61" s="3">
        <v>54934.834000000003</v>
      </c>
      <c r="F61" s="3">
        <v>100000</v>
      </c>
      <c r="G61" s="3">
        <v>100000</v>
      </c>
      <c r="H61" s="3">
        <v>100000</v>
      </c>
      <c r="I61" s="3">
        <v>100000</v>
      </c>
      <c r="J61" s="3">
        <v>106000</v>
      </c>
      <c r="K61" s="3">
        <v>106000</v>
      </c>
      <c r="L61" s="3">
        <v>106000</v>
      </c>
      <c r="M61" s="3">
        <v>106000</v>
      </c>
      <c r="N61" s="3">
        <v>108649</v>
      </c>
      <c r="O61" s="3">
        <v>108649</v>
      </c>
      <c r="P61" s="3">
        <v>108649</v>
      </c>
      <c r="Q61" s="3">
        <v>108649</v>
      </c>
      <c r="R61" s="3">
        <v>112995</v>
      </c>
      <c r="S61" s="3">
        <v>112995</v>
      </c>
      <c r="T61" s="3">
        <v>112995</v>
      </c>
      <c r="U61" s="3">
        <v>112995</v>
      </c>
      <c r="V61" s="3">
        <v>124971</v>
      </c>
      <c r="W61" s="3">
        <v>124971</v>
      </c>
      <c r="X61" s="3">
        <v>124971</v>
      </c>
      <c r="Y61" s="3">
        <v>124971</v>
      </c>
      <c r="Z61" s="3">
        <v>130058</v>
      </c>
      <c r="AA61" s="3">
        <v>130058</v>
      </c>
      <c r="AB61" s="3">
        <v>130058</v>
      </c>
      <c r="AC61" s="3">
        <v>130058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5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</row>
    <row r="62" spans="1:68" x14ac:dyDescent="0.25">
      <c r="A62" s="3" t="s">
        <v>82</v>
      </c>
      <c r="B62" s="3">
        <v>289476.35314000002</v>
      </c>
      <c r="C62" s="3">
        <v>250932</v>
      </c>
      <c r="D62" s="3">
        <v>427839</v>
      </c>
      <c r="E62" s="3">
        <v>652107.69099999999</v>
      </c>
      <c r="F62" s="3">
        <v>874098.04</v>
      </c>
      <c r="G62" s="3">
        <v>1152221.1310000001</v>
      </c>
      <c r="H62" s="3">
        <v>1420160.31</v>
      </c>
      <c r="I62" s="3">
        <v>1789970.932</v>
      </c>
      <c r="J62" s="3">
        <v>2181788.344</v>
      </c>
      <c r="K62" s="3">
        <v>2601853.04</v>
      </c>
      <c r="L62" s="3">
        <v>3007186</v>
      </c>
      <c r="M62" s="3">
        <v>3550224</v>
      </c>
      <c r="N62" s="3">
        <v>4154615</v>
      </c>
      <c r="O62" s="3">
        <v>4844769</v>
      </c>
      <c r="P62" s="3">
        <v>5427825</v>
      </c>
      <c r="Q62" s="3">
        <v>6049401</v>
      </c>
      <c r="R62" s="3">
        <v>6769011</v>
      </c>
      <c r="S62" s="3">
        <v>7333511</v>
      </c>
      <c r="T62" s="3">
        <v>7872404</v>
      </c>
      <c r="U62" s="3">
        <v>8638734</v>
      </c>
      <c r="V62" s="3">
        <v>9457375</v>
      </c>
      <c r="W62" s="3">
        <v>10307403</v>
      </c>
      <c r="X62" s="3">
        <v>11046169</v>
      </c>
      <c r="Y62" s="3">
        <v>11993324</v>
      </c>
      <c r="Z62" s="3">
        <v>13080823</v>
      </c>
      <c r="AA62" s="3">
        <v>13463545</v>
      </c>
      <c r="AB62" s="3">
        <v>14445798</v>
      </c>
      <c r="AC62" s="3">
        <v>13727407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5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</row>
    <row r="63" spans="1:68" x14ac:dyDescent="0.25">
      <c r="A63" s="3" t="s">
        <v>83</v>
      </c>
      <c r="B63" s="3">
        <v>0</v>
      </c>
      <c r="C63" s="3">
        <v>36190</v>
      </c>
      <c r="D63" s="3">
        <v>36190</v>
      </c>
      <c r="E63" s="3">
        <v>36190</v>
      </c>
      <c r="F63" s="3">
        <v>36190</v>
      </c>
      <c r="G63" s="3">
        <v>36190</v>
      </c>
      <c r="H63" s="3">
        <v>36190</v>
      </c>
      <c r="I63" s="3">
        <v>36190</v>
      </c>
      <c r="J63" s="3">
        <v>36247.186999999998</v>
      </c>
      <c r="K63" s="3">
        <v>35700.769999999997</v>
      </c>
      <c r="L63" s="3">
        <v>49349</v>
      </c>
      <c r="M63" s="3">
        <v>69835</v>
      </c>
      <c r="N63" s="3">
        <v>111665</v>
      </c>
      <c r="O63" s="3">
        <v>32274</v>
      </c>
      <c r="P63" s="3">
        <v>-1270</v>
      </c>
      <c r="Q63" s="3">
        <v>-24492</v>
      </c>
      <c r="R63" s="3">
        <v>32697</v>
      </c>
      <c r="S63" s="3">
        <v>30519</v>
      </c>
      <c r="T63" s="3">
        <v>50020</v>
      </c>
      <c r="U63" s="3">
        <v>-289964</v>
      </c>
      <c r="V63" s="3">
        <v>-292018</v>
      </c>
      <c r="W63" s="3">
        <v>-293233</v>
      </c>
      <c r="X63" s="3">
        <v>-568756</v>
      </c>
      <c r="Y63" s="3">
        <v>-623177</v>
      </c>
      <c r="Z63" s="3">
        <v>-613828</v>
      </c>
      <c r="AA63" s="3">
        <v>-628349</v>
      </c>
      <c r="AB63" s="3">
        <v>-630265</v>
      </c>
      <c r="AC63" s="3">
        <v>-628169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5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</row>
    <row r="64" spans="1:68" x14ac:dyDescent="0.25">
      <c r="A64" s="3" t="s">
        <v>84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36190</v>
      </c>
      <c r="I64" s="3">
        <v>0</v>
      </c>
      <c r="J64" s="3">
        <v>0</v>
      </c>
      <c r="K64" s="3">
        <v>36190</v>
      </c>
      <c r="L64" s="3">
        <v>36190</v>
      </c>
      <c r="M64" s="3">
        <v>36190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15814</v>
      </c>
      <c r="U64" s="3">
        <v>-321618</v>
      </c>
      <c r="V64" s="3">
        <v>-321618</v>
      </c>
      <c r="W64" s="3">
        <v>-321618</v>
      </c>
      <c r="X64" s="3">
        <v>-594212</v>
      </c>
      <c r="Y64" s="3">
        <v>-648776</v>
      </c>
      <c r="Z64" s="3">
        <v>-648776</v>
      </c>
      <c r="AA64" s="3">
        <v>-648776</v>
      </c>
      <c r="AB64" s="3">
        <v>-648776</v>
      </c>
      <c r="AC64" s="3">
        <v>-648776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5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</row>
    <row r="65" spans="1:68" x14ac:dyDescent="0.25">
      <c r="A65" s="3" t="s">
        <v>85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36190</v>
      </c>
      <c r="I65" s="3">
        <v>0</v>
      </c>
      <c r="J65" s="3">
        <v>0</v>
      </c>
      <c r="K65" s="3">
        <v>36190</v>
      </c>
      <c r="L65" s="3">
        <v>36190</v>
      </c>
      <c r="M65" s="3">
        <v>36190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15814</v>
      </c>
      <c r="U65" s="3">
        <v>-321618</v>
      </c>
      <c r="V65" s="3">
        <v>-321618</v>
      </c>
      <c r="W65" s="3">
        <v>-321618</v>
      </c>
      <c r="X65" s="3">
        <v>-594212</v>
      </c>
      <c r="Y65" s="3">
        <v>-648776</v>
      </c>
      <c r="Z65" s="3">
        <v>-648776</v>
      </c>
      <c r="AA65" s="3">
        <v>-648776</v>
      </c>
      <c r="AB65" s="3">
        <v>-648776</v>
      </c>
      <c r="AC65" s="3">
        <v>-648776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5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</row>
    <row r="66" spans="1:68" x14ac:dyDescent="0.25">
      <c r="A66" s="3" t="s">
        <v>86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57.186999999999998</v>
      </c>
      <c r="K66" s="3">
        <v>0</v>
      </c>
      <c r="L66" s="3">
        <v>0</v>
      </c>
      <c r="M66" s="3">
        <v>0</v>
      </c>
      <c r="N66" s="3">
        <v>75475</v>
      </c>
      <c r="O66" s="3">
        <v>-3916</v>
      </c>
      <c r="P66" s="3">
        <v>-37460</v>
      </c>
      <c r="Q66" s="3">
        <v>-60682</v>
      </c>
      <c r="R66" s="3">
        <v>-3493</v>
      </c>
      <c r="S66" s="3">
        <v>-5671</v>
      </c>
      <c r="T66" s="3">
        <v>-1984</v>
      </c>
      <c r="U66" s="3">
        <v>-4536</v>
      </c>
      <c r="V66" s="3">
        <v>-6590</v>
      </c>
      <c r="W66" s="3">
        <v>-7805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5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</row>
    <row r="67" spans="1:68" x14ac:dyDescent="0.25">
      <c r="A67" s="3" t="s">
        <v>87</v>
      </c>
      <c r="B67" s="3">
        <v>0</v>
      </c>
      <c r="C67" s="3">
        <v>36190</v>
      </c>
      <c r="D67" s="3">
        <v>36190</v>
      </c>
      <c r="E67" s="3">
        <v>36190</v>
      </c>
      <c r="F67" s="3">
        <v>36190</v>
      </c>
      <c r="G67" s="3">
        <v>36190</v>
      </c>
      <c r="H67" s="3">
        <v>0</v>
      </c>
      <c r="I67" s="3">
        <v>36190</v>
      </c>
      <c r="J67" s="3">
        <v>36190</v>
      </c>
      <c r="K67" s="3">
        <v>-489.24</v>
      </c>
      <c r="L67" s="3">
        <v>13159</v>
      </c>
      <c r="M67" s="3">
        <v>33645</v>
      </c>
      <c r="N67" s="3">
        <v>36190</v>
      </c>
      <c r="O67" s="3">
        <v>36190</v>
      </c>
      <c r="P67" s="3">
        <v>36190</v>
      </c>
      <c r="Q67" s="3">
        <v>36190</v>
      </c>
      <c r="R67" s="3">
        <v>36190</v>
      </c>
      <c r="S67" s="3">
        <v>36190</v>
      </c>
      <c r="T67" s="3">
        <v>36190</v>
      </c>
      <c r="U67" s="3">
        <v>36190</v>
      </c>
      <c r="V67" s="3">
        <v>36190</v>
      </c>
      <c r="W67" s="3">
        <v>36190</v>
      </c>
      <c r="X67" s="3">
        <v>25456</v>
      </c>
      <c r="Y67" s="3">
        <v>25599</v>
      </c>
      <c r="Z67" s="3">
        <v>34948</v>
      </c>
      <c r="AA67" s="3">
        <v>20427</v>
      </c>
      <c r="AB67" s="3">
        <v>18511</v>
      </c>
      <c r="AC67" s="3">
        <v>20607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5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</row>
    <row r="68" spans="1:68" x14ac:dyDescent="0.25">
      <c r="A68" s="3" t="s">
        <v>88</v>
      </c>
      <c r="B68" s="3">
        <v>1130601.1871400001</v>
      </c>
      <c r="C68" s="3">
        <v>1092057</v>
      </c>
      <c r="D68" s="3">
        <v>2940765</v>
      </c>
      <c r="E68" s="3">
        <v>3165033.5249999999</v>
      </c>
      <c r="F68" s="3">
        <v>3432089.04</v>
      </c>
      <c r="G68" s="3">
        <v>3710212.1310000001</v>
      </c>
      <c r="H68" s="3">
        <v>3998149.2</v>
      </c>
      <c r="I68" s="3">
        <v>4367959.8169999998</v>
      </c>
      <c r="J68" s="3">
        <v>4765834.4160000002</v>
      </c>
      <c r="K68" s="3">
        <v>5185352.6900000004</v>
      </c>
      <c r="L68" s="3">
        <v>5629832</v>
      </c>
      <c r="M68" s="3">
        <v>6193356</v>
      </c>
      <c r="N68" s="3">
        <v>6842226</v>
      </c>
      <c r="O68" s="3">
        <v>7452989</v>
      </c>
      <c r="P68" s="3">
        <v>8044320</v>
      </c>
      <c r="Q68" s="3">
        <v>8642674</v>
      </c>
      <c r="R68" s="3">
        <v>9426831</v>
      </c>
      <c r="S68" s="3">
        <v>9989153</v>
      </c>
      <c r="T68" s="3">
        <v>10607951</v>
      </c>
      <c r="U68" s="3">
        <v>11034297</v>
      </c>
      <c r="V68" s="3">
        <v>11862860</v>
      </c>
      <c r="W68" s="3">
        <v>15276673</v>
      </c>
      <c r="X68" s="3">
        <v>15860390</v>
      </c>
      <c r="Y68" s="3">
        <v>16753124</v>
      </c>
      <c r="Z68" s="3">
        <v>18388370</v>
      </c>
      <c r="AA68" s="3">
        <v>18756571</v>
      </c>
      <c r="AB68" s="3">
        <v>21525922</v>
      </c>
      <c r="AC68" s="3">
        <v>20809627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5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</row>
    <row r="69" spans="1:68" x14ac:dyDescent="0.25">
      <c r="A69" s="3" t="s">
        <v>89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6099.4709999999995</v>
      </c>
      <c r="J69" s="3">
        <v>5957.7520000000004</v>
      </c>
      <c r="K69" s="3">
        <v>11747.3</v>
      </c>
      <c r="L69" s="3">
        <v>12165</v>
      </c>
      <c r="M69" s="3">
        <v>12899</v>
      </c>
      <c r="N69" s="3">
        <v>15029</v>
      </c>
      <c r="O69" s="3">
        <v>1350578</v>
      </c>
      <c r="P69" s="3">
        <v>1346410</v>
      </c>
      <c r="Q69" s="3">
        <v>1349436</v>
      </c>
      <c r="R69" s="3">
        <v>1747713</v>
      </c>
      <c r="S69" s="3">
        <v>1821613</v>
      </c>
      <c r="T69" s="3">
        <v>1898077</v>
      </c>
      <c r="U69" s="3">
        <v>1726441</v>
      </c>
      <c r="V69" s="3">
        <v>1765338</v>
      </c>
      <c r="W69" s="3">
        <v>1795132</v>
      </c>
      <c r="X69" s="3">
        <v>2020719</v>
      </c>
      <c r="Y69" s="3">
        <v>1729390</v>
      </c>
      <c r="Z69" s="3">
        <v>1803343</v>
      </c>
      <c r="AA69" s="3">
        <v>1642858</v>
      </c>
      <c r="AB69" s="3">
        <v>1730808</v>
      </c>
      <c r="AC69" s="3">
        <v>1810141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5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</row>
    <row r="70" spans="1:68" x14ac:dyDescent="0.25">
      <c r="A70" s="3" t="s">
        <v>90</v>
      </c>
      <c r="B70" s="3">
        <v>1130601.1871400001</v>
      </c>
      <c r="C70" s="3">
        <v>1092057</v>
      </c>
      <c r="D70" s="3">
        <v>2940765</v>
      </c>
      <c r="E70" s="3">
        <v>3165033.5249999999</v>
      </c>
      <c r="F70" s="3">
        <v>3432089.04</v>
      </c>
      <c r="G70" s="3">
        <v>3710212.1310000001</v>
      </c>
      <c r="H70" s="3">
        <v>3998149.2</v>
      </c>
      <c r="I70" s="3">
        <v>4374059.2879999997</v>
      </c>
      <c r="J70" s="3">
        <v>4771792.1679999996</v>
      </c>
      <c r="K70" s="3">
        <v>5197099.99</v>
      </c>
      <c r="L70" s="3">
        <v>5641997</v>
      </c>
      <c r="M70" s="3">
        <v>6206255</v>
      </c>
      <c r="N70" s="3">
        <v>6857255</v>
      </c>
      <c r="O70" s="3">
        <v>8803567</v>
      </c>
      <c r="P70" s="3">
        <v>9390730</v>
      </c>
      <c r="Q70" s="3">
        <v>9992110</v>
      </c>
      <c r="R70" s="3">
        <v>11174544</v>
      </c>
      <c r="S70" s="3">
        <v>11810766</v>
      </c>
      <c r="T70" s="3">
        <v>12506028</v>
      </c>
      <c r="U70" s="3">
        <v>12760738</v>
      </c>
      <c r="V70" s="3">
        <v>13628198</v>
      </c>
      <c r="W70" s="3">
        <v>17071805</v>
      </c>
      <c r="X70" s="3">
        <v>17881109</v>
      </c>
      <c r="Y70" s="3">
        <v>18482514</v>
      </c>
      <c r="Z70" s="3">
        <v>20191713</v>
      </c>
      <c r="AA70" s="3">
        <v>20399429</v>
      </c>
      <c r="AB70" s="3">
        <v>23256730</v>
      </c>
      <c r="AC70" s="3">
        <v>22619768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5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</row>
    <row r="71" spans="1:68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5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</row>
    <row r="72" spans="1:68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5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</row>
    <row r="73" spans="1:68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5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</row>
    <row r="74" spans="1:68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5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</row>
    <row r="75" spans="1:68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5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</row>
    <row r="76" spans="1:68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5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</row>
    <row r="77" spans="1:68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5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</row>
    <row r="78" spans="1:68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5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</row>
    <row r="79" spans="1:68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5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</row>
    <row r="80" spans="1:68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5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</row>
    <row r="81" spans="1:68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5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</row>
    <row r="82" spans="1:68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5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</row>
    <row r="83" spans="1:68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5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</row>
    <row r="84" spans="1:68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5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</row>
    <row r="85" spans="1:68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5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</row>
    <row r="86" spans="1:68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5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</row>
    <row r="87" spans="1:68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5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</row>
    <row r="88" spans="1:68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5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</row>
    <row r="89" spans="1:68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5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</row>
    <row r="90" spans="1:68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5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</row>
    <row r="91" spans="1:68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5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</row>
    <row r="92" spans="1:68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5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</row>
    <row r="93" spans="1:68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5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</row>
    <row r="94" spans="1:68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5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</row>
    <row r="95" spans="1:68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5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</row>
    <row r="96" spans="1:68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5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</row>
    <row r="97" spans="1:68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5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</row>
    <row r="98" spans="1:68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5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</row>
    <row r="99" spans="1:68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5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</row>
    <row r="100" spans="1:68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5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</row>
    <row r="101" spans="1:6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5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</row>
    <row r="102" spans="1:68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5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</row>
    <row r="103" spans="1:68" x14ac:dyDescent="0.25">
      <c r="A103" s="2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</row>
    <row r="104" spans="1:68" x14ac:dyDescent="0.25">
      <c r="A104" s="2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</row>
    <row r="105" spans="1:68" x14ac:dyDescent="0.25">
      <c r="A105" s="2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</row>
    <row r="106" spans="1:68" x14ac:dyDescent="0.25">
      <c r="A106" s="2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</row>
    <row r="107" spans="1:68" x14ac:dyDescent="0.25">
      <c r="A107" s="2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</row>
    <row r="108" spans="1:68" x14ac:dyDescent="0.25">
      <c r="A108" s="2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</row>
    <row r="109" spans="1:68" x14ac:dyDescent="0.25">
      <c r="A109" s="2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</row>
    <row r="110" spans="1:68" x14ac:dyDescent="0.25">
      <c r="A110" s="2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</row>
    <row r="111" spans="1:68" x14ac:dyDescent="0.25">
      <c r="A111" s="2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</row>
    <row r="112" spans="1:68" x14ac:dyDescent="0.25">
      <c r="A112" s="2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</row>
    <row r="113" spans="1:68" x14ac:dyDescent="0.25">
      <c r="A113" s="2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</row>
    <row r="114" spans="1:68" x14ac:dyDescent="0.25">
      <c r="A114" s="2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</row>
    <row r="115" spans="1:68" x14ac:dyDescent="0.25">
      <c r="A115" s="2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</row>
    <row r="116" spans="1:68" x14ac:dyDescent="0.25">
      <c r="A116" s="2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</row>
    <row r="117" spans="1:68" x14ac:dyDescent="0.25">
      <c r="A117" s="2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</row>
    <row r="118" spans="1:68" x14ac:dyDescent="0.25">
      <c r="A118" s="2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</row>
    <row r="119" spans="1:68" x14ac:dyDescent="0.25">
      <c r="A119" s="2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</row>
    <row r="120" spans="1:68" x14ac:dyDescent="0.25">
      <c r="A120" s="2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</row>
    <row r="121" spans="1:68" x14ac:dyDescent="0.25">
      <c r="A121" s="2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</row>
    <row r="122" spans="1:68" x14ac:dyDescent="0.25">
      <c r="A122" s="2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</row>
    <row r="123" spans="1:68" x14ac:dyDescent="0.25">
      <c r="A123" s="2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</row>
    <row r="124" spans="1:68" x14ac:dyDescent="0.25">
      <c r="A124" s="2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</row>
    <row r="125" spans="1:68" x14ac:dyDescent="0.25">
      <c r="A125" s="2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</row>
    <row r="126" spans="1:68" x14ac:dyDescent="0.25">
      <c r="A126" s="2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</row>
    <row r="127" spans="1:68" x14ac:dyDescent="0.25">
      <c r="A127" s="2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</row>
    <row r="128" spans="1:68" x14ac:dyDescent="0.25">
      <c r="A128" s="6" t="s">
        <v>91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</row>
    <row r="129" spans="1:68" x14ac:dyDescent="0.25">
      <c r="A129" s="3" t="s">
        <v>1</v>
      </c>
      <c r="B129" s="3" t="s">
        <v>92</v>
      </c>
      <c r="C129" s="3" t="s">
        <v>3</v>
      </c>
      <c r="D129" s="3" t="s">
        <v>4</v>
      </c>
      <c r="E129" s="3" t="s">
        <v>5</v>
      </c>
      <c r="F129" s="3" t="s">
        <v>93</v>
      </c>
      <c r="G129" s="3" t="s">
        <v>7</v>
      </c>
      <c r="H129" s="3" t="s">
        <v>8</v>
      </c>
      <c r="I129" s="3" t="s">
        <v>9</v>
      </c>
      <c r="J129" s="3" t="s">
        <v>94</v>
      </c>
      <c r="K129" s="3" t="s">
        <v>11</v>
      </c>
      <c r="L129" s="3" t="s">
        <v>12</v>
      </c>
      <c r="M129" s="3" t="s">
        <v>13</v>
      </c>
      <c r="N129" s="3" t="s">
        <v>95</v>
      </c>
      <c r="O129" s="3" t="s">
        <v>15</v>
      </c>
      <c r="P129" s="3" t="s">
        <v>16</v>
      </c>
      <c r="Q129" s="3" t="s">
        <v>17</v>
      </c>
      <c r="R129" s="3" t="s">
        <v>96</v>
      </c>
      <c r="S129" s="3" t="s">
        <v>19</v>
      </c>
      <c r="T129" s="3" t="s">
        <v>20</v>
      </c>
      <c r="U129" s="3" t="s">
        <v>21</v>
      </c>
      <c r="V129" s="3" t="s">
        <v>97</v>
      </c>
      <c r="W129" s="3" t="s">
        <v>23</v>
      </c>
      <c r="X129" s="3" t="s">
        <v>24</v>
      </c>
      <c r="Y129" s="3" t="s">
        <v>25</v>
      </c>
      <c r="Z129" s="3" t="s">
        <v>98</v>
      </c>
      <c r="AA129" s="3" t="s">
        <v>27</v>
      </c>
      <c r="AB129" s="3" t="s">
        <v>28</v>
      </c>
      <c r="AC129" s="3" t="s">
        <v>29</v>
      </c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</row>
    <row r="130" spans="1:68" x14ac:dyDescent="0.25"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</row>
    <row r="131" spans="1:68" x14ac:dyDescent="0.25">
      <c r="A131" s="3" t="s">
        <v>99</v>
      </c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</row>
    <row r="132" spans="1:68" x14ac:dyDescent="0.25">
      <c r="A132" s="3" t="s">
        <v>100</v>
      </c>
      <c r="B132" s="3">
        <v>361572.58649999998</v>
      </c>
      <c r="C132" s="3">
        <v>429292</v>
      </c>
      <c r="D132" s="3">
        <v>461505</v>
      </c>
      <c r="E132" s="3">
        <v>510682.29</v>
      </c>
      <c r="F132" s="3">
        <v>553263.67299999995</v>
      </c>
      <c r="G132" s="3">
        <v>607173.88</v>
      </c>
      <c r="H132" s="3">
        <v>652417.56999999995</v>
      </c>
      <c r="I132" s="3">
        <v>749289.15300000005</v>
      </c>
      <c r="J132" s="3">
        <v>805236.19299999997</v>
      </c>
      <c r="K132" s="3">
        <v>836870.52</v>
      </c>
      <c r="L132" s="3">
        <v>938998</v>
      </c>
      <c r="M132" s="3">
        <v>1045969</v>
      </c>
      <c r="N132" s="3">
        <v>1176840</v>
      </c>
      <c r="O132" s="3">
        <v>1193669</v>
      </c>
      <c r="P132" s="3">
        <v>1246888</v>
      </c>
      <c r="Q132" s="3">
        <v>1247561</v>
      </c>
      <c r="R132" s="3">
        <v>1255433</v>
      </c>
      <c r="S132" s="3">
        <v>1243669</v>
      </c>
      <c r="T132" s="3">
        <v>1386522</v>
      </c>
      <c r="U132" s="3">
        <v>1532077</v>
      </c>
      <c r="V132" s="3">
        <v>1636614</v>
      </c>
      <c r="W132" s="3">
        <v>1657689</v>
      </c>
      <c r="X132" s="3">
        <v>1744085</v>
      </c>
      <c r="Y132" s="3">
        <v>1910239</v>
      </c>
      <c r="Z132" s="3">
        <v>1929637</v>
      </c>
      <c r="AA132" s="3">
        <v>2085465</v>
      </c>
      <c r="AB132" s="3">
        <v>2061925</v>
      </c>
      <c r="AC132" s="3">
        <v>1957952</v>
      </c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</row>
    <row r="133" spans="1:68" x14ac:dyDescent="0.25">
      <c r="A133" s="3" t="s">
        <v>101</v>
      </c>
      <c r="B133" s="3">
        <v>258392.247</v>
      </c>
      <c r="C133" s="3">
        <v>313755</v>
      </c>
      <c r="D133" s="3">
        <v>338053</v>
      </c>
      <c r="E133" s="3">
        <v>381903.33100000001</v>
      </c>
      <c r="F133" s="3">
        <v>418800.43699999998</v>
      </c>
      <c r="G133" s="3">
        <v>460886.43699999998</v>
      </c>
      <c r="H133" s="3">
        <v>496975.15</v>
      </c>
      <c r="I133" s="3">
        <v>585938.17599999998</v>
      </c>
      <c r="J133" s="3">
        <v>636096.98</v>
      </c>
      <c r="K133" s="3">
        <v>664448.30000000005</v>
      </c>
      <c r="L133" s="3">
        <v>0</v>
      </c>
      <c r="M133" s="3">
        <v>0</v>
      </c>
      <c r="N133" s="3">
        <v>815152</v>
      </c>
      <c r="O133" s="3">
        <v>897254</v>
      </c>
      <c r="P133" s="3">
        <v>882109</v>
      </c>
      <c r="Q133" s="3">
        <v>926109</v>
      </c>
      <c r="R133" s="3">
        <v>0</v>
      </c>
      <c r="S133" s="3">
        <v>0</v>
      </c>
      <c r="T133" s="3">
        <v>1384450</v>
      </c>
      <c r="U133" s="3">
        <v>1531777</v>
      </c>
      <c r="V133" s="3">
        <v>1636614</v>
      </c>
      <c r="W133" s="3">
        <v>1657689</v>
      </c>
      <c r="X133" s="3">
        <v>1742369</v>
      </c>
      <c r="Y133" s="3">
        <v>1909933</v>
      </c>
      <c r="Z133" s="3">
        <v>1929264</v>
      </c>
      <c r="AA133" s="3">
        <v>2085465</v>
      </c>
      <c r="AB133" s="3">
        <v>2061925</v>
      </c>
      <c r="AC133" s="3">
        <v>1957952</v>
      </c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</row>
    <row r="134" spans="1:68" x14ac:dyDescent="0.25">
      <c r="A134" s="3" t="s">
        <v>102</v>
      </c>
      <c r="B134" s="3">
        <v>103180.3395</v>
      </c>
      <c r="C134" s="3">
        <v>115537</v>
      </c>
      <c r="D134" s="3">
        <v>123452</v>
      </c>
      <c r="E134" s="3">
        <v>128778.959</v>
      </c>
      <c r="F134" s="3">
        <v>134463.236</v>
      </c>
      <c r="G134" s="3">
        <v>146287.443</v>
      </c>
      <c r="H134" s="3">
        <v>155442.42000000001</v>
      </c>
      <c r="I134" s="3">
        <v>163350.97700000001</v>
      </c>
      <c r="J134" s="3">
        <v>169139.21299999999</v>
      </c>
      <c r="K134" s="3">
        <v>172422.21</v>
      </c>
      <c r="L134" s="3">
        <v>0</v>
      </c>
      <c r="M134" s="3">
        <v>0</v>
      </c>
      <c r="N134" s="3">
        <v>186883.25</v>
      </c>
      <c r="O134" s="3">
        <v>296415</v>
      </c>
      <c r="P134" s="3">
        <v>364779</v>
      </c>
      <c r="Q134" s="3">
        <v>321452</v>
      </c>
      <c r="R134" s="3">
        <v>3960905</v>
      </c>
      <c r="S134" s="3">
        <v>1243669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</row>
    <row r="135" spans="1:68" x14ac:dyDescent="0.25">
      <c r="A135" s="3" t="s">
        <v>103</v>
      </c>
      <c r="B135" s="3">
        <v>0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2072</v>
      </c>
      <c r="U135" s="3">
        <v>300</v>
      </c>
      <c r="V135" s="3">
        <v>0</v>
      </c>
      <c r="W135" s="3">
        <v>0</v>
      </c>
      <c r="X135" s="3">
        <v>1716</v>
      </c>
      <c r="Y135" s="3">
        <v>306</v>
      </c>
      <c r="Z135" s="3">
        <v>373</v>
      </c>
      <c r="AA135" s="3">
        <v>0</v>
      </c>
      <c r="AB135" s="3">
        <v>0</v>
      </c>
      <c r="AC135" s="3">
        <v>0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</row>
    <row r="136" spans="1:68" x14ac:dyDescent="0.25">
      <c r="A136" s="3" t="s">
        <v>104</v>
      </c>
      <c r="B136" s="3">
        <v>57578.337749999999</v>
      </c>
      <c r="C136" s="3">
        <v>60268</v>
      </c>
      <c r="D136" s="3">
        <v>61445</v>
      </c>
      <c r="E136" s="3">
        <v>47855.707999999999</v>
      </c>
      <c r="F136" s="3">
        <v>48961.752</v>
      </c>
      <c r="G136" s="3">
        <v>63573.915000000001</v>
      </c>
      <c r="H136" s="3">
        <v>64321.55</v>
      </c>
      <c r="I136" s="3">
        <v>76332.659</v>
      </c>
      <c r="J136" s="3">
        <v>76365.372000000003</v>
      </c>
      <c r="K136" s="3">
        <v>78313.789999999994</v>
      </c>
      <c r="L136" s="3">
        <v>86309</v>
      </c>
      <c r="M136" s="3">
        <v>96562</v>
      </c>
      <c r="N136" s="3">
        <v>107583</v>
      </c>
      <c r="O136" s="3">
        <v>126173</v>
      </c>
      <c r="P136" s="3">
        <v>142818</v>
      </c>
      <c r="Q136" s="3">
        <v>160099</v>
      </c>
      <c r="R136" s="3">
        <v>179350</v>
      </c>
      <c r="S136" s="3">
        <v>166371</v>
      </c>
      <c r="T136" s="3">
        <v>171301</v>
      </c>
      <c r="U136" s="3">
        <v>184036</v>
      </c>
      <c r="V136" s="3">
        <v>199218</v>
      </c>
      <c r="W136" s="3">
        <v>197187</v>
      </c>
      <c r="X136" s="3">
        <v>203805</v>
      </c>
      <c r="Y136" s="3">
        <v>213746</v>
      </c>
      <c r="Z136" s="3">
        <v>213558</v>
      </c>
      <c r="AA136" s="3">
        <v>227105</v>
      </c>
      <c r="AB136" s="3">
        <v>223073</v>
      </c>
      <c r="AC136" s="3">
        <v>227529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</row>
    <row r="137" spans="1:68" x14ac:dyDescent="0.25">
      <c r="A137" s="3" t="s">
        <v>105</v>
      </c>
      <c r="B137" s="3">
        <v>0</v>
      </c>
      <c r="C137" s="3">
        <v>60268</v>
      </c>
      <c r="D137" s="3">
        <v>61445</v>
      </c>
      <c r="E137" s="3">
        <v>47855.707999999999</v>
      </c>
      <c r="F137" s="3">
        <v>48961.752</v>
      </c>
      <c r="G137" s="3">
        <v>63573.915000000001</v>
      </c>
      <c r="H137" s="3">
        <v>0</v>
      </c>
      <c r="I137" s="3">
        <v>76332.659</v>
      </c>
      <c r="J137" s="3">
        <v>76365.372000000003</v>
      </c>
      <c r="K137" s="3">
        <v>0</v>
      </c>
      <c r="L137" s="3">
        <v>0</v>
      </c>
      <c r="M137" s="3">
        <v>0</v>
      </c>
      <c r="N137" s="3">
        <v>92192</v>
      </c>
      <c r="O137" s="3">
        <v>126173</v>
      </c>
      <c r="P137" s="3">
        <v>142818</v>
      </c>
      <c r="Q137" s="3">
        <v>160099</v>
      </c>
      <c r="R137" s="3">
        <v>179350</v>
      </c>
      <c r="S137" s="3">
        <v>166371</v>
      </c>
      <c r="T137" s="3">
        <v>171301</v>
      </c>
      <c r="U137" s="3">
        <v>184036</v>
      </c>
      <c r="V137" s="3">
        <v>199218</v>
      </c>
      <c r="W137" s="3">
        <v>197187</v>
      </c>
      <c r="X137" s="3">
        <v>203805</v>
      </c>
      <c r="Y137" s="3">
        <v>213746</v>
      </c>
      <c r="Z137" s="3">
        <v>213558</v>
      </c>
      <c r="AA137" s="3">
        <v>227105</v>
      </c>
      <c r="AB137" s="3">
        <v>223073</v>
      </c>
      <c r="AC137" s="3">
        <v>227529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</row>
    <row r="138" spans="1:68" x14ac:dyDescent="0.25">
      <c r="A138" s="3" t="s">
        <v>106</v>
      </c>
      <c r="B138" s="3">
        <v>303994.24875000003</v>
      </c>
      <c r="C138" s="3">
        <v>369024</v>
      </c>
      <c r="D138" s="3">
        <v>400060</v>
      </c>
      <c r="E138" s="3">
        <v>462826.58199999999</v>
      </c>
      <c r="F138" s="3">
        <v>504301.92099999997</v>
      </c>
      <c r="G138" s="3">
        <v>543599.96499999997</v>
      </c>
      <c r="H138" s="3">
        <v>588096.02</v>
      </c>
      <c r="I138" s="3">
        <v>672956.49399999995</v>
      </c>
      <c r="J138" s="3">
        <v>728870.821</v>
      </c>
      <c r="K138" s="3">
        <v>758556.73</v>
      </c>
      <c r="L138" s="3">
        <v>852689</v>
      </c>
      <c r="M138" s="3">
        <v>949407</v>
      </c>
      <c r="N138" s="3">
        <v>1069257</v>
      </c>
      <c r="O138" s="3">
        <v>1067496</v>
      </c>
      <c r="P138" s="3">
        <v>1104070</v>
      </c>
      <c r="Q138" s="3">
        <v>1087462</v>
      </c>
      <c r="R138" s="3">
        <v>1076083</v>
      </c>
      <c r="S138" s="3">
        <v>1077298</v>
      </c>
      <c r="T138" s="3">
        <v>1215221</v>
      </c>
      <c r="U138" s="3">
        <v>1348041</v>
      </c>
      <c r="V138" s="3">
        <v>1437396</v>
      </c>
      <c r="W138" s="3">
        <v>1460502</v>
      </c>
      <c r="X138" s="3">
        <v>1540280</v>
      </c>
      <c r="Y138" s="3">
        <v>1696493</v>
      </c>
      <c r="Z138" s="3">
        <v>1716079</v>
      </c>
      <c r="AA138" s="3">
        <v>1858360</v>
      </c>
      <c r="AB138" s="3">
        <v>1838852</v>
      </c>
      <c r="AC138" s="3">
        <v>1730423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</row>
    <row r="139" spans="1:68" x14ac:dyDescent="0.25">
      <c r="A139" s="3" t="s">
        <v>107</v>
      </c>
      <c r="B139" s="3">
        <v>0</v>
      </c>
      <c r="C139" s="3">
        <v>0</v>
      </c>
      <c r="D139" s="3">
        <v>192301</v>
      </c>
      <c r="E139" s="3">
        <v>186074.50399999999</v>
      </c>
      <c r="F139" s="3">
        <v>199805.62400000001</v>
      </c>
      <c r="G139" s="3">
        <v>207711.12100000001</v>
      </c>
      <c r="H139" s="3">
        <v>0</v>
      </c>
      <c r="I139" s="3">
        <v>244463.435</v>
      </c>
      <c r="J139" s="3">
        <v>280091.071</v>
      </c>
      <c r="K139" s="3">
        <v>0</v>
      </c>
      <c r="L139" s="3">
        <v>0</v>
      </c>
      <c r="M139" s="3">
        <v>0</v>
      </c>
      <c r="N139" s="3">
        <v>331802.75</v>
      </c>
      <c r="O139" s="3">
        <v>390124</v>
      </c>
      <c r="P139" s="3">
        <v>571229</v>
      </c>
      <c r="Q139" s="3">
        <v>562228</v>
      </c>
      <c r="R139" s="3">
        <v>429493</v>
      </c>
      <c r="S139" s="3">
        <v>500453</v>
      </c>
      <c r="T139" s="3">
        <v>487384</v>
      </c>
      <c r="U139" s="3">
        <v>574253</v>
      </c>
      <c r="V139" s="3">
        <v>520353</v>
      </c>
      <c r="W139" s="3">
        <v>491004</v>
      </c>
      <c r="X139" s="3">
        <v>600141</v>
      </c>
      <c r="Y139" s="3">
        <v>631669</v>
      </c>
      <c r="Z139" s="3">
        <v>828796</v>
      </c>
      <c r="AA139" s="3">
        <v>699667</v>
      </c>
      <c r="AB139" s="3">
        <v>563289</v>
      </c>
      <c r="AC139" s="3">
        <v>733243</v>
      </c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</row>
    <row r="140" spans="1:68" x14ac:dyDescent="0.25">
      <c r="A140" s="3" t="s">
        <v>108</v>
      </c>
      <c r="B140" s="3">
        <v>0</v>
      </c>
      <c r="C140" s="3">
        <v>0</v>
      </c>
      <c r="D140" s="3">
        <v>192301</v>
      </c>
      <c r="E140" s="3">
        <v>186074.50399999999</v>
      </c>
      <c r="F140" s="3">
        <v>199805.62400000001</v>
      </c>
      <c r="G140" s="3">
        <v>207711.12100000001</v>
      </c>
      <c r="H140" s="3">
        <v>0</v>
      </c>
      <c r="I140" s="3">
        <v>244463.435</v>
      </c>
      <c r="J140" s="3">
        <v>280091.071</v>
      </c>
      <c r="K140" s="3">
        <v>0</v>
      </c>
      <c r="L140" s="3">
        <v>0</v>
      </c>
      <c r="M140" s="3">
        <v>0</v>
      </c>
      <c r="N140" s="3">
        <v>331802.75</v>
      </c>
      <c r="O140" s="3">
        <v>390124</v>
      </c>
      <c r="P140" s="3">
        <v>571229</v>
      </c>
      <c r="Q140" s="3">
        <v>562228</v>
      </c>
      <c r="R140" s="3">
        <v>429493</v>
      </c>
      <c r="S140" s="3">
        <v>500453</v>
      </c>
      <c r="T140" s="3">
        <v>487384</v>
      </c>
      <c r="U140" s="3">
        <v>574253</v>
      </c>
      <c r="V140" s="3">
        <v>520353</v>
      </c>
      <c r="W140" s="3">
        <v>491004</v>
      </c>
      <c r="X140" s="3">
        <v>600141</v>
      </c>
      <c r="Y140" s="3">
        <v>631669</v>
      </c>
      <c r="Z140" s="3">
        <v>828796</v>
      </c>
      <c r="AA140" s="3">
        <v>699667</v>
      </c>
      <c r="AB140" s="3">
        <v>563289</v>
      </c>
      <c r="AC140" s="3">
        <v>733243</v>
      </c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</row>
    <row r="141" spans="1:68" x14ac:dyDescent="0.25">
      <c r="A141" s="3" t="s">
        <v>109</v>
      </c>
      <c r="B141" s="3">
        <v>30583.103999999999</v>
      </c>
      <c r="C141" s="3">
        <v>18356</v>
      </c>
      <c r="D141" s="3">
        <v>34834</v>
      </c>
      <c r="E141" s="3">
        <v>29995.550999999999</v>
      </c>
      <c r="F141" s="3">
        <v>42381.053</v>
      </c>
      <c r="G141" s="3">
        <v>23791.381000000001</v>
      </c>
      <c r="H141" s="3">
        <v>31767.38</v>
      </c>
      <c r="I141" s="3">
        <v>41282.648999999998</v>
      </c>
      <c r="J141" s="3">
        <v>29692.045999999998</v>
      </c>
      <c r="K141" s="3">
        <v>28366.3</v>
      </c>
      <c r="L141" s="3">
        <v>46233</v>
      </c>
      <c r="M141" s="3">
        <v>39060</v>
      </c>
      <c r="N141" s="3">
        <v>60663</v>
      </c>
      <c r="O141" s="3">
        <v>47887</v>
      </c>
      <c r="P141" s="3">
        <v>54532</v>
      </c>
      <c r="Q141" s="3">
        <v>37970</v>
      </c>
      <c r="R141" s="3">
        <v>50624</v>
      </c>
      <c r="S141" s="3">
        <v>40927</v>
      </c>
      <c r="T141" s="3">
        <v>42651</v>
      </c>
      <c r="U141" s="3">
        <v>49972</v>
      </c>
      <c r="V141" s="3">
        <v>45901</v>
      </c>
      <c r="W141" s="3">
        <v>34253</v>
      </c>
      <c r="X141" s="3">
        <v>41175</v>
      </c>
      <c r="Y141" s="3">
        <v>52217</v>
      </c>
      <c r="Z141" s="3">
        <v>49275</v>
      </c>
      <c r="AA141" s="3">
        <v>40384</v>
      </c>
      <c r="AB141" s="3">
        <v>51330</v>
      </c>
      <c r="AC141" s="3">
        <v>27570</v>
      </c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</row>
    <row r="142" spans="1:68" x14ac:dyDescent="0.25">
      <c r="A142" s="3" t="s">
        <v>110</v>
      </c>
      <c r="B142" s="3">
        <v>-30583.103999999999</v>
      </c>
      <c r="C142" s="3">
        <v>-18356</v>
      </c>
      <c r="D142" s="3">
        <v>157467</v>
      </c>
      <c r="E142" s="3">
        <v>156078.95300000001</v>
      </c>
      <c r="F142" s="3">
        <v>157424.571</v>
      </c>
      <c r="G142" s="3">
        <v>183919.74</v>
      </c>
      <c r="H142" s="3">
        <v>-31767.38</v>
      </c>
      <c r="I142" s="3">
        <v>203180.78599999999</v>
      </c>
      <c r="J142" s="3">
        <v>250399.02499999999</v>
      </c>
      <c r="K142" s="3">
        <v>-28366.3</v>
      </c>
      <c r="L142" s="3">
        <v>-46233</v>
      </c>
      <c r="M142" s="3">
        <v>-39060</v>
      </c>
      <c r="N142" s="3">
        <v>1266548</v>
      </c>
      <c r="O142" s="3">
        <v>342237</v>
      </c>
      <c r="P142" s="3">
        <v>516697</v>
      </c>
      <c r="Q142" s="3">
        <v>524258</v>
      </c>
      <c r="R142" s="3">
        <v>378869</v>
      </c>
      <c r="S142" s="3">
        <v>459526</v>
      </c>
      <c r="T142" s="3">
        <v>444733</v>
      </c>
      <c r="U142" s="3">
        <v>524281</v>
      </c>
      <c r="V142" s="3">
        <v>474452</v>
      </c>
      <c r="W142" s="3">
        <v>456751</v>
      </c>
      <c r="X142" s="3">
        <v>558966</v>
      </c>
      <c r="Y142" s="3">
        <v>579452</v>
      </c>
      <c r="Z142" s="3">
        <v>779521</v>
      </c>
      <c r="AA142" s="3">
        <v>659283</v>
      </c>
      <c r="AB142" s="3">
        <v>511959</v>
      </c>
      <c r="AC142" s="3">
        <v>705673</v>
      </c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</row>
    <row r="143" spans="1:68" x14ac:dyDescent="0.25">
      <c r="A143" s="3" t="s">
        <v>111</v>
      </c>
      <c r="B143" s="3">
        <v>122669.886</v>
      </c>
      <c r="C143" s="3">
        <v>156455</v>
      </c>
      <c r="D143" s="3">
        <v>0</v>
      </c>
      <c r="E143" s="3">
        <v>0</v>
      </c>
      <c r="F143" s="3">
        <v>0</v>
      </c>
      <c r="G143" s="3">
        <v>0</v>
      </c>
      <c r="H143" s="3">
        <v>230366.32</v>
      </c>
      <c r="I143" s="3">
        <v>0</v>
      </c>
      <c r="J143" s="3">
        <v>0</v>
      </c>
      <c r="K143" s="3">
        <v>294405.65000000002</v>
      </c>
      <c r="L143" s="3">
        <v>314015</v>
      </c>
      <c r="M143" s="3">
        <v>358345</v>
      </c>
      <c r="N143" s="3">
        <v>0</v>
      </c>
      <c r="O143" s="3">
        <v>102064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1307</v>
      </c>
      <c r="AB143" s="3">
        <v>426</v>
      </c>
      <c r="AC143" s="3">
        <v>303</v>
      </c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</row>
    <row r="144" spans="1:68" x14ac:dyDescent="0.25">
      <c r="A144" s="3" t="s">
        <v>112</v>
      </c>
      <c r="B144" s="3">
        <v>122669.886</v>
      </c>
      <c r="C144" s="3">
        <v>156455</v>
      </c>
      <c r="D144" s="3">
        <v>0</v>
      </c>
      <c r="E144" s="3">
        <v>0</v>
      </c>
      <c r="F144" s="3">
        <v>0</v>
      </c>
      <c r="G144" s="3">
        <v>0</v>
      </c>
      <c r="H144" s="3">
        <v>230366.32</v>
      </c>
      <c r="I144" s="3">
        <v>0</v>
      </c>
      <c r="J144" s="3">
        <v>0</v>
      </c>
      <c r="K144" s="3">
        <v>294405.65000000002</v>
      </c>
      <c r="L144" s="3">
        <v>314015</v>
      </c>
      <c r="M144" s="3">
        <v>358345</v>
      </c>
      <c r="N144" s="3">
        <v>0</v>
      </c>
      <c r="O144" s="3">
        <v>102064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1307</v>
      </c>
      <c r="AB144" s="3">
        <v>426</v>
      </c>
      <c r="AC144" s="3">
        <v>303</v>
      </c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</row>
    <row r="145" spans="1:68" x14ac:dyDescent="0.25">
      <c r="A145" s="3" t="s">
        <v>113</v>
      </c>
      <c r="B145" s="3">
        <v>181631.02775000001</v>
      </c>
      <c r="C145" s="3">
        <v>233435</v>
      </c>
      <c r="D145" s="3">
        <v>264493</v>
      </c>
      <c r="E145" s="3">
        <v>292958.85499999998</v>
      </c>
      <c r="F145" s="3">
        <v>303772.38699999999</v>
      </c>
      <c r="G145" s="3">
        <v>332927.83600000001</v>
      </c>
      <c r="H145" s="3">
        <v>369120.27</v>
      </c>
      <c r="I145" s="3">
        <v>393878.18800000002</v>
      </c>
      <c r="J145" s="3">
        <v>455196.47</v>
      </c>
      <c r="K145" s="3">
        <v>459810.4</v>
      </c>
      <c r="L145" s="3">
        <v>519071</v>
      </c>
      <c r="M145" s="3">
        <v>551227</v>
      </c>
      <c r="N145" s="3">
        <v>593366</v>
      </c>
      <c r="O145" s="3">
        <v>601634</v>
      </c>
      <c r="P145" s="3">
        <v>684675</v>
      </c>
      <c r="Q145" s="3">
        <v>682274</v>
      </c>
      <c r="R145" s="3">
        <v>506218</v>
      </c>
      <c r="S145" s="3">
        <v>673351</v>
      </c>
      <c r="T145" s="3">
        <v>684311</v>
      </c>
      <c r="U145" s="3">
        <v>729987</v>
      </c>
      <c r="V145" s="3">
        <v>779076</v>
      </c>
      <c r="W145" s="3">
        <v>775527</v>
      </c>
      <c r="X145" s="3">
        <v>801732</v>
      </c>
      <c r="Y145" s="3">
        <v>858436</v>
      </c>
      <c r="Z145" s="3">
        <v>919243</v>
      </c>
      <c r="AA145" s="3">
        <v>954650</v>
      </c>
      <c r="AB145" s="3">
        <v>937164</v>
      </c>
      <c r="AC145" s="3">
        <v>934705</v>
      </c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</row>
    <row r="146" spans="1:68" x14ac:dyDescent="0.25">
      <c r="A146" s="3" t="s">
        <v>114</v>
      </c>
      <c r="B146" s="3">
        <v>181631.02775000001</v>
      </c>
      <c r="C146" s="3">
        <v>233435</v>
      </c>
      <c r="D146" s="3">
        <v>264493</v>
      </c>
      <c r="E146" s="3">
        <v>292958.85499999998</v>
      </c>
      <c r="F146" s="3">
        <v>303772.38699999999</v>
      </c>
      <c r="G146" s="3">
        <v>332927.83600000001</v>
      </c>
      <c r="H146" s="3">
        <v>369120.27</v>
      </c>
      <c r="I146" s="3">
        <v>393878.18800000002</v>
      </c>
      <c r="J146" s="3">
        <v>455196.47</v>
      </c>
      <c r="K146" s="3">
        <v>459810.4</v>
      </c>
      <c r="L146" s="3">
        <v>519071</v>
      </c>
      <c r="M146" s="3">
        <v>551227</v>
      </c>
      <c r="N146" s="3">
        <v>593366</v>
      </c>
      <c r="O146" s="3">
        <v>601634</v>
      </c>
      <c r="P146" s="3">
        <v>684675</v>
      </c>
      <c r="Q146" s="3">
        <v>682274</v>
      </c>
      <c r="R146" s="3">
        <v>506218</v>
      </c>
      <c r="S146" s="3">
        <v>673351</v>
      </c>
      <c r="T146" s="3">
        <v>684311</v>
      </c>
      <c r="U146" s="3">
        <v>729987</v>
      </c>
      <c r="V146" s="3">
        <v>779076</v>
      </c>
      <c r="W146" s="3">
        <v>775527</v>
      </c>
      <c r="X146" s="3">
        <v>801732</v>
      </c>
      <c r="Y146" s="3">
        <v>858436</v>
      </c>
      <c r="Z146" s="3">
        <v>919243</v>
      </c>
      <c r="AA146" s="3">
        <v>954650</v>
      </c>
      <c r="AB146" s="3">
        <v>937164</v>
      </c>
      <c r="AC146" s="3">
        <v>934705</v>
      </c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</row>
    <row r="147" spans="1:68" x14ac:dyDescent="0.25">
      <c r="A147" s="3" t="s">
        <v>115</v>
      </c>
      <c r="B147" s="3">
        <v>32907.178500000002</v>
      </c>
      <c r="C147" s="3">
        <v>48194</v>
      </c>
      <c r="D147" s="3">
        <v>71738</v>
      </c>
      <c r="E147" s="3">
        <v>44985.216</v>
      </c>
      <c r="F147" s="3">
        <v>23891.159</v>
      </c>
      <c r="G147" s="3">
        <v>46689.464999999997</v>
      </c>
      <c r="H147" s="3">
        <v>51447.89</v>
      </c>
      <c r="I147" s="3">
        <v>21555.612000000001</v>
      </c>
      <c r="J147" s="3">
        <v>48409.892999999996</v>
      </c>
      <c r="K147" s="3">
        <v>38375.230000000003</v>
      </c>
      <c r="L147" s="3">
        <v>57170</v>
      </c>
      <c r="M147" s="3">
        <v>38092</v>
      </c>
      <c r="N147" s="3">
        <v>24485</v>
      </c>
      <c r="O147" s="3">
        <v>40556</v>
      </c>
      <c r="P147" s="3">
        <v>69867</v>
      </c>
      <c r="Q147" s="3">
        <v>96918</v>
      </c>
      <c r="R147" s="3">
        <v>186466</v>
      </c>
      <c r="S147" s="3">
        <v>76416</v>
      </c>
      <c r="T147" s="3">
        <v>133022</v>
      </c>
      <c r="U147" s="3">
        <v>115354</v>
      </c>
      <c r="V147" s="3">
        <v>63557</v>
      </c>
      <c r="W147" s="3">
        <v>60703</v>
      </c>
      <c r="X147" s="3">
        <v>195594</v>
      </c>
      <c r="Y147" s="3">
        <v>164617</v>
      </c>
      <c r="Z147" s="3">
        <v>131174</v>
      </c>
      <c r="AA147" s="3">
        <v>194102</v>
      </c>
      <c r="AB147" s="3">
        <v>74329</v>
      </c>
      <c r="AC147" s="3">
        <v>-97256</v>
      </c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</row>
    <row r="148" spans="1:68" x14ac:dyDescent="0.25">
      <c r="A148" s="3" t="s">
        <v>116</v>
      </c>
      <c r="B148" s="3">
        <v>32907.178500000002</v>
      </c>
      <c r="C148" s="3">
        <v>48194</v>
      </c>
      <c r="D148" s="3">
        <v>71738</v>
      </c>
      <c r="E148" s="3">
        <v>44985.216</v>
      </c>
      <c r="F148" s="3">
        <v>23891.159</v>
      </c>
      <c r="G148" s="3">
        <v>46689.464999999997</v>
      </c>
      <c r="H148" s="3">
        <v>51447.89</v>
      </c>
      <c r="I148" s="3">
        <v>21555.612000000001</v>
      </c>
      <c r="J148" s="3">
        <v>48409.892999999996</v>
      </c>
      <c r="K148" s="3">
        <v>38375.230000000003</v>
      </c>
      <c r="L148" s="3">
        <v>57170</v>
      </c>
      <c r="M148" s="3">
        <v>38092</v>
      </c>
      <c r="N148" s="3">
        <v>24485</v>
      </c>
      <c r="O148" s="3">
        <v>40556</v>
      </c>
      <c r="P148" s="3">
        <v>0</v>
      </c>
      <c r="Q148" s="3">
        <v>96918</v>
      </c>
      <c r="R148" s="3">
        <v>186466</v>
      </c>
      <c r="S148" s="3">
        <v>76416</v>
      </c>
      <c r="T148" s="3">
        <v>133022</v>
      </c>
      <c r="U148" s="3">
        <v>115354</v>
      </c>
      <c r="V148" s="3">
        <v>63557</v>
      </c>
      <c r="W148" s="3">
        <v>60703</v>
      </c>
      <c r="X148" s="3">
        <v>195594</v>
      </c>
      <c r="Y148" s="3">
        <v>164617</v>
      </c>
      <c r="Z148" s="3">
        <v>131174</v>
      </c>
      <c r="AA148" s="3">
        <v>194102</v>
      </c>
      <c r="AB148" s="3">
        <v>74329</v>
      </c>
      <c r="AC148" s="3">
        <v>-97256</v>
      </c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</row>
    <row r="149" spans="1:68" x14ac:dyDescent="0.25">
      <c r="A149" s="3" t="s">
        <v>117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-69867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</row>
    <row r="150" spans="1:68" x14ac:dyDescent="0.25"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</row>
    <row r="151" spans="1:68" x14ac:dyDescent="0.25">
      <c r="A151" s="3" t="s">
        <v>118</v>
      </c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</row>
    <row r="152" spans="1:68" x14ac:dyDescent="0.25">
      <c r="A152" s="3" t="s">
        <v>119</v>
      </c>
      <c r="B152" s="3">
        <v>181542.82449999999</v>
      </c>
      <c r="C152" s="3">
        <v>225494</v>
      </c>
      <c r="D152" s="3">
        <v>221296</v>
      </c>
      <c r="E152" s="3">
        <v>280961.46399999998</v>
      </c>
      <c r="F152" s="3">
        <v>334062.946</v>
      </c>
      <c r="G152" s="3">
        <v>347902.40399999998</v>
      </c>
      <c r="H152" s="3">
        <v>366126.8</v>
      </c>
      <c r="I152" s="3">
        <v>460703.48</v>
      </c>
      <c r="J152" s="3">
        <v>475663.48300000001</v>
      </c>
      <c r="K152" s="3">
        <v>526410.46</v>
      </c>
      <c r="L152" s="3">
        <v>544230</v>
      </c>
      <c r="M152" s="3">
        <v>679373</v>
      </c>
      <c r="N152" s="3">
        <v>760652</v>
      </c>
      <c r="O152" s="3">
        <v>869607</v>
      </c>
      <c r="P152" s="3">
        <v>866225</v>
      </c>
      <c r="Q152" s="3">
        <v>832528</v>
      </c>
      <c r="R152" s="3">
        <v>762268</v>
      </c>
      <c r="S152" s="3">
        <v>787057</v>
      </c>
      <c r="T152" s="3">
        <v>842621</v>
      </c>
      <c r="U152" s="3">
        <v>1026981</v>
      </c>
      <c r="V152" s="3">
        <v>1069215</v>
      </c>
      <c r="W152" s="3">
        <v>1081023</v>
      </c>
      <c r="X152" s="3">
        <v>1101920</v>
      </c>
      <c r="Y152" s="3">
        <v>1252892</v>
      </c>
      <c r="Z152" s="3">
        <v>1445183</v>
      </c>
      <c r="AA152" s="3">
        <v>1370198</v>
      </c>
      <c r="AB152" s="3">
        <v>1339744</v>
      </c>
      <c r="AC152" s="3">
        <v>1598950</v>
      </c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</row>
    <row r="153" spans="1:68" x14ac:dyDescent="0.25">
      <c r="A153" s="3" t="s">
        <v>120</v>
      </c>
      <c r="B153" s="3">
        <v>37684.096749999997</v>
      </c>
      <c r="C153" s="3">
        <v>39038</v>
      </c>
      <c r="D153" s="3">
        <v>44390</v>
      </c>
      <c r="E153" s="3">
        <v>56692.23</v>
      </c>
      <c r="F153" s="3">
        <v>67007.430999999997</v>
      </c>
      <c r="G153" s="3">
        <v>69779.312999999995</v>
      </c>
      <c r="H153" s="3">
        <v>75190.009999999995</v>
      </c>
      <c r="I153" s="3">
        <v>90793.388999999996</v>
      </c>
      <c r="J153" s="3">
        <v>78569.895999999993</v>
      </c>
      <c r="K153" s="3">
        <v>105495.09</v>
      </c>
      <c r="L153" s="3">
        <v>109879</v>
      </c>
      <c r="M153" s="3">
        <v>135602</v>
      </c>
      <c r="N153" s="3">
        <v>150997</v>
      </c>
      <c r="O153" s="3">
        <v>173636</v>
      </c>
      <c r="P153" s="3">
        <v>178921</v>
      </c>
      <c r="Q153" s="3">
        <v>167677</v>
      </c>
      <c r="R153" s="3">
        <v>95244</v>
      </c>
      <c r="S153" s="3">
        <v>147223</v>
      </c>
      <c r="T153" s="3">
        <v>177306</v>
      </c>
      <c r="U153" s="3">
        <v>199622</v>
      </c>
      <c r="V153" s="3">
        <v>200833</v>
      </c>
      <c r="W153" s="3">
        <v>209134</v>
      </c>
      <c r="X153" s="3">
        <v>218630</v>
      </c>
      <c r="Y153" s="3">
        <v>246361</v>
      </c>
      <c r="Z153" s="3">
        <v>278146</v>
      </c>
      <c r="AA153" s="3">
        <v>269581</v>
      </c>
      <c r="AB153" s="3">
        <v>269184</v>
      </c>
      <c r="AC153" s="3">
        <v>315761</v>
      </c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</row>
    <row r="154" spans="1:68" x14ac:dyDescent="0.25">
      <c r="A154" s="3" t="s">
        <v>121</v>
      </c>
      <c r="B154" s="3">
        <v>143858.72774999999</v>
      </c>
      <c r="C154" s="3">
        <v>186456</v>
      </c>
      <c r="D154" s="3">
        <v>176906</v>
      </c>
      <c r="E154" s="3">
        <v>224269.234</v>
      </c>
      <c r="F154" s="3">
        <v>267055.51500000001</v>
      </c>
      <c r="G154" s="3">
        <v>278123.09100000001</v>
      </c>
      <c r="H154" s="3">
        <v>290936.78000000003</v>
      </c>
      <c r="I154" s="3">
        <v>369910.09100000001</v>
      </c>
      <c r="J154" s="3">
        <v>397093.587</v>
      </c>
      <c r="K154" s="3">
        <v>420915.36</v>
      </c>
      <c r="L154" s="3">
        <v>434351</v>
      </c>
      <c r="M154" s="3">
        <v>543771</v>
      </c>
      <c r="N154" s="3">
        <v>609655</v>
      </c>
      <c r="O154" s="3">
        <v>695971</v>
      </c>
      <c r="P154" s="3">
        <v>687304</v>
      </c>
      <c r="Q154" s="3">
        <v>664851</v>
      </c>
      <c r="R154" s="3">
        <v>667024</v>
      </c>
      <c r="S154" s="3">
        <v>639834</v>
      </c>
      <c r="T154" s="3">
        <v>665315</v>
      </c>
      <c r="U154" s="3">
        <v>827359</v>
      </c>
      <c r="V154" s="3">
        <v>868382</v>
      </c>
      <c r="W154" s="3">
        <v>871889</v>
      </c>
      <c r="X154" s="3">
        <v>883290</v>
      </c>
      <c r="Y154" s="3">
        <v>1006531</v>
      </c>
      <c r="Z154" s="3">
        <v>1167037</v>
      </c>
      <c r="AA154" s="3">
        <v>1100617</v>
      </c>
      <c r="AB154" s="3">
        <v>1070560</v>
      </c>
      <c r="AC154" s="3">
        <v>1283189</v>
      </c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</row>
    <row r="155" spans="1:68" x14ac:dyDescent="0.25">
      <c r="A155" s="3" t="s">
        <v>122</v>
      </c>
      <c r="B155" s="3">
        <v>143858.72774999999</v>
      </c>
      <c r="C155" s="3">
        <v>186456</v>
      </c>
      <c r="D155" s="3">
        <v>176906</v>
      </c>
      <c r="E155" s="3">
        <v>224269.234</v>
      </c>
      <c r="F155" s="3">
        <v>267055.51500000001</v>
      </c>
      <c r="G155" s="3">
        <v>278123.09100000001</v>
      </c>
      <c r="H155" s="3">
        <v>290936.78000000003</v>
      </c>
      <c r="I155" s="3">
        <v>369810.62</v>
      </c>
      <c r="J155" s="3">
        <v>397241.66</v>
      </c>
      <c r="K155" s="3">
        <v>420064.7</v>
      </c>
      <c r="L155" s="3">
        <v>433894</v>
      </c>
      <c r="M155" s="3">
        <v>543038</v>
      </c>
      <c r="N155" s="3">
        <v>607627</v>
      </c>
      <c r="O155" s="3">
        <v>690154</v>
      </c>
      <c r="P155" s="3">
        <v>630103</v>
      </c>
      <c r="Q155" s="3">
        <v>621576</v>
      </c>
      <c r="R155" s="3">
        <v>724766</v>
      </c>
      <c r="S155" s="3">
        <v>564500</v>
      </c>
      <c r="T155" s="3">
        <v>606913</v>
      </c>
      <c r="U155" s="3">
        <v>766330</v>
      </c>
      <c r="V155" s="3">
        <v>830617</v>
      </c>
      <c r="W155" s="3">
        <v>843046</v>
      </c>
      <c r="X155" s="3">
        <v>873700</v>
      </c>
      <c r="Y155" s="3">
        <v>947155</v>
      </c>
      <c r="Z155" s="3">
        <v>1092586</v>
      </c>
      <c r="AA155" s="3">
        <v>1032884</v>
      </c>
      <c r="AB155" s="3">
        <v>982252</v>
      </c>
      <c r="AC155" s="3">
        <v>1204014</v>
      </c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</row>
    <row r="156" spans="1:68" x14ac:dyDescent="0.25">
      <c r="A156" s="3" t="s">
        <v>123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99.471000000000004</v>
      </c>
      <c r="J156" s="3">
        <v>-148.07300000000001</v>
      </c>
      <c r="K156" s="3">
        <v>850.66</v>
      </c>
      <c r="L156" s="3">
        <v>457</v>
      </c>
      <c r="M156" s="3">
        <v>733</v>
      </c>
      <c r="N156" s="3">
        <v>2028</v>
      </c>
      <c r="O156" s="3">
        <v>5817</v>
      </c>
      <c r="P156" s="3">
        <v>57201</v>
      </c>
      <c r="Q156" s="3">
        <v>43275</v>
      </c>
      <c r="R156" s="3">
        <v>-57742</v>
      </c>
      <c r="S156" s="3">
        <v>75334</v>
      </c>
      <c r="T156" s="3">
        <v>58402</v>
      </c>
      <c r="U156" s="3">
        <v>61029</v>
      </c>
      <c r="V156" s="3">
        <v>37765</v>
      </c>
      <c r="W156" s="3">
        <v>28843</v>
      </c>
      <c r="X156" s="3">
        <v>9590</v>
      </c>
      <c r="Y156" s="3">
        <v>59376</v>
      </c>
      <c r="Z156" s="3">
        <v>74451</v>
      </c>
      <c r="AA156" s="3">
        <v>67733</v>
      </c>
      <c r="AB156" s="3">
        <v>88308</v>
      </c>
      <c r="AC156" s="3">
        <v>79175</v>
      </c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</row>
    <row r="157" spans="1:68" x14ac:dyDescent="0.25">
      <c r="A157" s="3" t="s">
        <v>124</v>
      </c>
      <c r="B157" s="3">
        <v>0.1978075</v>
      </c>
      <c r="C157" s="3">
        <v>0.25</v>
      </c>
      <c r="D157" s="3">
        <v>0.19</v>
      </c>
      <c r="E157" s="3">
        <v>0.22</v>
      </c>
      <c r="F157" s="3">
        <v>0.27</v>
      </c>
      <c r="G157" s="3">
        <v>0.27</v>
      </c>
      <c r="H157" s="3">
        <v>0.28999999999999998</v>
      </c>
      <c r="I157" s="3">
        <v>0.36</v>
      </c>
      <c r="J157" s="3">
        <v>0.39</v>
      </c>
      <c r="K157" s="3">
        <v>0.4</v>
      </c>
      <c r="L157" s="3">
        <v>0.41544999999999999</v>
      </c>
      <c r="M157" s="3">
        <v>0.51941000000000004</v>
      </c>
      <c r="N157" s="3">
        <v>0.58379999999999999</v>
      </c>
      <c r="O157" s="3">
        <v>0.61</v>
      </c>
      <c r="P157" s="3">
        <v>0.57999999999999996</v>
      </c>
      <c r="Q157" s="3">
        <v>0.56999999999999995</v>
      </c>
      <c r="R157" s="3">
        <v>0.66</v>
      </c>
      <c r="S157" s="3">
        <v>0.52</v>
      </c>
      <c r="T157" s="3">
        <v>0.53</v>
      </c>
      <c r="U157" s="3">
        <v>0.67</v>
      </c>
      <c r="V157" s="3">
        <v>0.72</v>
      </c>
      <c r="W157" s="3">
        <v>0.65</v>
      </c>
      <c r="X157" s="3">
        <v>0.66</v>
      </c>
      <c r="Y157" s="3">
        <v>0.71</v>
      </c>
      <c r="Z157" s="3">
        <v>0.83</v>
      </c>
      <c r="AA157" s="3">
        <v>0.77</v>
      </c>
      <c r="AB157" s="3">
        <v>0.73</v>
      </c>
      <c r="AC157" s="3">
        <v>0.88</v>
      </c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</row>
    <row r="158" spans="1:68" x14ac:dyDescent="0.25">
      <c r="A158" s="3" t="s">
        <v>125</v>
      </c>
      <c r="B158" s="3">
        <v>0</v>
      </c>
      <c r="C158" s="3">
        <v>0</v>
      </c>
      <c r="D158" s="3">
        <v>0</v>
      </c>
      <c r="E158" s="3">
        <v>0</v>
      </c>
      <c r="F158" s="3">
        <v>0.23250000000000001</v>
      </c>
      <c r="G158" s="3">
        <v>0.27</v>
      </c>
      <c r="H158" s="3">
        <v>0</v>
      </c>
      <c r="I158" s="3">
        <v>0.36</v>
      </c>
      <c r="J158" s="3">
        <v>0.39</v>
      </c>
      <c r="K158" s="3">
        <v>0</v>
      </c>
      <c r="L158" s="3">
        <v>0</v>
      </c>
      <c r="M158" s="3">
        <v>0</v>
      </c>
      <c r="N158" s="3">
        <v>0.48</v>
      </c>
      <c r="O158" s="3">
        <v>0.61</v>
      </c>
      <c r="P158" s="3">
        <v>0.57999999999999996</v>
      </c>
      <c r="Q158" s="3">
        <v>0.56999999999999995</v>
      </c>
      <c r="R158" s="3">
        <v>0.66</v>
      </c>
      <c r="S158" s="3">
        <v>0.52</v>
      </c>
      <c r="T158" s="3">
        <v>0.53</v>
      </c>
      <c r="U158" s="3">
        <v>0.67</v>
      </c>
      <c r="V158" s="3">
        <v>0.72</v>
      </c>
      <c r="W158" s="3">
        <v>0</v>
      </c>
      <c r="X158" s="3">
        <v>0.66</v>
      </c>
      <c r="Y158" s="3">
        <v>0.71</v>
      </c>
      <c r="Z158" s="3">
        <v>0.83</v>
      </c>
      <c r="AA158" s="3">
        <v>0.77</v>
      </c>
      <c r="AB158" s="3">
        <v>0</v>
      </c>
      <c r="AC158" s="3">
        <v>0.88</v>
      </c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</row>
    <row r="159" spans="1:68" x14ac:dyDescent="0.25"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</row>
    <row r="160" spans="1:68" x14ac:dyDescent="0.25">
      <c r="A160" s="3" t="s">
        <v>126</v>
      </c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</row>
    <row r="161" spans="1:68" x14ac:dyDescent="0.25">
      <c r="A161" s="3" t="s">
        <v>121</v>
      </c>
      <c r="B161" s="3">
        <v>143858.72774999999</v>
      </c>
      <c r="C161" s="3">
        <v>186456</v>
      </c>
      <c r="D161" s="3">
        <v>176906</v>
      </c>
      <c r="E161" s="3">
        <v>224269.234</v>
      </c>
      <c r="F161" s="3">
        <v>267055.51500000001</v>
      </c>
      <c r="G161" s="3">
        <v>278123.09100000001</v>
      </c>
      <c r="H161" s="3">
        <v>290936.78000000003</v>
      </c>
      <c r="I161" s="3">
        <v>369910.09100000001</v>
      </c>
      <c r="J161" s="3">
        <v>397093.587</v>
      </c>
      <c r="K161" s="3">
        <v>420915.36</v>
      </c>
      <c r="L161" s="3">
        <v>434351</v>
      </c>
      <c r="M161" s="3">
        <v>543771</v>
      </c>
      <c r="N161" s="3">
        <v>609655</v>
      </c>
      <c r="O161" s="3">
        <v>695971</v>
      </c>
      <c r="P161" s="3">
        <v>687304</v>
      </c>
      <c r="Q161" s="3">
        <v>664851</v>
      </c>
      <c r="R161" s="3">
        <v>667024</v>
      </c>
      <c r="S161" s="3">
        <v>639834</v>
      </c>
      <c r="T161" s="3">
        <v>665315</v>
      </c>
      <c r="U161" s="3">
        <v>827359</v>
      </c>
      <c r="V161" s="3">
        <v>868382</v>
      </c>
      <c r="W161" s="3">
        <v>871889</v>
      </c>
      <c r="X161" s="3">
        <v>883290</v>
      </c>
      <c r="Y161" s="3">
        <v>1006531</v>
      </c>
      <c r="Z161" s="3">
        <v>1167037</v>
      </c>
      <c r="AA161" s="3">
        <v>1100617</v>
      </c>
      <c r="AB161" s="3">
        <v>1070560</v>
      </c>
      <c r="AC161" s="3">
        <v>1283189</v>
      </c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</row>
    <row r="162" spans="1:68" x14ac:dyDescent="0.25">
      <c r="A162" s="3" t="s">
        <v>127</v>
      </c>
      <c r="B162" s="3">
        <v>0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17515</v>
      </c>
      <c r="M162" s="3">
        <v>25584</v>
      </c>
      <c r="N162" s="3">
        <v>51168</v>
      </c>
      <c r="O162" s="3">
        <v>-99083</v>
      </c>
      <c r="P162" s="3">
        <v>-115230</v>
      </c>
      <c r="Q162" s="3">
        <v>-78943</v>
      </c>
      <c r="R162" s="3">
        <v>308420</v>
      </c>
      <c r="S162" s="3">
        <v>751</v>
      </c>
      <c r="T162" s="3">
        <v>-2908</v>
      </c>
      <c r="U162" s="3">
        <v>-1</v>
      </c>
      <c r="V162" s="3">
        <v>-222</v>
      </c>
      <c r="W162" s="3">
        <v>521</v>
      </c>
      <c r="X162" s="3">
        <v>1795</v>
      </c>
      <c r="Y162" s="3">
        <v>1547</v>
      </c>
      <c r="Z162" s="3">
        <v>-2279</v>
      </c>
      <c r="AA162" s="3">
        <v>-71</v>
      </c>
      <c r="AB162" s="3">
        <v>-2203</v>
      </c>
      <c r="AC162" s="3">
        <v>1084</v>
      </c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</row>
    <row r="163" spans="1:68" x14ac:dyDescent="0.25">
      <c r="A163" s="3" t="s">
        <v>128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179.92275000000001</v>
      </c>
      <c r="K163" s="3">
        <v>0</v>
      </c>
      <c r="L163" s="3">
        <v>0</v>
      </c>
      <c r="M163" s="3">
        <v>0</v>
      </c>
      <c r="N163" s="3">
        <v>-182.75</v>
      </c>
      <c r="O163" s="3">
        <v>0</v>
      </c>
      <c r="P163" s="3">
        <v>0</v>
      </c>
      <c r="Q163" s="3">
        <v>0</v>
      </c>
      <c r="R163" s="3">
        <v>892</v>
      </c>
      <c r="S163" s="3">
        <v>0</v>
      </c>
      <c r="T163" s="3">
        <v>0</v>
      </c>
      <c r="U163" s="3">
        <v>0</v>
      </c>
      <c r="V163" s="3">
        <v>0</v>
      </c>
      <c r="W163" s="3">
        <v>10232</v>
      </c>
      <c r="X163" s="3">
        <v>0</v>
      </c>
      <c r="Y163" s="3">
        <v>0</v>
      </c>
      <c r="Z163" s="3">
        <v>0</v>
      </c>
      <c r="AA163" s="3">
        <v>-3736</v>
      </c>
      <c r="AB163" s="3">
        <v>0</v>
      </c>
      <c r="AC163" s="3">
        <v>0</v>
      </c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</row>
    <row r="164" spans="1:68" x14ac:dyDescent="0.25">
      <c r="A164" s="3" t="s">
        <v>129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-4876</v>
      </c>
      <c r="AB164" s="3">
        <v>-6796</v>
      </c>
      <c r="AC164" s="3">
        <v>-2834</v>
      </c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</row>
    <row r="165" spans="1:68" x14ac:dyDescent="0.25">
      <c r="A165" s="3" t="s">
        <v>130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15.885249999999999</v>
      </c>
      <c r="K165" s="3">
        <v>-607.14</v>
      </c>
      <c r="L165" s="3">
        <v>-404</v>
      </c>
      <c r="M165" s="3">
        <v>20</v>
      </c>
      <c r="N165" s="3">
        <v>995</v>
      </c>
      <c r="O165" s="3">
        <v>-2863</v>
      </c>
      <c r="P165" s="3">
        <v>-35</v>
      </c>
      <c r="Q165" s="3">
        <v>-317</v>
      </c>
      <c r="R165" s="3">
        <v>-3163</v>
      </c>
      <c r="S165" s="3">
        <v>-2535</v>
      </c>
      <c r="T165" s="3">
        <v>5014</v>
      </c>
      <c r="U165" s="3">
        <v>-2438</v>
      </c>
      <c r="V165" s="3">
        <v>-1993</v>
      </c>
      <c r="W165" s="3">
        <v>-1524</v>
      </c>
      <c r="X165" s="3">
        <v>-3340</v>
      </c>
      <c r="Y165" s="3">
        <v>122</v>
      </c>
      <c r="Z165" s="3">
        <v>-2232</v>
      </c>
      <c r="AA165" s="3">
        <v>994</v>
      </c>
      <c r="AB165" s="3">
        <v>-398</v>
      </c>
      <c r="AC165" s="3">
        <v>20</v>
      </c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</row>
    <row r="166" spans="1:68" x14ac:dyDescent="0.25">
      <c r="A166" s="3" t="s">
        <v>131</v>
      </c>
      <c r="B166" s="3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-25516</v>
      </c>
      <c r="S166" s="3">
        <v>-1302</v>
      </c>
      <c r="T166" s="3">
        <v>0</v>
      </c>
      <c r="U166" s="3">
        <v>-746</v>
      </c>
      <c r="V166" s="3">
        <v>-2</v>
      </c>
      <c r="W166" s="3">
        <v>-451</v>
      </c>
      <c r="X166" s="3">
        <v>-1386</v>
      </c>
      <c r="Y166" s="3">
        <v>-1381</v>
      </c>
      <c r="Z166" s="3">
        <v>-36</v>
      </c>
      <c r="AA166" s="3">
        <v>1130</v>
      </c>
      <c r="AB166" s="3">
        <v>6655</v>
      </c>
      <c r="AC166" s="3">
        <v>4542</v>
      </c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</row>
    <row r="167" spans="1:68" x14ac:dyDescent="0.25">
      <c r="A167" s="3" t="s">
        <v>132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-35.984749999999998</v>
      </c>
      <c r="K167" s="3">
        <v>0</v>
      </c>
      <c r="L167" s="3">
        <v>-3503</v>
      </c>
      <c r="M167" s="3">
        <v>-5117</v>
      </c>
      <c r="N167" s="3">
        <v>-10087</v>
      </c>
      <c r="O167" s="3">
        <v>19817</v>
      </c>
      <c r="P167" s="3">
        <v>23045</v>
      </c>
      <c r="Q167" s="3">
        <v>15789</v>
      </c>
      <c r="R167" s="3">
        <v>-41985</v>
      </c>
      <c r="S167" s="3">
        <v>110</v>
      </c>
      <c r="T167" s="3">
        <v>582</v>
      </c>
      <c r="U167" s="3">
        <v>149</v>
      </c>
      <c r="V167" s="3">
        <v>45</v>
      </c>
      <c r="W167" s="3">
        <v>-2060</v>
      </c>
      <c r="X167" s="3">
        <v>-82</v>
      </c>
      <c r="Y167" s="3">
        <v>-33</v>
      </c>
      <c r="Z167" s="3">
        <v>463</v>
      </c>
      <c r="AA167" s="3">
        <v>1510</v>
      </c>
      <c r="AB167" s="3">
        <v>469</v>
      </c>
      <c r="AC167" s="3">
        <v>-558</v>
      </c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</row>
    <row r="168" spans="1:68" x14ac:dyDescent="0.25">
      <c r="A168" s="3" t="s">
        <v>133</v>
      </c>
      <c r="B168" s="3">
        <v>143858.72774999999</v>
      </c>
      <c r="C168" s="3">
        <v>186456</v>
      </c>
      <c r="D168" s="3">
        <v>176906</v>
      </c>
      <c r="E168" s="3">
        <v>224269.234</v>
      </c>
      <c r="F168" s="3">
        <v>267055.51500000001</v>
      </c>
      <c r="G168" s="3">
        <v>278123.09100000001</v>
      </c>
      <c r="H168" s="3">
        <v>290936.78000000003</v>
      </c>
      <c r="I168" s="3">
        <v>369910.09100000001</v>
      </c>
      <c r="J168" s="3">
        <v>397732.88</v>
      </c>
      <c r="K168" s="3">
        <v>420308.23</v>
      </c>
      <c r="L168" s="3">
        <v>447959</v>
      </c>
      <c r="M168" s="3">
        <v>564258</v>
      </c>
      <c r="N168" s="3">
        <v>651000</v>
      </c>
      <c r="O168" s="3">
        <v>613842</v>
      </c>
      <c r="P168" s="3">
        <v>595084</v>
      </c>
      <c r="Q168" s="3">
        <v>601380</v>
      </c>
      <c r="R168" s="3">
        <v>831800</v>
      </c>
      <c r="S168" s="3">
        <v>636858</v>
      </c>
      <c r="T168" s="3">
        <v>668003</v>
      </c>
      <c r="U168" s="3">
        <v>824323</v>
      </c>
      <c r="V168" s="3">
        <v>866210</v>
      </c>
      <c r="W168" s="3">
        <v>878607</v>
      </c>
      <c r="X168" s="3">
        <v>880277</v>
      </c>
      <c r="Y168" s="3">
        <v>1006786</v>
      </c>
      <c r="Z168" s="3">
        <v>1162953</v>
      </c>
      <c r="AA168" s="3">
        <v>1095568</v>
      </c>
      <c r="AB168" s="3">
        <v>1068287</v>
      </c>
      <c r="AC168" s="3">
        <v>1285443</v>
      </c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</row>
    <row r="169" spans="1:68" x14ac:dyDescent="0.25">
      <c r="A169" s="3" t="s">
        <v>134</v>
      </c>
      <c r="B169" s="3">
        <v>143858.72774999999</v>
      </c>
      <c r="C169" s="3">
        <v>186456</v>
      </c>
      <c r="D169" s="3">
        <v>176906</v>
      </c>
      <c r="E169" s="3">
        <v>224269.234</v>
      </c>
      <c r="F169" s="3">
        <v>267055.51500000001</v>
      </c>
      <c r="G169" s="3">
        <v>278123.09100000001</v>
      </c>
      <c r="H169" s="3">
        <v>290936.78000000003</v>
      </c>
      <c r="I169" s="3">
        <v>369910.09100000001</v>
      </c>
      <c r="J169" s="3">
        <v>397775.12800000003</v>
      </c>
      <c r="K169" s="3">
        <v>419518.28</v>
      </c>
      <c r="L169" s="3">
        <v>447542</v>
      </c>
      <c r="M169" s="3">
        <v>563524</v>
      </c>
      <c r="N169" s="3">
        <v>648870</v>
      </c>
      <c r="O169" s="3">
        <v>610763</v>
      </c>
      <c r="P169" s="3">
        <v>596559</v>
      </c>
      <c r="Q169" s="3">
        <v>598354</v>
      </c>
      <c r="R169" s="3">
        <v>781145</v>
      </c>
      <c r="S169" s="3">
        <v>562322</v>
      </c>
      <c r="T169" s="3">
        <v>610600</v>
      </c>
      <c r="U169" s="3">
        <v>763778</v>
      </c>
      <c r="V169" s="3">
        <v>828563</v>
      </c>
      <c r="W169" s="3">
        <v>848813</v>
      </c>
      <c r="X169" s="3">
        <v>870771</v>
      </c>
      <c r="Y169" s="3">
        <v>947298</v>
      </c>
      <c r="Z169" s="3">
        <v>1088916</v>
      </c>
      <c r="AA169" s="3">
        <v>1028439</v>
      </c>
      <c r="AB169" s="3">
        <v>980337</v>
      </c>
      <c r="AC169" s="3">
        <v>1206110</v>
      </c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</row>
    <row r="170" spans="1:68" x14ac:dyDescent="0.25">
      <c r="A170" s="3" t="s">
        <v>135</v>
      </c>
      <c r="B170" s="3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-10.561999999999999</v>
      </c>
      <c r="K170" s="3">
        <v>789.95</v>
      </c>
      <c r="L170" s="3">
        <v>417</v>
      </c>
      <c r="M170" s="3">
        <v>734</v>
      </c>
      <c r="N170" s="3">
        <v>2130</v>
      </c>
      <c r="O170" s="3">
        <v>3079</v>
      </c>
      <c r="P170" s="3">
        <v>-1475</v>
      </c>
      <c r="Q170" s="3">
        <v>3026</v>
      </c>
      <c r="R170" s="3">
        <v>50655</v>
      </c>
      <c r="S170" s="3">
        <v>74536</v>
      </c>
      <c r="T170" s="3">
        <v>57403</v>
      </c>
      <c r="U170" s="3">
        <v>60545</v>
      </c>
      <c r="V170" s="3">
        <v>37647</v>
      </c>
      <c r="W170" s="3">
        <v>29794</v>
      </c>
      <c r="X170" s="3">
        <v>9506</v>
      </c>
      <c r="Y170" s="3">
        <v>59488</v>
      </c>
      <c r="Z170" s="3">
        <v>74037</v>
      </c>
      <c r="AA170" s="3">
        <v>67129</v>
      </c>
      <c r="AB170" s="3">
        <v>87950</v>
      </c>
      <c r="AC170" s="3">
        <v>79333</v>
      </c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</row>
    <row r="171" spans="1:68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</row>
    <row r="172" spans="1:68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</row>
    <row r="173" spans="1:68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</row>
    <row r="174" spans="1:68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</row>
    <row r="175" spans="1:68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</row>
    <row r="176" spans="1:68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</row>
    <row r="177" spans="1:68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</row>
    <row r="178" spans="1:68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</row>
    <row r="179" spans="1:68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</row>
    <row r="180" spans="1:68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</row>
    <row r="181" spans="1:68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</row>
    <row r="182" spans="1:68" x14ac:dyDescent="0.25">
      <c r="A182" s="2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2"/>
      <c r="Q182" s="2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</row>
    <row r="183" spans="1:68" x14ac:dyDescent="0.25">
      <c r="A183" s="2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2"/>
      <c r="Q183" s="2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</row>
    <row r="184" spans="1:68" x14ac:dyDescent="0.25">
      <c r="A184" s="2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2"/>
      <c r="Q184" s="2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</row>
    <row r="185" spans="1:68" x14ac:dyDescent="0.25">
      <c r="A185" s="2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2"/>
      <c r="Q185" s="2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</row>
    <row r="186" spans="1:68" x14ac:dyDescent="0.25">
      <c r="A186" s="2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2"/>
      <c r="Q186" s="2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</row>
    <row r="187" spans="1:68" x14ac:dyDescent="0.25">
      <c r="A187" s="2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2"/>
      <c r="Q187" s="2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</row>
    <row r="188" spans="1:68" x14ac:dyDescent="0.25">
      <c r="A188" s="2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2"/>
      <c r="Q188" s="2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</row>
    <row r="189" spans="1:68" x14ac:dyDescent="0.25">
      <c r="A189" s="2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2"/>
      <c r="Q189" s="2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</row>
    <row r="190" spans="1:68" x14ac:dyDescent="0.25">
      <c r="A190" s="2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2"/>
      <c r="Q190" s="2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</row>
    <row r="191" spans="1:68" x14ac:dyDescent="0.25">
      <c r="A191" s="2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2"/>
      <c r="Q191" s="2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</row>
    <row r="192" spans="1:68" x14ac:dyDescent="0.25">
      <c r="A192" s="2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2"/>
      <c r="Q192" s="2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</row>
    <row r="193" spans="1:68" x14ac:dyDescent="0.25">
      <c r="A193" s="2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2"/>
      <c r="Q193" s="2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</row>
    <row r="194" spans="1:68" x14ac:dyDescent="0.25">
      <c r="A194" s="2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2"/>
      <c r="Q194" s="2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</row>
    <row r="195" spans="1:68" x14ac:dyDescent="0.25">
      <c r="A195" s="2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2"/>
      <c r="Q195" s="2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</row>
    <row r="196" spans="1:68" x14ac:dyDescent="0.25">
      <c r="A196" s="2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2"/>
      <c r="Q196" s="2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</row>
    <row r="197" spans="1:68" x14ac:dyDescent="0.25">
      <c r="A197" s="2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2"/>
      <c r="Q197" s="2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</row>
    <row r="198" spans="1:68" x14ac:dyDescent="0.25">
      <c r="A198" s="2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2"/>
      <c r="Q198" s="2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</row>
    <row r="199" spans="1:68" x14ac:dyDescent="0.25">
      <c r="A199" s="2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2"/>
      <c r="Q199" s="2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</row>
    <row r="200" spans="1:68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</row>
    <row r="201" spans="1:68" x14ac:dyDescent="0.25">
      <c r="A201" s="2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</row>
    <row r="202" spans="1:68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</row>
    <row r="203" spans="1:68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</row>
    <row r="204" spans="1:68" x14ac:dyDescent="0.25">
      <c r="A204" s="1" t="s">
        <v>136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</row>
    <row r="205" spans="1:68" x14ac:dyDescent="0.25">
      <c r="A205" s="3" t="s">
        <v>1</v>
      </c>
      <c r="B205" s="3" t="s">
        <v>2</v>
      </c>
      <c r="C205" s="3" t="s">
        <v>3</v>
      </c>
      <c r="D205" s="3" t="s">
        <v>4</v>
      </c>
      <c r="E205" s="3" t="s">
        <v>5</v>
      </c>
      <c r="F205" s="3" t="s">
        <v>6</v>
      </c>
      <c r="G205" s="3" t="s">
        <v>7</v>
      </c>
      <c r="H205" s="3" t="s">
        <v>8</v>
      </c>
      <c r="I205" s="3" t="s">
        <v>9</v>
      </c>
      <c r="J205" s="3" t="s">
        <v>10</v>
      </c>
      <c r="K205" s="3" t="s">
        <v>11</v>
      </c>
      <c r="L205" s="3" t="s">
        <v>12</v>
      </c>
      <c r="M205" s="3" t="s">
        <v>13</v>
      </c>
      <c r="N205" s="3" t="s">
        <v>14</v>
      </c>
      <c r="O205" s="3" t="s">
        <v>15</v>
      </c>
      <c r="P205" s="3" t="s">
        <v>16</v>
      </c>
      <c r="Q205" s="3" t="s">
        <v>17</v>
      </c>
      <c r="R205" s="3" t="s">
        <v>18</v>
      </c>
      <c r="S205" s="3" t="s">
        <v>19</v>
      </c>
      <c r="T205" s="3" t="s">
        <v>20</v>
      </c>
      <c r="U205" s="3" t="s">
        <v>21</v>
      </c>
      <c r="V205" s="3" t="s">
        <v>22</v>
      </c>
      <c r="W205" s="3" t="s">
        <v>23</v>
      </c>
      <c r="X205" s="3" t="s">
        <v>24</v>
      </c>
      <c r="Y205" s="3" t="s">
        <v>25</v>
      </c>
      <c r="Z205" s="3" t="s">
        <v>26</v>
      </c>
      <c r="AA205" s="3" t="s">
        <v>27</v>
      </c>
      <c r="AB205" s="3" t="s">
        <v>28</v>
      </c>
      <c r="AC205" s="3" t="s">
        <v>29</v>
      </c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</row>
    <row r="206" spans="1:68" x14ac:dyDescent="0.25"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</row>
    <row r="207" spans="1:68" x14ac:dyDescent="0.25">
      <c r="A207" s="3" t="s">
        <v>137</v>
      </c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</row>
    <row r="208" spans="1:68" x14ac:dyDescent="0.25">
      <c r="A208" s="3" t="s">
        <v>138</v>
      </c>
      <c r="B208" s="3">
        <v>726171.29799999995</v>
      </c>
      <c r="C208" s="3">
        <v>225494</v>
      </c>
      <c r="D208" s="3">
        <v>446791</v>
      </c>
      <c r="E208" s="3">
        <v>727752.08</v>
      </c>
      <c r="F208" s="3">
        <v>1061815.0260000001</v>
      </c>
      <c r="G208" s="3">
        <v>347902.40399999998</v>
      </c>
      <c r="H208" s="3">
        <v>714029.2</v>
      </c>
      <c r="I208" s="3">
        <v>1174732.6810000001</v>
      </c>
      <c r="J208" s="3">
        <v>1650396.1640000001</v>
      </c>
      <c r="K208" s="3">
        <v>526410.46</v>
      </c>
      <c r="L208" s="3">
        <v>1070640</v>
      </c>
      <c r="M208" s="3">
        <v>1750013</v>
      </c>
      <c r="N208" s="3">
        <v>2510665</v>
      </c>
      <c r="O208" s="3">
        <v>869607</v>
      </c>
      <c r="P208" s="3">
        <v>1735832</v>
      </c>
      <c r="Q208" s="3">
        <v>2568360</v>
      </c>
      <c r="R208" s="3">
        <v>3330628</v>
      </c>
      <c r="S208" s="3">
        <v>787057</v>
      </c>
      <c r="T208" s="3">
        <v>1629678</v>
      </c>
      <c r="U208" s="3">
        <v>2656659</v>
      </c>
      <c r="V208" s="3">
        <v>3725874</v>
      </c>
      <c r="W208" s="3">
        <v>1081023</v>
      </c>
      <c r="X208" s="3">
        <v>2182943</v>
      </c>
      <c r="Y208" s="3">
        <v>3435835</v>
      </c>
      <c r="Z208" s="3">
        <v>4881018</v>
      </c>
      <c r="AA208" s="3">
        <v>1370198</v>
      </c>
      <c r="AB208" s="3">
        <v>2709942</v>
      </c>
      <c r="AC208" s="3">
        <v>4308892</v>
      </c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5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</row>
    <row r="209" spans="1:68" x14ac:dyDescent="0.25">
      <c r="A209" s="3" t="s">
        <v>139</v>
      </c>
      <c r="B209" s="3">
        <v>29635.535</v>
      </c>
      <c r="C209" s="3">
        <v>11922</v>
      </c>
      <c r="D209" s="3">
        <v>25366</v>
      </c>
      <c r="E209" s="3">
        <v>41017.487679999998</v>
      </c>
      <c r="F209" s="3">
        <v>58607.832999999999</v>
      </c>
      <c r="G209" s="3">
        <v>19704.512999999999</v>
      </c>
      <c r="H209" s="3">
        <v>42394.64</v>
      </c>
      <c r="I209" s="3">
        <v>67895.078999999998</v>
      </c>
      <c r="J209" s="3">
        <v>98724.457999999999</v>
      </c>
      <c r="K209" s="3">
        <v>33085.17</v>
      </c>
      <c r="L209" s="3">
        <v>69231</v>
      </c>
      <c r="M209" s="3">
        <v>109336</v>
      </c>
      <c r="N209" s="3">
        <v>151382</v>
      </c>
      <c r="O209" s="3">
        <v>42882</v>
      </c>
      <c r="P209" s="3">
        <v>87038</v>
      </c>
      <c r="Q209" s="3">
        <v>135211</v>
      </c>
      <c r="R209" s="3">
        <v>186343</v>
      </c>
      <c r="S209" s="3">
        <v>51156</v>
      </c>
      <c r="T209" s="3">
        <v>105132</v>
      </c>
      <c r="U209" s="3">
        <v>161455</v>
      </c>
      <c r="V209" s="3">
        <v>212842</v>
      </c>
      <c r="W209" s="3">
        <v>58119</v>
      </c>
      <c r="X209" s="3">
        <v>116553</v>
      </c>
      <c r="Y209" s="3">
        <v>177200</v>
      </c>
      <c r="Z209" s="3">
        <v>237978</v>
      </c>
      <c r="AA209" s="3">
        <v>214282</v>
      </c>
      <c r="AB209" s="3">
        <v>436336</v>
      </c>
      <c r="AC209" s="3">
        <v>663200</v>
      </c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5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</row>
    <row r="210" spans="1:68" x14ac:dyDescent="0.25">
      <c r="A210" s="3" t="s">
        <v>140</v>
      </c>
      <c r="B210" s="3">
        <v>0</v>
      </c>
      <c r="C210" s="3">
        <v>11847</v>
      </c>
      <c r="D210" s="3">
        <v>25198</v>
      </c>
      <c r="E210" s="3">
        <v>40765.31768</v>
      </c>
      <c r="F210" s="3">
        <v>58280.803</v>
      </c>
      <c r="G210" s="3">
        <v>19631.767</v>
      </c>
      <c r="H210" s="3">
        <v>0</v>
      </c>
      <c r="I210" s="3">
        <v>67669.790999999997</v>
      </c>
      <c r="J210" s="3">
        <v>98211.815000000002</v>
      </c>
      <c r="K210" s="3">
        <v>0</v>
      </c>
      <c r="L210" s="3">
        <v>0</v>
      </c>
      <c r="M210" s="3">
        <v>0</v>
      </c>
      <c r="N210" s="3">
        <v>151382</v>
      </c>
      <c r="O210" s="3">
        <v>42882</v>
      </c>
      <c r="P210" s="3">
        <v>87038</v>
      </c>
      <c r="Q210" s="3">
        <v>135211</v>
      </c>
      <c r="R210" s="3">
        <v>186343</v>
      </c>
      <c r="S210" s="3">
        <v>51044</v>
      </c>
      <c r="T210" s="3">
        <v>104782</v>
      </c>
      <c r="U210" s="3">
        <v>160735</v>
      </c>
      <c r="V210" s="3">
        <v>212842</v>
      </c>
      <c r="W210" s="3">
        <v>56575</v>
      </c>
      <c r="X210" s="3">
        <v>113382</v>
      </c>
      <c r="Y210" s="3">
        <v>171303</v>
      </c>
      <c r="Z210" s="3">
        <v>229943</v>
      </c>
      <c r="AA210" s="3">
        <v>210484</v>
      </c>
      <c r="AB210" s="3">
        <v>428413</v>
      </c>
      <c r="AC210" s="3">
        <v>650726</v>
      </c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5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</row>
    <row r="211" spans="1:68" x14ac:dyDescent="0.25">
      <c r="A211" s="3" t="s">
        <v>141</v>
      </c>
      <c r="B211" s="3">
        <v>0</v>
      </c>
      <c r="C211" s="3">
        <v>75</v>
      </c>
      <c r="D211" s="3">
        <v>168</v>
      </c>
      <c r="E211" s="3">
        <v>252.17</v>
      </c>
      <c r="F211" s="3">
        <v>327.02999999999997</v>
      </c>
      <c r="G211" s="3">
        <v>72.745999999999995</v>
      </c>
      <c r="H211" s="3">
        <v>0</v>
      </c>
      <c r="I211" s="3">
        <v>225.28800000000001</v>
      </c>
      <c r="J211" s="3">
        <v>512.64300000000003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112</v>
      </c>
      <c r="T211" s="3">
        <v>350</v>
      </c>
      <c r="U211" s="3">
        <v>720</v>
      </c>
      <c r="V211" s="3">
        <v>0</v>
      </c>
      <c r="W211" s="3">
        <v>1544</v>
      </c>
      <c r="X211" s="3">
        <v>3171</v>
      </c>
      <c r="Y211" s="3">
        <v>5897</v>
      </c>
      <c r="Z211" s="3">
        <v>8035</v>
      </c>
      <c r="AA211" s="3">
        <v>3798</v>
      </c>
      <c r="AB211" s="3">
        <v>7923</v>
      </c>
      <c r="AC211" s="3">
        <v>12474</v>
      </c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5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</row>
    <row r="212" spans="1:68" x14ac:dyDescent="0.25">
      <c r="A212" s="3" t="s">
        <v>142</v>
      </c>
      <c r="B212" s="3">
        <v>131628.71400000001</v>
      </c>
      <c r="C212" s="3">
        <v>48195</v>
      </c>
      <c r="D212" s="3">
        <v>119933</v>
      </c>
      <c r="E212" s="3">
        <v>164918.12400000001</v>
      </c>
      <c r="F212" s="3">
        <v>188809.283</v>
      </c>
      <c r="G212" s="3">
        <v>46689.464999999997</v>
      </c>
      <c r="H212" s="3">
        <v>98137.36</v>
      </c>
      <c r="I212" s="3">
        <v>119692.969</v>
      </c>
      <c r="J212" s="3">
        <v>168102.86199999999</v>
      </c>
      <c r="K212" s="3">
        <v>38375.230000000003</v>
      </c>
      <c r="L212" s="3">
        <v>95545</v>
      </c>
      <c r="M212" s="3">
        <v>133637</v>
      </c>
      <c r="N212" s="3">
        <v>160740</v>
      </c>
      <c r="O212" s="3">
        <v>40556</v>
      </c>
      <c r="P212" s="3">
        <v>110423</v>
      </c>
      <c r="Q212" s="3">
        <v>207533</v>
      </c>
      <c r="R212" s="3">
        <v>394481</v>
      </c>
      <c r="S212" s="3">
        <v>76416</v>
      </c>
      <c r="T212" s="3">
        <v>209649</v>
      </c>
      <c r="U212" s="3">
        <v>324792</v>
      </c>
      <c r="V212" s="3">
        <v>388349</v>
      </c>
      <c r="W212" s="3">
        <v>60703</v>
      </c>
      <c r="X212" s="3">
        <v>256297</v>
      </c>
      <c r="Y212" s="3">
        <v>420914</v>
      </c>
      <c r="Z212" s="3">
        <v>552088</v>
      </c>
      <c r="AA212" s="3">
        <v>194102</v>
      </c>
      <c r="AB212" s="3">
        <v>268431</v>
      </c>
      <c r="AC212" s="3">
        <v>171175</v>
      </c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5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</row>
    <row r="213" spans="1:68" x14ac:dyDescent="0.25">
      <c r="A213" s="3" t="s">
        <v>143</v>
      </c>
      <c r="B213" s="3">
        <v>0</v>
      </c>
      <c r="C213" s="3">
        <v>0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-102064</v>
      </c>
      <c r="P213" s="3">
        <v>-102064</v>
      </c>
      <c r="Q213" s="3">
        <v>-102064</v>
      </c>
      <c r="R213" s="3">
        <v>-102064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  <c r="AC213" s="3">
        <v>0</v>
      </c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5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</row>
    <row r="214" spans="1:68" x14ac:dyDescent="0.25">
      <c r="A214" s="3" t="s">
        <v>144</v>
      </c>
      <c r="B214" s="3">
        <v>0</v>
      </c>
      <c r="C214" s="3">
        <v>0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-607.14</v>
      </c>
      <c r="L214" s="3">
        <v>-1011</v>
      </c>
      <c r="M214" s="3">
        <v>-991</v>
      </c>
      <c r="N214" s="3">
        <v>4</v>
      </c>
      <c r="O214" s="3">
        <v>0</v>
      </c>
      <c r="P214" s="3">
        <v>0</v>
      </c>
      <c r="Q214" s="3">
        <v>0</v>
      </c>
      <c r="R214" s="3">
        <v>6212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5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</row>
    <row r="215" spans="1:68" x14ac:dyDescent="0.25">
      <c r="A215" s="3" t="s">
        <v>145</v>
      </c>
      <c r="B215" s="3">
        <v>0</v>
      </c>
      <c r="C215" s="3">
        <v>0</v>
      </c>
      <c r="D215" s="3">
        <v>-2138</v>
      </c>
      <c r="E215" s="3">
        <v>-3929.9186399999999</v>
      </c>
      <c r="F215" s="3">
        <v>-4030.9830000000002</v>
      </c>
      <c r="G215" s="3">
        <v>-835.29600000000005</v>
      </c>
      <c r="H215" s="3">
        <v>-3421</v>
      </c>
      <c r="I215" s="3">
        <v>-4596.0079999999998</v>
      </c>
      <c r="J215" s="3">
        <v>-6351.0820000000003</v>
      </c>
      <c r="K215" s="3">
        <v>-164.52</v>
      </c>
      <c r="L215" s="3">
        <v>-1209</v>
      </c>
      <c r="M215" s="3">
        <v>-1478</v>
      </c>
      <c r="N215" s="3">
        <v>-1549</v>
      </c>
      <c r="O215" s="3">
        <v>-1007</v>
      </c>
      <c r="P215" s="3">
        <v>-86432</v>
      </c>
      <c r="Q215" s="3">
        <v>-171677</v>
      </c>
      <c r="R215" s="3">
        <v>-207812</v>
      </c>
      <c r="S215" s="3">
        <v>-5197</v>
      </c>
      <c r="T215" s="3">
        <v>-5786</v>
      </c>
      <c r="U215" s="3">
        <v>-6649</v>
      </c>
      <c r="V215" s="3">
        <v>-9946</v>
      </c>
      <c r="W215" s="3">
        <v>-450</v>
      </c>
      <c r="X215" s="3">
        <v>-1837</v>
      </c>
      <c r="Y215" s="3">
        <v>-3218</v>
      </c>
      <c r="Z215" s="3">
        <v>-38707</v>
      </c>
      <c r="AA215" s="3">
        <v>-77</v>
      </c>
      <c r="AB215" s="3">
        <v>229</v>
      </c>
      <c r="AC215" s="3">
        <v>-54810</v>
      </c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5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</row>
    <row r="216" spans="1:68" x14ac:dyDescent="0.25">
      <c r="A216" s="3" t="s">
        <v>146</v>
      </c>
      <c r="B216" s="3">
        <v>51.09</v>
      </c>
      <c r="C216" s="3">
        <v>75</v>
      </c>
      <c r="D216" s="3">
        <v>-35</v>
      </c>
      <c r="E216" s="3">
        <v>179.88800000000001</v>
      </c>
      <c r="F216" s="3">
        <v>302.75299999999999</v>
      </c>
      <c r="G216" s="3">
        <v>529.94399999999996</v>
      </c>
      <c r="H216" s="3">
        <v>546.64</v>
      </c>
      <c r="I216" s="3">
        <v>-1249.8579999999999</v>
      </c>
      <c r="J216" s="3">
        <v>-1671.04</v>
      </c>
      <c r="K216" s="3">
        <v>-80.45</v>
      </c>
      <c r="L216" s="3">
        <v>-263</v>
      </c>
      <c r="M216" s="3">
        <v>-1221</v>
      </c>
      <c r="N216" s="3">
        <v>-1537</v>
      </c>
      <c r="O216" s="3">
        <v>0</v>
      </c>
      <c r="P216" s="3">
        <v>0</v>
      </c>
      <c r="Q216" s="3">
        <v>-1872</v>
      </c>
      <c r="R216" s="3">
        <v>-1872</v>
      </c>
      <c r="S216" s="3">
        <v>0</v>
      </c>
      <c r="T216" s="3">
        <v>0</v>
      </c>
      <c r="U216" s="3">
        <v>-2760</v>
      </c>
      <c r="V216" s="3">
        <v>-3871</v>
      </c>
      <c r="W216" s="3">
        <v>0</v>
      </c>
      <c r="X216" s="3">
        <v>-180</v>
      </c>
      <c r="Y216" s="3">
        <v>-709</v>
      </c>
      <c r="Z216" s="3">
        <v>-845</v>
      </c>
      <c r="AA216" s="3">
        <v>0</v>
      </c>
      <c r="AB216" s="3">
        <v>0</v>
      </c>
      <c r="AC216" s="3">
        <v>0</v>
      </c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5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</row>
    <row r="217" spans="1:68" x14ac:dyDescent="0.25">
      <c r="A217" s="3" t="s">
        <v>147</v>
      </c>
      <c r="B217" s="3">
        <v>17152.026999999998</v>
      </c>
      <c r="C217" s="3">
        <v>3847</v>
      </c>
      <c r="D217" s="3">
        <v>7206</v>
      </c>
      <c r="E217" s="3">
        <v>8517.7894899999992</v>
      </c>
      <c r="F217" s="3">
        <v>12958.442999999999</v>
      </c>
      <c r="G217" s="3">
        <v>10384.17</v>
      </c>
      <c r="H217" s="3">
        <v>15123.46</v>
      </c>
      <c r="I217" s="3">
        <v>18380.505000000001</v>
      </c>
      <c r="J217" s="3">
        <v>18669.736000000001</v>
      </c>
      <c r="K217" s="3">
        <v>930.41</v>
      </c>
      <c r="L217" s="3">
        <v>4741</v>
      </c>
      <c r="M217" s="3">
        <v>10537</v>
      </c>
      <c r="N217" s="3">
        <v>12262</v>
      </c>
      <c r="O217" s="3">
        <v>-17048</v>
      </c>
      <c r="P217" s="3">
        <v>-86957</v>
      </c>
      <c r="Q217" s="3">
        <v>-202133</v>
      </c>
      <c r="R217" s="3">
        <v>-232066</v>
      </c>
      <c r="S217" s="3">
        <v>0</v>
      </c>
      <c r="T217" s="3">
        <v>0</v>
      </c>
      <c r="U217" s="3">
        <v>0</v>
      </c>
      <c r="V217" s="3">
        <v>0</v>
      </c>
      <c r="W217" s="3">
        <v>16268</v>
      </c>
      <c r="X217" s="3">
        <v>3776</v>
      </c>
      <c r="Y217" s="3">
        <v>0</v>
      </c>
      <c r="Z217" s="3">
        <v>0</v>
      </c>
      <c r="AA217" s="3">
        <v>2557</v>
      </c>
      <c r="AB217" s="3">
        <v>28242</v>
      </c>
      <c r="AC217" s="3">
        <v>67926</v>
      </c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5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</row>
    <row r="218" spans="1:68" x14ac:dyDescent="0.25">
      <c r="A218" s="3" t="s">
        <v>148</v>
      </c>
      <c r="B218" s="3">
        <v>0</v>
      </c>
      <c r="C218" s="3">
        <v>0</v>
      </c>
      <c r="D218" s="3">
        <v>0</v>
      </c>
      <c r="E218" s="3">
        <v>0</v>
      </c>
      <c r="F218" s="3">
        <v>0</v>
      </c>
      <c r="G218" s="3">
        <v>0</v>
      </c>
      <c r="H218" s="3">
        <v>46.39</v>
      </c>
      <c r="I218" s="3">
        <v>0</v>
      </c>
      <c r="J218" s="3">
        <v>0</v>
      </c>
      <c r="K218" s="3">
        <v>8.91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0</v>
      </c>
      <c r="AB218" s="3">
        <v>0</v>
      </c>
      <c r="AC218" s="3">
        <v>0</v>
      </c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5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</row>
    <row r="219" spans="1:68" x14ac:dyDescent="0.25">
      <c r="A219" s="3" t="s">
        <v>149</v>
      </c>
      <c r="B219" s="3">
        <v>1026.307</v>
      </c>
      <c r="C219" s="3">
        <v>-158</v>
      </c>
      <c r="D219" s="3">
        <v>1161</v>
      </c>
      <c r="E219" s="3">
        <v>12555.619000000001</v>
      </c>
      <c r="F219" s="3">
        <v>3483.0479999999998</v>
      </c>
      <c r="G219" s="3">
        <v>-2792.0549999999998</v>
      </c>
      <c r="H219" s="3">
        <v>-5534.51</v>
      </c>
      <c r="I219" s="3">
        <v>-6451.9110000000001</v>
      </c>
      <c r="J219" s="3">
        <v>-7365.9070000000002</v>
      </c>
      <c r="K219" s="3">
        <v>-659</v>
      </c>
      <c r="L219" s="3">
        <v>-1086</v>
      </c>
      <c r="M219" s="3">
        <v>-2796</v>
      </c>
      <c r="N219" s="3">
        <v>0</v>
      </c>
      <c r="O219" s="3">
        <v>0</v>
      </c>
      <c r="P219" s="3">
        <v>0</v>
      </c>
      <c r="Q219" s="3">
        <v>191</v>
      </c>
      <c r="R219" s="3">
        <v>0</v>
      </c>
      <c r="S219" s="3">
        <v>164</v>
      </c>
      <c r="T219" s="3">
        <v>3212</v>
      </c>
      <c r="U219" s="3">
        <v>-27809</v>
      </c>
      <c r="V219" s="3">
        <v>-20113</v>
      </c>
      <c r="W219" s="3">
        <v>0</v>
      </c>
      <c r="X219" s="3">
        <v>0</v>
      </c>
      <c r="Y219" s="3">
        <v>5558</v>
      </c>
      <c r="Z219" s="3">
        <v>10530</v>
      </c>
      <c r="AA219" s="3">
        <v>-877</v>
      </c>
      <c r="AB219" s="3">
        <v>0</v>
      </c>
      <c r="AC219" s="3">
        <v>0</v>
      </c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5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</row>
    <row r="220" spans="1:68" x14ac:dyDescent="0.25">
      <c r="A220" s="3" t="s">
        <v>150</v>
      </c>
      <c r="B220" s="3">
        <v>0</v>
      </c>
      <c r="C220" s="3">
        <v>0</v>
      </c>
      <c r="D220" s="3">
        <v>-1170</v>
      </c>
      <c r="E220" s="3">
        <v>-1.4950000000000001</v>
      </c>
      <c r="F220" s="3">
        <v>-53.927</v>
      </c>
      <c r="G220" s="3">
        <v>-921.39200000000005</v>
      </c>
      <c r="H220" s="3">
        <v>0</v>
      </c>
      <c r="I220" s="3">
        <v>-802.65899999999999</v>
      </c>
      <c r="J220" s="3">
        <v>37.204000000000001</v>
      </c>
      <c r="K220" s="3">
        <v>0</v>
      </c>
      <c r="L220" s="3">
        <v>17</v>
      </c>
      <c r="M220" s="3">
        <v>10</v>
      </c>
      <c r="N220" s="3">
        <v>13</v>
      </c>
      <c r="O220" s="3">
        <v>-364</v>
      </c>
      <c r="P220" s="3">
        <v>-5</v>
      </c>
      <c r="Q220" s="3">
        <v>0</v>
      </c>
      <c r="R220" s="3">
        <v>0</v>
      </c>
      <c r="S220" s="3">
        <v>0</v>
      </c>
      <c r="T220" s="3">
        <v>0</v>
      </c>
      <c r="U220" s="3">
        <v>0</v>
      </c>
      <c r="V220" s="3">
        <v>2875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3">
        <v>0</v>
      </c>
      <c r="AC220" s="3">
        <v>0</v>
      </c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5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</row>
    <row r="221" spans="1:68" x14ac:dyDescent="0.25">
      <c r="A221" s="3" t="s">
        <v>151</v>
      </c>
      <c r="B221" s="3">
        <v>0</v>
      </c>
      <c r="C221" s="3">
        <v>0</v>
      </c>
      <c r="D221" s="3">
        <v>0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25</v>
      </c>
      <c r="AB221" s="3">
        <v>-42988</v>
      </c>
      <c r="AC221" s="3">
        <v>-43082</v>
      </c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5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</row>
    <row r="222" spans="1:68" x14ac:dyDescent="0.25">
      <c r="A222" s="3" t="s">
        <v>152</v>
      </c>
      <c r="B222" s="3">
        <v>0</v>
      </c>
      <c r="C222" s="3">
        <v>0</v>
      </c>
      <c r="D222" s="3">
        <v>0</v>
      </c>
      <c r="E222" s="3">
        <v>0</v>
      </c>
      <c r="F222" s="3">
        <v>0</v>
      </c>
      <c r="G222" s="3">
        <v>0</v>
      </c>
      <c r="H222" s="3">
        <v>36.549999999999997</v>
      </c>
      <c r="I222" s="3">
        <v>27.798999999999999</v>
      </c>
      <c r="J222" s="3">
        <v>27.798999999999999</v>
      </c>
      <c r="K222" s="3">
        <v>245.58</v>
      </c>
      <c r="L222" s="3">
        <v>3742</v>
      </c>
      <c r="M222" s="3">
        <v>2358</v>
      </c>
      <c r="N222" s="3">
        <v>-647</v>
      </c>
      <c r="O222" s="3">
        <v>1054</v>
      </c>
      <c r="P222" s="3">
        <v>1161</v>
      </c>
      <c r="Q222" s="3">
        <v>4113</v>
      </c>
      <c r="R222" s="3">
        <v>6308</v>
      </c>
      <c r="S222" s="3">
        <v>1725</v>
      </c>
      <c r="T222" s="3">
        <v>2890</v>
      </c>
      <c r="U222" s="3">
        <v>3670</v>
      </c>
      <c r="V222" s="3">
        <v>4760</v>
      </c>
      <c r="W222" s="3">
        <v>466</v>
      </c>
      <c r="X222" s="3">
        <v>1583</v>
      </c>
      <c r="Y222" s="3">
        <v>2441</v>
      </c>
      <c r="Z222" s="3">
        <v>3491</v>
      </c>
      <c r="AA222" s="3">
        <v>267</v>
      </c>
      <c r="AB222" s="3">
        <v>809</v>
      </c>
      <c r="AC222" s="3">
        <v>1792</v>
      </c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5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</row>
    <row r="223" spans="1:68" x14ac:dyDescent="0.25">
      <c r="A223" s="3" t="s">
        <v>153</v>
      </c>
      <c r="B223" s="3">
        <v>0</v>
      </c>
      <c r="C223" s="3">
        <v>0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  <c r="V223" s="3">
        <v>0</v>
      </c>
      <c r="W223" s="3">
        <v>0</v>
      </c>
      <c r="X223" s="3">
        <v>0</v>
      </c>
      <c r="Y223" s="3">
        <v>0</v>
      </c>
      <c r="Z223" s="3">
        <v>1031</v>
      </c>
      <c r="AA223" s="3">
        <v>0</v>
      </c>
      <c r="AB223" s="3">
        <v>0</v>
      </c>
      <c r="AC223" s="3">
        <v>0</v>
      </c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5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</row>
    <row r="224" spans="1:68" x14ac:dyDescent="0.25">
      <c r="A224" s="3" t="s">
        <v>154</v>
      </c>
      <c r="B224" s="3">
        <v>0</v>
      </c>
      <c r="C224" s="3">
        <v>0</v>
      </c>
      <c r="D224" s="3">
        <v>0</v>
      </c>
      <c r="E224" s="3">
        <v>0</v>
      </c>
      <c r="F224" s="3">
        <v>0</v>
      </c>
      <c r="G224" s="3">
        <v>0</v>
      </c>
      <c r="H224" s="3">
        <v>388.91</v>
      </c>
      <c r="I224" s="3">
        <v>388.90800000000002</v>
      </c>
      <c r="J224" s="3">
        <v>388.90800000000002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1889</v>
      </c>
      <c r="T224" s="3">
        <v>-13765</v>
      </c>
      <c r="U224" s="3">
        <v>-68700</v>
      </c>
      <c r="V224" s="3">
        <v>-52897</v>
      </c>
      <c r="W224" s="3">
        <v>0</v>
      </c>
      <c r="X224" s="3">
        <v>19230</v>
      </c>
      <c r="Y224" s="3">
        <v>19953</v>
      </c>
      <c r="Z224" s="3">
        <v>29501</v>
      </c>
      <c r="AA224" s="3">
        <v>0</v>
      </c>
      <c r="AB224" s="3">
        <v>0</v>
      </c>
      <c r="AC224" s="3">
        <v>0</v>
      </c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5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</row>
    <row r="225" spans="1:68" x14ac:dyDescent="0.25">
      <c r="A225" s="3" t="s">
        <v>155</v>
      </c>
      <c r="B225" s="3">
        <v>0</v>
      </c>
      <c r="C225" s="3">
        <v>0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3">
        <v>0</v>
      </c>
      <c r="Z225" s="3">
        <v>0</v>
      </c>
      <c r="AA225" s="3">
        <v>-8244</v>
      </c>
      <c r="AB225" s="3">
        <v>-17851</v>
      </c>
      <c r="AC225" s="3">
        <v>-19170</v>
      </c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5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</row>
    <row r="226" spans="1:68" x14ac:dyDescent="0.25">
      <c r="A226" s="3" t="s">
        <v>156</v>
      </c>
      <c r="B226" s="3">
        <v>-1481378.4010000001</v>
      </c>
      <c r="C226" s="3">
        <v>-429382</v>
      </c>
      <c r="D226" s="3">
        <v>-891282</v>
      </c>
      <c r="E226" s="3">
        <v>-1402085.58806</v>
      </c>
      <c r="F226" s="3">
        <v>-1955733.4569999999</v>
      </c>
      <c r="G226" s="3">
        <v>-607506.826</v>
      </c>
      <c r="H226" s="3">
        <v>-1260440.95</v>
      </c>
      <c r="I226" s="3">
        <v>-2009551.6529999999</v>
      </c>
      <c r="J226" s="3">
        <v>-2817685.83</v>
      </c>
      <c r="K226" s="3">
        <v>0</v>
      </c>
      <c r="L226" s="3">
        <v>-1785861</v>
      </c>
      <c r="M226" s="3">
        <v>-2832239</v>
      </c>
      <c r="N226" s="3">
        <v>-4009798</v>
      </c>
      <c r="O226" s="3">
        <v>-1194294</v>
      </c>
      <c r="P226" s="3">
        <v>-2441816</v>
      </c>
      <c r="Q226" s="3">
        <v>-3689850</v>
      </c>
      <c r="R226" s="3">
        <v>-4949240</v>
      </c>
      <c r="S226" s="3">
        <v>-1243734</v>
      </c>
      <c r="T226" s="3">
        <v>-2632523</v>
      </c>
      <c r="U226" s="3">
        <v>-4162268</v>
      </c>
      <c r="V226" s="3">
        <v>-5802046</v>
      </c>
      <c r="W226" s="3">
        <v>-1660499</v>
      </c>
      <c r="X226" s="3">
        <v>-3408084</v>
      </c>
      <c r="Y226" s="3">
        <v>-5319543</v>
      </c>
      <c r="Z226" s="3">
        <v>-7241256</v>
      </c>
      <c r="AA226" s="3">
        <v>-2087283</v>
      </c>
      <c r="AB226" s="3">
        <v>-4152636</v>
      </c>
      <c r="AC226" s="3">
        <v>-6112682</v>
      </c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5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</row>
    <row r="227" spans="1:68" x14ac:dyDescent="0.25">
      <c r="A227" s="3" t="s">
        <v>157</v>
      </c>
      <c r="B227" s="3">
        <v>0</v>
      </c>
      <c r="C227" s="3">
        <v>0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-2072</v>
      </c>
      <c r="U227" s="3">
        <v>-2372</v>
      </c>
      <c r="V227" s="3">
        <v>-2372</v>
      </c>
      <c r="W227" s="3">
        <v>-374</v>
      </c>
      <c r="X227" s="3">
        <v>-2090</v>
      </c>
      <c r="Y227" s="3">
        <v>-2396</v>
      </c>
      <c r="Z227" s="3">
        <v>-2769</v>
      </c>
      <c r="AA227" s="3">
        <v>-1307</v>
      </c>
      <c r="AB227" s="3">
        <v>-1733</v>
      </c>
      <c r="AC227" s="3">
        <v>-2036</v>
      </c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5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</row>
    <row r="228" spans="1:68" x14ac:dyDescent="0.25">
      <c r="A228" s="3" t="s">
        <v>158</v>
      </c>
      <c r="B228" s="3">
        <v>-1481378.4010000001</v>
      </c>
      <c r="C228" s="3">
        <v>-429382</v>
      </c>
      <c r="D228" s="3">
        <v>-891282</v>
      </c>
      <c r="E228" s="3">
        <v>-1402085.58806</v>
      </c>
      <c r="F228" s="3">
        <v>-1955733.4569999999</v>
      </c>
      <c r="G228" s="3">
        <v>-607506.826</v>
      </c>
      <c r="H228" s="3">
        <v>-1260440.95</v>
      </c>
      <c r="I228" s="3">
        <v>-2009551.6529999999</v>
      </c>
      <c r="J228" s="3">
        <v>-2817685.83</v>
      </c>
      <c r="K228" s="3">
        <v>0</v>
      </c>
      <c r="L228" s="3">
        <v>-1785861</v>
      </c>
      <c r="M228" s="3">
        <v>-2832239</v>
      </c>
      <c r="N228" s="3">
        <v>-4009798</v>
      </c>
      <c r="O228" s="3">
        <v>-1194294</v>
      </c>
      <c r="P228" s="3">
        <v>-2441816</v>
      </c>
      <c r="Q228" s="3">
        <v>-3689850</v>
      </c>
      <c r="R228" s="3">
        <v>-4949240</v>
      </c>
      <c r="S228" s="3">
        <v>-1243734</v>
      </c>
      <c r="T228" s="3">
        <v>-2630451</v>
      </c>
      <c r="U228" s="3">
        <v>-4159896</v>
      </c>
      <c r="V228" s="3">
        <v>-5799674</v>
      </c>
      <c r="W228" s="3">
        <v>-1660125</v>
      </c>
      <c r="X228" s="3">
        <v>-3405994</v>
      </c>
      <c r="Y228" s="3">
        <v>-5317147</v>
      </c>
      <c r="Z228" s="3">
        <v>-7238487</v>
      </c>
      <c r="AA228" s="3">
        <v>-2085976</v>
      </c>
      <c r="AB228" s="3">
        <v>-4150903</v>
      </c>
      <c r="AC228" s="3">
        <v>-6110646</v>
      </c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5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</row>
    <row r="229" spans="1:68" x14ac:dyDescent="0.25">
      <c r="A229" s="3" t="s">
        <v>159</v>
      </c>
      <c r="B229" s="3">
        <v>230313.351</v>
      </c>
      <c r="C229" s="3">
        <v>60192</v>
      </c>
      <c r="D229" s="3">
        <v>121545</v>
      </c>
      <c r="E229" s="3">
        <v>169317.09599999999</v>
      </c>
      <c r="F229" s="3">
        <v>218203.98769000001</v>
      </c>
      <c r="G229" s="3">
        <v>63501.169000000002</v>
      </c>
      <c r="H229" s="3">
        <v>127767.2</v>
      </c>
      <c r="I229" s="3">
        <v>204002.837</v>
      </c>
      <c r="J229" s="3">
        <v>280080.85399999999</v>
      </c>
      <c r="K229" s="3">
        <v>77830.509999999995</v>
      </c>
      <c r="L229" s="3">
        <v>164623</v>
      </c>
      <c r="M229" s="3">
        <v>261185</v>
      </c>
      <c r="N229" s="3">
        <v>-356157</v>
      </c>
      <c r="O229" s="3">
        <v>126173</v>
      </c>
      <c r="P229" s="3">
        <v>268991</v>
      </c>
      <c r="Q229" s="3">
        <v>429090</v>
      </c>
      <c r="R229" s="3">
        <v>608440</v>
      </c>
      <c r="S229" s="3">
        <v>166371</v>
      </c>
      <c r="T229" s="3">
        <v>337672</v>
      </c>
      <c r="U229" s="3">
        <v>521708</v>
      </c>
      <c r="V229" s="3">
        <v>720926</v>
      </c>
      <c r="W229" s="3">
        <v>197187</v>
      </c>
      <c r="X229" s="3">
        <v>400992</v>
      </c>
      <c r="Y229" s="3">
        <v>614738</v>
      </c>
      <c r="Z229" s="3">
        <v>828296</v>
      </c>
      <c r="AA229" s="3">
        <v>222241</v>
      </c>
      <c r="AB229" s="3">
        <v>440910</v>
      </c>
      <c r="AC229" s="3">
        <v>663224</v>
      </c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5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</row>
    <row r="230" spans="1:68" x14ac:dyDescent="0.25">
      <c r="A230" s="3" t="s">
        <v>160</v>
      </c>
      <c r="B230" s="3">
        <v>-8320.6620000000003</v>
      </c>
      <c r="C230" s="3">
        <v>392</v>
      </c>
      <c r="D230" s="3">
        <v>784</v>
      </c>
      <c r="E230" s="3">
        <v>1175.895</v>
      </c>
      <c r="F230" s="3">
        <v>1567.8889999999999</v>
      </c>
      <c r="G230" s="3">
        <v>424.19099999999997</v>
      </c>
      <c r="H230" s="3">
        <v>976.65</v>
      </c>
      <c r="I230" s="3">
        <v>1272.5730000000001</v>
      </c>
      <c r="J230" s="3">
        <v>1789.605</v>
      </c>
      <c r="K230" s="3">
        <v>-847210.69</v>
      </c>
      <c r="L230" s="3">
        <v>1662</v>
      </c>
      <c r="M230" s="3">
        <v>2493</v>
      </c>
      <c r="N230" s="3">
        <v>3324</v>
      </c>
      <c r="O230" s="3">
        <v>1667</v>
      </c>
      <c r="P230" s="3">
        <v>3853</v>
      </c>
      <c r="Q230" s="3">
        <v>6963</v>
      </c>
      <c r="R230" s="3">
        <v>10949</v>
      </c>
      <c r="S230" s="3">
        <v>2838</v>
      </c>
      <c r="T230" s="3">
        <v>6164</v>
      </c>
      <c r="U230" s="3">
        <v>8515</v>
      </c>
      <c r="V230" s="3">
        <v>11724</v>
      </c>
      <c r="W230" s="3">
        <v>1583</v>
      </c>
      <c r="X230" s="3">
        <v>6911</v>
      </c>
      <c r="Y230" s="3">
        <v>11785</v>
      </c>
      <c r="Z230" s="3">
        <v>16655</v>
      </c>
      <c r="AA230" s="3">
        <v>7890</v>
      </c>
      <c r="AB230" s="3">
        <v>12364</v>
      </c>
      <c r="AC230" s="3">
        <v>17152</v>
      </c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5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</row>
    <row r="231" spans="1:68" x14ac:dyDescent="0.25">
      <c r="A231" s="3" t="s">
        <v>161</v>
      </c>
      <c r="B231" s="3">
        <v>-353720.74099999998</v>
      </c>
      <c r="C231" s="3">
        <v>-79423</v>
      </c>
      <c r="D231" s="3">
        <v>-171839</v>
      </c>
      <c r="E231" s="3">
        <v>-280583.02253000002</v>
      </c>
      <c r="F231" s="3">
        <v>-414070.10431000002</v>
      </c>
      <c r="G231" s="3">
        <v>-122919.713</v>
      </c>
      <c r="H231" s="3">
        <v>-269949.49</v>
      </c>
      <c r="I231" s="3">
        <v>-436258.73800000001</v>
      </c>
      <c r="J231" s="3">
        <v>-614856.26899999997</v>
      </c>
      <c r="K231" s="3">
        <v>-171835.55</v>
      </c>
      <c r="L231" s="3">
        <v>-379229</v>
      </c>
      <c r="M231" s="3">
        <v>-569156</v>
      </c>
      <c r="N231" s="3">
        <v>-1531298</v>
      </c>
      <c r="O231" s="3">
        <v>-232838</v>
      </c>
      <c r="P231" s="3">
        <v>-509976</v>
      </c>
      <c r="Q231" s="3">
        <v>-816135</v>
      </c>
      <c r="R231" s="3">
        <v>-949693</v>
      </c>
      <c r="S231" s="3">
        <v>-161315</v>
      </c>
      <c r="T231" s="3">
        <v>-357677</v>
      </c>
      <c r="U231" s="3">
        <v>-591387</v>
      </c>
      <c r="V231" s="3">
        <v>-821523</v>
      </c>
      <c r="W231" s="3">
        <v>-245600</v>
      </c>
      <c r="X231" s="3">
        <v>-421816</v>
      </c>
      <c r="Y231" s="3">
        <v>-635046</v>
      </c>
      <c r="Z231" s="3">
        <v>-720220</v>
      </c>
      <c r="AA231" s="3">
        <v>-84919</v>
      </c>
      <c r="AB231" s="3">
        <v>-316212</v>
      </c>
      <c r="AC231" s="3">
        <v>-336383</v>
      </c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5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</row>
    <row r="232" spans="1:68" x14ac:dyDescent="0.25">
      <c r="A232" s="3" t="s">
        <v>162</v>
      </c>
      <c r="B232" s="3">
        <v>-3064554.9879999999</v>
      </c>
      <c r="C232" s="3">
        <v>-393270</v>
      </c>
      <c r="D232" s="3">
        <v>-910273</v>
      </c>
      <c r="E232" s="3">
        <v>-1555192.6753</v>
      </c>
      <c r="F232" s="3">
        <v>-2273439.7790000001</v>
      </c>
      <c r="G232" s="3">
        <v>-973493.92700000003</v>
      </c>
      <c r="H232" s="3">
        <v>-2208796.15</v>
      </c>
      <c r="I232" s="3">
        <v>-2864290.236</v>
      </c>
      <c r="J232" s="3">
        <v>-4120505.1970000002</v>
      </c>
      <c r="K232" s="3">
        <v>-1193549.8400000001</v>
      </c>
      <c r="L232" s="3">
        <v>-2882838</v>
      </c>
      <c r="M232" s="3">
        <v>-4517649</v>
      </c>
      <c r="N232" s="3">
        <v>-7280167</v>
      </c>
      <c r="O232" s="3">
        <v>-758392</v>
      </c>
      <c r="P232" s="3">
        <v>-3407822</v>
      </c>
      <c r="Q232" s="3">
        <v>-2235843</v>
      </c>
      <c r="R232" s="3">
        <v>-4047290</v>
      </c>
      <c r="S232" s="3">
        <v>-826144</v>
      </c>
      <c r="T232" s="3">
        <v>-1888427</v>
      </c>
      <c r="U232" s="3">
        <v>-4618137</v>
      </c>
      <c r="V232" s="3">
        <v>-6537550</v>
      </c>
      <c r="W232" s="3">
        <v>-1641014</v>
      </c>
      <c r="X232" s="3">
        <v>-3565037</v>
      </c>
      <c r="Y232" s="3">
        <v>-4750155</v>
      </c>
      <c r="Z232" s="3">
        <v>-7789630</v>
      </c>
      <c r="AA232" s="3">
        <v>-2089446</v>
      </c>
      <c r="AB232" s="3">
        <v>-1527708</v>
      </c>
      <c r="AC232" s="3">
        <v>-4177490</v>
      </c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5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</row>
    <row r="233" spans="1:68" x14ac:dyDescent="0.25">
      <c r="A233" s="3" t="s">
        <v>163</v>
      </c>
      <c r="B233" s="3">
        <v>0</v>
      </c>
      <c r="C233" s="3">
        <v>0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-50000</v>
      </c>
      <c r="P233" s="3">
        <v>-1350000</v>
      </c>
      <c r="Q233" s="3">
        <v>550000</v>
      </c>
      <c r="R233" s="3">
        <v>100000</v>
      </c>
      <c r="S233" s="3">
        <v>-100000</v>
      </c>
      <c r="T233" s="3">
        <v>300000</v>
      </c>
      <c r="U233" s="3">
        <v>400000</v>
      </c>
      <c r="V233" s="3">
        <v>750000</v>
      </c>
      <c r="W233" s="3">
        <v>-200000</v>
      </c>
      <c r="X233" s="3">
        <v>-700000</v>
      </c>
      <c r="Y233" s="3">
        <v>-200000</v>
      </c>
      <c r="Z233" s="3">
        <v>-70000</v>
      </c>
      <c r="AA233" s="3">
        <v>-580000</v>
      </c>
      <c r="AB233" s="3">
        <v>-230000</v>
      </c>
      <c r="AC233" s="3">
        <v>-2280000</v>
      </c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5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</row>
    <row r="234" spans="1:68" x14ac:dyDescent="0.25">
      <c r="A234" s="3" t="s">
        <v>164</v>
      </c>
      <c r="B234" s="3">
        <v>-1823341.6850000001</v>
      </c>
      <c r="C234" s="3">
        <v>-344319</v>
      </c>
      <c r="D234" s="3">
        <v>-814002</v>
      </c>
      <c r="E234" s="3">
        <v>-1401305.145</v>
      </c>
      <c r="F234" s="3">
        <v>-2128990.852</v>
      </c>
      <c r="G234" s="3">
        <v>-907000.37</v>
      </c>
      <c r="H234" s="3">
        <v>-2033902.24</v>
      </c>
      <c r="I234" s="3">
        <v>-2795190.6809999999</v>
      </c>
      <c r="J234" s="3">
        <v>-4082432.0750000002</v>
      </c>
      <c r="K234" s="3">
        <v>-1061061.02</v>
      </c>
      <c r="L234" s="3">
        <v>-2843702</v>
      </c>
      <c r="M234" s="3">
        <v>-4444416</v>
      </c>
      <c r="N234" s="3">
        <v>-6579259</v>
      </c>
      <c r="O234" s="3">
        <v>-747209</v>
      </c>
      <c r="P234" s="3">
        <v>-2304068</v>
      </c>
      <c r="Q234" s="3">
        <v>-3229016</v>
      </c>
      <c r="R234" s="3">
        <v>-4734427</v>
      </c>
      <c r="S234" s="3">
        <v>-338609</v>
      </c>
      <c r="T234" s="3">
        <v>-1638457</v>
      </c>
      <c r="U234" s="3">
        <v>-4560643</v>
      </c>
      <c r="V234" s="3">
        <v>-6676637</v>
      </c>
      <c r="W234" s="3">
        <v>-1419795</v>
      </c>
      <c r="X234" s="3">
        <v>-2727161</v>
      </c>
      <c r="Y234" s="3">
        <v>-4278217</v>
      </c>
      <c r="Z234" s="3">
        <v>-7284878</v>
      </c>
      <c r="AA234" s="3">
        <v>-1588478</v>
      </c>
      <c r="AB234" s="3">
        <v>-1232916</v>
      </c>
      <c r="AC234" s="3">
        <v>-1929935</v>
      </c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5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</row>
    <row r="235" spans="1:68" x14ac:dyDescent="0.25">
      <c r="A235" s="3" t="s">
        <v>165</v>
      </c>
      <c r="B235" s="3">
        <v>-68792.876999999993</v>
      </c>
      <c r="C235" s="3">
        <v>-26634</v>
      </c>
      <c r="D235" s="3">
        <v>-73061</v>
      </c>
      <c r="E235" s="3">
        <v>-118556.4143</v>
      </c>
      <c r="F235" s="3">
        <v>-131810.166</v>
      </c>
      <c r="G235" s="3">
        <v>9998.6939999999995</v>
      </c>
      <c r="H235" s="3">
        <v>-5561.68</v>
      </c>
      <c r="I235" s="3">
        <v>51809.982000000004</v>
      </c>
      <c r="J235" s="3">
        <v>101576.257</v>
      </c>
      <c r="K235" s="3">
        <v>15853.37</v>
      </c>
      <c r="L235" s="3">
        <v>-9308</v>
      </c>
      <c r="M235" s="3">
        <v>-16727</v>
      </c>
      <c r="N235" s="3">
        <v>-574593</v>
      </c>
      <c r="O235" s="3">
        <v>42580</v>
      </c>
      <c r="P235" s="3">
        <v>286756</v>
      </c>
      <c r="Q235" s="3">
        <v>605376</v>
      </c>
      <c r="R235" s="3">
        <v>557224</v>
      </c>
      <c r="S235" s="3">
        <v>-23213</v>
      </c>
      <c r="T235" s="3">
        <v>-27349</v>
      </c>
      <c r="U235" s="3">
        <v>-73472</v>
      </c>
      <c r="V235" s="3">
        <v>-249861</v>
      </c>
      <c r="W235" s="3">
        <v>32392</v>
      </c>
      <c r="X235" s="3">
        <v>-20920</v>
      </c>
      <c r="Y235" s="3">
        <v>-82733</v>
      </c>
      <c r="Z235" s="3">
        <v>-153061</v>
      </c>
      <c r="AA235" s="3">
        <v>-23386</v>
      </c>
      <c r="AB235" s="3">
        <v>-87095</v>
      </c>
      <c r="AC235" s="3">
        <v>-17380</v>
      </c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5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</row>
    <row r="236" spans="1:68" x14ac:dyDescent="0.25">
      <c r="A236" s="3" t="s">
        <v>166</v>
      </c>
      <c r="B236" s="3">
        <v>-1163430.3770000001</v>
      </c>
      <c r="C236" s="3">
        <v>-20503</v>
      </c>
      <c r="D236" s="3">
        <v>-20129</v>
      </c>
      <c r="E236" s="3">
        <v>-29464.36</v>
      </c>
      <c r="F236" s="3">
        <v>103.556</v>
      </c>
      <c r="G236" s="3">
        <v>-73546.535000000003</v>
      </c>
      <c r="H236" s="3">
        <v>-163377.20000000001</v>
      </c>
      <c r="I236" s="3">
        <v>-110549.41099999999</v>
      </c>
      <c r="J236" s="3">
        <v>-109953.8</v>
      </c>
      <c r="K236" s="3">
        <v>-139239.43</v>
      </c>
      <c r="L236" s="3">
        <v>-21626</v>
      </c>
      <c r="M236" s="3">
        <v>-32793</v>
      </c>
      <c r="N236" s="3">
        <v>-91574</v>
      </c>
      <c r="O236" s="3">
        <v>-3413</v>
      </c>
      <c r="P236" s="3">
        <v>-27789</v>
      </c>
      <c r="Q236" s="3">
        <v>-147674</v>
      </c>
      <c r="R236" s="3">
        <v>18001</v>
      </c>
      <c r="S236" s="3">
        <v>-345973</v>
      </c>
      <c r="T236" s="3">
        <v>-497922</v>
      </c>
      <c r="U236" s="3">
        <v>-359361</v>
      </c>
      <c r="V236" s="3">
        <v>-318349</v>
      </c>
      <c r="W236" s="3">
        <v>-57224</v>
      </c>
      <c r="X236" s="3">
        <v>-119586</v>
      </c>
      <c r="Y236" s="3">
        <v>-186617</v>
      </c>
      <c r="Z236" s="3">
        <v>-276840</v>
      </c>
      <c r="AA236" s="3">
        <v>105196</v>
      </c>
      <c r="AB236" s="3">
        <v>27106</v>
      </c>
      <c r="AC236" s="3">
        <v>56957</v>
      </c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5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</row>
    <row r="237" spans="1:68" x14ac:dyDescent="0.25">
      <c r="A237" s="3" t="s">
        <v>167</v>
      </c>
      <c r="B237" s="3">
        <v>-8990.0490000000009</v>
      </c>
      <c r="C237" s="3">
        <v>-1814</v>
      </c>
      <c r="D237" s="3">
        <v>-3081</v>
      </c>
      <c r="E237" s="3">
        <v>-5866.7560000000003</v>
      </c>
      <c r="F237" s="3">
        <v>-12742.316999999999</v>
      </c>
      <c r="G237" s="3">
        <v>-2945.7159999999999</v>
      </c>
      <c r="H237" s="3">
        <v>-5955.02</v>
      </c>
      <c r="I237" s="3">
        <v>-10360.126</v>
      </c>
      <c r="J237" s="3">
        <v>-29695.579000000002</v>
      </c>
      <c r="K237" s="3">
        <v>-9102.76</v>
      </c>
      <c r="L237" s="3">
        <v>-8202</v>
      </c>
      <c r="M237" s="3">
        <v>-23713</v>
      </c>
      <c r="N237" s="3">
        <v>-34741</v>
      </c>
      <c r="O237" s="3">
        <v>-350</v>
      </c>
      <c r="P237" s="3">
        <v>-12721</v>
      </c>
      <c r="Q237" s="3">
        <v>-14529</v>
      </c>
      <c r="R237" s="3">
        <v>11912</v>
      </c>
      <c r="S237" s="3">
        <v>-18349</v>
      </c>
      <c r="T237" s="3">
        <v>-24699</v>
      </c>
      <c r="U237" s="3">
        <v>-24661</v>
      </c>
      <c r="V237" s="3">
        <v>-42703</v>
      </c>
      <c r="W237" s="3">
        <v>3613</v>
      </c>
      <c r="X237" s="3">
        <v>2630</v>
      </c>
      <c r="Y237" s="3">
        <v>-2588</v>
      </c>
      <c r="Z237" s="3">
        <v>-4851</v>
      </c>
      <c r="AA237" s="3">
        <v>-2778</v>
      </c>
      <c r="AB237" s="3">
        <v>-4803</v>
      </c>
      <c r="AC237" s="3">
        <v>-7132</v>
      </c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5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</row>
    <row r="238" spans="1:68" x14ac:dyDescent="0.25">
      <c r="A238" s="3" t="s">
        <v>168</v>
      </c>
      <c r="B238" s="3">
        <v>232952.49799999999</v>
      </c>
      <c r="C238" s="3">
        <v>-15062</v>
      </c>
      <c r="D238" s="3">
        <v>-6898</v>
      </c>
      <c r="E238" s="3">
        <v>57424.964</v>
      </c>
      <c r="F238" s="3">
        <v>51929.483</v>
      </c>
      <c r="G238" s="3">
        <v>50172.480000000003</v>
      </c>
      <c r="H238" s="3">
        <v>11565.8</v>
      </c>
      <c r="I238" s="3">
        <v>19028.063999999998</v>
      </c>
      <c r="J238" s="3">
        <v>72060.343999999997</v>
      </c>
      <c r="K238" s="3">
        <v>432.48</v>
      </c>
      <c r="L238" s="3">
        <v>62814</v>
      </c>
      <c r="M238" s="3">
        <v>85626</v>
      </c>
      <c r="N238" s="3">
        <v>167865</v>
      </c>
      <c r="O238" s="3">
        <v>-34291</v>
      </c>
      <c r="P238" s="3">
        <v>547073</v>
      </c>
      <c r="Q238" s="3">
        <v>1739155</v>
      </c>
      <c r="R238" s="3">
        <v>2908823</v>
      </c>
      <c r="S238" s="3">
        <v>-205343</v>
      </c>
      <c r="T238" s="3">
        <v>-654811</v>
      </c>
      <c r="U238" s="3">
        <v>17732</v>
      </c>
      <c r="V238" s="3">
        <v>1394872</v>
      </c>
      <c r="W238" s="3">
        <v>-97970</v>
      </c>
      <c r="X238" s="3">
        <v>258059</v>
      </c>
      <c r="Y238" s="3">
        <v>-495781</v>
      </c>
      <c r="Z238" s="3">
        <v>-994966</v>
      </c>
      <c r="AA238" s="3">
        <v>650751</v>
      </c>
      <c r="AB238" s="3">
        <v>254590</v>
      </c>
      <c r="AC238" s="3">
        <v>-527916</v>
      </c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5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</row>
    <row r="239" spans="1:68" x14ac:dyDescent="0.25">
      <c r="A239" s="3" t="s">
        <v>169</v>
      </c>
      <c r="B239" s="3">
        <v>0</v>
      </c>
      <c r="C239" s="3">
        <v>0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28867</v>
      </c>
      <c r="P239" s="3">
        <v>474840</v>
      </c>
      <c r="Q239" s="3">
        <v>1615153</v>
      </c>
      <c r="R239" s="3">
        <v>2903143</v>
      </c>
      <c r="S239" s="3">
        <v>-145617</v>
      </c>
      <c r="T239" s="3">
        <v>-624966</v>
      </c>
      <c r="U239" s="3">
        <v>23082</v>
      </c>
      <c r="V239" s="3">
        <v>1206197</v>
      </c>
      <c r="W239" s="3">
        <v>-36732</v>
      </c>
      <c r="X239" s="3">
        <v>328580</v>
      </c>
      <c r="Y239" s="3">
        <v>-437922</v>
      </c>
      <c r="Z239" s="3">
        <v>-925640</v>
      </c>
      <c r="AA239" s="3">
        <v>378675</v>
      </c>
      <c r="AB239" s="3">
        <v>-26129</v>
      </c>
      <c r="AC239" s="3">
        <v>-857655</v>
      </c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5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</row>
    <row r="240" spans="1:68" x14ac:dyDescent="0.25">
      <c r="A240" s="3" t="s">
        <v>170</v>
      </c>
      <c r="B240" s="3">
        <v>0</v>
      </c>
      <c r="C240" s="3">
        <v>-4545</v>
      </c>
      <c r="D240" s="3">
        <v>-3362</v>
      </c>
      <c r="E240" s="3">
        <v>-3231.16</v>
      </c>
      <c r="F240" s="3">
        <v>-3032.453</v>
      </c>
      <c r="G240" s="3">
        <v>-16602.732</v>
      </c>
      <c r="H240" s="3">
        <v>0</v>
      </c>
      <c r="I240" s="3">
        <v>-16307.646000000001</v>
      </c>
      <c r="J240" s="3">
        <v>-16459.224999999999</v>
      </c>
      <c r="K240" s="3">
        <v>0</v>
      </c>
      <c r="L240" s="3">
        <v>0</v>
      </c>
      <c r="M240" s="3">
        <v>0</v>
      </c>
      <c r="N240" s="3">
        <v>160980</v>
      </c>
      <c r="O240" s="3">
        <v>-57417</v>
      </c>
      <c r="P240" s="3">
        <v>78865</v>
      </c>
      <c r="Q240" s="3">
        <v>127157</v>
      </c>
      <c r="R240" s="3">
        <v>10758</v>
      </c>
      <c r="S240" s="3">
        <v>-37414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  <c r="Y240" s="3">
        <v>0</v>
      </c>
      <c r="Z240" s="3">
        <v>0</v>
      </c>
      <c r="AA240" s="3">
        <v>0</v>
      </c>
      <c r="AB240" s="3">
        <v>0</v>
      </c>
      <c r="AC240" s="3">
        <v>0</v>
      </c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5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</row>
    <row r="241" spans="1:68" x14ac:dyDescent="0.25">
      <c r="A241" s="3" t="s">
        <v>171</v>
      </c>
      <c r="B241" s="3">
        <v>0</v>
      </c>
      <c r="C241" s="3">
        <v>0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-410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5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</row>
    <row r="242" spans="1:68" x14ac:dyDescent="0.25">
      <c r="A242" s="3" t="s">
        <v>172</v>
      </c>
      <c r="B242" s="3">
        <v>0</v>
      </c>
      <c r="C242" s="3">
        <v>0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-856</v>
      </c>
      <c r="P242" s="3">
        <v>-3155</v>
      </c>
      <c r="Q242" s="3">
        <v>-3155</v>
      </c>
      <c r="R242" s="3">
        <v>-4668</v>
      </c>
      <c r="S242" s="3">
        <v>0</v>
      </c>
      <c r="T242" s="3">
        <v>-487</v>
      </c>
      <c r="U242" s="3">
        <v>-766</v>
      </c>
      <c r="V242" s="3">
        <v>-766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5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</row>
    <row r="243" spans="1:68" x14ac:dyDescent="0.25">
      <c r="A243" s="3" t="s">
        <v>173</v>
      </c>
      <c r="B243" s="3">
        <v>232952.49799999999</v>
      </c>
      <c r="C243" s="3">
        <v>-10517</v>
      </c>
      <c r="D243" s="3">
        <v>-3536</v>
      </c>
      <c r="E243" s="3">
        <v>60656.124000000003</v>
      </c>
      <c r="F243" s="3">
        <v>54961.936000000002</v>
      </c>
      <c r="G243" s="3">
        <v>66775.212</v>
      </c>
      <c r="H243" s="3">
        <v>11565.8</v>
      </c>
      <c r="I243" s="3">
        <v>35335.71</v>
      </c>
      <c r="J243" s="3">
        <v>88519.569000000003</v>
      </c>
      <c r="K243" s="3">
        <v>432.48</v>
      </c>
      <c r="L243" s="3">
        <v>62814</v>
      </c>
      <c r="M243" s="3">
        <v>85626</v>
      </c>
      <c r="N243" s="3">
        <v>6885</v>
      </c>
      <c r="O243" s="3">
        <v>-4885</v>
      </c>
      <c r="P243" s="3">
        <v>-3477</v>
      </c>
      <c r="Q243" s="3">
        <v>0</v>
      </c>
      <c r="R243" s="3">
        <v>0</v>
      </c>
      <c r="S243" s="3">
        <v>0</v>
      </c>
      <c r="T243" s="3">
        <v>-7046</v>
      </c>
      <c r="U243" s="3">
        <v>17728</v>
      </c>
      <c r="V243" s="3">
        <v>211753</v>
      </c>
      <c r="W243" s="3">
        <v>-61238</v>
      </c>
      <c r="X243" s="3">
        <v>-70521</v>
      </c>
      <c r="Y243" s="3">
        <v>-57859</v>
      </c>
      <c r="Z243" s="3">
        <v>-69326</v>
      </c>
      <c r="AA243" s="3">
        <v>272076</v>
      </c>
      <c r="AB243" s="3">
        <v>280719</v>
      </c>
      <c r="AC243" s="3">
        <v>329739</v>
      </c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5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</row>
    <row r="244" spans="1:68" x14ac:dyDescent="0.25">
      <c r="A244" s="3" t="s">
        <v>174</v>
      </c>
      <c r="B244" s="3">
        <v>0</v>
      </c>
      <c r="C244" s="3">
        <v>0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-22312</v>
      </c>
      <c r="T244" s="3">
        <v>-22312</v>
      </c>
      <c r="U244" s="3">
        <v>-22312</v>
      </c>
      <c r="V244" s="3">
        <v>-22312</v>
      </c>
      <c r="W244" s="3">
        <v>0</v>
      </c>
      <c r="X244" s="3">
        <v>0</v>
      </c>
      <c r="Y244" s="3">
        <v>0</v>
      </c>
      <c r="Z244" s="3">
        <v>0</v>
      </c>
      <c r="AA244" s="3">
        <v>0</v>
      </c>
      <c r="AB244" s="3">
        <v>0</v>
      </c>
      <c r="AC244" s="3">
        <v>0</v>
      </c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5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</row>
    <row r="245" spans="1:68" x14ac:dyDescent="0.25">
      <c r="A245" s="3" t="s">
        <v>175</v>
      </c>
      <c r="B245" s="3">
        <v>-3185323.2310000001</v>
      </c>
      <c r="C245" s="3">
        <v>-487755</v>
      </c>
      <c r="D245" s="3">
        <v>-1089010</v>
      </c>
      <c r="E245" s="3">
        <v>-1778350.73383</v>
      </c>
      <c r="F245" s="3">
        <v>-2635580.4003099999</v>
      </c>
      <c r="G245" s="3">
        <v>-1046241.16</v>
      </c>
      <c r="H245" s="3">
        <v>-2467179.83</v>
      </c>
      <c r="I245" s="3">
        <v>-3281520.91</v>
      </c>
      <c r="J245" s="3">
        <v>-4663301.1220000004</v>
      </c>
      <c r="K245" s="3">
        <v>-1364952.91</v>
      </c>
      <c r="L245" s="3">
        <v>-3199253</v>
      </c>
      <c r="M245" s="3">
        <v>-5001179</v>
      </c>
      <c r="N245" s="3">
        <v>-8643600</v>
      </c>
      <c r="O245" s="3">
        <v>-1025521</v>
      </c>
      <c r="P245" s="3">
        <v>-3370725</v>
      </c>
      <c r="Q245" s="3">
        <v>-1312823</v>
      </c>
      <c r="R245" s="3">
        <v>-2088160</v>
      </c>
      <c r="S245" s="3">
        <v>-1192802</v>
      </c>
      <c r="T245" s="3">
        <v>-2900915</v>
      </c>
      <c r="U245" s="3">
        <v>-5191792</v>
      </c>
      <c r="V245" s="3">
        <v>-5964201</v>
      </c>
      <c r="W245" s="3">
        <v>-1984584</v>
      </c>
      <c r="X245" s="3">
        <v>-3728794</v>
      </c>
      <c r="Y245" s="3">
        <v>-5880982</v>
      </c>
      <c r="Z245" s="3">
        <v>-9504816</v>
      </c>
      <c r="AA245" s="3">
        <v>-1523614</v>
      </c>
      <c r="AB245" s="3">
        <v>-1589330</v>
      </c>
      <c r="AC245" s="3">
        <v>-5041789</v>
      </c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5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</row>
    <row r="246" spans="1:68" x14ac:dyDescent="0.25">
      <c r="A246" s="3" t="s">
        <v>176</v>
      </c>
      <c r="B246" s="3">
        <v>1481949.372</v>
      </c>
      <c r="C246" s="3">
        <v>429381</v>
      </c>
      <c r="D246" s="3">
        <v>856966</v>
      </c>
      <c r="E246" s="3">
        <v>1365045.959</v>
      </c>
      <c r="F246" s="3">
        <v>1891946.7790000001</v>
      </c>
      <c r="G246" s="3">
        <v>538342.38399999996</v>
      </c>
      <c r="H246" s="3">
        <v>1220835.5900000001</v>
      </c>
      <c r="I246" s="3">
        <v>1968446.2520000001</v>
      </c>
      <c r="J246" s="3">
        <v>2774216.7659999998</v>
      </c>
      <c r="K246" s="3">
        <v>802149.57</v>
      </c>
      <c r="L246" s="3">
        <v>1737477</v>
      </c>
      <c r="M246" s="3">
        <v>2778990</v>
      </c>
      <c r="N246" s="3">
        <v>3957728</v>
      </c>
      <c r="O246" s="3">
        <v>1142104</v>
      </c>
      <c r="P246" s="3">
        <v>2388191</v>
      </c>
      <c r="Q246" s="3">
        <v>3618938</v>
      </c>
      <c r="R246" s="3">
        <v>4899765</v>
      </c>
      <c r="S246" s="3">
        <v>1173084</v>
      </c>
      <c r="T246" s="3">
        <v>2545584</v>
      </c>
      <c r="U246" s="3">
        <v>4148364</v>
      </c>
      <c r="V246" s="3">
        <v>5775977</v>
      </c>
      <c r="W246" s="3">
        <v>1631887</v>
      </c>
      <c r="X246" s="3">
        <v>3379220</v>
      </c>
      <c r="Y246" s="3">
        <v>5288954</v>
      </c>
      <c r="Z246" s="3">
        <v>7216020</v>
      </c>
      <c r="AA246" s="3">
        <v>2084363</v>
      </c>
      <c r="AB246" s="3">
        <v>4041236</v>
      </c>
      <c r="AC246" s="3">
        <v>5951297</v>
      </c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5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</row>
    <row r="247" spans="1:68" x14ac:dyDescent="0.25">
      <c r="A247" s="3" t="s">
        <v>177</v>
      </c>
      <c r="B247" s="3">
        <v>-283585.09000000003</v>
      </c>
      <c r="C247" s="3">
        <v>-59746</v>
      </c>
      <c r="D247" s="3">
        <v>-120445</v>
      </c>
      <c r="E247" s="3">
        <v>-169531.25310999999</v>
      </c>
      <c r="F247" s="3">
        <v>-217473.15298000001</v>
      </c>
      <c r="G247" s="3">
        <v>-64446.161999999997</v>
      </c>
      <c r="H247" s="3">
        <v>-111833.29</v>
      </c>
      <c r="I247" s="3">
        <v>-179133.03700000001</v>
      </c>
      <c r="J247" s="3">
        <v>-252881.43900000001</v>
      </c>
      <c r="K247" s="3">
        <v>-79666.820000000007</v>
      </c>
      <c r="L247" s="3">
        <v>-162008</v>
      </c>
      <c r="M247" s="3">
        <v>-253659</v>
      </c>
      <c r="N247" s="3">
        <v>368768</v>
      </c>
      <c r="O247" s="3">
        <v>-115204</v>
      </c>
      <c r="P247" s="3">
        <v>-257181</v>
      </c>
      <c r="Q247" s="3">
        <v>-405097</v>
      </c>
      <c r="R247" s="3">
        <v>-573970</v>
      </c>
      <c r="S247" s="3">
        <v>-165611</v>
      </c>
      <c r="T247" s="3">
        <v>-341505</v>
      </c>
      <c r="U247" s="3">
        <v>-515580</v>
      </c>
      <c r="V247" s="3">
        <v>-690701</v>
      </c>
      <c r="W247" s="3">
        <v>-228763</v>
      </c>
      <c r="X247" s="3">
        <v>-424528</v>
      </c>
      <c r="Y247" s="3">
        <v>-645506</v>
      </c>
      <c r="Z247" s="3">
        <v>-853492</v>
      </c>
      <c r="AA247" s="3">
        <v>-200230</v>
      </c>
      <c r="AB247" s="3">
        <v>-403584</v>
      </c>
      <c r="AC247" s="3">
        <v>-612901</v>
      </c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5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</row>
    <row r="248" spans="1:68" x14ac:dyDescent="0.25">
      <c r="A248" s="3" t="s">
        <v>178</v>
      </c>
      <c r="B248" s="3">
        <v>-56223.224000000002</v>
      </c>
      <c r="C248" s="3">
        <v>-10</v>
      </c>
      <c r="D248" s="3">
        <v>-77792</v>
      </c>
      <c r="E248" s="3">
        <v>-168094.51300000001</v>
      </c>
      <c r="F248" s="3">
        <v>-168118.522</v>
      </c>
      <c r="G248" s="3">
        <v>-31824.751</v>
      </c>
      <c r="H248" s="3">
        <v>-124849.21</v>
      </c>
      <c r="I248" s="3">
        <v>-283852.10499999998</v>
      </c>
      <c r="J248" s="3">
        <v>-284134.94</v>
      </c>
      <c r="K248" s="3">
        <v>-245.14</v>
      </c>
      <c r="L248" s="3">
        <v>-189773</v>
      </c>
      <c r="M248" s="3">
        <v>-414593</v>
      </c>
      <c r="N248" s="3">
        <v>-415827</v>
      </c>
      <c r="O248" s="3">
        <v>-1415</v>
      </c>
      <c r="P248" s="3">
        <v>-284883</v>
      </c>
      <c r="Q248" s="3">
        <v>-698925</v>
      </c>
      <c r="R248" s="3">
        <v>-833504</v>
      </c>
      <c r="S248" s="3">
        <v>-1244</v>
      </c>
      <c r="T248" s="3">
        <v>-319594</v>
      </c>
      <c r="U248" s="3">
        <v>-579744</v>
      </c>
      <c r="V248" s="3">
        <v>-599731</v>
      </c>
      <c r="W248" s="3">
        <v>-2045</v>
      </c>
      <c r="X248" s="3">
        <v>-486981</v>
      </c>
      <c r="Y248" s="3">
        <v>-847426</v>
      </c>
      <c r="Z248" s="3">
        <v>-850029</v>
      </c>
      <c r="AA248" s="3">
        <v>-3946</v>
      </c>
      <c r="AB248" s="3">
        <v>-192712</v>
      </c>
      <c r="AC248" s="3">
        <v>-1053574</v>
      </c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5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</row>
    <row r="249" spans="1:68" x14ac:dyDescent="0.25">
      <c r="A249" s="3" t="s">
        <v>179</v>
      </c>
      <c r="B249" s="3">
        <v>-2043182.173</v>
      </c>
      <c r="C249" s="3">
        <v>-118130</v>
      </c>
      <c r="D249" s="3">
        <v>-430281</v>
      </c>
      <c r="E249" s="3">
        <v>-750930.54093999998</v>
      </c>
      <c r="F249" s="3">
        <v>-1129225.29629</v>
      </c>
      <c r="G249" s="3">
        <v>-604169.68900000001</v>
      </c>
      <c r="H249" s="3">
        <v>-1483026.75</v>
      </c>
      <c r="I249" s="3">
        <v>-1776059.8</v>
      </c>
      <c r="J249" s="3">
        <v>-2426100.7349999999</v>
      </c>
      <c r="K249" s="3">
        <v>-642715.30000000005</v>
      </c>
      <c r="L249" s="3">
        <v>-1813557</v>
      </c>
      <c r="M249" s="3">
        <v>-2890441</v>
      </c>
      <c r="N249" s="3">
        <v>-4732931</v>
      </c>
      <c r="O249" s="3">
        <v>-36</v>
      </c>
      <c r="P249" s="3">
        <v>-1524598</v>
      </c>
      <c r="Q249" s="3">
        <v>1202093</v>
      </c>
      <c r="R249" s="3">
        <v>1404131</v>
      </c>
      <c r="S249" s="3">
        <v>-186573</v>
      </c>
      <c r="T249" s="3">
        <v>-1016430</v>
      </c>
      <c r="U249" s="3">
        <v>-2138752</v>
      </c>
      <c r="V249" s="3">
        <v>-1478656</v>
      </c>
      <c r="W249" s="3">
        <v>-583505</v>
      </c>
      <c r="X249" s="3">
        <v>-1261083</v>
      </c>
      <c r="Y249" s="3">
        <v>-2084960</v>
      </c>
      <c r="Z249" s="3">
        <v>-3992317</v>
      </c>
      <c r="AA249" s="3">
        <v>356573</v>
      </c>
      <c r="AB249" s="3">
        <v>1855610</v>
      </c>
      <c r="AC249" s="3">
        <v>-756967</v>
      </c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5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</row>
    <row r="250" spans="1:68" x14ac:dyDescent="0.25"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5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</row>
    <row r="251" spans="1:68" x14ac:dyDescent="0.25">
      <c r="A251" s="3" t="s">
        <v>180</v>
      </c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5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</row>
    <row r="252" spans="1:68" x14ac:dyDescent="0.25">
      <c r="A252" s="3" t="s">
        <v>181</v>
      </c>
      <c r="B252" s="3">
        <v>0</v>
      </c>
      <c r="C252" s="3">
        <v>0</v>
      </c>
      <c r="D252" s="3">
        <v>0</v>
      </c>
      <c r="E252" s="3">
        <v>0</v>
      </c>
      <c r="F252" s="3">
        <v>-268.779</v>
      </c>
      <c r="G252" s="3">
        <v>20884.402999999998</v>
      </c>
      <c r="H252" s="3">
        <v>62974.42</v>
      </c>
      <c r="I252" s="3">
        <v>20884.402999999998</v>
      </c>
      <c r="J252" s="3">
        <v>20884.402999999998</v>
      </c>
      <c r="K252" s="3">
        <v>-148319.97</v>
      </c>
      <c r="L252" s="3">
        <v>-155235</v>
      </c>
      <c r="M252" s="3">
        <v>-355035</v>
      </c>
      <c r="N252" s="3">
        <v>-503</v>
      </c>
      <c r="O252" s="3">
        <v>0</v>
      </c>
      <c r="P252" s="3">
        <v>0</v>
      </c>
      <c r="Q252" s="3">
        <v>0</v>
      </c>
      <c r="R252" s="3">
        <v>-6</v>
      </c>
      <c r="S252" s="3">
        <v>0</v>
      </c>
      <c r="T252" s="3">
        <v>1600000</v>
      </c>
      <c r="U252" s="3">
        <v>1804850</v>
      </c>
      <c r="V252" s="3">
        <v>1805186</v>
      </c>
      <c r="W252" s="3">
        <v>0</v>
      </c>
      <c r="X252" s="3">
        <v>0</v>
      </c>
      <c r="Y252" s="3">
        <v>0</v>
      </c>
      <c r="Z252" s="3">
        <v>-6</v>
      </c>
      <c r="AA252" s="3">
        <v>0</v>
      </c>
      <c r="AB252" s="3">
        <v>0</v>
      </c>
      <c r="AC252" s="3">
        <v>0</v>
      </c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5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</row>
    <row r="253" spans="1:68" x14ac:dyDescent="0.25">
      <c r="A253" s="3" t="s">
        <v>182</v>
      </c>
      <c r="B253" s="3">
        <v>0</v>
      </c>
      <c r="C253" s="3">
        <v>-88</v>
      </c>
      <c r="D253" s="3">
        <v>-153</v>
      </c>
      <c r="E253" s="3">
        <v>-210.94869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-3</v>
      </c>
      <c r="Q253" s="3">
        <v>-6</v>
      </c>
      <c r="R253" s="3">
        <v>0</v>
      </c>
      <c r="S253" s="3">
        <v>-3</v>
      </c>
      <c r="T253" s="3">
        <v>2229</v>
      </c>
      <c r="U253" s="3">
        <v>95972</v>
      </c>
      <c r="V253" s="3">
        <v>145977</v>
      </c>
      <c r="W253" s="3">
        <v>199997</v>
      </c>
      <c r="X253" s="3">
        <v>-1002503</v>
      </c>
      <c r="Y253" s="3">
        <v>512494</v>
      </c>
      <c r="Z253" s="3">
        <v>170502</v>
      </c>
      <c r="AA253" s="3">
        <v>349997</v>
      </c>
      <c r="AB253" s="3">
        <v>350777</v>
      </c>
      <c r="AC253" s="3">
        <v>427775</v>
      </c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5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</row>
    <row r="254" spans="1:68" x14ac:dyDescent="0.25">
      <c r="A254" s="3" t="s">
        <v>183</v>
      </c>
      <c r="B254" s="3">
        <v>0</v>
      </c>
      <c r="C254" s="3">
        <v>-88</v>
      </c>
      <c r="D254" s="3">
        <v>-153</v>
      </c>
      <c r="E254" s="3">
        <v>-210.94869</v>
      </c>
      <c r="F254" s="3">
        <v>0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-3</v>
      </c>
      <c r="Q254" s="3">
        <v>-6</v>
      </c>
      <c r="R254" s="3">
        <v>0</v>
      </c>
      <c r="S254" s="3">
        <v>-3</v>
      </c>
      <c r="T254" s="3">
        <v>-3</v>
      </c>
      <c r="U254" s="3">
        <v>-5</v>
      </c>
      <c r="V254" s="3">
        <v>0</v>
      </c>
      <c r="W254" s="3">
        <v>-3</v>
      </c>
      <c r="X254" s="3">
        <v>-3</v>
      </c>
      <c r="Y254" s="3">
        <v>-6</v>
      </c>
      <c r="Z254" s="3">
        <v>0</v>
      </c>
      <c r="AA254" s="3">
        <v>-3</v>
      </c>
      <c r="AB254" s="3">
        <v>-3</v>
      </c>
      <c r="AC254" s="3">
        <v>-5</v>
      </c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5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</row>
    <row r="255" spans="1:68" x14ac:dyDescent="0.25">
      <c r="A255" s="3" t="s">
        <v>184</v>
      </c>
      <c r="B255" s="3">
        <v>0</v>
      </c>
      <c r="C255" s="3">
        <v>0</v>
      </c>
      <c r="D255" s="3">
        <v>0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2232</v>
      </c>
      <c r="U255" s="3">
        <v>95977</v>
      </c>
      <c r="V255" s="3">
        <v>145977</v>
      </c>
      <c r="W255" s="3">
        <v>200000</v>
      </c>
      <c r="X255" s="3">
        <v>-1002500</v>
      </c>
      <c r="Y255" s="3">
        <v>512500</v>
      </c>
      <c r="Z255" s="3">
        <v>170502</v>
      </c>
      <c r="AA255" s="3">
        <v>350000</v>
      </c>
      <c r="AB255" s="3">
        <v>350780</v>
      </c>
      <c r="AC255" s="3">
        <v>427780</v>
      </c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5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</row>
    <row r="256" spans="1:68" x14ac:dyDescent="0.25">
      <c r="A256" s="3" t="s">
        <v>185</v>
      </c>
      <c r="B256" s="3">
        <v>0</v>
      </c>
      <c r="C256" s="3">
        <v>0</v>
      </c>
      <c r="D256" s="3">
        <v>0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-359194</v>
      </c>
      <c r="P256" s="3">
        <v>-359194</v>
      </c>
      <c r="Q256" s="3">
        <v>-359194</v>
      </c>
      <c r="R256" s="3">
        <v>-359194</v>
      </c>
      <c r="S256" s="3">
        <v>0</v>
      </c>
      <c r="T256" s="3">
        <v>0</v>
      </c>
      <c r="U256" s="3">
        <v>0</v>
      </c>
      <c r="V256" s="3">
        <v>-521360</v>
      </c>
      <c r="W256" s="3">
        <v>0</v>
      </c>
      <c r="X256" s="3">
        <v>-56513</v>
      </c>
      <c r="Y256" s="3">
        <v>0</v>
      </c>
      <c r="Z256" s="3">
        <v>0</v>
      </c>
      <c r="AA256" s="3">
        <v>0</v>
      </c>
      <c r="AB256" s="3">
        <v>0</v>
      </c>
      <c r="AC256" s="3">
        <v>0</v>
      </c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5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</row>
    <row r="257" spans="1:68" x14ac:dyDescent="0.25">
      <c r="A257" s="3" t="s">
        <v>186</v>
      </c>
      <c r="B257" s="3">
        <v>0</v>
      </c>
      <c r="C257" s="3">
        <v>0</v>
      </c>
      <c r="D257" s="3">
        <v>0</v>
      </c>
      <c r="E257" s="3">
        <v>0</v>
      </c>
      <c r="F257" s="3">
        <v>0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-359194</v>
      </c>
      <c r="P257" s="3">
        <v>-359194</v>
      </c>
      <c r="Q257" s="3">
        <v>-359194</v>
      </c>
      <c r="R257" s="3">
        <v>-359194</v>
      </c>
      <c r="S257" s="3">
        <v>0</v>
      </c>
      <c r="T257" s="3">
        <v>0</v>
      </c>
      <c r="U257" s="3">
        <v>0</v>
      </c>
      <c r="V257" s="3">
        <v>-521360</v>
      </c>
      <c r="W257" s="3">
        <v>0</v>
      </c>
      <c r="X257" s="3">
        <v>-56513</v>
      </c>
      <c r="Y257" s="3">
        <v>0</v>
      </c>
      <c r="Z257" s="3">
        <v>0</v>
      </c>
      <c r="AA257" s="3">
        <v>0</v>
      </c>
      <c r="AB257" s="3">
        <v>0</v>
      </c>
      <c r="AC257" s="3">
        <v>0</v>
      </c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5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</row>
    <row r="258" spans="1:68" x14ac:dyDescent="0.25">
      <c r="A258" s="3" t="s">
        <v>187</v>
      </c>
      <c r="B258" s="3">
        <v>0</v>
      </c>
      <c r="C258" s="3">
        <v>0</v>
      </c>
      <c r="D258" s="3">
        <v>0</v>
      </c>
      <c r="E258" s="3">
        <v>0</v>
      </c>
      <c r="F258" s="3">
        <v>-36369.66401</v>
      </c>
      <c r="G258" s="3">
        <v>-330000</v>
      </c>
      <c r="H258" s="3">
        <v>0</v>
      </c>
      <c r="I258" s="3">
        <v>-627443.61399999994</v>
      </c>
      <c r="J258" s="3">
        <v>43167.595000000001</v>
      </c>
      <c r="K258" s="3">
        <v>0</v>
      </c>
      <c r="L258" s="3">
        <v>0</v>
      </c>
      <c r="M258" s="3">
        <v>0</v>
      </c>
      <c r="N258" s="3">
        <v>-455035</v>
      </c>
      <c r="O258" s="3">
        <v>199996</v>
      </c>
      <c r="P258" s="3">
        <v>-780026</v>
      </c>
      <c r="Q258" s="3">
        <v>-1137520</v>
      </c>
      <c r="R258" s="3">
        <v>111136</v>
      </c>
      <c r="S258" s="3">
        <v>2302232</v>
      </c>
      <c r="T258" s="3">
        <v>0</v>
      </c>
      <c r="U258" s="3">
        <v>0</v>
      </c>
      <c r="V258" s="3">
        <v>0</v>
      </c>
      <c r="W258" s="3">
        <v>0</v>
      </c>
      <c r="X258" s="3">
        <v>0</v>
      </c>
      <c r="Y258" s="3">
        <v>0</v>
      </c>
      <c r="Z258" s="3">
        <v>0</v>
      </c>
      <c r="AA258" s="3">
        <v>0</v>
      </c>
      <c r="AB258" s="3">
        <v>0</v>
      </c>
      <c r="AC258" s="3">
        <v>0</v>
      </c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5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</row>
    <row r="259" spans="1:68" x14ac:dyDescent="0.25">
      <c r="A259" s="3" t="s">
        <v>188</v>
      </c>
      <c r="B259" s="3">
        <v>0</v>
      </c>
      <c r="C259" s="3">
        <v>0</v>
      </c>
      <c r="D259" s="3">
        <v>0</v>
      </c>
      <c r="E259" s="3">
        <v>0</v>
      </c>
      <c r="F259" s="3">
        <v>-36369.66401</v>
      </c>
      <c r="G259" s="3">
        <v>-330000</v>
      </c>
      <c r="H259" s="3">
        <v>0</v>
      </c>
      <c r="I259" s="3">
        <v>-627443.61399999994</v>
      </c>
      <c r="J259" s="3">
        <v>43167.595000000001</v>
      </c>
      <c r="K259" s="3">
        <v>0</v>
      </c>
      <c r="L259" s="3">
        <v>0</v>
      </c>
      <c r="M259" s="3">
        <v>0</v>
      </c>
      <c r="N259" s="3">
        <v>0</v>
      </c>
      <c r="O259" s="3">
        <v>4200000</v>
      </c>
      <c r="P259" s="3">
        <v>-6000000</v>
      </c>
      <c r="Q259" s="3">
        <v>-8950000</v>
      </c>
      <c r="R259" s="3">
        <v>-10900000</v>
      </c>
      <c r="S259" s="3">
        <v>-1100000</v>
      </c>
      <c r="T259" s="3">
        <v>0</v>
      </c>
      <c r="U259" s="3">
        <v>0</v>
      </c>
      <c r="V259" s="3">
        <v>0</v>
      </c>
      <c r="W259" s="3">
        <v>0</v>
      </c>
      <c r="X259" s="3">
        <v>0</v>
      </c>
      <c r="Y259" s="3">
        <v>0</v>
      </c>
      <c r="Z259" s="3">
        <v>0</v>
      </c>
      <c r="AA259" s="3">
        <v>0</v>
      </c>
      <c r="AB259" s="3">
        <v>0</v>
      </c>
      <c r="AC259" s="3">
        <v>0</v>
      </c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5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</row>
    <row r="260" spans="1:68" x14ac:dyDescent="0.25">
      <c r="A260" s="3" t="s">
        <v>189</v>
      </c>
      <c r="B260" s="3">
        <v>0</v>
      </c>
      <c r="C260" s="3">
        <v>0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-455035</v>
      </c>
      <c r="O260" s="3">
        <v>-4000004</v>
      </c>
      <c r="P260" s="3">
        <v>5219974</v>
      </c>
      <c r="Q260" s="3">
        <v>7812480</v>
      </c>
      <c r="R260" s="3">
        <v>11011136</v>
      </c>
      <c r="S260" s="3">
        <v>3402232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  <c r="Y260" s="3">
        <v>0</v>
      </c>
      <c r="Z260" s="3">
        <v>0</v>
      </c>
      <c r="AA260" s="3">
        <v>0</v>
      </c>
      <c r="AB260" s="3">
        <v>0</v>
      </c>
      <c r="AC260" s="3">
        <v>0</v>
      </c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5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</row>
    <row r="261" spans="1:68" x14ac:dyDescent="0.25">
      <c r="A261" s="3" t="s">
        <v>190</v>
      </c>
      <c r="B261" s="3">
        <v>0</v>
      </c>
      <c r="C261" s="3">
        <v>0</v>
      </c>
      <c r="D261" s="3">
        <v>-400000</v>
      </c>
      <c r="E261" s="3">
        <v>3630.33599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  <c r="W261" s="3">
        <v>0</v>
      </c>
      <c r="X261" s="3">
        <v>0</v>
      </c>
      <c r="Y261" s="3">
        <v>0</v>
      </c>
      <c r="Z261" s="3">
        <v>0</v>
      </c>
      <c r="AA261" s="3">
        <v>0</v>
      </c>
      <c r="AB261" s="3">
        <v>0</v>
      </c>
      <c r="AC261" s="3">
        <v>0</v>
      </c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5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</row>
    <row r="262" spans="1:68" x14ac:dyDescent="0.25">
      <c r="A262" s="3" t="s">
        <v>191</v>
      </c>
      <c r="B262" s="3">
        <v>0</v>
      </c>
      <c r="C262" s="3">
        <v>0</v>
      </c>
      <c r="D262" s="3">
        <v>-1500000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  <c r="U262" s="3">
        <v>0</v>
      </c>
      <c r="V262" s="3">
        <v>0</v>
      </c>
      <c r="W262" s="3">
        <v>0</v>
      </c>
      <c r="X262" s="3">
        <v>0</v>
      </c>
      <c r="Y262" s="3">
        <v>0</v>
      </c>
      <c r="Z262" s="3">
        <v>0</v>
      </c>
      <c r="AA262" s="3">
        <v>0</v>
      </c>
      <c r="AB262" s="3">
        <v>0</v>
      </c>
      <c r="AC262" s="3">
        <v>0</v>
      </c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5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</row>
    <row r="263" spans="1:68" x14ac:dyDescent="0.25">
      <c r="A263" s="3" t="s">
        <v>192</v>
      </c>
      <c r="B263" s="3">
        <v>0</v>
      </c>
      <c r="C263" s="3">
        <v>0</v>
      </c>
      <c r="D263" s="3">
        <v>1100000</v>
      </c>
      <c r="E263" s="3">
        <v>3630.33599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3">
        <v>0</v>
      </c>
      <c r="U263" s="3">
        <v>0</v>
      </c>
      <c r="V263" s="3">
        <v>0</v>
      </c>
      <c r="W263" s="3">
        <v>0</v>
      </c>
      <c r="X263" s="3">
        <v>0</v>
      </c>
      <c r="Y263" s="3">
        <v>0</v>
      </c>
      <c r="Z263" s="3">
        <v>0</v>
      </c>
      <c r="AA263" s="3">
        <v>0</v>
      </c>
      <c r="AB263" s="3">
        <v>0</v>
      </c>
      <c r="AC263" s="3">
        <v>0</v>
      </c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5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</row>
    <row r="264" spans="1:68" x14ac:dyDescent="0.25">
      <c r="A264" s="3" t="s">
        <v>193</v>
      </c>
      <c r="B264" s="3">
        <v>11.083</v>
      </c>
      <c r="C264" s="3">
        <v>0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  <c r="V264" s="3">
        <v>0</v>
      </c>
      <c r="W264" s="3">
        <v>0</v>
      </c>
      <c r="X264" s="3">
        <v>0</v>
      </c>
      <c r="Y264" s="3">
        <v>0</v>
      </c>
      <c r="Z264" s="3">
        <v>0</v>
      </c>
      <c r="AA264" s="3">
        <v>0</v>
      </c>
      <c r="AB264" s="3">
        <v>0</v>
      </c>
      <c r="AC264" s="3">
        <v>0</v>
      </c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5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</row>
    <row r="265" spans="1:68" x14ac:dyDescent="0.25">
      <c r="A265" s="3" t="s">
        <v>194</v>
      </c>
      <c r="B265" s="3">
        <v>11.083</v>
      </c>
      <c r="C265" s="3">
        <v>0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  <c r="V265" s="3">
        <v>0</v>
      </c>
      <c r="W265" s="3">
        <v>0</v>
      </c>
      <c r="X265" s="3">
        <v>0</v>
      </c>
      <c r="Y265" s="3">
        <v>0</v>
      </c>
      <c r="Z265" s="3">
        <v>0</v>
      </c>
      <c r="AA265" s="3">
        <v>0</v>
      </c>
      <c r="AB265" s="3">
        <v>0</v>
      </c>
      <c r="AC265" s="3">
        <v>0</v>
      </c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5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</row>
    <row r="266" spans="1:68" x14ac:dyDescent="0.25">
      <c r="A266" s="3" t="s">
        <v>195</v>
      </c>
      <c r="B266" s="3">
        <v>-89084.544999999998</v>
      </c>
      <c r="C266" s="3">
        <v>-28882</v>
      </c>
      <c r="D266" s="3">
        <v>-51713</v>
      </c>
      <c r="E266" s="3">
        <v>-96502.982000000004</v>
      </c>
      <c r="F266" s="3">
        <v>-146851.69500000001</v>
      </c>
      <c r="G266" s="3">
        <v>-58656.330999999998</v>
      </c>
      <c r="H266" s="3">
        <v>-102196.47</v>
      </c>
      <c r="I266" s="3">
        <v>-141554.98300000001</v>
      </c>
      <c r="J266" s="3">
        <v>-196093.73199999999</v>
      </c>
      <c r="K266" s="3">
        <v>-33351.879999999997</v>
      </c>
      <c r="L266" s="3">
        <v>-88977</v>
      </c>
      <c r="M266" s="3">
        <v>-141779</v>
      </c>
      <c r="N266" s="3">
        <v>-187001</v>
      </c>
      <c r="O266" s="3">
        <v>-40923</v>
      </c>
      <c r="P266" s="3">
        <v>-78657</v>
      </c>
      <c r="Q266" s="3">
        <v>-137624</v>
      </c>
      <c r="R266" s="3">
        <v>-203565</v>
      </c>
      <c r="S266" s="3">
        <v>-95226</v>
      </c>
      <c r="T266" s="3">
        <v>-263318</v>
      </c>
      <c r="U266" s="3">
        <v>-293961</v>
      </c>
      <c r="V266" s="3">
        <v>-334958</v>
      </c>
      <c r="W266" s="3">
        <v>-38537</v>
      </c>
      <c r="X266" s="3">
        <v>-103388</v>
      </c>
      <c r="Y266" s="3">
        <v>-166243</v>
      </c>
      <c r="Z266" s="3">
        <v>-236972</v>
      </c>
      <c r="AA266" s="3">
        <v>-62654</v>
      </c>
      <c r="AB266" s="3">
        <v>-151390</v>
      </c>
      <c r="AC266" s="3">
        <v>-191130</v>
      </c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5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</row>
    <row r="267" spans="1:68" x14ac:dyDescent="0.25">
      <c r="A267" s="3" t="s">
        <v>196</v>
      </c>
      <c r="B267" s="3">
        <v>468.25700000000001</v>
      </c>
      <c r="C267" s="3">
        <v>754</v>
      </c>
      <c r="D267" s="3">
        <v>1574</v>
      </c>
      <c r="E267" s="3">
        <v>2618.1950000000002</v>
      </c>
      <c r="F267" s="3">
        <v>7455.0429999999997</v>
      </c>
      <c r="G267" s="3">
        <v>5578.4530000000004</v>
      </c>
      <c r="H267" s="3">
        <v>8728.41</v>
      </c>
      <c r="I267" s="3">
        <v>15036.563</v>
      </c>
      <c r="J267" s="3">
        <v>20611.985000000001</v>
      </c>
      <c r="K267" s="3">
        <v>4546.33</v>
      </c>
      <c r="L267" s="3">
        <v>5844</v>
      </c>
      <c r="M267" s="3">
        <v>13828</v>
      </c>
      <c r="N267" s="3">
        <v>15575</v>
      </c>
      <c r="O267" s="3">
        <v>16084</v>
      </c>
      <c r="P267" s="3">
        <v>19677</v>
      </c>
      <c r="Q267" s="3">
        <v>19599</v>
      </c>
      <c r="R267" s="3">
        <v>19577</v>
      </c>
      <c r="S267" s="3">
        <v>386</v>
      </c>
      <c r="T267" s="3">
        <v>1078</v>
      </c>
      <c r="U267" s="3">
        <v>5990</v>
      </c>
      <c r="V267" s="3">
        <v>7856</v>
      </c>
      <c r="W267" s="3">
        <v>14566</v>
      </c>
      <c r="X267" s="3">
        <v>48169</v>
      </c>
      <c r="Y267" s="3">
        <v>52796</v>
      </c>
      <c r="Z267" s="3">
        <v>52774</v>
      </c>
      <c r="AA267" s="3">
        <v>427</v>
      </c>
      <c r="AB267" s="3">
        <v>993</v>
      </c>
      <c r="AC267" s="3">
        <v>1196</v>
      </c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5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</row>
    <row r="268" spans="1:68" x14ac:dyDescent="0.25">
      <c r="A268" s="3" t="s">
        <v>197</v>
      </c>
      <c r="B268" s="3">
        <v>-89552.801999999996</v>
      </c>
      <c r="C268" s="3">
        <v>-29636</v>
      </c>
      <c r="D268" s="3">
        <v>-53287</v>
      </c>
      <c r="E268" s="3">
        <v>-99121.176999999996</v>
      </c>
      <c r="F268" s="3">
        <v>-154306.73800000001</v>
      </c>
      <c r="G268" s="3">
        <v>-64234.784</v>
      </c>
      <c r="H268" s="3">
        <v>-110924.87</v>
      </c>
      <c r="I268" s="3">
        <v>-156591.546</v>
      </c>
      <c r="J268" s="3">
        <v>-216705.717</v>
      </c>
      <c r="K268" s="3">
        <v>-37898.21</v>
      </c>
      <c r="L268" s="3">
        <v>-94821</v>
      </c>
      <c r="M268" s="3">
        <v>-155607</v>
      </c>
      <c r="N268" s="3">
        <v>-202576</v>
      </c>
      <c r="O268" s="3">
        <v>-57007</v>
      </c>
      <c r="P268" s="3">
        <v>-98334</v>
      </c>
      <c r="Q268" s="3">
        <v>-157223</v>
      </c>
      <c r="R268" s="3">
        <v>-223142</v>
      </c>
      <c r="S268" s="3">
        <v>-95612</v>
      </c>
      <c r="T268" s="3">
        <v>-264396</v>
      </c>
      <c r="U268" s="3">
        <v>-299951</v>
      </c>
      <c r="V268" s="3">
        <v>-342814</v>
      </c>
      <c r="W268" s="3">
        <v>-53103</v>
      </c>
      <c r="X268" s="3">
        <v>-151557</v>
      </c>
      <c r="Y268" s="3">
        <v>-219039</v>
      </c>
      <c r="Z268" s="3">
        <v>-289746</v>
      </c>
      <c r="AA268" s="3">
        <v>-63081</v>
      </c>
      <c r="AB268" s="3">
        <v>-152383</v>
      </c>
      <c r="AC268" s="3">
        <v>-192326</v>
      </c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5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</row>
    <row r="269" spans="1:68" x14ac:dyDescent="0.25">
      <c r="A269" s="3" t="s">
        <v>198</v>
      </c>
      <c r="B269" s="3">
        <v>-4577.893</v>
      </c>
      <c r="C269" s="3">
        <v>-713</v>
      </c>
      <c r="D269" s="3">
        <v>-942</v>
      </c>
      <c r="E269" s="3">
        <v>-3806.701</v>
      </c>
      <c r="F269" s="3">
        <v>-5207.2830000000004</v>
      </c>
      <c r="G269" s="3">
        <v>-992.02</v>
      </c>
      <c r="H269" s="3">
        <v>0</v>
      </c>
      <c r="I269" s="3">
        <v>0</v>
      </c>
      <c r="J269" s="3">
        <v>-2054.355</v>
      </c>
      <c r="K269" s="3">
        <v>-1763.65</v>
      </c>
      <c r="L269" s="3">
        <v>0</v>
      </c>
      <c r="M269" s="3">
        <v>0</v>
      </c>
      <c r="N269" s="3">
        <v>-4007</v>
      </c>
      <c r="O269" s="3">
        <v>-232</v>
      </c>
      <c r="P269" s="3">
        <v>0</v>
      </c>
      <c r="Q269" s="3">
        <v>0</v>
      </c>
      <c r="R269" s="3">
        <v>-4133</v>
      </c>
      <c r="S269" s="3">
        <v>-952</v>
      </c>
      <c r="T269" s="3">
        <v>-1282</v>
      </c>
      <c r="U269" s="3">
        <v>-4501</v>
      </c>
      <c r="V269" s="3">
        <v>-8580</v>
      </c>
      <c r="W269" s="3">
        <v>-422</v>
      </c>
      <c r="X269" s="3">
        <v>-2209</v>
      </c>
      <c r="Y269" s="3">
        <v>-2449</v>
      </c>
      <c r="Z269" s="3">
        <v>-4392</v>
      </c>
      <c r="AA269" s="3">
        <v>-1991</v>
      </c>
      <c r="AB269" s="3">
        <v>-1991</v>
      </c>
      <c r="AC269" s="3">
        <v>-9966</v>
      </c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5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</row>
    <row r="270" spans="1:68" x14ac:dyDescent="0.25">
      <c r="A270" s="3" t="s">
        <v>199</v>
      </c>
      <c r="B270" s="3">
        <v>-4577.893</v>
      </c>
      <c r="C270" s="3">
        <v>-713</v>
      </c>
      <c r="D270" s="3">
        <v>-942</v>
      </c>
      <c r="E270" s="3">
        <v>-3806.701</v>
      </c>
      <c r="F270" s="3">
        <v>-5207.2830000000004</v>
      </c>
      <c r="G270" s="3">
        <v>-992.02</v>
      </c>
      <c r="H270" s="3">
        <v>0</v>
      </c>
      <c r="I270" s="3">
        <v>0</v>
      </c>
      <c r="J270" s="3">
        <v>0</v>
      </c>
      <c r="K270" s="3">
        <v>-1763.65</v>
      </c>
      <c r="L270" s="3">
        <v>0</v>
      </c>
      <c r="M270" s="3">
        <v>0</v>
      </c>
      <c r="N270" s="3">
        <v>-4007</v>
      </c>
      <c r="O270" s="3">
        <v>-232</v>
      </c>
      <c r="P270" s="3">
        <v>0</v>
      </c>
      <c r="Q270" s="3">
        <v>0</v>
      </c>
      <c r="R270" s="3">
        <v>-4133</v>
      </c>
      <c r="S270" s="3">
        <v>-952</v>
      </c>
      <c r="T270" s="3">
        <v>-1282</v>
      </c>
      <c r="U270" s="3">
        <v>-4501</v>
      </c>
      <c r="V270" s="3">
        <v>-8580</v>
      </c>
      <c r="W270" s="3">
        <v>-422</v>
      </c>
      <c r="X270" s="3">
        <v>-2209</v>
      </c>
      <c r="Y270" s="3">
        <v>-2449</v>
      </c>
      <c r="Z270" s="3">
        <v>-4392</v>
      </c>
      <c r="AA270" s="3">
        <v>-1991</v>
      </c>
      <c r="AB270" s="3">
        <v>-1991</v>
      </c>
      <c r="AC270" s="3">
        <v>-9966</v>
      </c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5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</row>
    <row r="271" spans="1:68" x14ac:dyDescent="0.25">
      <c r="A271" s="3" t="s">
        <v>200</v>
      </c>
      <c r="B271" s="3">
        <v>0</v>
      </c>
      <c r="C271" s="3">
        <v>0</v>
      </c>
      <c r="D271" s="3">
        <v>0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-2054.355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  <c r="T271" s="3">
        <v>0</v>
      </c>
      <c r="U271" s="3">
        <v>0</v>
      </c>
      <c r="V271" s="3">
        <v>0</v>
      </c>
      <c r="W271" s="3">
        <v>0</v>
      </c>
      <c r="X271" s="3">
        <v>0</v>
      </c>
      <c r="Y271" s="3">
        <v>0</v>
      </c>
      <c r="Z271" s="3">
        <v>0</v>
      </c>
      <c r="AA271" s="3">
        <v>0</v>
      </c>
      <c r="AB271" s="3">
        <v>0</v>
      </c>
      <c r="AC271" s="3">
        <v>0</v>
      </c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5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</row>
    <row r="272" spans="1:68" x14ac:dyDescent="0.25">
      <c r="A272" s="3" t="s">
        <v>201</v>
      </c>
      <c r="B272" s="3">
        <v>0</v>
      </c>
      <c r="C272" s="3">
        <v>0</v>
      </c>
      <c r="D272" s="3">
        <v>0</v>
      </c>
      <c r="E272" s="3">
        <v>0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-503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3">
        <v>0</v>
      </c>
      <c r="V272" s="3">
        <v>0</v>
      </c>
      <c r="W272" s="3">
        <v>0</v>
      </c>
      <c r="X272" s="3">
        <v>0</v>
      </c>
      <c r="Y272" s="3">
        <v>0</v>
      </c>
      <c r="Z272" s="3">
        <v>0</v>
      </c>
      <c r="AA272" s="3">
        <v>0</v>
      </c>
      <c r="AB272" s="3">
        <v>0</v>
      </c>
      <c r="AC272" s="3">
        <v>0</v>
      </c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5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</row>
    <row r="273" spans="1:68" x14ac:dyDescent="0.25">
      <c r="A273" s="3" t="s">
        <v>202</v>
      </c>
      <c r="B273" s="3">
        <v>0</v>
      </c>
      <c r="C273" s="3">
        <v>0</v>
      </c>
      <c r="D273" s="3">
        <v>0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">
        <v>0</v>
      </c>
      <c r="R273" s="3">
        <v>0</v>
      </c>
      <c r="S273" s="3">
        <v>0</v>
      </c>
      <c r="T273" s="3">
        <v>2072</v>
      </c>
      <c r="U273" s="3">
        <v>2372</v>
      </c>
      <c r="V273" s="3">
        <v>2372</v>
      </c>
      <c r="W273" s="3">
        <v>374</v>
      </c>
      <c r="X273" s="3">
        <v>2090</v>
      </c>
      <c r="Y273" s="3">
        <v>2396</v>
      </c>
      <c r="Z273" s="3">
        <v>2769</v>
      </c>
      <c r="AA273" s="3">
        <v>1307</v>
      </c>
      <c r="AB273" s="3">
        <v>1733</v>
      </c>
      <c r="AC273" s="3">
        <v>2036</v>
      </c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5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</row>
    <row r="274" spans="1:68" x14ac:dyDescent="0.25">
      <c r="A274" s="3" t="s">
        <v>176</v>
      </c>
      <c r="B274" s="3">
        <v>0</v>
      </c>
      <c r="C274" s="3">
        <v>0</v>
      </c>
      <c r="D274" s="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1359</v>
      </c>
      <c r="Q274" s="3">
        <v>0</v>
      </c>
      <c r="R274" s="3">
        <v>0</v>
      </c>
      <c r="S274" s="3">
        <v>0</v>
      </c>
      <c r="T274" s="3">
        <v>2332</v>
      </c>
      <c r="U274" s="3">
        <v>0</v>
      </c>
      <c r="V274" s="3">
        <v>0</v>
      </c>
      <c r="W274" s="3">
        <v>0</v>
      </c>
      <c r="X274" s="3">
        <v>0</v>
      </c>
      <c r="Y274" s="3">
        <v>0</v>
      </c>
      <c r="Z274" s="3">
        <v>0</v>
      </c>
      <c r="AA274" s="3">
        <v>0</v>
      </c>
      <c r="AB274" s="3">
        <v>0</v>
      </c>
      <c r="AC274" s="3">
        <v>0</v>
      </c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5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</row>
    <row r="275" spans="1:68" x14ac:dyDescent="0.25">
      <c r="A275" s="3" t="s">
        <v>203</v>
      </c>
      <c r="B275" s="3">
        <v>0</v>
      </c>
      <c r="C275" s="3">
        <v>0</v>
      </c>
      <c r="D275" s="3">
        <v>0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1544</v>
      </c>
      <c r="O275" s="3">
        <v>48</v>
      </c>
      <c r="P275" s="3">
        <v>0</v>
      </c>
      <c r="Q275" s="3">
        <v>0</v>
      </c>
      <c r="R275" s="3">
        <v>0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  <c r="AA275" s="3">
        <v>0</v>
      </c>
      <c r="AB275" s="3">
        <v>0</v>
      </c>
      <c r="AC275" s="3">
        <v>0</v>
      </c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5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</row>
    <row r="276" spans="1:68" x14ac:dyDescent="0.25">
      <c r="A276" s="3" t="s">
        <v>204</v>
      </c>
      <c r="B276" s="3">
        <v>-93651.354999999996</v>
      </c>
      <c r="C276" s="3">
        <v>-29683</v>
      </c>
      <c r="D276" s="3">
        <v>-452808</v>
      </c>
      <c r="E276" s="3">
        <v>-96890.295700000002</v>
      </c>
      <c r="F276" s="3">
        <v>-188697.42100999999</v>
      </c>
      <c r="G276" s="3">
        <v>-368763.94799999997</v>
      </c>
      <c r="H276" s="3">
        <v>-39222.050000000003</v>
      </c>
      <c r="I276" s="3">
        <v>-748114.19400000002</v>
      </c>
      <c r="J276" s="3">
        <v>-134096.08900000001</v>
      </c>
      <c r="K276" s="3">
        <v>-183435.5</v>
      </c>
      <c r="L276" s="3">
        <v>-244212</v>
      </c>
      <c r="M276" s="3">
        <v>-497317</v>
      </c>
      <c r="N276" s="3">
        <v>-645002</v>
      </c>
      <c r="O276" s="3">
        <v>-200305</v>
      </c>
      <c r="P276" s="3">
        <v>-1216521</v>
      </c>
      <c r="Q276" s="3">
        <v>-1634344</v>
      </c>
      <c r="R276" s="3">
        <v>-455762</v>
      </c>
      <c r="S276" s="3">
        <v>2206051</v>
      </c>
      <c r="T276" s="3">
        <v>1342033</v>
      </c>
      <c r="U276" s="3">
        <v>1604732</v>
      </c>
      <c r="V276" s="3">
        <v>1088637</v>
      </c>
      <c r="W276" s="3">
        <v>161412</v>
      </c>
      <c r="X276" s="3">
        <v>-1162523</v>
      </c>
      <c r="Y276" s="3">
        <v>346198</v>
      </c>
      <c r="Z276" s="3">
        <v>-68099</v>
      </c>
      <c r="AA276" s="3">
        <v>286659</v>
      </c>
      <c r="AB276" s="3">
        <v>199129</v>
      </c>
      <c r="AC276" s="3">
        <v>228715</v>
      </c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5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</row>
    <row r="277" spans="1:68" x14ac:dyDescent="0.25"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5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</row>
    <row r="278" spans="1:68" x14ac:dyDescent="0.25">
      <c r="A278" s="3" t="s">
        <v>205</v>
      </c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</row>
    <row r="279" spans="1:68" x14ac:dyDescent="0.25">
      <c r="A279" s="3" t="s">
        <v>206</v>
      </c>
      <c r="B279" s="3">
        <v>2014746.5</v>
      </c>
      <c r="C279" s="3">
        <v>397365</v>
      </c>
      <c r="D279" s="3">
        <v>-1036785</v>
      </c>
      <c r="E279" s="3">
        <v>-1148504.06</v>
      </c>
      <c r="F279" s="3">
        <v>-600879.6</v>
      </c>
      <c r="G279" s="3">
        <v>-1388493.8</v>
      </c>
      <c r="H279" s="3">
        <v>0</v>
      </c>
      <c r="I279" s="3">
        <v>-1334185.2</v>
      </c>
      <c r="J279" s="3">
        <v>-2454383</v>
      </c>
      <c r="K279" s="3">
        <v>0</v>
      </c>
      <c r="L279" s="3">
        <v>0</v>
      </c>
      <c r="M279" s="3">
        <v>3336118</v>
      </c>
      <c r="N279" s="3">
        <v>4639956</v>
      </c>
      <c r="O279" s="3">
        <v>-2015917</v>
      </c>
      <c r="P279" s="3">
        <v>100000</v>
      </c>
      <c r="Q279" s="3">
        <v>-2235000</v>
      </c>
      <c r="R279" s="3">
        <v>-3350000</v>
      </c>
      <c r="S279" s="3">
        <v>-420000</v>
      </c>
      <c r="T279" s="3">
        <v>1150000</v>
      </c>
      <c r="U279" s="3">
        <v>1597613</v>
      </c>
      <c r="V279" s="3">
        <v>1302388</v>
      </c>
      <c r="W279" s="3">
        <v>-1338826</v>
      </c>
      <c r="X279" s="3">
        <v>-2338826</v>
      </c>
      <c r="Y279" s="3">
        <v>-3778826</v>
      </c>
      <c r="Z279" s="3">
        <v>-2485303</v>
      </c>
      <c r="AA279" s="3">
        <v>-1503523</v>
      </c>
      <c r="AB279" s="3">
        <v>-983523</v>
      </c>
      <c r="AC279" s="3">
        <v>-1853523</v>
      </c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</row>
    <row r="280" spans="1:68" x14ac:dyDescent="0.25">
      <c r="A280" s="3" t="s">
        <v>207</v>
      </c>
      <c r="B280" s="3">
        <v>0</v>
      </c>
      <c r="C280" s="3">
        <v>0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1000000</v>
      </c>
      <c r="K280" s="3">
        <v>0</v>
      </c>
      <c r="L280" s="3">
        <v>0</v>
      </c>
      <c r="M280" s="3">
        <v>270834</v>
      </c>
      <c r="N280" s="3">
        <v>1201389</v>
      </c>
      <c r="O280" s="3">
        <v>284148</v>
      </c>
      <c r="P280" s="3">
        <v>1156111</v>
      </c>
      <c r="Q280" s="3">
        <v>1357222</v>
      </c>
      <c r="R280" s="3">
        <v>1018055</v>
      </c>
      <c r="S280" s="3">
        <v>-255833</v>
      </c>
      <c r="T280" s="3">
        <v>-411666</v>
      </c>
      <c r="U280" s="3">
        <v>-276944</v>
      </c>
      <c r="V280" s="3">
        <v>-673611</v>
      </c>
      <c r="W280" s="3">
        <v>-396667</v>
      </c>
      <c r="X280" s="3">
        <v>-233333</v>
      </c>
      <c r="Y280" s="3">
        <v>436945</v>
      </c>
      <c r="Z280" s="3">
        <v>926698</v>
      </c>
      <c r="AA280" s="3">
        <v>-550810</v>
      </c>
      <c r="AB280" s="3">
        <v>-759953</v>
      </c>
      <c r="AC280" s="3">
        <v>247570</v>
      </c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5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</row>
    <row r="281" spans="1:68" x14ac:dyDescent="0.25">
      <c r="A281" s="3" t="s">
        <v>208</v>
      </c>
      <c r="B281" s="3">
        <v>0</v>
      </c>
      <c r="C281" s="3">
        <v>0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3">
        <v>1000000</v>
      </c>
      <c r="K281" s="3">
        <v>0</v>
      </c>
      <c r="L281" s="3">
        <v>0</v>
      </c>
      <c r="M281" s="3">
        <v>500000</v>
      </c>
      <c r="N281" s="3">
        <v>2000000</v>
      </c>
      <c r="O281" s="3">
        <v>500000</v>
      </c>
      <c r="P281" s="3">
        <v>1500000</v>
      </c>
      <c r="Q281" s="3">
        <v>1900000</v>
      </c>
      <c r="R281" s="3">
        <v>1900000</v>
      </c>
      <c r="S281" s="3">
        <v>0</v>
      </c>
      <c r="T281" s="3">
        <v>1000000</v>
      </c>
      <c r="U281" s="3">
        <v>1460000</v>
      </c>
      <c r="V281" s="3">
        <v>1460000</v>
      </c>
      <c r="W281" s="3">
        <v>0</v>
      </c>
      <c r="X281" s="3">
        <v>500000</v>
      </c>
      <c r="Y281" s="3">
        <v>1500000</v>
      </c>
      <c r="Z281" s="3">
        <v>3800000</v>
      </c>
      <c r="AA281" s="3">
        <v>0</v>
      </c>
      <c r="AB281" s="3">
        <v>300000</v>
      </c>
      <c r="AC281" s="3">
        <v>1775000</v>
      </c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5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</row>
    <row r="282" spans="1:68" x14ac:dyDescent="0.25">
      <c r="A282" s="3" t="s">
        <v>209</v>
      </c>
      <c r="B282" s="3">
        <v>0</v>
      </c>
      <c r="C282" s="3">
        <v>0</v>
      </c>
      <c r="D282" s="3">
        <v>0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-229166</v>
      </c>
      <c r="N282" s="3">
        <v>-798611</v>
      </c>
      <c r="O282" s="3">
        <v>-215852</v>
      </c>
      <c r="P282" s="3">
        <v>-343889</v>
      </c>
      <c r="Q282" s="3">
        <v>-542778</v>
      </c>
      <c r="R282" s="3">
        <v>-881945</v>
      </c>
      <c r="S282" s="3">
        <v>-255833</v>
      </c>
      <c r="T282" s="3">
        <v>-1411666</v>
      </c>
      <c r="U282" s="3">
        <v>-1736944</v>
      </c>
      <c r="V282" s="3">
        <v>-2133611</v>
      </c>
      <c r="W282" s="3">
        <v>-396667</v>
      </c>
      <c r="X282" s="3">
        <v>-733333</v>
      </c>
      <c r="Y282" s="3">
        <v>-1063055</v>
      </c>
      <c r="Z282" s="3">
        <v>-2873302</v>
      </c>
      <c r="AA282" s="3">
        <v>-550810</v>
      </c>
      <c r="AB282" s="3">
        <v>-1059953</v>
      </c>
      <c r="AC282" s="3">
        <v>-1527430</v>
      </c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5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</row>
    <row r="283" spans="1:68" x14ac:dyDescent="0.25">
      <c r="A283" s="3" t="s">
        <v>210</v>
      </c>
      <c r="B283" s="3">
        <v>0</v>
      </c>
      <c r="C283" s="3">
        <v>0</v>
      </c>
      <c r="D283" s="3">
        <v>-1855</v>
      </c>
      <c r="E283" s="3">
        <v>0</v>
      </c>
      <c r="F283" s="3">
        <v>0</v>
      </c>
      <c r="G283" s="3">
        <v>0</v>
      </c>
      <c r="H283" s="3">
        <v>-975481.4</v>
      </c>
      <c r="I283" s="3">
        <v>0</v>
      </c>
      <c r="J283" s="3">
        <v>0</v>
      </c>
      <c r="K283" s="3">
        <v>1447339.9</v>
      </c>
      <c r="L283" s="3">
        <v>2285817</v>
      </c>
      <c r="M283" s="3">
        <v>-1150834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  <c r="AA283" s="3">
        <v>0</v>
      </c>
      <c r="AB283" s="3">
        <v>0</v>
      </c>
      <c r="AC283" s="3">
        <v>0</v>
      </c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5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</row>
    <row r="284" spans="1:68" x14ac:dyDescent="0.25">
      <c r="A284" s="3" t="s">
        <v>211</v>
      </c>
      <c r="B284" s="3">
        <v>0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3">
        <v>5590098.7999999998</v>
      </c>
      <c r="I284" s="3">
        <v>0</v>
      </c>
      <c r="J284" s="3">
        <v>0</v>
      </c>
      <c r="K284" s="3">
        <v>2172544.2000000002</v>
      </c>
      <c r="L284" s="3">
        <v>5396814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  <c r="AA284" s="3">
        <v>0</v>
      </c>
      <c r="AB284" s="3">
        <v>0</v>
      </c>
      <c r="AC284" s="3">
        <v>0</v>
      </c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5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</row>
    <row r="285" spans="1:68" x14ac:dyDescent="0.25">
      <c r="A285" s="3" t="s">
        <v>212</v>
      </c>
      <c r="B285" s="3">
        <v>0</v>
      </c>
      <c r="C285" s="3">
        <v>0</v>
      </c>
      <c r="D285" s="3">
        <v>-1855</v>
      </c>
      <c r="E285" s="3">
        <v>0</v>
      </c>
      <c r="F285" s="3">
        <v>0</v>
      </c>
      <c r="G285" s="3">
        <v>0</v>
      </c>
      <c r="H285" s="3">
        <v>-6565580.2000000002</v>
      </c>
      <c r="I285" s="3">
        <v>0</v>
      </c>
      <c r="J285" s="3">
        <v>0</v>
      </c>
      <c r="K285" s="3">
        <v>-725204.3</v>
      </c>
      <c r="L285" s="3">
        <v>-3110997</v>
      </c>
      <c r="M285" s="3">
        <v>-1150834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  <c r="AA285" s="3">
        <v>0</v>
      </c>
      <c r="AB285" s="3">
        <v>0</v>
      </c>
      <c r="AC285" s="3">
        <v>0</v>
      </c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5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</row>
    <row r="286" spans="1:68" x14ac:dyDescent="0.25">
      <c r="A286" s="3" t="s">
        <v>213</v>
      </c>
      <c r="B286" s="3">
        <v>0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-521360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  <c r="AA286" s="3">
        <v>0</v>
      </c>
      <c r="AB286" s="3">
        <v>0</v>
      </c>
      <c r="AC286" s="3">
        <v>0</v>
      </c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5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</row>
    <row r="287" spans="1:68" x14ac:dyDescent="0.25">
      <c r="A287" s="3" t="s">
        <v>214</v>
      </c>
      <c r="B287" s="3">
        <v>589479.20600000001</v>
      </c>
      <c r="C287" s="3">
        <v>0</v>
      </c>
      <c r="D287" s="3">
        <v>0</v>
      </c>
      <c r="E287" s="3">
        <v>126000</v>
      </c>
      <c r="F287" s="3">
        <v>226000</v>
      </c>
      <c r="G287" s="3">
        <v>-100000</v>
      </c>
      <c r="H287" s="3">
        <v>0</v>
      </c>
      <c r="I287" s="3">
        <v>0</v>
      </c>
      <c r="J287" s="3">
        <v>100000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  <c r="AA287" s="3">
        <v>0</v>
      </c>
      <c r="AB287" s="3">
        <v>0</v>
      </c>
      <c r="AC287" s="3">
        <v>0</v>
      </c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5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</row>
    <row r="288" spans="1:68" x14ac:dyDescent="0.25">
      <c r="A288" s="3" t="s">
        <v>215</v>
      </c>
      <c r="B288" s="3">
        <v>0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3">
        <v>-400000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-471998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  <c r="AA288" s="3">
        <v>0</v>
      </c>
      <c r="AB288" s="3">
        <v>0</v>
      </c>
      <c r="AC288" s="3">
        <v>0</v>
      </c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5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</row>
    <row r="289" spans="1:68" x14ac:dyDescent="0.25">
      <c r="A289" s="3" t="s">
        <v>216</v>
      </c>
      <c r="B289" s="3">
        <v>0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0</v>
      </c>
      <c r="I289" s="3">
        <v>-400000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  <c r="AA289" s="3">
        <v>0</v>
      </c>
      <c r="AB289" s="3">
        <v>0</v>
      </c>
      <c r="AC289" s="3">
        <v>0</v>
      </c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5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</row>
    <row r="290" spans="1:68" x14ac:dyDescent="0.25">
      <c r="A290" s="3" t="s">
        <v>217</v>
      </c>
      <c r="B290" s="3">
        <v>0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-471998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  <c r="AA290" s="3">
        <v>0</v>
      </c>
      <c r="AB290" s="3">
        <v>0</v>
      </c>
      <c r="AC290" s="3">
        <v>0</v>
      </c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5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</row>
    <row r="291" spans="1:68" x14ac:dyDescent="0.25">
      <c r="A291" s="3" t="s">
        <v>218</v>
      </c>
      <c r="B291" s="3">
        <v>0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-822674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  <c r="AA291" s="3">
        <v>0</v>
      </c>
      <c r="AB291" s="3">
        <v>0</v>
      </c>
      <c r="AC291" s="3">
        <v>0</v>
      </c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5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</row>
    <row r="292" spans="1:68" x14ac:dyDescent="0.25">
      <c r="A292" s="3" t="s">
        <v>219</v>
      </c>
      <c r="B292" s="3">
        <v>0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300000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  <c r="AA292" s="3">
        <v>0</v>
      </c>
      <c r="AB292" s="3">
        <v>0</v>
      </c>
      <c r="AC292" s="3">
        <v>0</v>
      </c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5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</row>
    <row r="293" spans="1:68" x14ac:dyDescent="0.25">
      <c r="A293" s="3" t="s">
        <v>220</v>
      </c>
      <c r="B293" s="3">
        <v>0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3">
        <v>-300000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-822674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  <c r="AA293" s="3">
        <v>0</v>
      </c>
      <c r="AB293" s="3">
        <v>0</v>
      </c>
      <c r="AC293" s="3">
        <v>0</v>
      </c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5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</row>
    <row r="294" spans="1:68" x14ac:dyDescent="0.25">
      <c r="A294" s="3" t="s">
        <v>221</v>
      </c>
      <c r="B294" s="3">
        <v>0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-387037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  <c r="AA294" s="3">
        <v>0</v>
      </c>
      <c r="AB294" s="3">
        <v>0</v>
      </c>
      <c r="AC294" s="3">
        <v>0</v>
      </c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5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</row>
    <row r="295" spans="1:68" x14ac:dyDescent="0.25">
      <c r="A295" s="3" t="s">
        <v>222</v>
      </c>
      <c r="B295" s="3">
        <v>0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-646471.9</v>
      </c>
      <c r="L295" s="3">
        <v>0</v>
      </c>
      <c r="M295" s="3">
        <v>0</v>
      </c>
      <c r="N295" s="3">
        <v>0</v>
      </c>
      <c r="O295" s="3">
        <v>0</v>
      </c>
      <c r="P295" s="3">
        <v>-197169</v>
      </c>
      <c r="Q295" s="3">
        <v>-231669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  <c r="AA295" s="3">
        <v>0</v>
      </c>
      <c r="AB295" s="3">
        <v>0</v>
      </c>
      <c r="AC295" s="3">
        <v>0</v>
      </c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5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</row>
    <row r="296" spans="1:68" x14ac:dyDescent="0.25">
      <c r="A296" s="3" t="s">
        <v>223</v>
      </c>
      <c r="B296" s="3">
        <v>0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-231669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  <c r="AA296" s="3">
        <v>0</v>
      </c>
      <c r="AB296" s="3">
        <v>0</v>
      </c>
      <c r="AC296" s="3">
        <v>0</v>
      </c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5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</row>
    <row r="297" spans="1:68" x14ac:dyDescent="0.25">
      <c r="A297" s="3" t="s">
        <v>224</v>
      </c>
      <c r="B297" s="3">
        <v>0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K297" s="3">
        <v>-646471.9</v>
      </c>
      <c r="L297" s="3">
        <v>0</v>
      </c>
      <c r="M297" s="3">
        <v>0</v>
      </c>
      <c r="N297" s="3">
        <v>0</v>
      </c>
      <c r="O297" s="3">
        <v>0</v>
      </c>
      <c r="P297" s="3">
        <v>-197169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  <c r="AA297" s="3">
        <v>0</v>
      </c>
      <c r="AB297" s="3">
        <v>0</v>
      </c>
      <c r="AC297" s="3">
        <v>0</v>
      </c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5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</row>
    <row r="298" spans="1:68" x14ac:dyDescent="0.25">
      <c r="A298" s="3" t="s">
        <v>225</v>
      </c>
      <c r="B298" s="3">
        <v>-3960.915</v>
      </c>
      <c r="C298" s="3">
        <v>-1056</v>
      </c>
      <c r="D298" s="3">
        <v>0</v>
      </c>
      <c r="E298" s="3">
        <v>-1955.4860000000001</v>
      </c>
      <c r="F298" s="3">
        <v>-6424.1549999999997</v>
      </c>
      <c r="G298" s="3">
        <v>-1044.452</v>
      </c>
      <c r="H298" s="3">
        <v>-1799.05</v>
      </c>
      <c r="I298" s="3">
        <v>-2603.335</v>
      </c>
      <c r="J298" s="3">
        <v>-3606.2559999999999</v>
      </c>
      <c r="K298" s="3">
        <v>-3803.17</v>
      </c>
      <c r="L298" s="3">
        <v>-7736</v>
      </c>
      <c r="M298" s="3">
        <v>-11487</v>
      </c>
      <c r="N298" s="3">
        <v>-15337</v>
      </c>
      <c r="O298" s="3">
        <v>-6194</v>
      </c>
      <c r="P298" s="3">
        <v>-17104</v>
      </c>
      <c r="Q298" s="3">
        <v>-18484</v>
      </c>
      <c r="R298" s="3">
        <v>-24546</v>
      </c>
      <c r="S298" s="3">
        <v>-8091</v>
      </c>
      <c r="T298" s="3">
        <v>-14870</v>
      </c>
      <c r="U298" s="3">
        <v>-22500</v>
      </c>
      <c r="V298" s="3">
        <v>-30067</v>
      </c>
      <c r="W298" s="3">
        <v>-15737</v>
      </c>
      <c r="X298" s="3">
        <v>-16351</v>
      </c>
      <c r="Y298" s="3">
        <v>-24138</v>
      </c>
      <c r="Z298" s="3">
        <v>-30558</v>
      </c>
      <c r="AA298" s="3">
        <v>-158587</v>
      </c>
      <c r="AB298" s="3">
        <v>-320192</v>
      </c>
      <c r="AC298" s="3">
        <v>-482716</v>
      </c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5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</row>
    <row r="299" spans="1:68" x14ac:dyDescent="0.25">
      <c r="A299" s="3" t="s">
        <v>226</v>
      </c>
      <c r="B299" s="3">
        <v>-3960.915</v>
      </c>
      <c r="C299" s="3">
        <v>-1056</v>
      </c>
      <c r="D299" s="3">
        <v>0</v>
      </c>
      <c r="E299" s="3">
        <v>-1955.4860000000001</v>
      </c>
      <c r="F299" s="3">
        <v>-6424.1549999999997</v>
      </c>
      <c r="G299" s="3">
        <v>-1044.452</v>
      </c>
      <c r="H299" s="3">
        <v>-1799.05</v>
      </c>
      <c r="I299" s="3">
        <v>-2603.335</v>
      </c>
      <c r="J299" s="3">
        <v>-3606.2559999999999</v>
      </c>
      <c r="K299" s="3">
        <v>-3803.17</v>
      </c>
      <c r="L299" s="3">
        <v>-7736</v>
      </c>
      <c r="M299" s="3">
        <v>-11487</v>
      </c>
      <c r="N299" s="3">
        <v>-15337</v>
      </c>
      <c r="O299" s="3">
        <v>-6194</v>
      </c>
      <c r="P299" s="3">
        <v>-17104</v>
      </c>
      <c r="Q299" s="3">
        <v>-18484</v>
      </c>
      <c r="R299" s="3">
        <v>-24546</v>
      </c>
      <c r="S299" s="3">
        <v>-8091</v>
      </c>
      <c r="T299" s="3">
        <v>-14870</v>
      </c>
      <c r="U299" s="3">
        <v>-22500</v>
      </c>
      <c r="V299" s="3">
        <v>-30067</v>
      </c>
      <c r="W299" s="3">
        <v>-15737</v>
      </c>
      <c r="X299" s="3">
        <v>-16351</v>
      </c>
      <c r="Y299" s="3">
        <v>-24138</v>
      </c>
      <c r="Z299" s="3">
        <v>-30558</v>
      </c>
      <c r="AA299" s="3">
        <v>-158587</v>
      </c>
      <c r="AB299" s="3">
        <v>-320192</v>
      </c>
      <c r="AC299" s="3">
        <v>-482716</v>
      </c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5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</row>
    <row r="300" spans="1:68" x14ac:dyDescent="0.25">
      <c r="A300" s="3" t="s">
        <v>227</v>
      </c>
      <c r="B300" s="3">
        <v>0</v>
      </c>
      <c r="C300" s="3">
        <v>0</v>
      </c>
      <c r="D300" s="3">
        <v>500000</v>
      </c>
      <c r="E300" s="3">
        <v>500000</v>
      </c>
      <c r="F300" s="3">
        <v>500000</v>
      </c>
      <c r="G300" s="3">
        <v>2400000</v>
      </c>
      <c r="H300" s="3">
        <v>2400000</v>
      </c>
      <c r="I300" s="3">
        <v>4400000</v>
      </c>
      <c r="J300" s="3">
        <v>3900000</v>
      </c>
      <c r="K300" s="3">
        <v>0</v>
      </c>
      <c r="L300" s="3">
        <v>0</v>
      </c>
      <c r="M300" s="3">
        <v>1140000</v>
      </c>
      <c r="N300" s="3">
        <v>1140000</v>
      </c>
      <c r="O300" s="3">
        <v>2000000</v>
      </c>
      <c r="P300" s="3">
        <v>1800000</v>
      </c>
      <c r="Q300" s="3">
        <v>3025000</v>
      </c>
      <c r="R300" s="3">
        <v>3025000</v>
      </c>
      <c r="S300" s="3">
        <v>-348300</v>
      </c>
      <c r="T300" s="3">
        <v>-348300</v>
      </c>
      <c r="U300" s="3">
        <v>486700</v>
      </c>
      <c r="V300" s="3">
        <v>371292</v>
      </c>
      <c r="W300" s="3">
        <v>166500</v>
      </c>
      <c r="X300" s="3">
        <v>3162991</v>
      </c>
      <c r="Y300" s="3">
        <v>2274349</v>
      </c>
      <c r="Z300" s="3">
        <v>2274173</v>
      </c>
      <c r="AA300" s="3">
        <v>1817449</v>
      </c>
      <c r="AB300" s="3">
        <v>1817850</v>
      </c>
      <c r="AC300" s="3">
        <v>3578020</v>
      </c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5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</row>
    <row r="301" spans="1:68" x14ac:dyDescent="0.25">
      <c r="A301" s="3" t="s">
        <v>228</v>
      </c>
      <c r="B301" s="3">
        <v>0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-500000</v>
      </c>
      <c r="K301" s="3">
        <v>0</v>
      </c>
      <c r="L301" s="3">
        <v>0</v>
      </c>
      <c r="M301" s="3">
        <v>-200000</v>
      </c>
      <c r="N301" s="3">
        <v>-200000</v>
      </c>
      <c r="O301" s="3">
        <v>-2000000</v>
      </c>
      <c r="P301" s="3">
        <v>-2200000</v>
      </c>
      <c r="Q301" s="3">
        <v>-2200000</v>
      </c>
      <c r="R301" s="3">
        <v>-2200000</v>
      </c>
      <c r="S301" s="3">
        <v>-348300</v>
      </c>
      <c r="T301" s="3">
        <v>-348300</v>
      </c>
      <c r="U301" s="3">
        <v>-2713300</v>
      </c>
      <c r="V301" s="3">
        <v>-2813300</v>
      </c>
      <c r="W301" s="3">
        <v>-383500</v>
      </c>
      <c r="X301" s="3">
        <v>-387009</v>
      </c>
      <c r="Y301" s="3">
        <v>-1275651</v>
      </c>
      <c r="Z301" s="3">
        <v>-1258500</v>
      </c>
      <c r="AA301" s="3">
        <v>-1166100</v>
      </c>
      <c r="AB301" s="3">
        <v>-1166100</v>
      </c>
      <c r="AC301" s="3">
        <v>-2391100</v>
      </c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5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</row>
    <row r="302" spans="1:68" x14ac:dyDescent="0.25">
      <c r="A302" s="3" t="s">
        <v>229</v>
      </c>
      <c r="B302" s="3">
        <v>0</v>
      </c>
      <c r="C302" s="3">
        <v>0</v>
      </c>
      <c r="D302" s="3">
        <v>500000</v>
      </c>
      <c r="E302" s="3">
        <v>500000</v>
      </c>
      <c r="F302" s="3">
        <v>500000</v>
      </c>
      <c r="G302" s="3">
        <v>2400000</v>
      </c>
      <c r="H302" s="3">
        <v>2400000</v>
      </c>
      <c r="I302" s="3">
        <v>4400000</v>
      </c>
      <c r="J302" s="3">
        <v>4400000</v>
      </c>
      <c r="K302" s="3">
        <v>0</v>
      </c>
      <c r="L302" s="3">
        <v>0</v>
      </c>
      <c r="M302" s="3">
        <v>1340000</v>
      </c>
      <c r="N302" s="3">
        <v>1340000</v>
      </c>
      <c r="O302" s="3">
        <v>4000000</v>
      </c>
      <c r="P302" s="3">
        <v>4000000</v>
      </c>
      <c r="Q302" s="3">
        <v>5225000</v>
      </c>
      <c r="R302" s="3">
        <v>5225000</v>
      </c>
      <c r="S302" s="3">
        <v>0</v>
      </c>
      <c r="T302" s="3">
        <v>0</v>
      </c>
      <c r="U302" s="3">
        <v>3200000</v>
      </c>
      <c r="V302" s="3">
        <v>3184592</v>
      </c>
      <c r="W302" s="3">
        <v>550000</v>
      </c>
      <c r="X302" s="3">
        <v>3550000</v>
      </c>
      <c r="Y302" s="3">
        <v>3550000</v>
      </c>
      <c r="Z302" s="3">
        <v>3532673</v>
      </c>
      <c r="AA302" s="3">
        <v>2983549</v>
      </c>
      <c r="AB302" s="3">
        <v>2983950</v>
      </c>
      <c r="AC302" s="3">
        <v>5969120</v>
      </c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</row>
    <row r="303" spans="1:68" x14ac:dyDescent="0.25">
      <c r="A303" s="3" t="s">
        <v>230</v>
      </c>
      <c r="B303" s="3">
        <v>74000</v>
      </c>
      <c r="C303" s="3">
        <v>0</v>
      </c>
      <c r="D303" s="3">
        <v>1671801</v>
      </c>
      <c r="E303" s="3">
        <v>1671801</v>
      </c>
      <c r="F303" s="3">
        <v>1671801</v>
      </c>
      <c r="G303" s="3">
        <v>0</v>
      </c>
      <c r="H303" s="3">
        <v>0</v>
      </c>
      <c r="I303" s="3">
        <v>6000</v>
      </c>
      <c r="J303" s="3">
        <v>6000</v>
      </c>
      <c r="K303" s="3">
        <v>0</v>
      </c>
      <c r="L303" s="3">
        <v>5000</v>
      </c>
      <c r="M303" s="3">
        <v>0</v>
      </c>
      <c r="N303" s="3">
        <v>5000</v>
      </c>
      <c r="O303" s="3">
        <v>0</v>
      </c>
      <c r="P303" s="3">
        <v>0</v>
      </c>
      <c r="Q303" s="3">
        <v>0</v>
      </c>
      <c r="R303" s="3">
        <v>3012</v>
      </c>
      <c r="S303" s="3">
        <v>0</v>
      </c>
      <c r="T303" s="3">
        <v>0</v>
      </c>
      <c r="U303" s="3">
        <v>0</v>
      </c>
      <c r="V303" s="3">
        <v>0</v>
      </c>
      <c r="W303" s="3">
        <v>2565000</v>
      </c>
      <c r="X303" s="3">
        <v>2565000</v>
      </c>
      <c r="Y303" s="3">
        <v>2565000</v>
      </c>
      <c r="Z303" s="3">
        <v>3098311</v>
      </c>
      <c r="AA303" s="3">
        <v>0</v>
      </c>
      <c r="AB303" s="3">
        <v>1789014</v>
      </c>
      <c r="AC303" s="3">
        <v>1789014</v>
      </c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</row>
    <row r="304" spans="1:68" x14ac:dyDescent="0.25">
      <c r="A304" s="3" t="s">
        <v>231</v>
      </c>
      <c r="B304" s="3">
        <v>-450000.24699999997</v>
      </c>
      <c r="C304" s="3">
        <v>-225000</v>
      </c>
      <c r="D304" s="3">
        <v>-225000</v>
      </c>
      <c r="E304" s="3">
        <v>-225000.209</v>
      </c>
      <c r="F304" s="3">
        <v>-225000.209</v>
      </c>
      <c r="G304" s="3">
        <v>0</v>
      </c>
      <c r="H304" s="3">
        <v>-2999.72</v>
      </c>
      <c r="I304" s="3">
        <v>-2999.7179999999998</v>
      </c>
      <c r="J304" s="3">
        <v>-2999.7179999999998</v>
      </c>
      <c r="K304" s="3">
        <v>0</v>
      </c>
      <c r="L304" s="3">
        <v>-3061</v>
      </c>
      <c r="M304" s="3">
        <v>-3062</v>
      </c>
      <c r="N304" s="3">
        <v>-3062</v>
      </c>
      <c r="O304" s="3">
        <v>0</v>
      </c>
      <c r="P304" s="3">
        <v>-5228</v>
      </c>
      <c r="Q304" s="3">
        <v>-9049</v>
      </c>
      <c r="R304" s="3">
        <v>-9050</v>
      </c>
      <c r="S304" s="3">
        <v>0</v>
      </c>
      <c r="T304" s="3">
        <v>-21917</v>
      </c>
      <c r="U304" s="3">
        <v>-7616</v>
      </c>
      <c r="V304" s="3">
        <v>-21630</v>
      </c>
      <c r="W304" s="3">
        <v>0</v>
      </c>
      <c r="X304" s="3">
        <v>-14426</v>
      </c>
      <c r="Y304" s="3">
        <v>-14753</v>
      </c>
      <c r="Z304" s="3">
        <v>-14753</v>
      </c>
      <c r="AA304" s="3">
        <v>0</v>
      </c>
      <c r="AB304" s="3">
        <v>-222759</v>
      </c>
      <c r="AC304" s="3">
        <v>-2144622</v>
      </c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</row>
    <row r="305" spans="1:68" x14ac:dyDescent="0.25">
      <c r="A305" s="3" t="s">
        <v>203</v>
      </c>
      <c r="B305" s="3">
        <v>0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4999.6000000000004</v>
      </c>
      <c r="L305" s="3">
        <v>0</v>
      </c>
      <c r="M305" s="3">
        <v>5000</v>
      </c>
      <c r="N305" s="3">
        <v>0</v>
      </c>
      <c r="O305" s="3">
        <v>0</v>
      </c>
      <c r="P305" s="3">
        <v>-2693</v>
      </c>
      <c r="Q305" s="3">
        <v>1128</v>
      </c>
      <c r="R305" s="3">
        <v>1128</v>
      </c>
      <c r="S305" s="3">
        <v>0</v>
      </c>
      <c r="T305" s="3">
        <v>48540</v>
      </c>
      <c r="U305" s="3">
        <v>0</v>
      </c>
      <c r="V305" s="3">
        <v>0</v>
      </c>
      <c r="W305" s="3">
        <v>0</v>
      </c>
      <c r="X305" s="3">
        <v>0</v>
      </c>
      <c r="Y305" s="3">
        <v>-461894</v>
      </c>
      <c r="Z305" s="3">
        <v>-461894</v>
      </c>
      <c r="AA305" s="3">
        <v>0</v>
      </c>
      <c r="AB305" s="3">
        <v>0</v>
      </c>
      <c r="AC305" s="3">
        <v>0</v>
      </c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</row>
    <row r="306" spans="1:68" x14ac:dyDescent="0.25">
      <c r="A306" s="3" t="s">
        <v>232</v>
      </c>
      <c r="B306" s="3">
        <v>2224264.5440000002</v>
      </c>
      <c r="C306" s="3">
        <v>171309</v>
      </c>
      <c r="D306" s="3">
        <v>908161</v>
      </c>
      <c r="E306" s="3">
        <v>922341.245</v>
      </c>
      <c r="F306" s="3">
        <v>1565497.0360000001</v>
      </c>
      <c r="G306" s="3">
        <v>910461.74800000002</v>
      </c>
      <c r="H306" s="3">
        <v>1419719.83</v>
      </c>
      <c r="I306" s="3">
        <v>2666211.747</v>
      </c>
      <c r="J306" s="3">
        <v>2545011.0260000001</v>
      </c>
      <c r="K306" s="3">
        <v>802064.43</v>
      </c>
      <c r="L306" s="3">
        <v>2280020</v>
      </c>
      <c r="M306" s="3">
        <v>3586569</v>
      </c>
      <c r="N306" s="3">
        <v>5758235</v>
      </c>
      <c r="O306" s="3">
        <v>262037</v>
      </c>
      <c r="P306" s="3">
        <v>2833917</v>
      </c>
      <c r="Q306" s="3">
        <v>1889148</v>
      </c>
      <c r="R306" s="3">
        <v>191601</v>
      </c>
      <c r="S306" s="3">
        <v>-1032224</v>
      </c>
      <c r="T306" s="3">
        <v>401787</v>
      </c>
      <c r="U306" s="3">
        <v>1255893</v>
      </c>
      <c r="V306" s="3">
        <v>948372</v>
      </c>
      <c r="W306" s="3">
        <v>980270</v>
      </c>
      <c r="X306" s="3">
        <v>3125055</v>
      </c>
      <c r="Y306" s="3">
        <v>996683</v>
      </c>
      <c r="Z306" s="3">
        <v>3306674</v>
      </c>
      <c r="AA306" s="3">
        <v>-395471</v>
      </c>
      <c r="AB306" s="3">
        <v>1320437</v>
      </c>
      <c r="AC306" s="3">
        <v>1133743</v>
      </c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</row>
    <row r="307" spans="1:68" x14ac:dyDescent="0.25"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</row>
    <row r="308" spans="1:68" x14ac:dyDescent="0.25">
      <c r="A308" s="3" t="s">
        <v>233</v>
      </c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</row>
    <row r="309" spans="1:68" x14ac:dyDescent="0.25">
      <c r="A309" s="3" t="s">
        <v>234</v>
      </c>
      <c r="B309" s="3">
        <v>87431.016000000003</v>
      </c>
      <c r="C309" s="3">
        <v>23496</v>
      </c>
      <c r="D309" s="3">
        <v>25072</v>
      </c>
      <c r="E309" s="3">
        <v>74520.408360000001</v>
      </c>
      <c r="F309" s="3">
        <v>247574.3187</v>
      </c>
      <c r="G309" s="3">
        <v>-62471.889000000003</v>
      </c>
      <c r="H309" s="3">
        <v>-102528.97</v>
      </c>
      <c r="I309" s="3">
        <v>142037.753</v>
      </c>
      <c r="J309" s="3">
        <v>-15185.798000000001</v>
      </c>
      <c r="K309" s="3">
        <v>-24086.37</v>
      </c>
      <c r="L309" s="3">
        <v>222251</v>
      </c>
      <c r="M309" s="3">
        <v>198811</v>
      </c>
      <c r="N309" s="3">
        <v>380302</v>
      </c>
      <c r="O309" s="3">
        <v>61696</v>
      </c>
      <c r="P309" s="3">
        <v>92798</v>
      </c>
      <c r="Q309" s="3">
        <v>1456897</v>
      </c>
      <c r="R309" s="3">
        <v>1139970</v>
      </c>
      <c r="S309" s="3">
        <v>987254</v>
      </c>
      <c r="T309" s="3">
        <v>727390</v>
      </c>
      <c r="U309" s="3">
        <v>721873</v>
      </c>
      <c r="V309" s="3">
        <v>558353</v>
      </c>
      <c r="W309" s="3">
        <v>558177</v>
      </c>
      <c r="X309" s="3">
        <v>701449</v>
      </c>
      <c r="Y309" s="3">
        <v>-742079</v>
      </c>
      <c r="Z309" s="3">
        <v>-753742</v>
      </c>
      <c r="AA309" s="3">
        <v>247761</v>
      </c>
      <c r="AB309" s="3">
        <v>3375176</v>
      </c>
      <c r="AC309" s="3">
        <v>605491</v>
      </c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</row>
    <row r="310" spans="1:68" x14ac:dyDescent="0.25">
      <c r="A310" s="3" t="s">
        <v>235</v>
      </c>
      <c r="B310" s="3">
        <v>0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-2086</v>
      </c>
      <c r="P310" s="3">
        <v>-1719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-6847</v>
      </c>
      <c r="AA310" s="3">
        <v>0</v>
      </c>
      <c r="AB310" s="3">
        <v>0</v>
      </c>
      <c r="AC310" s="3">
        <v>0</v>
      </c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</row>
    <row r="311" spans="1:68" x14ac:dyDescent="0.25">
      <c r="A311" s="3" t="s">
        <v>236</v>
      </c>
      <c r="B311" s="3">
        <v>0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-1275</v>
      </c>
      <c r="T311" s="3">
        <v>2383</v>
      </c>
      <c r="U311" s="3">
        <v>39</v>
      </c>
      <c r="V311" s="3">
        <v>-1927</v>
      </c>
      <c r="W311" s="3">
        <v>-1488</v>
      </c>
      <c r="X311" s="3">
        <v>-4711</v>
      </c>
      <c r="Y311" s="3">
        <v>-4562</v>
      </c>
      <c r="Z311" s="3">
        <v>0</v>
      </c>
      <c r="AA311" s="3">
        <v>979</v>
      </c>
      <c r="AB311" s="3">
        <v>593</v>
      </c>
      <c r="AC311" s="3">
        <v>613</v>
      </c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</row>
    <row r="312" spans="1:68" x14ac:dyDescent="0.25">
      <c r="A312" s="3" t="s">
        <v>237</v>
      </c>
      <c r="B312" s="3">
        <v>12983.611000000001</v>
      </c>
      <c r="C312" s="3">
        <v>100415</v>
      </c>
      <c r="D312" s="3">
        <v>100415</v>
      </c>
      <c r="E312" s="3">
        <v>100414.62699999999</v>
      </c>
      <c r="F312" s="3">
        <v>100414.62699999999</v>
      </c>
      <c r="G312" s="3">
        <v>347988.946</v>
      </c>
      <c r="H312" s="3">
        <v>347988.95</v>
      </c>
      <c r="I312" s="3">
        <v>347988.946</v>
      </c>
      <c r="J312" s="3">
        <v>347988.946</v>
      </c>
      <c r="K312" s="3">
        <v>332803.15000000002</v>
      </c>
      <c r="L312" s="3">
        <v>332803</v>
      </c>
      <c r="M312" s="3">
        <v>332803</v>
      </c>
      <c r="N312" s="3">
        <v>332803</v>
      </c>
      <c r="O312" s="3">
        <v>713105</v>
      </c>
      <c r="P312" s="3">
        <v>713105</v>
      </c>
      <c r="Q312" s="3">
        <v>713105</v>
      </c>
      <c r="R312" s="3">
        <v>713105</v>
      </c>
      <c r="S312" s="3">
        <v>1853075</v>
      </c>
      <c r="T312" s="3">
        <v>1853075</v>
      </c>
      <c r="U312" s="3">
        <v>1853075</v>
      </c>
      <c r="V312" s="3">
        <v>1853075</v>
      </c>
      <c r="W312" s="3">
        <v>2409501</v>
      </c>
      <c r="X312" s="3">
        <v>2409501</v>
      </c>
      <c r="Y312" s="3">
        <v>2409501</v>
      </c>
      <c r="Z312" s="3">
        <v>2409501</v>
      </c>
      <c r="AA312" s="3">
        <v>1648912</v>
      </c>
      <c r="AB312" s="3">
        <v>1648912</v>
      </c>
      <c r="AC312" s="3">
        <v>1648912</v>
      </c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</row>
    <row r="313" spans="1:68" x14ac:dyDescent="0.25">
      <c r="A313" s="3" t="s">
        <v>238</v>
      </c>
      <c r="B313" s="3">
        <v>100414.62699999999</v>
      </c>
      <c r="C313" s="3">
        <v>123911</v>
      </c>
      <c r="D313" s="3">
        <v>125487</v>
      </c>
      <c r="E313" s="3">
        <v>174935.03536000001</v>
      </c>
      <c r="F313" s="3">
        <v>347988.94569999998</v>
      </c>
      <c r="G313" s="3">
        <v>285517.05699999997</v>
      </c>
      <c r="H313" s="3">
        <v>245459.98</v>
      </c>
      <c r="I313" s="3">
        <v>490026.69900000002</v>
      </c>
      <c r="J313" s="3">
        <v>332803.14799999999</v>
      </c>
      <c r="K313" s="3">
        <v>308716.78000000003</v>
      </c>
      <c r="L313" s="3">
        <v>555054</v>
      </c>
      <c r="M313" s="3">
        <v>531614</v>
      </c>
      <c r="N313" s="3">
        <v>713105</v>
      </c>
      <c r="O313" s="3">
        <v>772715</v>
      </c>
      <c r="P313" s="3">
        <v>804184</v>
      </c>
      <c r="Q313" s="3">
        <v>2170002</v>
      </c>
      <c r="R313" s="3">
        <v>1853075</v>
      </c>
      <c r="S313" s="3">
        <v>2839054</v>
      </c>
      <c r="T313" s="3">
        <v>2582848</v>
      </c>
      <c r="U313" s="3">
        <v>2574987</v>
      </c>
      <c r="V313" s="3">
        <v>2409501</v>
      </c>
      <c r="W313" s="3">
        <v>2966190</v>
      </c>
      <c r="X313" s="3">
        <v>3106239</v>
      </c>
      <c r="Y313" s="3">
        <v>1662860</v>
      </c>
      <c r="Z313" s="3">
        <v>1648912</v>
      </c>
      <c r="AA313" s="3">
        <v>1897652</v>
      </c>
      <c r="AB313" s="3">
        <v>5024681</v>
      </c>
      <c r="AC313" s="3">
        <v>2255016</v>
      </c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</row>
    <row r="314" spans="1:68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</row>
    <row r="315" spans="1:68" x14ac:dyDescent="0.25">
      <c r="A315" s="7"/>
      <c r="B315" s="8">
        <v>2008</v>
      </c>
      <c r="C315" s="8">
        <v>2009</v>
      </c>
      <c r="D315" s="8">
        <v>2010</v>
      </c>
      <c r="E315" s="8">
        <v>2011</v>
      </c>
      <c r="F315" s="8">
        <v>2012</v>
      </c>
      <c r="G315" s="8">
        <v>2013</v>
      </c>
      <c r="H315" s="8">
        <v>2014</v>
      </c>
      <c r="I315" s="8">
        <v>2015</v>
      </c>
      <c r="J315" s="8">
        <v>2016</v>
      </c>
      <c r="K315" s="8">
        <v>2017</v>
      </c>
      <c r="L315" s="8">
        <v>2018</v>
      </c>
      <c r="M315" s="8">
        <v>2019</v>
      </c>
      <c r="N315" s="8">
        <v>2020</v>
      </c>
      <c r="O315" s="9"/>
      <c r="P315" s="8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</row>
    <row r="316" spans="1:68" x14ac:dyDescent="0.25">
      <c r="A316" s="10"/>
      <c r="B316" s="11" t="s">
        <v>239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3"/>
      <c r="O316" s="14"/>
      <c r="P316" s="4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</row>
    <row r="317" spans="1:68" x14ac:dyDescent="0.25">
      <c r="A317" s="2"/>
      <c r="B317" s="15" t="s">
        <v>31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3"/>
      <c r="O317" s="14"/>
      <c r="P317" s="4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</row>
    <row r="318" spans="1:68" x14ac:dyDescent="0.25">
      <c r="A318" s="2"/>
      <c r="B318" s="16" t="str">
        <f t="shared" ref="B318:N321" si="0">IFERROR(VLOOKUP($B$317,$4:$127,MATCH($P318&amp;"/"&amp;B$315,$2:$2,0),FALSE),"")</f>
        <v/>
      </c>
      <c r="C318" s="16" t="str">
        <f t="shared" si="0"/>
        <v/>
      </c>
      <c r="D318" s="16" t="str">
        <f t="shared" si="0"/>
        <v/>
      </c>
      <c r="E318" s="16" t="str">
        <f t="shared" si="0"/>
        <v/>
      </c>
      <c r="F318" s="16" t="str">
        <f t="shared" si="0"/>
        <v/>
      </c>
      <c r="G318" s="16" t="str">
        <f t="shared" si="0"/>
        <v/>
      </c>
      <c r="H318" s="16">
        <f t="shared" si="0"/>
        <v>123911</v>
      </c>
      <c r="I318" s="16">
        <f t="shared" si="0"/>
        <v>285517.05699999997</v>
      </c>
      <c r="J318" s="16">
        <f t="shared" si="0"/>
        <v>308716.78000000003</v>
      </c>
      <c r="K318" s="16">
        <f t="shared" si="0"/>
        <v>772715</v>
      </c>
      <c r="L318" s="16">
        <f t="shared" si="0"/>
        <v>2839054</v>
      </c>
      <c r="M318" s="16">
        <f t="shared" si="0"/>
        <v>2966190</v>
      </c>
      <c r="N318" s="17">
        <f t="shared" si="0"/>
        <v>1897652</v>
      </c>
      <c r="O318" s="14"/>
      <c r="P318" s="18" t="s">
        <v>240</v>
      </c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</row>
    <row r="319" spans="1:68" x14ac:dyDescent="0.25">
      <c r="A319" s="2"/>
      <c r="B319" s="16" t="str">
        <f t="shared" si="0"/>
        <v/>
      </c>
      <c r="C319" s="16" t="str">
        <f t="shared" si="0"/>
        <v/>
      </c>
      <c r="D319" s="16" t="str">
        <f t="shared" si="0"/>
        <v/>
      </c>
      <c r="E319" s="16" t="str">
        <f t="shared" si="0"/>
        <v/>
      </c>
      <c r="F319" s="16" t="str">
        <f t="shared" si="0"/>
        <v/>
      </c>
      <c r="G319" s="16" t="str">
        <f t="shared" si="0"/>
        <v/>
      </c>
      <c r="H319" s="16">
        <f t="shared" si="0"/>
        <v>125487</v>
      </c>
      <c r="I319" s="16">
        <f t="shared" si="0"/>
        <v>245459.98</v>
      </c>
      <c r="J319" s="16">
        <f t="shared" si="0"/>
        <v>555054</v>
      </c>
      <c r="K319" s="16">
        <f t="shared" si="0"/>
        <v>804184</v>
      </c>
      <c r="L319" s="16">
        <f t="shared" si="0"/>
        <v>2582848</v>
      </c>
      <c r="M319" s="16">
        <f t="shared" si="0"/>
        <v>3106239</v>
      </c>
      <c r="N319" s="17">
        <f t="shared" si="0"/>
        <v>5024681</v>
      </c>
      <c r="O319" s="14"/>
      <c r="P319" s="18" t="s">
        <v>241</v>
      </c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</row>
    <row r="320" spans="1:68" x14ac:dyDescent="0.25">
      <c r="A320" s="2"/>
      <c r="B320" s="16" t="str">
        <f t="shared" si="0"/>
        <v/>
      </c>
      <c r="C320" s="16" t="str">
        <f t="shared" si="0"/>
        <v/>
      </c>
      <c r="D320" s="16" t="str">
        <f t="shared" si="0"/>
        <v/>
      </c>
      <c r="E320" s="16" t="str">
        <f t="shared" si="0"/>
        <v/>
      </c>
      <c r="F320" s="16" t="str">
        <f t="shared" si="0"/>
        <v/>
      </c>
      <c r="G320" s="16" t="str">
        <f t="shared" si="0"/>
        <v/>
      </c>
      <c r="H320" s="16">
        <f t="shared" si="0"/>
        <v>174935.035</v>
      </c>
      <c r="I320" s="16">
        <f t="shared" si="0"/>
        <v>490026.69900000002</v>
      </c>
      <c r="J320" s="16">
        <f t="shared" si="0"/>
        <v>545345</v>
      </c>
      <c r="K320" s="16">
        <f t="shared" si="0"/>
        <v>2776241</v>
      </c>
      <c r="L320" s="16">
        <f t="shared" si="0"/>
        <v>2560973</v>
      </c>
      <c r="M320" s="16">
        <f t="shared" si="0"/>
        <v>1662860</v>
      </c>
      <c r="N320" s="17">
        <f t="shared" si="0"/>
        <v>2255016</v>
      </c>
      <c r="O320" s="14"/>
      <c r="P320" s="18" t="s">
        <v>242</v>
      </c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</row>
    <row r="321" spans="1:68" x14ac:dyDescent="0.25">
      <c r="A321" s="2"/>
      <c r="B321" s="16" t="str">
        <f t="shared" si="0"/>
        <v/>
      </c>
      <c r="C321" s="16" t="str">
        <f t="shared" si="0"/>
        <v/>
      </c>
      <c r="D321" s="16" t="str">
        <f t="shared" si="0"/>
        <v/>
      </c>
      <c r="E321" s="16" t="str">
        <f t="shared" si="0"/>
        <v/>
      </c>
      <c r="F321" s="16" t="str">
        <f t="shared" si="0"/>
        <v/>
      </c>
      <c r="G321" s="16">
        <f t="shared" si="0"/>
        <v>100414.62699999999</v>
      </c>
      <c r="H321" s="16">
        <f t="shared" si="0"/>
        <v>347988.946</v>
      </c>
      <c r="I321" s="16">
        <f t="shared" si="0"/>
        <v>332803.14799999999</v>
      </c>
      <c r="J321" s="16">
        <f t="shared" si="0"/>
        <v>713105</v>
      </c>
      <c r="K321" s="16">
        <f t="shared" si="0"/>
        <v>1853075</v>
      </c>
      <c r="L321" s="16">
        <f t="shared" si="0"/>
        <v>2409501</v>
      </c>
      <c r="M321" s="16">
        <f t="shared" si="0"/>
        <v>1648912</v>
      </c>
      <c r="N321" s="17">
        <f>IFERROR(VLOOKUP($B$317,$4:$127,MATCH($P321&amp;"/"&amp;N$315,$2:$2,0),FALSE),IFERROR(VLOOKUP($B$317,$4:$127,MATCH($P320&amp;"/"&amp;N$315,$2:$2,0),FALSE),IFERROR(VLOOKUP($B$317,$4:$127,MATCH($P319&amp;"/"&amp;N$315,$2:$2,0),FALSE),IFERROR(VLOOKUP($B$317,$4:$127,MATCH($P318&amp;"/"&amp;N$315,$2:$2,0),FALSE),""))))</f>
        <v>2255016</v>
      </c>
      <c r="O321" s="14"/>
      <c r="P321" s="18" t="s">
        <v>243</v>
      </c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</row>
    <row r="322" spans="1:68" x14ac:dyDescent="0.25">
      <c r="A322" s="2"/>
      <c r="B322" s="19" t="e">
        <f t="shared" ref="B322:N322" si="1">+B321/B$351</f>
        <v>#VALUE!</v>
      </c>
      <c r="C322" s="19" t="e">
        <f t="shared" si="1"/>
        <v>#VALUE!</v>
      </c>
      <c r="D322" s="19" t="e">
        <f t="shared" si="1"/>
        <v>#VALUE!</v>
      </c>
      <c r="E322" s="19" t="e">
        <f t="shared" si="1"/>
        <v>#VALUE!</v>
      </c>
      <c r="F322" s="19" t="e">
        <f t="shared" si="1"/>
        <v>#VALUE!</v>
      </c>
      <c r="G322" s="19">
        <f t="shared" si="1"/>
        <v>1.6607191332569247E-2</v>
      </c>
      <c r="H322" s="19">
        <f t="shared" si="1"/>
        <v>4.0502754421033627E-2</v>
      </c>
      <c r="I322" s="19">
        <f t="shared" si="1"/>
        <v>2.4399624477583089E-2</v>
      </c>
      <c r="J322" s="19">
        <f t="shared" si="1"/>
        <v>3.206883648232469E-2</v>
      </c>
      <c r="K322" s="19">
        <f t="shared" si="1"/>
        <v>5.5519724029303281E-2</v>
      </c>
      <c r="L322" s="19">
        <f t="shared" si="1"/>
        <v>6.1440004185925254E-2</v>
      </c>
      <c r="M322" s="19">
        <f t="shared" si="1"/>
        <v>3.6270427648084344E-2</v>
      </c>
      <c r="N322" s="19">
        <f t="shared" si="1"/>
        <v>4.4360862571278595E-2</v>
      </c>
      <c r="O322" s="14">
        <f>RATE(M$315-I$315,,-I322,M322)</f>
        <v>0.10418637384742971</v>
      </c>
      <c r="P322" s="20" t="s">
        <v>244</v>
      </c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</row>
    <row r="323" spans="1:68" x14ac:dyDescent="0.25">
      <c r="A323" s="2"/>
      <c r="B323" s="15" t="s">
        <v>35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3"/>
      <c r="O323" s="14"/>
      <c r="P323" s="4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</row>
    <row r="324" spans="1:68" x14ac:dyDescent="0.25">
      <c r="A324" s="2"/>
      <c r="B324" s="17" t="str">
        <f t="shared" ref="B324:N327" si="2">IFERROR(VLOOKUP($B$323,$4:$127,MATCH($P324&amp;"/"&amp;B$315,$2:$2,0),FALSE),"0")</f>
        <v>0</v>
      </c>
      <c r="C324" s="17" t="str">
        <f t="shared" si="2"/>
        <v>0</v>
      </c>
      <c r="D324" s="17" t="str">
        <f t="shared" si="2"/>
        <v>0</v>
      </c>
      <c r="E324" s="17" t="str">
        <f t="shared" si="2"/>
        <v>0</v>
      </c>
      <c r="F324" s="17" t="str">
        <f t="shared" si="2"/>
        <v>0</v>
      </c>
      <c r="G324" s="17" t="str">
        <f t="shared" si="2"/>
        <v>0</v>
      </c>
      <c r="H324" s="17">
        <f t="shared" si="2"/>
        <v>0</v>
      </c>
      <c r="I324" s="17">
        <f t="shared" si="2"/>
        <v>0</v>
      </c>
      <c r="J324" s="17">
        <f t="shared" si="2"/>
        <v>152076.44</v>
      </c>
      <c r="K324" s="17">
        <f t="shared" si="2"/>
        <v>2375796</v>
      </c>
      <c r="L324" s="17">
        <f t="shared" si="2"/>
        <v>346053</v>
      </c>
      <c r="M324" s="17">
        <f t="shared" si="2"/>
        <v>510456</v>
      </c>
      <c r="N324" s="17">
        <f t="shared" si="2"/>
        <v>200429</v>
      </c>
      <c r="O324" s="14"/>
      <c r="P324" s="18" t="s">
        <v>240</v>
      </c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</row>
    <row r="325" spans="1:68" x14ac:dyDescent="0.25">
      <c r="A325" s="2"/>
      <c r="B325" s="17" t="str">
        <f t="shared" si="2"/>
        <v>0</v>
      </c>
      <c r="C325" s="17" t="str">
        <f t="shared" si="2"/>
        <v>0</v>
      </c>
      <c r="D325" s="17" t="str">
        <f t="shared" si="2"/>
        <v>0</v>
      </c>
      <c r="E325" s="17" t="str">
        <f t="shared" si="2"/>
        <v>0</v>
      </c>
      <c r="F325" s="17" t="str">
        <f t="shared" si="2"/>
        <v>0</v>
      </c>
      <c r="G325" s="17" t="str">
        <f t="shared" si="2"/>
        <v>0</v>
      </c>
      <c r="H325" s="17">
        <f t="shared" si="2"/>
        <v>0</v>
      </c>
      <c r="I325" s="17">
        <f t="shared" si="2"/>
        <v>203290.18</v>
      </c>
      <c r="J325" s="17">
        <f t="shared" si="2"/>
        <v>177543</v>
      </c>
      <c r="K325" s="17">
        <f t="shared" si="2"/>
        <v>1526239</v>
      </c>
      <c r="L325" s="17">
        <f t="shared" si="2"/>
        <v>342909</v>
      </c>
      <c r="M325" s="17">
        <f t="shared" si="2"/>
        <v>1714428</v>
      </c>
      <c r="N325" s="17">
        <f t="shared" si="2"/>
        <v>198019</v>
      </c>
      <c r="O325" s="14"/>
      <c r="P325" s="18" t="s">
        <v>241</v>
      </c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</row>
    <row r="326" spans="1:68" x14ac:dyDescent="0.25">
      <c r="A326" s="2"/>
      <c r="B326" s="17" t="str">
        <f t="shared" si="2"/>
        <v>0</v>
      </c>
      <c r="C326" s="17" t="str">
        <f t="shared" si="2"/>
        <v>0</v>
      </c>
      <c r="D326" s="17" t="str">
        <f t="shared" si="2"/>
        <v>0</v>
      </c>
      <c r="E326" s="17" t="str">
        <f t="shared" si="2"/>
        <v>0</v>
      </c>
      <c r="F326" s="17" t="str">
        <f t="shared" si="2"/>
        <v>0</v>
      </c>
      <c r="G326" s="17" t="str">
        <f t="shared" si="2"/>
        <v>0</v>
      </c>
      <c r="H326" s="17">
        <f t="shared" si="2"/>
        <v>0</v>
      </c>
      <c r="I326" s="17">
        <f t="shared" si="2"/>
        <v>0</v>
      </c>
      <c r="J326" s="17">
        <f t="shared" si="2"/>
        <v>403706</v>
      </c>
      <c r="K326" s="17">
        <f t="shared" si="2"/>
        <v>362650</v>
      </c>
      <c r="L326" s="17">
        <f t="shared" si="2"/>
        <v>248791</v>
      </c>
      <c r="M326" s="17">
        <f t="shared" si="2"/>
        <v>200825</v>
      </c>
      <c r="N326" s="17">
        <f t="shared" si="2"/>
        <v>176199</v>
      </c>
      <c r="O326" s="14"/>
      <c r="P326" s="18" t="s">
        <v>242</v>
      </c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</row>
    <row r="327" spans="1:68" x14ac:dyDescent="0.25">
      <c r="A327" s="2"/>
      <c r="B327" s="17" t="str">
        <f t="shared" si="2"/>
        <v>0</v>
      </c>
      <c r="C327" s="17" t="str">
        <f t="shared" si="2"/>
        <v>0</v>
      </c>
      <c r="D327" s="17" t="str">
        <f t="shared" si="2"/>
        <v>0</v>
      </c>
      <c r="E327" s="17" t="str">
        <f t="shared" si="2"/>
        <v>0</v>
      </c>
      <c r="F327" s="17" t="str">
        <f t="shared" si="2"/>
        <v>0</v>
      </c>
      <c r="G327" s="17">
        <f t="shared" si="2"/>
        <v>20615.624</v>
      </c>
      <c r="H327" s="17">
        <f t="shared" si="2"/>
        <v>0</v>
      </c>
      <c r="I327" s="17">
        <f t="shared" si="2"/>
        <v>0</v>
      </c>
      <c r="J327" s="17">
        <f t="shared" si="2"/>
        <v>251979</v>
      </c>
      <c r="K327" s="17">
        <f t="shared" si="2"/>
        <v>347522</v>
      </c>
      <c r="L327" s="17">
        <f t="shared" si="2"/>
        <v>198409</v>
      </c>
      <c r="M327" s="17">
        <f t="shared" si="2"/>
        <v>550577</v>
      </c>
      <c r="N327" s="17">
        <f>IFERROR(VLOOKUP($B$323,$4:$127,MATCH($P327&amp;"/"&amp;N$315,$2:$2,0),FALSE),IFERROR(VLOOKUP($B$323,$4:$127,MATCH($P326&amp;"/"&amp;N$315,$2:$2,0),FALSE),IFERROR(VLOOKUP($B$323,$4:$127,MATCH($P325&amp;"/"&amp;N$315,$2:$2,0),FALSE),IFERROR(VLOOKUP($B$323,$4:$127,MATCH($P324&amp;"/"&amp;N$315,$2:$2,0),FALSE),""))))</f>
        <v>176199</v>
      </c>
      <c r="O327" s="14"/>
      <c r="P327" s="18" t="s">
        <v>243</v>
      </c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</row>
    <row r="328" spans="1:68" x14ac:dyDescent="0.25">
      <c r="A328" s="2"/>
      <c r="B328" s="19" t="e">
        <f t="shared" ref="B328:N328" si="3">+B327/B$351</f>
        <v>#VALUE!</v>
      </c>
      <c r="C328" s="19" t="e">
        <f t="shared" si="3"/>
        <v>#VALUE!</v>
      </c>
      <c r="D328" s="19" t="e">
        <f t="shared" si="3"/>
        <v>#VALUE!</v>
      </c>
      <c r="E328" s="19" t="e">
        <f t="shared" si="3"/>
        <v>#VALUE!</v>
      </c>
      <c r="F328" s="19" t="e">
        <f t="shared" si="3"/>
        <v>#VALUE!</v>
      </c>
      <c r="G328" s="19">
        <f t="shared" si="3"/>
        <v>3.4095392517696308E-3</v>
      </c>
      <c r="H328" s="19">
        <f t="shared" si="3"/>
        <v>0</v>
      </c>
      <c r="I328" s="19">
        <f t="shared" si="3"/>
        <v>0</v>
      </c>
      <c r="J328" s="19">
        <f t="shared" si="3"/>
        <v>1.1331673944201336E-2</v>
      </c>
      <c r="K328" s="19">
        <f t="shared" si="3"/>
        <v>1.0412058623699275E-2</v>
      </c>
      <c r="L328" s="19">
        <f t="shared" si="3"/>
        <v>5.0592424699243722E-3</v>
      </c>
      <c r="M328" s="19">
        <f t="shared" si="3"/>
        <v>1.2110812004036197E-2</v>
      </c>
      <c r="N328" s="19">
        <f t="shared" si="3"/>
        <v>3.4662014035362577E-3</v>
      </c>
      <c r="O328" s="14" t="e">
        <f>RATE(M$315-I$315,,-I328,M328)</f>
        <v>#NUM!</v>
      </c>
      <c r="P328" s="20" t="s">
        <v>244</v>
      </c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</row>
    <row r="329" spans="1:68" x14ac:dyDescent="0.25">
      <c r="A329" s="2"/>
      <c r="B329" s="21" t="s">
        <v>37</v>
      </c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3"/>
      <c r="O329" s="14"/>
      <c r="P329" s="4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</row>
    <row r="330" spans="1:68" x14ac:dyDescent="0.25">
      <c r="A330" s="2"/>
      <c r="B330" s="17" t="str">
        <f t="shared" ref="B330:N333" si="4">IFERROR(VLOOKUP($B$329,$4:$127,MATCH($P330&amp;"/"&amp;B$315,$2:$2,0),FALSE),"")</f>
        <v/>
      </c>
      <c r="C330" s="17" t="str">
        <f t="shared" si="4"/>
        <v/>
      </c>
      <c r="D330" s="17" t="str">
        <f t="shared" si="4"/>
        <v/>
      </c>
      <c r="E330" s="17" t="str">
        <f t="shared" si="4"/>
        <v/>
      </c>
      <c r="F330" s="17" t="str">
        <f t="shared" si="4"/>
        <v/>
      </c>
      <c r="G330" s="17" t="str">
        <f t="shared" si="4"/>
        <v/>
      </c>
      <c r="H330" s="17">
        <f t="shared" si="4"/>
        <v>5835226</v>
      </c>
      <c r="I330" s="17">
        <f t="shared" si="4"/>
        <v>8666314.5620000008</v>
      </c>
      <c r="J330" s="17">
        <f t="shared" si="4"/>
        <v>13546766.369999999</v>
      </c>
      <c r="K330" s="17">
        <f t="shared" si="4"/>
        <v>23065841</v>
      </c>
      <c r="L330" s="17">
        <f t="shared" si="4"/>
        <v>27438387</v>
      </c>
      <c r="M330" s="17">
        <f t="shared" si="4"/>
        <v>34945513</v>
      </c>
      <c r="N330" s="17">
        <f t="shared" si="4"/>
        <v>41456989</v>
      </c>
      <c r="O330" s="14"/>
      <c r="P330" s="18" t="s">
        <v>240</v>
      </c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</row>
    <row r="331" spans="1:68" x14ac:dyDescent="0.25">
      <c r="A331" s="2"/>
      <c r="B331" s="17" t="str">
        <f t="shared" si="4"/>
        <v/>
      </c>
      <c r="C331" s="17" t="str">
        <f t="shared" si="4"/>
        <v/>
      </c>
      <c r="D331" s="17" t="str">
        <f t="shared" si="4"/>
        <v/>
      </c>
      <c r="E331" s="17" t="str">
        <f t="shared" si="4"/>
        <v/>
      </c>
      <c r="F331" s="17" t="str">
        <f t="shared" si="4"/>
        <v/>
      </c>
      <c r="G331" s="17" t="str">
        <f t="shared" si="4"/>
        <v/>
      </c>
      <c r="H331" s="17">
        <f t="shared" si="4"/>
        <v>6267487</v>
      </c>
      <c r="I331" s="17">
        <f t="shared" si="4"/>
        <v>9518653.4600000009</v>
      </c>
      <c r="J331" s="17">
        <f t="shared" si="4"/>
        <v>15661108</v>
      </c>
      <c r="K331" s="17">
        <f t="shared" si="4"/>
        <v>25855975</v>
      </c>
      <c r="L331" s="17">
        <f t="shared" si="4"/>
        <v>28217326</v>
      </c>
      <c r="M331" s="17">
        <f t="shared" si="4"/>
        <v>36555103</v>
      </c>
      <c r="N331" s="17">
        <f t="shared" si="4"/>
        <v>40826788</v>
      </c>
      <c r="O331" s="14"/>
      <c r="P331" s="18" t="s">
        <v>241</v>
      </c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</row>
    <row r="332" spans="1:68" x14ac:dyDescent="0.25">
      <c r="A332" s="2"/>
      <c r="B332" s="17" t="str">
        <f t="shared" si="4"/>
        <v/>
      </c>
      <c r="C332" s="17" t="str">
        <f t="shared" si="4"/>
        <v/>
      </c>
      <c r="D332" s="17" t="str">
        <f t="shared" si="4"/>
        <v/>
      </c>
      <c r="E332" s="17" t="str">
        <f t="shared" si="4"/>
        <v/>
      </c>
      <c r="F332" s="17" t="str">
        <f t="shared" si="4"/>
        <v/>
      </c>
      <c r="G332" s="17" t="str">
        <f t="shared" si="4"/>
        <v/>
      </c>
      <c r="H332" s="17">
        <f t="shared" si="4"/>
        <v>6812528.1629999997</v>
      </c>
      <c r="I332" s="17">
        <f t="shared" si="4"/>
        <v>10404844.325999999</v>
      </c>
      <c r="J332" s="17">
        <f t="shared" si="4"/>
        <v>17228595</v>
      </c>
      <c r="K332" s="17">
        <f t="shared" si="4"/>
        <v>25000967</v>
      </c>
      <c r="L332" s="17">
        <f t="shared" si="4"/>
        <v>30854027</v>
      </c>
      <c r="M332" s="17">
        <f t="shared" si="4"/>
        <v>37444265</v>
      </c>
      <c r="N332" s="17">
        <f t="shared" si="4"/>
        <v>43721340</v>
      </c>
      <c r="O332" s="14"/>
      <c r="P332" s="18" t="s">
        <v>242</v>
      </c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</row>
    <row r="333" spans="1:68" x14ac:dyDescent="0.25">
      <c r="A333" s="2"/>
      <c r="B333" s="17" t="str">
        <f t="shared" si="4"/>
        <v/>
      </c>
      <c r="C333" s="17" t="str">
        <f t="shared" si="4"/>
        <v/>
      </c>
      <c r="D333" s="17" t="str">
        <f t="shared" si="4"/>
        <v/>
      </c>
      <c r="E333" s="17" t="str">
        <f t="shared" si="4"/>
        <v/>
      </c>
      <c r="F333" s="17" t="str">
        <f t="shared" si="4"/>
        <v/>
      </c>
      <c r="G333" s="17">
        <f t="shared" si="4"/>
        <v>5539101.5141399996</v>
      </c>
      <c r="H333" s="17">
        <f t="shared" si="4"/>
        <v>7543069.7609999999</v>
      </c>
      <c r="I333" s="17">
        <f t="shared" si="4"/>
        <v>12477530.131999999</v>
      </c>
      <c r="J333" s="17">
        <f t="shared" si="4"/>
        <v>19389416</v>
      </c>
      <c r="K333" s="17">
        <f t="shared" si="4"/>
        <v>27005610</v>
      </c>
      <c r="L333" s="17">
        <f t="shared" si="4"/>
        <v>33357555</v>
      </c>
      <c r="M333" s="17">
        <f t="shared" si="4"/>
        <v>40158967</v>
      </c>
      <c r="N333" s="17">
        <f>IFERROR(VLOOKUP($B$329,$4:$127,MATCH($P333&amp;"/"&amp;N$315,$2:$2,0),FALSE),IFERROR(VLOOKUP($B$329,$4:$127,MATCH($P332&amp;"/"&amp;N$315,$2:$2,0),FALSE),IFERROR(VLOOKUP($B$329,$4:$127,MATCH($P331&amp;"/"&amp;N$315,$2:$2,0),FALSE),IFERROR(VLOOKUP($B$329,$4:$127,MATCH($P330&amp;"/"&amp;N$315,$2:$2,0),FALSE),""))))</f>
        <v>43721340</v>
      </c>
      <c r="O333" s="14">
        <f t="shared" ref="O333:O334" si="5">RATE(M$315-I$315,,-I333,M333)</f>
        <v>0.3394098130496947</v>
      </c>
      <c r="P333" s="18" t="s">
        <v>243</v>
      </c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</row>
    <row r="334" spans="1:68" x14ac:dyDescent="0.25">
      <c r="A334" s="2"/>
      <c r="B334" s="19" t="e">
        <f t="shared" ref="B334:N334" si="6">+B333/B$351</f>
        <v>#VALUE!</v>
      </c>
      <c r="C334" s="19" t="e">
        <f t="shared" si="6"/>
        <v>#VALUE!</v>
      </c>
      <c r="D334" s="19" t="e">
        <f t="shared" si="6"/>
        <v>#VALUE!</v>
      </c>
      <c r="E334" s="19" t="e">
        <f t="shared" si="6"/>
        <v>#VALUE!</v>
      </c>
      <c r="F334" s="19" t="e">
        <f t="shared" si="6"/>
        <v>#VALUE!</v>
      </c>
      <c r="G334" s="19">
        <f t="shared" si="6"/>
        <v>0.91609082664666963</v>
      </c>
      <c r="H334" s="19">
        <f t="shared" si="6"/>
        <v>0.87794484745072277</v>
      </c>
      <c r="I334" s="19">
        <f t="shared" si="6"/>
        <v>0.91479618344393709</v>
      </c>
      <c r="J334" s="19">
        <f t="shared" si="6"/>
        <v>0.87195575853734031</v>
      </c>
      <c r="K334" s="19">
        <f t="shared" si="6"/>
        <v>0.80911134975270449</v>
      </c>
      <c r="L334" s="19">
        <f t="shared" si="6"/>
        <v>0.8505862080290616</v>
      </c>
      <c r="M334" s="19">
        <f t="shared" si="6"/>
        <v>0.88336000162246786</v>
      </c>
      <c r="N334" s="19">
        <f t="shared" si="6"/>
        <v>0.86008984201094174</v>
      </c>
      <c r="O334" s="14">
        <f t="shared" si="5"/>
        <v>-8.7040162395787546E-3</v>
      </c>
      <c r="P334" s="20" t="s">
        <v>244</v>
      </c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</row>
    <row r="335" spans="1:68" x14ac:dyDescent="0.25">
      <c r="A335" s="2"/>
      <c r="B335" s="15" t="s">
        <v>42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3"/>
      <c r="O335" s="14"/>
      <c r="P335" s="4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</row>
    <row r="336" spans="1:68" x14ac:dyDescent="0.25">
      <c r="A336" s="2"/>
      <c r="B336" s="17" t="str">
        <f t="shared" ref="B336:N339" si="7">IFERROR(VLOOKUP($B$335,$4:$127,MATCH($P336&amp;"/"&amp;B$315,$2:$2,0),FALSE),"")</f>
        <v/>
      </c>
      <c r="C336" s="17" t="str">
        <f t="shared" si="7"/>
        <v/>
      </c>
      <c r="D336" s="17" t="str">
        <f t="shared" si="7"/>
        <v/>
      </c>
      <c r="E336" s="17" t="str">
        <f t="shared" si="7"/>
        <v/>
      </c>
      <c r="F336" s="17" t="str">
        <f t="shared" si="7"/>
        <v/>
      </c>
      <c r="G336" s="17" t="str">
        <f t="shared" si="7"/>
        <v/>
      </c>
      <c r="H336" s="17">
        <f t="shared" si="7"/>
        <v>166916</v>
      </c>
      <c r="I336" s="17">
        <f t="shared" si="7"/>
        <v>284664.15899999999</v>
      </c>
      <c r="J336" s="17">
        <f t="shared" si="7"/>
        <v>401727.79</v>
      </c>
      <c r="K336" s="17">
        <f t="shared" si="7"/>
        <v>482527</v>
      </c>
      <c r="L336" s="17">
        <f t="shared" si="7"/>
        <v>534013</v>
      </c>
      <c r="M336" s="17">
        <f t="shared" si="7"/>
        <v>622943</v>
      </c>
      <c r="N336" s="17">
        <f t="shared" si="7"/>
        <v>2177918</v>
      </c>
      <c r="O336" s="14"/>
      <c r="P336" s="18" t="s">
        <v>240</v>
      </c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</row>
    <row r="337" spans="1:68" x14ac:dyDescent="0.25">
      <c r="A337" s="2"/>
      <c r="B337" s="17" t="str">
        <f t="shared" si="7"/>
        <v/>
      </c>
      <c r="C337" s="17" t="str">
        <f t="shared" si="7"/>
        <v/>
      </c>
      <c r="D337" s="17" t="str">
        <f t="shared" si="7"/>
        <v/>
      </c>
      <c r="E337" s="17" t="str">
        <f t="shared" si="7"/>
        <v/>
      </c>
      <c r="F337" s="17" t="str">
        <f t="shared" si="7"/>
        <v/>
      </c>
      <c r="G337" s="17" t="str">
        <f t="shared" si="7"/>
        <v/>
      </c>
      <c r="H337" s="17">
        <f t="shared" si="7"/>
        <v>177094</v>
      </c>
      <c r="I337" s="17">
        <f t="shared" si="7"/>
        <v>305015.03000000003</v>
      </c>
      <c r="J337" s="17">
        <f t="shared" si="7"/>
        <v>427478</v>
      </c>
      <c r="K337" s="17">
        <f t="shared" si="7"/>
        <v>487320</v>
      </c>
      <c r="L337" s="17">
        <f t="shared" si="7"/>
        <v>655982</v>
      </c>
      <c r="M337" s="17">
        <f t="shared" si="7"/>
        <v>623461</v>
      </c>
      <c r="N337" s="17">
        <f t="shared" si="7"/>
        <v>2246853</v>
      </c>
      <c r="O337" s="14"/>
      <c r="P337" s="18" t="s">
        <v>241</v>
      </c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</row>
    <row r="338" spans="1:68" x14ac:dyDescent="0.25">
      <c r="A338" s="2"/>
      <c r="B338" s="17" t="str">
        <f t="shared" si="7"/>
        <v/>
      </c>
      <c r="C338" s="17" t="str">
        <f t="shared" si="7"/>
        <v/>
      </c>
      <c r="D338" s="17" t="str">
        <f t="shared" si="7"/>
        <v/>
      </c>
      <c r="E338" s="17" t="str">
        <f t="shared" si="7"/>
        <v/>
      </c>
      <c r="F338" s="17" t="str">
        <f t="shared" si="7"/>
        <v/>
      </c>
      <c r="G338" s="17" t="str">
        <f t="shared" si="7"/>
        <v/>
      </c>
      <c r="H338" s="17">
        <f t="shared" si="7"/>
        <v>206256.64000000001</v>
      </c>
      <c r="I338" s="17">
        <f t="shared" si="7"/>
        <v>335384.52899999998</v>
      </c>
      <c r="J338" s="17">
        <f t="shared" si="7"/>
        <v>453299</v>
      </c>
      <c r="K338" s="17">
        <f t="shared" si="7"/>
        <v>496827</v>
      </c>
      <c r="L338" s="17">
        <f t="shared" si="7"/>
        <v>640438</v>
      </c>
      <c r="M338" s="17">
        <f t="shared" si="7"/>
        <v>629018</v>
      </c>
      <c r="N338" s="17">
        <f t="shared" si="7"/>
        <v>2215421</v>
      </c>
      <c r="O338" s="14"/>
      <c r="P338" s="18" t="s">
        <v>242</v>
      </c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</row>
    <row r="339" spans="1:68" x14ac:dyDescent="0.25">
      <c r="A339" s="2"/>
      <c r="B339" s="17" t="str">
        <f t="shared" si="7"/>
        <v/>
      </c>
      <c r="C339" s="17" t="str">
        <f t="shared" si="7"/>
        <v/>
      </c>
      <c r="D339" s="17" t="str">
        <f t="shared" si="7"/>
        <v/>
      </c>
      <c r="E339" s="17" t="str">
        <f t="shared" si="7"/>
        <v/>
      </c>
      <c r="F339" s="17" t="str">
        <f t="shared" si="7"/>
        <v/>
      </c>
      <c r="G339" s="17">
        <f t="shared" si="7"/>
        <v>145295.321</v>
      </c>
      <c r="H339" s="17">
        <f t="shared" si="7"/>
        <v>245497.226</v>
      </c>
      <c r="I339" s="17">
        <f t="shared" si="7"/>
        <v>390898.016</v>
      </c>
      <c r="J339" s="17">
        <f t="shared" si="7"/>
        <v>463132</v>
      </c>
      <c r="K339" s="17">
        <f t="shared" si="7"/>
        <v>490597</v>
      </c>
      <c r="L339" s="17">
        <f t="shared" si="7"/>
        <v>629308</v>
      </c>
      <c r="M339" s="17">
        <f t="shared" si="7"/>
        <v>640260</v>
      </c>
      <c r="N339" s="17">
        <f>IFERROR(VLOOKUP($B$335,$4:$127,MATCH($P339&amp;"/"&amp;N$315,$2:$2,0),FALSE),IFERROR(VLOOKUP($B$335,$4:$127,MATCH($P338&amp;"/"&amp;N$315,$2:$2,0),FALSE),IFERROR(VLOOKUP($B$335,$4:$127,MATCH($P337&amp;"/"&amp;N$315,$2:$2,0),FALSE),IFERROR(VLOOKUP($B$335,$4:$127,MATCH($P336&amp;"/"&amp;N$315,$2:$2,0),FALSE),""))))</f>
        <v>2215421</v>
      </c>
      <c r="O339" s="14">
        <f t="shared" ref="O339:O340" si="8">RATE(M$315-I$315,,-I339,M339)</f>
        <v>0.13128811879236585</v>
      </c>
      <c r="P339" s="18" t="s">
        <v>243</v>
      </c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</row>
    <row r="340" spans="1:68" x14ac:dyDescent="0.25">
      <c r="A340" s="10"/>
      <c r="B340" s="19" t="e">
        <f t="shared" ref="B340:N340" si="9">+B339/B$351</f>
        <v>#VALUE!</v>
      </c>
      <c r="C340" s="19" t="e">
        <f t="shared" si="9"/>
        <v>#VALUE!</v>
      </c>
      <c r="D340" s="19" t="e">
        <f t="shared" si="9"/>
        <v>#VALUE!</v>
      </c>
      <c r="E340" s="19" t="e">
        <f t="shared" si="9"/>
        <v>#VALUE!</v>
      </c>
      <c r="F340" s="19" t="e">
        <f t="shared" si="9"/>
        <v>#VALUE!</v>
      </c>
      <c r="G340" s="19">
        <f t="shared" si="9"/>
        <v>2.4029837760330141E-2</v>
      </c>
      <c r="H340" s="19">
        <f t="shared" si="9"/>
        <v>2.8573648588604852E-2</v>
      </c>
      <c r="I340" s="19">
        <f t="shared" si="9"/>
        <v>2.8658877948571169E-2</v>
      </c>
      <c r="J340" s="19">
        <f t="shared" si="9"/>
        <v>2.0827373777679303E-2</v>
      </c>
      <c r="K340" s="19">
        <f t="shared" si="9"/>
        <v>1.4698708929538255E-2</v>
      </c>
      <c r="L340" s="19">
        <f t="shared" si="9"/>
        <v>1.6046760783347363E-2</v>
      </c>
      <c r="M340" s="19">
        <f t="shared" si="9"/>
        <v>1.408353144738014E-2</v>
      </c>
      <c r="N340" s="19">
        <f t="shared" si="9"/>
        <v>4.3581946433428678E-2</v>
      </c>
      <c r="O340" s="14">
        <f t="shared" si="8"/>
        <v>-0.16273469276639699</v>
      </c>
      <c r="P340" s="20" t="s">
        <v>244</v>
      </c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</row>
    <row r="341" spans="1:68" x14ac:dyDescent="0.25">
      <c r="A341" s="2"/>
      <c r="B341" s="21" t="s">
        <v>48</v>
      </c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3"/>
      <c r="O341" s="14"/>
      <c r="P341" s="4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</row>
    <row r="342" spans="1:68" x14ac:dyDescent="0.25">
      <c r="A342" s="2"/>
      <c r="B342" s="17" t="str">
        <f t="shared" ref="B342:N345" si="10">IFERROR(VLOOKUP($B$341,$4:$127,MATCH($P342&amp;"/"&amp;B$315,$2:$2,0),FALSE),"")</f>
        <v/>
      </c>
      <c r="C342" s="17" t="str">
        <f t="shared" si="10"/>
        <v/>
      </c>
      <c r="D342" s="17" t="str">
        <f t="shared" si="10"/>
        <v/>
      </c>
      <c r="E342" s="17" t="str">
        <f t="shared" si="10"/>
        <v/>
      </c>
      <c r="F342" s="17" t="str">
        <f t="shared" si="10"/>
        <v/>
      </c>
      <c r="G342" s="17" t="str">
        <f t="shared" si="10"/>
        <v/>
      </c>
      <c r="H342" s="17">
        <f t="shared" si="10"/>
        <v>6761</v>
      </c>
      <c r="I342" s="17">
        <f t="shared" si="10"/>
        <v>8903.5660000000007</v>
      </c>
      <c r="J342" s="17">
        <f t="shared" si="10"/>
        <v>8782.7999999999993</v>
      </c>
      <c r="K342" s="17">
        <f t="shared" si="10"/>
        <v>8213</v>
      </c>
      <c r="L342" s="17">
        <f t="shared" si="10"/>
        <v>563399</v>
      </c>
      <c r="M342" s="17">
        <f t="shared" si="10"/>
        <v>567726</v>
      </c>
      <c r="N342" s="17">
        <f t="shared" si="10"/>
        <v>569385</v>
      </c>
      <c r="O342" s="14"/>
      <c r="P342" s="18" t="s">
        <v>240</v>
      </c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</row>
    <row r="343" spans="1:68" x14ac:dyDescent="0.25">
      <c r="A343" s="2"/>
      <c r="B343" s="17" t="str">
        <f t="shared" si="10"/>
        <v/>
      </c>
      <c r="C343" s="17" t="str">
        <f t="shared" si="10"/>
        <v/>
      </c>
      <c r="D343" s="17" t="str">
        <f t="shared" si="10"/>
        <v/>
      </c>
      <c r="E343" s="17" t="str">
        <f t="shared" si="10"/>
        <v/>
      </c>
      <c r="F343" s="17" t="str">
        <f t="shared" si="10"/>
        <v/>
      </c>
      <c r="G343" s="17" t="str">
        <f t="shared" si="10"/>
        <v/>
      </c>
      <c r="H343" s="17">
        <f t="shared" si="10"/>
        <v>6047</v>
      </c>
      <c r="I343" s="17">
        <f t="shared" si="10"/>
        <v>8284.7000000000007</v>
      </c>
      <c r="J343" s="17">
        <f t="shared" si="10"/>
        <v>8931</v>
      </c>
      <c r="K343" s="17">
        <f t="shared" si="10"/>
        <v>8748</v>
      </c>
      <c r="L343" s="17">
        <f t="shared" si="10"/>
        <v>562821</v>
      </c>
      <c r="M343" s="17">
        <f t="shared" si="10"/>
        <v>568591</v>
      </c>
      <c r="N343" s="17">
        <f t="shared" si="10"/>
        <v>568694</v>
      </c>
      <c r="O343" s="14"/>
      <c r="P343" s="18" t="s">
        <v>241</v>
      </c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</row>
    <row r="344" spans="1:68" x14ac:dyDescent="0.25">
      <c r="A344" s="2"/>
      <c r="B344" s="17" t="str">
        <f t="shared" si="10"/>
        <v/>
      </c>
      <c r="C344" s="17" t="str">
        <f t="shared" si="10"/>
        <v/>
      </c>
      <c r="D344" s="17" t="str">
        <f t="shared" si="10"/>
        <v/>
      </c>
      <c r="E344" s="17" t="str">
        <f t="shared" si="10"/>
        <v/>
      </c>
      <c r="F344" s="17" t="str">
        <f t="shared" si="10"/>
        <v/>
      </c>
      <c r="G344" s="17" t="str">
        <f t="shared" si="10"/>
        <v/>
      </c>
      <c r="H344" s="17">
        <f t="shared" si="10"/>
        <v>7937.6450000000004</v>
      </c>
      <c r="I344" s="17">
        <f t="shared" si="10"/>
        <v>7866.375</v>
      </c>
      <c r="J344" s="17">
        <f t="shared" si="10"/>
        <v>8109</v>
      </c>
      <c r="K344" s="17">
        <f t="shared" si="10"/>
        <v>10060</v>
      </c>
      <c r="L344" s="17">
        <f t="shared" si="10"/>
        <v>565107</v>
      </c>
      <c r="M344" s="17">
        <f t="shared" si="10"/>
        <v>567958</v>
      </c>
      <c r="N344" s="17">
        <f t="shared" si="10"/>
        <v>575693</v>
      </c>
      <c r="O344" s="14"/>
      <c r="P344" s="18" t="s">
        <v>242</v>
      </c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</row>
    <row r="345" spans="1:68" x14ac:dyDescent="0.25">
      <c r="A345" s="2"/>
      <c r="B345" s="17" t="str">
        <f t="shared" si="10"/>
        <v/>
      </c>
      <c r="C345" s="17" t="str">
        <f t="shared" si="10"/>
        <v/>
      </c>
      <c r="D345" s="17" t="str">
        <f t="shared" si="10"/>
        <v/>
      </c>
      <c r="E345" s="17" t="str">
        <f t="shared" si="10"/>
        <v/>
      </c>
      <c r="F345" s="17" t="str">
        <f t="shared" si="10"/>
        <v/>
      </c>
      <c r="G345" s="17">
        <f t="shared" si="10"/>
        <v>6933.7730000000001</v>
      </c>
      <c r="H345" s="17">
        <f t="shared" si="10"/>
        <v>8583.8590000000004</v>
      </c>
      <c r="I345" s="17">
        <f t="shared" si="10"/>
        <v>7831.53</v>
      </c>
      <c r="J345" s="17">
        <f t="shared" si="10"/>
        <v>8319</v>
      </c>
      <c r="K345" s="17">
        <f t="shared" si="10"/>
        <v>563406</v>
      </c>
      <c r="L345" s="17">
        <f t="shared" si="10"/>
        <v>568241</v>
      </c>
      <c r="M345" s="17">
        <f t="shared" si="10"/>
        <v>568105</v>
      </c>
      <c r="N345" s="17">
        <f>IFERROR(VLOOKUP($B$341,$4:$127,MATCH($P345&amp;"/"&amp;N$315,$2:$2,0),FALSE),IFERROR(VLOOKUP($B$341,$4:$127,MATCH($P344&amp;"/"&amp;N$315,$2:$2,0),FALSE),IFERROR(VLOOKUP($B$341,$4:$127,MATCH($P343&amp;"/"&amp;N$315,$2:$2,0),FALSE),IFERROR(VLOOKUP($B$341,$4:$127,MATCH($P342&amp;"/"&amp;N$315,$2:$2,0),FALSE),""))))</f>
        <v>575693</v>
      </c>
      <c r="O345" s="14">
        <f t="shared" ref="O345:O346" si="11">RATE(M$315-I$315,,-I345,M345)</f>
        <v>1.9184045848006714</v>
      </c>
      <c r="P345" s="18" t="s">
        <v>243</v>
      </c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</row>
    <row r="346" spans="1:68" x14ac:dyDescent="0.25">
      <c r="A346" s="2"/>
      <c r="B346" s="19" t="e">
        <f t="shared" ref="B346:N346" si="12">+B345/B$351</f>
        <v>#VALUE!</v>
      </c>
      <c r="C346" s="19" t="e">
        <f t="shared" si="12"/>
        <v>#VALUE!</v>
      </c>
      <c r="D346" s="19" t="e">
        <f t="shared" si="12"/>
        <v>#VALUE!</v>
      </c>
      <c r="E346" s="19" t="e">
        <f t="shared" si="12"/>
        <v>#VALUE!</v>
      </c>
      <c r="F346" s="19" t="e">
        <f t="shared" si="12"/>
        <v>#VALUE!</v>
      </c>
      <c r="G346" s="19">
        <f t="shared" si="12"/>
        <v>1.1467502126717322E-3</v>
      </c>
      <c r="H346" s="19">
        <f t="shared" si="12"/>
        <v>9.9908326703509499E-4</v>
      </c>
      <c r="I346" s="19">
        <f t="shared" si="12"/>
        <v>5.7417242665302646E-4</v>
      </c>
      <c r="J346" s="19">
        <f t="shared" si="12"/>
        <v>3.7411131698201398E-4</v>
      </c>
      <c r="K346" s="19">
        <f t="shared" si="12"/>
        <v>1.6880129318270251E-2</v>
      </c>
      <c r="L346" s="19">
        <f t="shared" si="12"/>
        <v>1.4489609848103135E-2</v>
      </c>
      <c r="M346" s="19">
        <f t="shared" si="12"/>
        <v>1.2496368089391644E-2</v>
      </c>
      <c r="N346" s="19">
        <f t="shared" si="12"/>
        <v>1.1325080645213644E-2</v>
      </c>
      <c r="O346" s="14">
        <f t="shared" si="11"/>
        <v>1.1599085774307145</v>
      </c>
      <c r="P346" s="20" t="s">
        <v>244</v>
      </c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</row>
    <row r="347" spans="1:68" x14ac:dyDescent="0.25">
      <c r="A347" s="2"/>
      <c r="B347" s="11" t="s">
        <v>55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3"/>
      <c r="O347" s="14"/>
      <c r="P347" s="4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</row>
    <row r="348" spans="1:68" x14ac:dyDescent="0.25">
      <c r="A348" s="2"/>
      <c r="B348" s="17" t="str">
        <f t="shared" ref="B348:N351" si="13">IFERROR(VLOOKUP($B$347,$4:$127,MATCH($P348&amp;"/"&amp;B$315,$2:$2,0),FALSE),"")</f>
        <v/>
      </c>
      <c r="C348" s="17" t="str">
        <f t="shared" si="13"/>
        <v/>
      </c>
      <c r="D348" s="17" t="str">
        <f t="shared" si="13"/>
        <v/>
      </c>
      <c r="E348" s="17" t="str">
        <f t="shared" si="13"/>
        <v/>
      </c>
      <c r="F348" s="17" t="str">
        <f t="shared" si="13"/>
        <v/>
      </c>
      <c r="G348" s="17" t="str">
        <f t="shared" si="13"/>
        <v/>
      </c>
      <c r="H348" s="17">
        <f t="shared" si="13"/>
        <v>6448726</v>
      </c>
      <c r="I348" s="17">
        <f t="shared" si="13"/>
        <v>10070813.276000001</v>
      </c>
      <c r="J348" s="17">
        <f t="shared" si="13"/>
        <v>14984841.439999999</v>
      </c>
      <c r="K348" s="17">
        <f t="shared" si="13"/>
        <v>28183640</v>
      </c>
      <c r="L348" s="17">
        <f t="shared" si="13"/>
        <v>32949662</v>
      </c>
      <c r="M348" s="17">
        <f t="shared" si="13"/>
        <v>41170733</v>
      </c>
      <c r="N348" s="17">
        <f t="shared" si="13"/>
        <v>48220456</v>
      </c>
      <c r="O348" s="14"/>
      <c r="P348" s="18" t="s">
        <v>240</v>
      </c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</row>
    <row r="349" spans="1:68" x14ac:dyDescent="0.25">
      <c r="A349" s="2"/>
      <c r="B349" s="17" t="str">
        <f t="shared" si="13"/>
        <v/>
      </c>
      <c r="C349" s="17" t="str">
        <f t="shared" si="13"/>
        <v/>
      </c>
      <c r="D349" s="17" t="str">
        <f t="shared" si="13"/>
        <v/>
      </c>
      <c r="E349" s="17" t="str">
        <f t="shared" si="13"/>
        <v/>
      </c>
      <c r="F349" s="17" t="str">
        <f t="shared" si="13"/>
        <v/>
      </c>
      <c r="G349" s="17" t="str">
        <f t="shared" si="13"/>
        <v/>
      </c>
      <c r="H349" s="17">
        <f t="shared" si="13"/>
        <v>7341633</v>
      </c>
      <c r="I349" s="17">
        <f t="shared" si="13"/>
        <v>10805722.130000001</v>
      </c>
      <c r="J349" s="17">
        <f t="shared" si="13"/>
        <v>17299626</v>
      </c>
      <c r="K349" s="17">
        <f t="shared" si="13"/>
        <v>31743564</v>
      </c>
      <c r="L349" s="17">
        <f t="shared" si="13"/>
        <v>34474151</v>
      </c>
      <c r="M349" s="17">
        <f t="shared" si="13"/>
        <v>44262854</v>
      </c>
      <c r="N349" s="17">
        <f t="shared" si="13"/>
        <v>50913000</v>
      </c>
      <c r="O349" s="14"/>
      <c r="P349" s="18" t="s">
        <v>241</v>
      </c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</row>
    <row r="350" spans="1:68" x14ac:dyDescent="0.25">
      <c r="A350" s="2"/>
      <c r="B350" s="17" t="str">
        <f t="shared" si="13"/>
        <v/>
      </c>
      <c r="C350" s="17" t="str">
        <f t="shared" si="13"/>
        <v/>
      </c>
      <c r="D350" s="17" t="str">
        <f t="shared" si="13"/>
        <v/>
      </c>
      <c r="E350" s="17" t="str">
        <f t="shared" si="13"/>
        <v/>
      </c>
      <c r="F350" s="17" t="str">
        <f t="shared" si="13"/>
        <v/>
      </c>
      <c r="G350" s="17" t="str">
        <f t="shared" si="13"/>
        <v/>
      </c>
      <c r="H350" s="17">
        <f t="shared" si="13"/>
        <v>7625776.0290000001</v>
      </c>
      <c r="I350" s="17">
        <f t="shared" si="13"/>
        <v>12364965.573000001</v>
      </c>
      <c r="J350" s="17">
        <f t="shared" si="13"/>
        <v>19140903</v>
      </c>
      <c r="K350" s="17">
        <f t="shared" si="13"/>
        <v>33078483</v>
      </c>
      <c r="L350" s="17">
        <f t="shared" si="13"/>
        <v>36792754</v>
      </c>
      <c r="M350" s="17">
        <f t="shared" si="13"/>
        <v>42340078</v>
      </c>
      <c r="N350" s="17">
        <f t="shared" si="13"/>
        <v>50833457</v>
      </c>
      <c r="O350" s="14"/>
      <c r="P350" s="18" t="s">
        <v>242</v>
      </c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</row>
    <row r="351" spans="1:68" x14ac:dyDescent="0.25">
      <c r="A351" s="2"/>
      <c r="B351" s="17" t="str">
        <f t="shared" si="13"/>
        <v/>
      </c>
      <c r="C351" s="17" t="str">
        <f t="shared" si="13"/>
        <v/>
      </c>
      <c r="D351" s="17" t="str">
        <f t="shared" si="13"/>
        <v/>
      </c>
      <c r="E351" s="17" t="str">
        <f t="shared" si="13"/>
        <v/>
      </c>
      <c r="F351" s="17" t="str">
        <f t="shared" si="13"/>
        <v/>
      </c>
      <c r="G351" s="17">
        <f t="shared" si="13"/>
        <v>6046454.5141399996</v>
      </c>
      <c r="H351" s="17">
        <f t="shared" si="13"/>
        <v>8591735.3269999996</v>
      </c>
      <c r="I351" s="17">
        <f t="shared" si="13"/>
        <v>13639683.197000001</v>
      </c>
      <c r="J351" s="17">
        <f t="shared" si="13"/>
        <v>22236697</v>
      </c>
      <c r="K351" s="17">
        <f t="shared" si="13"/>
        <v>33376877</v>
      </c>
      <c r="L351" s="17">
        <f t="shared" si="13"/>
        <v>39217136</v>
      </c>
      <c r="M351" s="17">
        <f t="shared" si="13"/>
        <v>45461609</v>
      </c>
      <c r="N351" s="17">
        <f>IFERROR(VLOOKUP($B$347,$4:$127,MATCH($P351&amp;"/"&amp;N$315,$2:$2,0),FALSE),IFERROR(VLOOKUP($B$347,$4:$127,MATCH($P350&amp;"/"&amp;N$315,$2:$2,0),FALSE),IFERROR(VLOOKUP($B$347,$4:$127,MATCH($P349&amp;"/"&amp;N$315,$2:$2,0),FALSE),IFERROR(VLOOKUP($B$347,$4:$127,MATCH($P348&amp;"/"&amp;N$315,$2:$2,0),FALSE),""))))</f>
        <v>50833457</v>
      </c>
      <c r="O351" s="14">
        <f>RATE(M$315-I$315,,-I351,M351)</f>
        <v>0.35117042234825241</v>
      </c>
      <c r="P351" s="18" t="s">
        <v>243</v>
      </c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</row>
    <row r="352" spans="1:68" x14ac:dyDescent="0.25">
      <c r="A352" s="2"/>
      <c r="B352" s="24" t="s">
        <v>56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3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</row>
    <row r="353" spans="1:68" x14ac:dyDescent="0.25">
      <c r="A353" s="2"/>
      <c r="B353" s="25" t="s">
        <v>57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3"/>
      <c r="O353" s="14"/>
      <c r="P353" s="4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</row>
    <row r="354" spans="1:68" x14ac:dyDescent="0.25">
      <c r="A354" s="2"/>
      <c r="B354" s="17" t="str">
        <f t="shared" ref="B354:N357" si="14">IFERROR(VLOOKUP($B$353,$4:$127,MATCH($P354&amp;"/"&amp;B$315,$2:$2,0),FALSE),"")</f>
        <v/>
      </c>
      <c r="C354" s="17" t="str">
        <f t="shared" si="14"/>
        <v/>
      </c>
      <c r="D354" s="17" t="str">
        <f t="shared" si="14"/>
        <v/>
      </c>
      <c r="E354" s="17" t="str">
        <f t="shared" si="14"/>
        <v/>
      </c>
      <c r="F354" s="17" t="str">
        <f t="shared" si="14"/>
        <v/>
      </c>
      <c r="G354" s="17" t="str">
        <f t="shared" si="14"/>
        <v/>
      </c>
      <c r="H354" s="17">
        <f t="shared" si="14"/>
        <v>74000</v>
      </c>
      <c r="I354" s="17">
        <f t="shared" si="14"/>
        <v>200000</v>
      </c>
      <c r="J354" s="17">
        <f t="shared" si="14"/>
        <v>4688492.0599999996</v>
      </c>
      <c r="K354" s="17">
        <f t="shared" si="14"/>
        <v>3593500</v>
      </c>
      <c r="L354" s="17">
        <f t="shared" si="14"/>
        <v>5922159</v>
      </c>
      <c r="M354" s="17">
        <f t="shared" si="14"/>
        <v>7237241</v>
      </c>
      <c r="N354" s="17">
        <f t="shared" si="14"/>
        <v>6727008</v>
      </c>
      <c r="O354" s="14"/>
      <c r="P354" s="18" t="s">
        <v>240</v>
      </c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</row>
    <row r="355" spans="1:68" x14ac:dyDescent="0.25">
      <c r="A355" s="2"/>
      <c r="B355" s="17" t="str">
        <f t="shared" si="14"/>
        <v/>
      </c>
      <c r="C355" s="17" t="str">
        <f t="shared" si="14"/>
        <v/>
      </c>
      <c r="D355" s="17" t="str">
        <f t="shared" si="14"/>
        <v/>
      </c>
      <c r="E355" s="17" t="str">
        <f t="shared" si="14"/>
        <v/>
      </c>
      <c r="F355" s="17" t="str">
        <f t="shared" si="14"/>
        <v/>
      </c>
      <c r="G355" s="17" t="str">
        <f t="shared" si="14"/>
        <v/>
      </c>
      <c r="H355" s="17">
        <f t="shared" si="14"/>
        <v>74000</v>
      </c>
      <c r="I355" s="17">
        <f t="shared" si="14"/>
        <v>3458445.9</v>
      </c>
      <c r="J355" s="17">
        <f t="shared" si="14"/>
        <v>6561251</v>
      </c>
      <c r="K355" s="17">
        <f t="shared" si="14"/>
        <v>3639473</v>
      </c>
      <c r="L355" s="17">
        <f t="shared" si="14"/>
        <v>5442810</v>
      </c>
      <c r="M355" s="17">
        <f t="shared" si="14"/>
        <v>7602553</v>
      </c>
      <c r="N355" s="17">
        <f t="shared" si="14"/>
        <v>6322204</v>
      </c>
      <c r="O355" s="14"/>
      <c r="P355" s="18" t="s">
        <v>241</v>
      </c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</row>
    <row r="356" spans="1:68" x14ac:dyDescent="0.25">
      <c r="A356" s="2"/>
      <c r="B356" s="17" t="str">
        <f t="shared" si="14"/>
        <v/>
      </c>
      <c r="C356" s="17" t="str">
        <f t="shared" si="14"/>
        <v/>
      </c>
      <c r="D356" s="17" t="str">
        <f t="shared" si="14"/>
        <v/>
      </c>
      <c r="E356" s="17" t="str">
        <f t="shared" si="14"/>
        <v/>
      </c>
      <c r="F356" s="17" t="str">
        <f t="shared" si="14"/>
        <v/>
      </c>
      <c r="G356" s="17" t="str">
        <f t="shared" si="14"/>
        <v/>
      </c>
      <c r="H356" s="17">
        <f t="shared" si="14"/>
        <v>200000</v>
      </c>
      <c r="I356" s="17">
        <f t="shared" si="14"/>
        <v>400000</v>
      </c>
      <c r="J356" s="17">
        <f t="shared" si="14"/>
        <v>6745915</v>
      </c>
      <c r="K356" s="17">
        <f t="shared" si="14"/>
        <v>4779786</v>
      </c>
      <c r="L356" s="17">
        <f t="shared" si="14"/>
        <v>6090858</v>
      </c>
      <c r="M356" s="17">
        <f t="shared" si="14"/>
        <v>6836051</v>
      </c>
      <c r="N356" s="17">
        <f t="shared" si="14"/>
        <v>5490678</v>
      </c>
      <c r="O356" s="14"/>
      <c r="P356" s="18" t="s">
        <v>242</v>
      </c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</row>
    <row r="357" spans="1:68" x14ac:dyDescent="0.25">
      <c r="A357" s="2"/>
      <c r="B357" s="17" t="str">
        <f t="shared" si="14"/>
        <v/>
      </c>
      <c r="C357" s="17" t="str">
        <f t="shared" si="14"/>
        <v/>
      </c>
      <c r="D357" s="17" t="str">
        <f t="shared" si="14"/>
        <v/>
      </c>
      <c r="E357" s="17" t="str">
        <f t="shared" si="14"/>
        <v/>
      </c>
      <c r="F357" s="17" t="str">
        <f t="shared" si="14"/>
        <v/>
      </c>
      <c r="G357" s="17">
        <f t="shared" si="14"/>
        <v>4639306.5999999996</v>
      </c>
      <c r="H357" s="17">
        <f t="shared" si="14"/>
        <v>300000</v>
      </c>
      <c r="I357" s="17">
        <f t="shared" si="14"/>
        <v>400000</v>
      </c>
      <c r="J357" s="17">
        <f t="shared" si="14"/>
        <v>400000</v>
      </c>
      <c r="K357" s="17">
        <f t="shared" si="14"/>
        <v>6067776</v>
      </c>
      <c r="L357" s="17">
        <f t="shared" si="14"/>
        <v>7273973</v>
      </c>
      <c r="M357" s="17">
        <f t="shared" si="14"/>
        <v>6348333</v>
      </c>
      <c r="N357" s="17">
        <f>IFERROR(VLOOKUP($B$353,$4:$127,MATCH($P357&amp;"/"&amp;N$315,$2:$2,0),FALSE),IFERROR(VLOOKUP($B$353,$4:$127,MATCH($P356&amp;"/"&amp;N$315,$2:$2,0),FALSE),IFERROR(VLOOKUP($B$353,$4:$127,MATCH($P355&amp;"/"&amp;N$315,$2:$2,0),FALSE),IFERROR(VLOOKUP($B$353,$4:$127,MATCH($P354&amp;"/"&amp;N$315,$2:$2,0),FALSE),""))))</f>
        <v>5490678</v>
      </c>
      <c r="O357" s="14">
        <f t="shared" ref="O357:O358" si="15">RATE(M$315-I$315,,-I357,M357)</f>
        <v>0.99595123785271678</v>
      </c>
      <c r="P357" s="18" t="s">
        <v>243</v>
      </c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</row>
    <row r="358" spans="1:68" x14ac:dyDescent="0.25">
      <c r="A358" s="10"/>
      <c r="B358" s="19" t="e">
        <f t="shared" ref="B358:N358" si="16">+B357/B$351</f>
        <v>#VALUE!</v>
      </c>
      <c r="C358" s="19" t="e">
        <f t="shared" si="16"/>
        <v>#VALUE!</v>
      </c>
      <c r="D358" s="19" t="e">
        <f t="shared" si="16"/>
        <v>#VALUE!</v>
      </c>
      <c r="E358" s="19" t="e">
        <f t="shared" si="16"/>
        <v>#VALUE!</v>
      </c>
      <c r="F358" s="19" t="e">
        <f t="shared" si="16"/>
        <v>#VALUE!</v>
      </c>
      <c r="G358" s="19">
        <f t="shared" si="16"/>
        <v>0.76727718519186749</v>
      </c>
      <c r="H358" s="19">
        <f t="shared" si="16"/>
        <v>3.4917276729560506E-2</v>
      </c>
      <c r="I358" s="19">
        <f t="shared" si="16"/>
        <v>2.9326194327444391E-2</v>
      </c>
      <c r="J358" s="19">
        <f t="shared" si="16"/>
        <v>1.798828306200332E-2</v>
      </c>
      <c r="K358" s="19">
        <f t="shared" si="16"/>
        <v>0.18179579833068266</v>
      </c>
      <c r="L358" s="19">
        <f t="shared" si="16"/>
        <v>0.18547945469551883</v>
      </c>
      <c r="M358" s="19">
        <f t="shared" si="16"/>
        <v>0.13964162597060742</v>
      </c>
      <c r="N358" s="19">
        <f t="shared" si="16"/>
        <v>0.1080130749321259</v>
      </c>
      <c r="O358" s="14">
        <f t="shared" si="15"/>
        <v>0.47720169479722213</v>
      </c>
      <c r="P358" s="20" t="s">
        <v>244</v>
      </c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</row>
    <row r="359" spans="1:68" x14ac:dyDescent="0.25">
      <c r="A359" s="2"/>
      <c r="B359" s="25" t="s">
        <v>64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3"/>
      <c r="O359" s="14"/>
      <c r="P359" s="4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</row>
    <row r="360" spans="1:68" x14ac:dyDescent="0.25">
      <c r="A360" s="2"/>
      <c r="B360" s="17" t="str">
        <f t="shared" ref="B360:N363" si="17">IFERROR(VLOOKUP($B$359,$4:$127,MATCH($P360&amp;"/"&amp;B$315,$2:$2,0),FALSE),"")</f>
        <v/>
      </c>
      <c r="C360" s="17" t="str">
        <f t="shared" si="17"/>
        <v/>
      </c>
      <c r="D360" s="17" t="str">
        <f t="shared" si="17"/>
        <v/>
      </c>
      <c r="E360" s="17" t="str">
        <f t="shared" si="17"/>
        <v/>
      </c>
      <c r="F360" s="17" t="str">
        <f t="shared" si="17"/>
        <v/>
      </c>
      <c r="G360" s="17" t="str">
        <f t="shared" si="17"/>
        <v/>
      </c>
      <c r="H360" s="17">
        <f t="shared" si="17"/>
        <v>0</v>
      </c>
      <c r="I360" s="17">
        <f t="shared" si="17"/>
        <v>2900000</v>
      </c>
      <c r="J360" s="17">
        <f t="shared" si="17"/>
        <v>4400000</v>
      </c>
      <c r="K360" s="17">
        <f t="shared" si="17"/>
        <v>7546410</v>
      </c>
      <c r="L360" s="17">
        <f t="shared" si="17"/>
        <v>8222700</v>
      </c>
      <c r="M360" s="17">
        <f t="shared" si="17"/>
        <v>9110156</v>
      </c>
      <c r="N360" s="17">
        <f t="shared" si="17"/>
        <v>13047409</v>
      </c>
      <c r="O360" s="14"/>
      <c r="P360" s="18" t="s">
        <v>240</v>
      </c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</row>
    <row r="361" spans="1:68" x14ac:dyDescent="0.25">
      <c r="A361" s="2"/>
      <c r="B361" s="17" t="str">
        <f t="shared" si="17"/>
        <v/>
      </c>
      <c r="C361" s="17" t="str">
        <f t="shared" si="17"/>
        <v/>
      </c>
      <c r="D361" s="17" t="str">
        <f t="shared" si="17"/>
        <v/>
      </c>
      <c r="E361" s="17" t="str">
        <f t="shared" si="17"/>
        <v/>
      </c>
      <c r="F361" s="17" t="str">
        <f t="shared" si="17"/>
        <v/>
      </c>
      <c r="G361" s="17" t="str">
        <f t="shared" si="17"/>
        <v/>
      </c>
      <c r="H361" s="17">
        <f t="shared" si="17"/>
        <v>500000</v>
      </c>
      <c r="I361" s="17">
        <f t="shared" si="17"/>
        <v>2900000</v>
      </c>
      <c r="J361" s="17">
        <f t="shared" si="17"/>
        <v>4400000</v>
      </c>
      <c r="K361" s="17">
        <f t="shared" si="17"/>
        <v>7346410</v>
      </c>
      <c r="L361" s="17">
        <f t="shared" si="17"/>
        <v>8222700</v>
      </c>
      <c r="M361" s="17">
        <f t="shared" si="17"/>
        <v>12096146</v>
      </c>
      <c r="N361" s="17">
        <f t="shared" si="17"/>
        <v>13051747</v>
      </c>
      <c r="O361" s="14"/>
      <c r="P361" s="18" t="s">
        <v>241</v>
      </c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</row>
    <row r="362" spans="1:68" x14ac:dyDescent="0.25">
      <c r="A362" s="2"/>
      <c r="B362" s="17" t="str">
        <f t="shared" si="17"/>
        <v/>
      </c>
      <c r="C362" s="17" t="str">
        <f t="shared" si="17"/>
        <v/>
      </c>
      <c r="D362" s="17" t="str">
        <f t="shared" si="17"/>
        <v/>
      </c>
      <c r="E362" s="17" t="str">
        <f t="shared" si="17"/>
        <v/>
      </c>
      <c r="F362" s="17" t="str">
        <f t="shared" si="17"/>
        <v/>
      </c>
      <c r="G362" s="17" t="str">
        <f t="shared" si="17"/>
        <v/>
      </c>
      <c r="H362" s="17">
        <f t="shared" si="17"/>
        <v>500000</v>
      </c>
      <c r="I362" s="17">
        <f t="shared" si="17"/>
        <v>4900000</v>
      </c>
      <c r="J362" s="17">
        <f t="shared" si="17"/>
        <v>5540000</v>
      </c>
      <c r="K362" s="17">
        <f t="shared" si="17"/>
        <v>8571410</v>
      </c>
      <c r="L362" s="17">
        <f t="shared" si="17"/>
        <v>9057700</v>
      </c>
      <c r="M362" s="17">
        <f t="shared" si="17"/>
        <v>11223723</v>
      </c>
      <c r="N362" s="17">
        <f t="shared" si="17"/>
        <v>14816353</v>
      </c>
      <c r="O362" s="14"/>
      <c r="P362" s="18" t="s">
        <v>242</v>
      </c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</row>
    <row r="363" spans="1:68" x14ac:dyDescent="0.25">
      <c r="A363" s="2"/>
      <c r="B363" s="17" t="str">
        <f t="shared" si="17"/>
        <v/>
      </c>
      <c r="C363" s="17" t="str">
        <f t="shared" si="17"/>
        <v/>
      </c>
      <c r="D363" s="17" t="str">
        <f t="shared" si="17"/>
        <v/>
      </c>
      <c r="E363" s="17" t="str">
        <f t="shared" si="17"/>
        <v/>
      </c>
      <c r="F363" s="17" t="str">
        <f t="shared" si="17"/>
        <v/>
      </c>
      <c r="G363" s="17">
        <f t="shared" si="17"/>
        <v>0</v>
      </c>
      <c r="H363" s="17">
        <f t="shared" si="17"/>
        <v>500000</v>
      </c>
      <c r="I363" s="17">
        <f t="shared" si="17"/>
        <v>4400000</v>
      </c>
      <c r="J363" s="17">
        <f t="shared" si="17"/>
        <v>5540000</v>
      </c>
      <c r="K363" s="17">
        <f t="shared" si="17"/>
        <v>8571000</v>
      </c>
      <c r="L363" s="17">
        <f t="shared" si="17"/>
        <v>8944083</v>
      </c>
      <c r="M363" s="17">
        <f t="shared" si="17"/>
        <v>11226291</v>
      </c>
      <c r="N363" s="17">
        <f>IFERROR(VLOOKUP($B$359,$4:$127,MATCH($P363&amp;"/"&amp;N$315,$2:$2,0),FALSE),IFERROR(VLOOKUP($B$359,$4:$127,MATCH($P362&amp;"/"&amp;N$315,$2:$2,0),FALSE),IFERROR(VLOOKUP($B$359,$4:$127,MATCH($P361&amp;"/"&amp;N$315,$2:$2,0),FALSE),IFERROR(VLOOKUP($B$359,$4:$127,MATCH($P360&amp;"/"&amp;N$315,$2:$2,0),FALSE),""))))</f>
        <v>14816353</v>
      </c>
      <c r="O363" s="14">
        <f t="shared" ref="O363:O364" si="18">RATE(M$315-I$315,,-I363,M363)</f>
        <v>0.26385108250066314</v>
      </c>
      <c r="P363" s="18" t="s">
        <v>243</v>
      </c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</row>
    <row r="364" spans="1:68" x14ac:dyDescent="0.25">
      <c r="A364" s="26"/>
      <c r="B364" s="27" t="e">
        <f t="shared" ref="B364:N364" si="19">+B363/B$388</f>
        <v>#VALUE!</v>
      </c>
      <c r="C364" s="27" t="e">
        <f t="shared" si="19"/>
        <v>#VALUE!</v>
      </c>
      <c r="D364" s="27" t="e">
        <f t="shared" si="19"/>
        <v>#VALUE!</v>
      </c>
      <c r="E364" s="27" t="e">
        <f t="shared" si="19"/>
        <v>#VALUE!</v>
      </c>
      <c r="F364" s="27" t="e">
        <f t="shared" si="19"/>
        <v>#VALUE!</v>
      </c>
      <c r="G364" s="27">
        <f t="shared" si="19"/>
        <v>0</v>
      </c>
      <c r="H364" s="27">
        <f t="shared" si="19"/>
        <v>0.14568386605727454</v>
      </c>
      <c r="I364" s="27">
        <f t="shared" si="19"/>
        <v>0.9232381186446994</v>
      </c>
      <c r="J364" s="27">
        <f t="shared" si="19"/>
        <v>0.80967801998940114</v>
      </c>
      <c r="K364" s="27">
        <f t="shared" si="19"/>
        <v>0.90921328705266913</v>
      </c>
      <c r="L364" s="27">
        <f t="shared" si="19"/>
        <v>0.7539567187002123</v>
      </c>
      <c r="M364" s="27">
        <f t="shared" si="19"/>
        <v>0.61051039325399692</v>
      </c>
      <c r="N364" s="27">
        <f t="shared" si="19"/>
        <v>0.71199512610197191</v>
      </c>
      <c r="O364" s="14">
        <f t="shared" si="18"/>
        <v>-9.8231971633180468E-2</v>
      </c>
      <c r="P364" s="20" t="s">
        <v>245</v>
      </c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</row>
    <row r="365" spans="1:68" x14ac:dyDescent="0.25">
      <c r="A365" s="10"/>
      <c r="B365" s="25" t="s">
        <v>68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3"/>
      <c r="O365" s="14"/>
      <c r="P365" s="4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</row>
    <row r="366" spans="1:68" x14ac:dyDescent="0.25">
      <c r="A366" s="2"/>
      <c r="B366" s="17" t="str">
        <f t="shared" ref="B366:N369" si="20">IFERROR(VLOOKUP($B$365,$4:$127,MATCH($P366&amp;"/"&amp;B$315,$2:$2,0),FALSE),"")</f>
        <v/>
      </c>
      <c r="C366" s="17" t="str">
        <f t="shared" si="20"/>
        <v/>
      </c>
      <c r="D366" s="17" t="str">
        <f t="shared" si="20"/>
        <v/>
      </c>
      <c r="E366" s="17" t="str">
        <f t="shared" si="20"/>
        <v/>
      </c>
      <c r="F366" s="17" t="str">
        <f t="shared" si="20"/>
        <v/>
      </c>
      <c r="G366" s="17" t="str">
        <f t="shared" si="20"/>
        <v/>
      </c>
      <c r="H366" s="17">
        <f t="shared" si="20"/>
        <v>4471</v>
      </c>
      <c r="I366" s="17">
        <f t="shared" si="20"/>
        <v>6071.6149999999998</v>
      </c>
      <c r="J366" s="17">
        <f t="shared" si="20"/>
        <v>7484.74</v>
      </c>
      <c r="K366" s="17">
        <f t="shared" si="20"/>
        <v>30520</v>
      </c>
      <c r="L366" s="17">
        <f t="shared" si="20"/>
        <v>32260</v>
      </c>
      <c r="M366" s="17">
        <f t="shared" si="20"/>
        <v>31283</v>
      </c>
      <c r="N366" s="17">
        <f t="shared" si="20"/>
        <v>193024</v>
      </c>
      <c r="O366" s="14"/>
      <c r="P366" s="18" t="s">
        <v>240</v>
      </c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</row>
    <row r="367" spans="1:68" x14ac:dyDescent="0.25">
      <c r="A367" s="2"/>
      <c r="B367" s="17" t="str">
        <f t="shared" si="20"/>
        <v/>
      </c>
      <c r="C367" s="17" t="str">
        <f t="shared" si="20"/>
        <v/>
      </c>
      <c r="D367" s="17" t="str">
        <f t="shared" si="20"/>
        <v/>
      </c>
      <c r="E367" s="17" t="str">
        <f t="shared" si="20"/>
        <v/>
      </c>
      <c r="F367" s="17" t="str">
        <f t="shared" si="20"/>
        <v/>
      </c>
      <c r="G367" s="17" t="str">
        <f t="shared" si="20"/>
        <v/>
      </c>
      <c r="H367" s="17">
        <f t="shared" si="20"/>
        <v>4863</v>
      </c>
      <c r="I367" s="17">
        <f t="shared" si="20"/>
        <v>6495.81</v>
      </c>
      <c r="J367" s="17">
        <f t="shared" si="20"/>
        <v>8316</v>
      </c>
      <c r="K367" s="17">
        <f t="shared" si="20"/>
        <v>30407</v>
      </c>
      <c r="L367" s="17">
        <f t="shared" si="20"/>
        <v>35099</v>
      </c>
      <c r="M367" s="17">
        <f t="shared" si="20"/>
        <v>36541</v>
      </c>
      <c r="N367" s="17">
        <f t="shared" si="20"/>
        <v>202153</v>
      </c>
      <c r="O367" s="14"/>
      <c r="P367" s="18" t="s">
        <v>241</v>
      </c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</row>
    <row r="368" spans="1:68" x14ac:dyDescent="0.25">
      <c r="A368" s="2"/>
      <c r="B368" s="17" t="str">
        <f t="shared" si="20"/>
        <v/>
      </c>
      <c r="C368" s="17" t="str">
        <f t="shared" si="20"/>
        <v/>
      </c>
      <c r="D368" s="17" t="str">
        <f t="shared" si="20"/>
        <v/>
      </c>
      <c r="E368" s="17" t="str">
        <f t="shared" si="20"/>
        <v/>
      </c>
      <c r="F368" s="17" t="str">
        <f t="shared" si="20"/>
        <v/>
      </c>
      <c r="G368" s="17" t="str">
        <f t="shared" si="20"/>
        <v/>
      </c>
      <c r="H368" s="17">
        <f t="shared" si="20"/>
        <v>5255.43</v>
      </c>
      <c r="I368" s="17">
        <f t="shared" si="20"/>
        <v>6919.9970000000003</v>
      </c>
      <c r="J368" s="17">
        <f t="shared" si="20"/>
        <v>9147</v>
      </c>
      <c r="K368" s="17">
        <f t="shared" si="20"/>
        <v>32593</v>
      </c>
      <c r="L368" s="17">
        <f t="shared" si="20"/>
        <v>37171</v>
      </c>
      <c r="M368" s="17">
        <f t="shared" si="20"/>
        <v>41348</v>
      </c>
      <c r="N368" s="17">
        <f t="shared" si="20"/>
        <v>209363</v>
      </c>
      <c r="O368" s="14"/>
      <c r="P368" s="18" t="s">
        <v>242</v>
      </c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</row>
    <row r="369" spans="1:68" x14ac:dyDescent="0.25">
      <c r="A369" s="2"/>
      <c r="B369" s="17" t="str">
        <f t="shared" si="20"/>
        <v/>
      </c>
      <c r="C369" s="17" t="str">
        <f t="shared" si="20"/>
        <v/>
      </c>
      <c r="D369" s="17" t="str">
        <f t="shared" si="20"/>
        <v/>
      </c>
      <c r="E369" s="17" t="str">
        <f t="shared" si="20"/>
        <v/>
      </c>
      <c r="F369" s="17" t="str">
        <f t="shared" si="20"/>
        <v/>
      </c>
      <c r="G369" s="17">
        <f t="shared" si="20"/>
        <v>4079.5349999999999</v>
      </c>
      <c r="H369" s="17">
        <f t="shared" si="20"/>
        <v>5647.424</v>
      </c>
      <c r="I369" s="17">
        <f t="shared" si="20"/>
        <v>6653.7969999999996</v>
      </c>
      <c r="J369" s="17">
        <f t="shared" si="20"/>
        <v>10709</v>
      </c>
      <c r="K369" s="17">
        <f t="shared" si="20"/>
        <v>29422</v>
      </c>
      <c r="L369" s="17">
        <f t="shared" si="20"/>
        <v>40009</v>
      </c>
      <c r="M369" s="17">
        <f t="shared" si="20"/>
        <v>46154</v>
      </c>
      <c r="N369" s="17">
        <f>IFERROR(VLOOKUP($B$365,$4:$127,MATCH($P369&amp;"/"&amp;N$315,$2:$2,0),FALSE),IFERROR(VLOOKUP($B$365,$4:$127,MATCH($P368&amp;"/"&amp;N$315,$2:$2,0),FALSE),IFERROR(VLOOKUP($B$365,$4:$127,MATCH($P367&amp;"/"&amp;N$315,$2:$2,0),FALSE),IFERROR(VLOOKUP($B$365,$4:$127,MATCH($P366&amp;"/"&amp;N$315,$2:$2,0),FALSE),""))))</f>
        <v>209363</v>
      </c>
      <c r="O369" s="14">
        <f t="shared" ref="O369:O370" si="21">RATE(M$315-I$315,,-I369,M369)</f>
        <v>0.62287455010807136</v>
      </c>
      <c r="P369" s="18" t="s">
        <v>243</v>
      </c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</row>
    <row r="370" spans="1:68" x14ac:dyDescent="0.25">
      <c r="A370" s="2"/>
      <c r="B370" s="19" t="e">
        <f t="shared" ref="B370:N370" si="22">+B369/B$351</f>
        <v>#VALUE!</v>
      </c>
      <c r="C370" s="19" t="e">
        <f t="shared" si="22"/>
        <v>#VALUE!</v>
      </c>
      <c r="D370" s="19" t="e">
        <f t="shared" si="22"/>
        <v>#VALUE!</v>
      </c>
      <c r="E370" s="19" t="e">
        <f t="shared" si="22"/>
        <v>#VALUE!</v>
      </c>
      <c r="F370" s="19" t="e">
        <f t="shared" si="22"/>
        <v>#VALUE!</v>
      </c>
      <c r="G370" s="19">
        <f t="shared" si="22"/>
        <v>6.746986999504851E-4</v>
      </c>
      <c r="H370" s="19">
        <f t="shared" si="22"/>
        <v>6.5730888872387173E-4</v>
      </c>
      <c r="I370" s="19">
        <f t="shared" si="22"/>
        <v>4.8782635959341626E-4</v>
      </c>
      <c r="J370" s="19">
        <f t="shared" si="22"/>
        <v>4.8159130827748385E-4</v>
      </c>
      <c r="K370" s="19">
        <f t="shared" si="22"/>
        <v>8.8150847666185184E-4</v>
      </c>
      <c r="L370" s="19">
        <f t="shared" si="22"/>
        <v>1.0201917855500718E-3</v>
      </c>
      <c r="M370" s="19">
        <f t="shared" si="22"/>
        <v>1.0152302352519024E-3</v>
      </c>
      <c r="N370" s="19">
        <f t="shared" si="22"/>
        <v>4.1186063737510513E-3</v>
      </c>
      <c r="O370" s="14">
        <f t="shared" si="21"/>
        <v>0.20108797769684331</v>
      </c>
      <c r="P370" s="20" t="s">
        <v>244</v>
      </c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</row>
    <row r="371" spans="1:68" x14ac:dyDescent="0.25">
      <c r="A371" s="2"/>
      <c r="B371" s="28" t="s">
        <v>73</v>
      </c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3"/>
      <c r="O371" s="14"/>
      <c r="P371" s="4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</row>
    <row r="372" spans="1:68" x14ac:dyDescent="0.25">
      <c r="A372" s="2"/>
      <c r="B372" s="17" t="str">
        <f t="shared" ref="B372:N375" si="23">IFERROR(VLOOKUP($B$371,$4:$127,MATCH($P372&amp;"/"&amp;B$315,$2:$2,0),FALSE),"")</f>
        <v/>
      </c>
      <c r="C372" s="17" t="str">
        <f t="shared" si="23"/>
        <v/>
      </c>
      <c r="D372" s="17" t="str">
        <f t="shared" si="23"/>
        <v/>
      </c>
      <c r="E372" s="17" t="str">
        <f t="shared" si="23"/>
        <v/>
      </c>
      <c r="F372" s="17" t="str">
        <f t="shared" si="23"/>
        <v/>
      </c>
      <c r="G372" s="17" t="str">
        <f t="shared" si="23"/>
        <v/>
      </c>
      <c r="H372" s="17">
        <f t="shared" si="23"/>
        <v>5356669</v>
      </c>
      <c r="I372" s="17">
        <f t="shared" si="23"/>
        <v>6360601.1449999996</v>
      </c>
      <c r="J372" s="17">
        <f t="shared" si="23"/>
        <v>9787741.4499999993</v>
      </c>
      <c r="K372" s="17">
        <f t="shared" si="23"/>
        <v>19380073</v>
      </c>
      <c r="L372" s="17">
        <f t="shared" si="23"/>
        <v>21138896</v>
      </c>
      <c r="M372" s="17">
        <f t="shared" si="23"/>
        <v>24098928</v>
      </c>
      <c r="N372" s="17">
        <f t="shared" si="23"/>
        <v>27821027</v>
      </c>
      <c r="O372" s="14"/>
      <c r="P372" s="18" t="s">
        <v>240</v>
      </c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</row>
    <row r="373" spans="1:68" x14ac:dyDescent="0.25">
      <c r="A373" s="2"/>
      <c r="B373" s="17" t="str">
        <f t="shared" si="23"/>
        <v/>
      </c>
      <c r="C373" s="17" t="str">
        <f t="shared" si="23"/>
        <v/>
      </c>
      <c r="D373" s="17" t="str">
        <f t="shared" si="23"/>
        <v/>
      </c>
      <c r="E373" s="17" t="str">
        <f t="shared" si="23"/>
        <v/>
      </c>
      <c r="F373" s="17" t="str">
        <f t="shared" si="23"/>
        <v/>
      </c>
      <c r="G373" s="17" t="str">
        <f t="shared" si="23"/>
        <v/>
      </c>
      <c r="H373" s="17">
        <f t="shared" si="23"/>
        <v>4400868</v>
      </c>
      <c r="I373" s="17">
        <f t="shared" si="23"/>
        <v>6807572.9400000004</v>
      </c>
      <c r="J373" s="17">
        <f t="shared" si="23"/>
        <v>11657629</v>
      </c>
      <c r="K373" s="17">
        <f t="shared" si="23"/>
        <v>22352834</v>
      </c>
      <c r="L373" s="17">
        <f t="shared" si="23"/>
        <v>21968123</v>
      </c>
      <c r="M373" s="17">
        <f t="shared" si="23"/>
        <v>26381745</v>
      </c>
      <c r="N373" s="17">
        <f t="shared" si="23"/>
        <v>27656270</v>
      </c>
      <c r="O373" s="14"/>
      <c r="P373" s="18" t="s">
        <v>241</v>
      </c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</row>
    <row r="374" spans="1:68" x14ac:dyDescent="0.25">
      <c r="A374" s="2"/>
      <c r="B374" s="17" t="str">
        <f t="shared" si="23"/>
        <v/>
      </c>
      <c r="C374" s="17" t="str">
        <f t="shared" si="23"/>
        <v/>
      </c>
      <c r="D374" s="17" t="str">
        <f t="shared" si="23"/>
        <v/>
      </c>
      <c r="E374" s="17" t="str">
        <f t="shared" si="23"/>
        <v/>
      </c>
      <c r="F374" s="17" t="str">
        <f t="shared" si="23"/>
        <v/>
      </c>
      <c r="G374" s="17" t="str">
        <f t="shared" si="23"/>
        <v/>
      </c>
      <c r="H374" s="17">
        <f t="shared" si="23"/>
        <v>4460742.5039999997</v>
      </c>
      <c r="I374" s="17">
        <f t="shared" si="23"/>
        <v>7990906.2850000001</v>
      </c>
      <c r="J374" s="17">
        <f t="shared" si="23"/>
        <v>12934648</v>
      </c>
      <c r="K374" s="17">
        <f t="shared" si="23"/>
        <v>23086373</v>
      </c>
      <c r="L374" s="17">
        <f t="shared" si="23"/>
        <v>24032016</v>
      </c>
      <c r="M374" s="17">
        <f t="shared" si="23"/>
        <v>23857564</v>
      </c>
      <c r="N374" s="17">
        <f t="shared" si="23"/>
        <v>28213689</v>
      </c>
      <c r="O374" s="14"/>
      <c r="P374" s="18" t="s">
        <v>242</v>
      </c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</row>
    <row r="375" spans="1:68" x14ac:dyDescent="0.25">
      <c r="A375" s="2"/>
      <c r="B375" s="17" t="str">
        <f t="shared" si="23"/>
        <v/>
      </c>
      <c r="C375" s="17" t="str">
        <f t="shared" si="23"/>
        <v/>
      </c>
      <c r="D375" s="17" t="str">
        <f t="shared" si="23"/>
        <v/>
      </c>
      <c r="E375" s="17" t="str">
        <f t="shared" si="23"/>
        <v/>
      </c>
      <c r="F375" s="17" t="str">
        <f t="shared" si="23"/>
        <v/>
      </c>
      <c r="G375" s="17">
        <f t="shared" si="23"/>
        <v>4915853.3269999996</v>
      </c>
      <c r="H375" s="17">
        <f t="shared" si="23"/>
        <v>5159646.2869999995</v>
      </c>
      <c r="I375" s="17">
        <f t="shared" si="23"/>
        <v>8867891.0289999992</v>
      </c>
      <c r="J375" s="17">
        <f t="shared" si="23"/>
        <v>15379442</v>
      </c>
      <c r="K375" s="17">
        <f t="shared" si="23"/>
        <v>22202333</v>
      </c>
      <c r="L375" s="17">
        <f t="shared" si="23"/>
        <v>25588938</v>
      </c>
      <c r="M375" s="17">
        <f t="shared" si="23"/>
        <v>25269896</v>
      </c>
      <c r="N375" s="17">
        <f>IFERROR(VLOOKUP($B$371,$4:$127,MATCH($P375&amp;"/"&amp;N$315,$2:$2,0),FALSE),IFERROR(VLOOKUP($B$371,$4:$127,MATCH($P374&amp;"/"&amp;N$315,$2:$2,0),FALSE),IFERROR(VLOOKUP($B$371,$4:$127,MATCH($P373&amp;"/"&amp;N$315,$2:$2,0),FALSE),IFERROR(VLOOKUP($B$371,$4:$127,MATCH($P372&amp;"/"&amp;N$315,$2:$2,0),FALSE),""))))</f>
        <v>28213689</v>
      </c>
      <c r="O375" s="14">
        <f t="shared" ref="O375:O376" si="24">RATE(M$315-I$315,,-I375,M375)</f>
        <v>0.29925912812405014</v>
      </c>
      <c r="P375" s="18" t="s">
        <v>243</v>
      </c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</row>
    <row r="376" spans="1:68" x14ac:dyDescent="0.25">
      <c r="A376" s="2"/>
      <c r="B376" s="19" t="e">
        <f t="shared" ref="B376:N376" si="25">+B375/B$351</f>
        <v>#VALUE!</v>
      </c>
      <c r="C376" s="19" t="e">
        <f t="shared" si="25"/>
        <v>#VALUE!</v>
      </c>
      <c r="D376" s="19" t="e">
        <f t="shared" si="25"/>
        <v>#VALUE!</v>
      </c>
      <c r="E376" s="19" t="e">
        <f t="shared" si="25"/>
        <v>#VALUE!</v>
      </c>
      <c r="F376" s="19" t="e">
        <f t="shared" si="25"/>
        <v>#VALUE!</v>
      </c>
      <c r="G376" s="19">
        <f t="shared" si="25"/>
        <v>0.8130141912924308</v>
      </c>
      <c r="H376" s="19">
        <f t="shared" si="25"/>
        <v>0.60053599076609454</v>
      </c>
      <c r="I376" s="19">
        <f t="shared" si="25"/>
        <v>0.65015373897763695</v>
      </c>
      <c r="J376" s="19">
        <f t="shared" si="25"/>
        <v>0.6916243900791561</v>
      </c>
      <c r="K376" s="19">
        <f t="shared" si="25"/>
        <v>0.6652010312408797</v>
      </c>
      <c r="L376" s="19">
        <f t="shared" si="25"/>
        <v>0.65249379760928994</v>
      </c>
      <c r="M376" s="19">
        <f t="shared" si="25"/>
        <v>0.55585133381442786</v>
      </c>
      <c r="N376" s="19">
        <f t="shared" si="25"/>
        <v>0.55502203991359467</v>
      </c>
      <c r="O376" s="14">
        <f t="shared" si="24"/>
        <v>-3.8419501615482972E-2</v>
      </c>
      <c r="P376" s="20" t="s">
        <v>244</v>
      </c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</row>
    <row r="377" spans="1:68" x14ac:dyDescent="0.25">
      <c r="A377" s="2"/>
      <c r="B377" s="29" t="s">
        <v>246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3"/>
      <c r="O377" s="14"/>
      <c r="P377" s="20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</row>
    <row r="378" spans="1:68" x14ac:dyDescent="0.25">
      <c r="A378" s="2"/>
      <c r="B378" s="30" t="s">
        <v>82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3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</row>
    <row r="379" spans="1:68" x14ac:dyDescent="0.25">
      <c r="A379" s="2"/>
      <c r="B379" s="17" t="str">
        <f t="shared" ref="B379:N382" si="26">IFERROR(VLOOKUP($B$378,$4:$127,MATCH($P379&amp;"/"&amp;B$315,$2:$2,0),FALSE),"")</f>
        <v/>
      </c>
      <c r="C379" s="17" t="str">
        <f t="shared" si="26"/>
        <v/>
      </c>
      <c r="D379" s="17" t="str">
        <f t="shared" si="26"/>
        <v/>
      </c>
      <c r="E379" s="17" t="str">
        <f t="shared" si="26"/>
        <v/>
      </c>
      <c r="F379" s="17" t="str">
        <f t="shared" si="26"/>
        <v/>
      </c>
      <c r="G379" s="17" t="str">
        <f t="shared" si="26"/>
        <v/>
      </c>
      <c r="H379" s="17">
        <f t="shared" si="26"/>
        <v>250932</v>
      </c>
      <c r="I379" s="17">
        <f t="shared" si="26"/>
        <v>1152221.1310000001</v>
      </c>
      <c r="J379" s="17">
        <f t="shared" si="26"/>
        <v>2601853.04</v>
      </c>
      <c r="K379" s="17">
        <f t="shared" si="26"/>
        <v>4844769</v>
      </c>
      <c r="L379" s="17">
        <f t="shared" si="26"/>
        <v>7333511</v>
      </c>
      <c r="M379" s="17">
        <f t="shared" si="26"/>
        <v>10307403</v>
      </c>
      <c r="N379" s="17">
        <f t="shared" si="26"/>
        <v>13463545</v>
      </c>
      <c r="O379" s="14"/>
      <c r="P379" s="18" t="s">
        <v>240</v>
      </c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</row>
    <row r="380" spans="1:68" x14ac:dyDescent="0.25">
      <c r="A380" s="2"/>
      <c r="B380" s="17" t="str">
        <f t="shared" si="26"/>
        <v/>
      </c>
      <c r="C380" s="17" t="str">
        <f t="shared" si="26"/>
        <v/>
      </c>
      <c r="D380" s="17" t="str">
        <f t="shared" si="26"/>
        <v/>
      </c>
      <c r="E380" s="17" t="str">
        <f t="shared" si="26"/>
        <v/>
      </c>
      <c r="F380" s="17" t="str">
        <f t="shared" si="26"/>
        <v/>
      </c>
      <c r="G380" s="17" t="str">
        <f t="shared" si="26"/>
        <v/>
      </c>
      <c r="H380" s="17">
        <f t="shared" si="26"/>
        <v>427839</v>
      </c>
      <c r="I380" s="17">
        <f t="shared" si="26"/>
        <v>1420160.31</v>
      </c>
      <c r="J380" s="17">
        <f t="shared" si="26"/>
        <v>3007186</v>
      </c>
      <c r="K380" s="17">
        <f t="shared" si="26"/>
        <v>5427825</v>
      </c>
      <c r="L380" s="17">
        <f t="shared" si="26"/>
        <v>7872404</v>
      </c>
      <c r="M380" s="17">
        <f t="shared" si="26"/>
        <v>11046169</v>
      </c>
      <c r="N380" s="17">
        <f t="shared" si="26"/>
        <v>14445798</v>
      </c>
      <c r="O380" s="14"/>
      <c r="P380" s="18" t="s">
        <v>241</v>
      </c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</row>
    <row r="381" spans="1:68" x14ac:dyDescent="0.25">
      <c r="A381" s="2"/>
      <c r="B381" s="17" t="str">
        <f t="shared" si="26"/>
        <v/>
      </c>
      <c r="C381" s="17" t="str">
        <f t="shared" si="26"/>
        <v/>
      </c>
      <c r="D381" s="17" t="str">
        <f t="shared" si="26"/>
        <v/>
      </c>
      <c r="E381" s="17" t="str">
        <f t="shared" si="26"/>
        <v/>
      </c>
      <c r="F381" s="17" t="str">
        <f t="shared" si="26"/>
        <v/>
      </c>
      <c r="G381" s="17" t="str">
        <f t="shared" si="26"/>
        <v/>
      </c>
      <c r="H381" s="17">
        <f t="shared" si="26"/>
        <v>652107.69099999999</v>
      </c>
      <c r="I381" s="17">
        <f t="shared" si="26"/>
        <v>1789970.932</v>
      </c>
      <c r="J381" s="17">
        <f t="shared" si="26"/>
        <v>3550224</v>
      </c>
      <c r="K381" s="17">
        <f t="shared" si="26"/>
        <v>6049401</v>
      </c>
      <c r="L381" s="17">
        <f t="shared" si="26"/>
        <v>8638734</v>
      </c>
      <c r="M381" s="17">
        <f t="shared" si="26"/>
        <v>11993324</v>
      </c>
      <c r="N381" s="17">
        <f t="shared" si="26"/>
        <v>13727407</v>
      </c>
      <c r="O381" s="14"/>
      <c r="P381" s="18" t="s">
        <v>242</v>
      </c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</row>
    <row r="382" spans="1:68" x14ac:dyDescent="0.25">
      <c r="A382" s="2"/>
      <c r="B382" s="17" t="str">
        <f t="shared" si="26"/>
        <v/>
      </c>
      <c r="C382" s="17" t="str">
        <f t="shared" si="26"/>
        <v/>
      </c>
      <c r="D382" s="17" t="str">
        <f t="shared" si="26"/>
        <v/>
      </c>
      <c r="E382" s="17" t="str">
        <f t="shared" si="26"/>
        <v/>
      </c>
      <c r="F382" s="17" t="str">
        <f t="shared" si="26"/>
        <v/>
      </c>
      <c r="G382" s="17">
        <f t="shared" si="26"/>
        <v>289476.35314000002</v>
      </c>
      <c r="H382" s="17">
        <f t="shared" si="26"/>
        <v>874098.04</v>
      </c>
      <c r="I382" s="17">
        <f t="shared" si="26"/>
        <v>2181788.344</v>
      </c>
      <c r="J382" s="17">
        <f t="shared" si="26"/>
        <v>4154615</v>
      </c>
      <c r="K382" s="17">
        <f t="shared" si="26"/>
        <v>6769011</v>
      </c>
      <c r="L382" s="17">
        <f t="shared" si="26"/>
        <v>9457375</v>
      </c>
      <c r="M382" s="17">
        <f t="shared" si="26"/>
        <v>13080823</v>
      </c>
      <c r="N382" s="17">
        <f>IFERROR(VLOOKUP($B$378,$4:$127,MATCH($P382&amp;"/"&amp;N$315,$2:$2,0),FALSE),IFERROR(VLOOKUP($B$378,$4:$127,MATCH($P381&amp;"/"&amp;N$315,$2:$2,0),FALSE),IFERROR(VLOOKUP($B$378,$4:$127,MATCH($P380&amp;"/"&amp;N$315,$2:$2,0),FALSE),IFERROR(VLOOKUP($B$378,$4:$127,MATCH($P379&amp;"/"&amp;N$315,$2:$2,0),FALSE),""))))</f>
        <v>13727407</v>
      </c>
      <c r="O382" s="14">
        <f t="shared" ref="O382:O383" si="27">RATE(M$315-I$315,,-I382,M382)</f>
        <v>0.56478838201178971</v>
      </c>
      <c r="P382" s="18" t="s">
        <v>243</v>
      </c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</row>
    <row r="383" spans="1:68" x14ac:dyDescent="0.25">
      <c r="A383" s="31"/>
      <c r="B383" s="19" t="e">
        <f t="shared" ref="B383:N383" si="28">+B382/B$351</f>
        <v>#VALUE!</v>
      </c>
      <c r="C383" s="19" t="e">
        <f t="shared" si="28"/>
        <v>#VALUE!</v>
      </c>
      <c r="D383" s="19" t="e">
        <f t="shared" si="28"/>
        <v>#VALUE!</v>
      </c>
      <c r="E383" s="19" t="e">
        <f t="shared" si="28"/>
        <v>#VALUE!</v>
      </c>
      <c r="F383" s="19" t="e">
        <f t="shared" si="28"/>
        <v>#VALUE!</v>
      </c>
      <c r="G383" s="19">
        <f t="shared" si="28"/>
        <v>4.7875387545385825E-2</v>
      </c>
      <c r="H383" s="19">
        <f t="shared" si="28"/>
        <v>0.10173707717148817</v>
      </c>
      <c r="I383" s="19">
        <f t="shared" si="28"/>
        <v>0.15995887239374273</v>
      </c>
      <c r="J383" s="19">
        <f t="shared" si="28"/>
        <v>0.1868359765841123</v>
      </c>
      <c r="K383" s="19">
        <f t="shared" si="28"/>
        <v>0.2028054032736496</v>
      </c>
      <c r="L383" s="19">
        <f t="shared" si="28"/>
        <v>0.24115414751347472</v>
      </c>
      <c r="M383" s="19">
        <f t="shared" si="28"/>
        <v>0.28773339280622467</v>
      </c>
      <c r="N383" s="19">
        <f t="shared" si="28"/>
        <v>0.2700466938536169</v>
      </c>
      <c r="O383" s="14">
        <f t="shared" si="27"/>
        <v>0.15809845755228791</v>
      </c>
      <c r="P383" s="20" t="s">
        <v>244</v>
      </c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</row>
    <row r="384" spans="1:68" x14ac:dyDescent="0.25">
      <c r="A384" s="2"/>
      <c r="B384" s="29" t="s">
        <v>88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3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</row>
    <row r="385" spans="1:68" x14ac:dyDescent="0.25">
      <c r="A385" s="2"/>
      <c r="B385" s="17" t="str">
        <f t="shared" ref="B385:N388" si="29">IFERROR(VLOOKUP($B$384,$4:$127,MATCH($P385&amp;"/"&amp;B$315,$2:$2,0),FALSE),"")</f>
        <v/>
      </c>
      <c r="C385" s="17" t="str">
        <f t="shared" si="29"/>
        <v/>
      </c>
      <c r="D385" s="17" t="str">
        <f t="shared" si="29"/>
        <v/>
      </c>
      <c r="E385" s="17" t="str">
        <f t="shared" si="29"/>
        <v/>
      </c>
      <c r="F385" s="17" t="str">
        <f t="shared" si="29"/>
        <v/>
      </c>
      <c r="G385" s="17" t="str">
        <f t="shared" si="29"/>
        <v/>
      </c>
      <c r="H385" s="17">
        <f t="shared" si="29"/>
        <v>1092057</v>
      </c>
      <c r="I385" s="17">
        <f t="shared" si="29"/>
        <v>3710212.1310000001</v>
      </c>
      <c r="J385" s="17">
        <f t="shared" si="29"/>
        <v>5185352.6900000004</v>
      </c>
      <c r="K385" s="17">
        <f t="shared" si="29"/>
        <v>7452989</v>
      </c>
      <c r="L385" s="17">
        <f t="shared" si="29"/>
        <v>9989153</v>
      </c>
      <c r="M385" s="17">
        <f t="shared" si="29"/>
        <v>15276673</v>
      </c>
      <c r="N385" s="17">
        <f t="shared" si="29"/>
        <v>18756571</v>
      </c>
      <c r="O385" s="14"/>
      <c r="P385" s="18" t="s">
        <v>240</v>
      </c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</row>
    <row r="386" spans="1:68" x14ac:dyDescent="0.25">
      <c r="A386" s="2"/>
      <c r="B386" s="17" t="str">
        <f t="shared" si="29"/>
        <v/>
      </c>
      <c r="C386" s="17" t="str">
        <f t="shared" si="29"/>
        <v/>
      </c>
      <c r="D386" s="17" t="str">
        <f t="shared" si="29"/>
        <v/>
      </c>
      <c r="E386" s="17" t="str">
        <f t="shared" si="29"/>
        <v/>
      </c>
      <c r="F386" s="17" t="str">
        <f t="shared" si="29"/>
        <v/>
      </c>
      <c r="G386" s="17" t="str">
        <f t="shared" si="29"/>
        <v/>
      </c>
      <c r="H386" s="17">
        <f t="shared" si="29"/>
        <v>2940765</v>
      </c>
      <c r="I386" s="17">
        <f t="shared" si="29"/>
        <v>3998149.2</v>
      </c>
      <c r="J386" s="17">
        <f t="shared" si="29"/>
        <v>5629832</v>
      </c>
      <c r="K386" s="17">
        <f t="shared" si="29"/>
        <v>8044320</v>
      </c>
      <c r="L386" s="17">
        <f t="shared" si="29"/>
        <v>10607951</v>
      </c>
      <c r="M386" s="17">
        <f t="shared" si="29"/>
        <v>15860390</v>
      </c>
      <c r="N386" s="17">
        <f t="shared" si="29"/>
        <v>21525922</v>
      </c>
      <c r="O386" s="14"/>
      <c r="P386" s="18" t="s">
        <v>241</v>
      </c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</row>
    <row r="387" spans="1:68" x14ac:dyDescent="0.25">
      <c r="A387" s="2"/>
      <c r="B387" s="17" t="str">
        <f t="shared" si="29"/>
        <v/>
      </c>
      <c r="C387" s="17" t="str">
        <f t="shared" si="29"/>
        <v/>
      </c>
      <c r="D387" s="17" t="str">
        <f t="shared" si="29"/>
        <v/>
      </c>
      <c r="E387" s="17" t="str">
        <f t="shared" si="29"/>
        <v/>
      </c>
      <c r="F387" s="17" t="str">
        <f t="shared" si="29"/>
        <v/>
      </c>
      <c r="G387" s="17" t="str">
        <f t="shared" si="29"/>
        <v/>
      </c>
      <c r="H387" s="17">
        <f t="shared" si="29"/>
        <v>3165033.5249999999</v>
      </c>
      <c r="I387" s="17">
        <f t="shared" si="29"/>
        <v>4367959.8169999998</v>
      </c>
      <c r="J387" s="17">
        <f t="shared" si="29"/>
        <v>6193356</v>
      </c>
      <c r="K387" s="17">
        <f t="shared" si="29"/>
        <v>8642674</v>
      </c>
      <c r="L387" s="17">
        <f t="shared" si="29"/>
        <v>11034297</v>
      </c>
      <c r="M387" s="17">
        <f t="shared" si="29"/>
        <v>16753124</v>
      </c>
      <c r="N387" s="17">
        <f t="shared" si="29"/>
        <v>20809627</v>
      </c>
      <c r="O387" s="14"/>
      <c r="P387" s="18" t="s">
        <v>242</v>
      </c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</row>
    <row r="388" spans="1:68" x14ac:dyDescent="0.25">
      <c r="A388" s="2"/>
      <c r="B388" s="17" t="str">
        <f t="shared" si="29"/>
        <v/>
      </c>
      <c r="C388" s="17" t="str">
        <f t="shared" si="29"/>
        <v/>
      </c>
      <c r="D388" s="17" t="str">
        <f t="shared" si="29"/>
        <v/>
      </c>
      <c r="E388" s="17" t="str">
        <f t="shared" si="29"/>
        <v/>
      </c>
      <c r="F388" s="17" t="str">
        <f t="shared" si="29"/>
        <v/>
      </c>
      <c r="G388" s="17">
        <f t="shared" si="29"/>
        <v>1130601.1871400001</v>
      </c>
      <c r="H388" s="17">
        <f t="shared" si="29"/>
        <v>3432089.04</v>
      </c>
      <c r="I388" s="17">
        <f t="shared" si="29"/>
        <v>4765834.4160000002</v>
      </c>
      <c r="J388" s="17">
        <f t="shared" si="29"/>
        <v>6842226</v>
      </c>
      <c r="K388" s="17">
        <f t="shared" si="29"/>
        <v>9426831</v>
      </c>
      <c r="L388" s="17">
        <f t="shared" si="29"/>
        <v>11862860</v>
      </c>
      <c r="M388" s="17">
        <f t="shared" si="29"/>
        <v>18388370</v>
      </c>
      <c r="N388" s="17">
        <f>IFERROR(VLOOKUP($B$384,$4:$127,MATCH($P388&amp;"/"&amp;N$315,$2:$2,0),FALSE),IFERROR(VLOOKUP($B$384,$4:$127,MATCH($P387&amp;"/"&amp;N$315,$2:$2,0),FALSE),IFERROR(VLOOKUP($B$384,$4:$127,MATCH($P386&amp;"/"&amp;N$315,$2:$2,0),FALSE),IFERROR(VLOOKUP($B$384,$4:$127,MATCH($P385&amp;"/"&amp;N$315,$2:$2,0),FALSE),""))))</f>
        <v>20809627</v>
      </c>
      <c r="O388" s="14">
        <f t="shared" ref="O388:O389" si="30">RATE(M$315-I$315,,-I388,M388)</f>
        <v>0.40152571697523387</v>
      </c>
      <c r="P388" s="18" t="s">
        <v>243</v>
      </c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</row>
    <row r="389" spans="1:68" x14ac:dyDescent="0.25">
      <c r="A389" s="31"/>
      <c r="B389" s="19" t="e">
        <f t="shared" ref="B389:N389" si="31">+B388/B$351</f>
        <v>#VALUE!</v>
      </c>
      <c r="C389" s="19" t="e">
        <f t="shared" si="31"/>
        <v>#VALUE!</v>
      </c>
      <c r="D389" s="19" t="e">
        <f t="shared" si="31"/>
        <v>#VALUE!</v>
      </c>
      <c r="E389" s="19" t="e">
        <f t="shared" si="31"/>
        <v>#VALUE!</v>
      </c>
      <c r="F389" s="19" t="e">
        <f t="shared" si="31"/>
        <v>#VALUE!</v>
      </c>
      <c r="G389" s="19">
        <f t="shared" si="31"/>
        <v>0.18698580870756917</v>
      </c>
      <c r="H389" s="19">
        <f t="shared" si="31"/>
        <v>0.39946400923390551</v>
      </c>
      <c r="I389" s="19">
        <f t="shared" si="31"/>
        <v>0.34940946554009616</v>
      </c>
      <c r="J389" s="19">
        <f t="shared" si="31"/>
        <v>0.30769974515549681</v>
      </c>
      <c r="K389" s="19">
        <f t="shared" si="31"/>
        <v>0.28243598105358986</v>
      </c>
      <c r="L389" s="19">
        <f t="shared" si="31"/>
        <v>0.30249174748507895</v>
      </c>
      <c r="M389" s="19">
        <f t="shared" si="31"/>
        <v>0.40448128441736408</v>
      </c>
      <c r="N389" s="19">
        <f t="shared" si="31"/>
        <v>0.40936871556856735</v>
      </c>
      <c r="O389" s="14">
        <f t="shared" si="30"/>
        <v>3.7267907729568464E-2</v>
      </c>
      <c r="P389" s="20" t="s">
        <v>244</v>
      </c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</row>
    <row r="390" spans="1:68" x14ac:dyDescent="0.25">
      <c r="A390" s="2"/>
      <c r="B390" s="11" t="s">
        <v>247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3"/>
      <c r="O390" s="14"/>
      <c r="P390" s="3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</row>
    <row r="391" spans="1:68" x14ac:dyDescent="0.25">
      <c r="A391" s="2"/>
      <c r="B391" s="11" t="s">
        <v>100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3"/>
      <c r="O391" s="14"/>
      <c r="P391" s="18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</row>
    <row r="392" spans="1:68" x14ac:dyDescent="0.25">
      <c r="A392" s="2"/>
      <c r="B392" s="33" t="str">
        <f t="shared" ref="B392:N395" si="32">IFERROR(VLOOKUP($B$391,$131:$202,MATCH($P392&amp;"/"&amp;B$315,$129:$129,0),FALSE),"")</f>
        <v/>
      </c>
      <c r="C392" s="33" t="str">
        <f t="shared" si="32"/>
        <v/>
      </c>
      <c r="D392" s="33" t="str">
        <f t="shared" si="32"/>
        <v/>
      </c>
      <c r="E392" s="33" t="str">
        <f t="shared" si="32"/>
        <v/>
      </c>
      <c r="F392" s="33" t="str">
        <f t="shared" si="32"/>
        <v/>
      </c>
      <c r="G392" s="33" t="str">
        <f t="shared" si="32"/>
        <v/>
      </c>
      <c r="H392" s="33">
        <f t="shared" si="32"/>
        <v>429292</v>
      </c>
      <c r="I392" s="33">
        <f t="shared" si="32"/>
        <v>607173.88</v>
      </c>
      <c r="J392" s="33">
        <f t="shared" si="32"/>
        <v>836870.52</v>
      </c>
      <c r="K392" s="33">
        <f t="shared" si="32"/>
        <v>1193669</v>
      </c>
      <c r="L392" s="33">
        <f t="shared" si="32"/>
        <v>1243669</v>
      </c>
      <c r="M392" s="33">
        <f t="shared" si="32"/>
        <v>1657689</v>
      </c>
      <c r="N392" s="33">
        <f t="shared" si="32"/>
        <v>2085465</v>
      </c>
      <c r="O392" s="34"/>
      <c r="P392" s="18" t="s">
        <v>240</v>
      </c>
      <c r="Q392" s="35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</row>
    <row r="393" spans="1:68" x14ac:dyDescent="0.25">
      <c r="A393" s="2"/>
      <c r="B393" s="16" t="str">
        <f t="shared" si="32"/>
        <v/>
      </c>
      <c r="C393" s="16" t="str">
        <f t="shared" si="32"/>
        <v/>
      </c>
      <c r="D393" s="16" t="str">
        <f t="shared" si="32"/>
        <v/>
      </c>
      <c r="E393" s="16" t="str">
        <f t="shared" si="32"/>
        <v/>
      </c>
      <c r="F393" s="16" t="str">
        <f t="shared" si="32"/>
        <v/>
      </c>
      <c r="G393" s="16" t="str">
        <f t="shared" si="32"/>
        <v/>
      </c>
      <c r="H393" s="16">
        <f t="shared" si="32"/>
        <v>461505</v>
      </c>
      <c r="I393" s="16">
        <f t="shared" si="32"/>
        <v>652417.56999999995</v>
      </c>
      <c r="J393" s="16">
        <f t="shared" si="32"/>
        <v>938998</v>
      </c>
      <c r="K393" s="16">
        <f t="shared" si="32"/>
        <v>1246888</v>
      </c>
      <c r="L393" s="16">
        <f t="shared" si="32"/>
        <v>1386522</v>
      </c>
      <c r="M393" s="16">
        <f t="shared" si="32"/>
        <v>1744085</v>
      </c>
      <c r="N393" s="16">
        <f t="shared" si="32"/>
        <v>2061925</v>
      </c>
      <c r="O393" s="34"/>
      <c r="P393" s="18" t="s">
        <v>241</v>
      </c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</row>
    <row r="394" spans="1:68" x14ac:dyDescent="0.25">
      <c r="A394" s="2"/>
      <c r="B394" s="16" t="str">
        <f t="shared" si="32"/>
        <v/>
      </c>
      <c r="C394" s="16" t="str">
        <f t="shared" si="32"/>
        <v/>
      </c>
      <c r="D394" s="16" t="str">
        <f t="shared" si="32"/>
        <v/>
      </c>
      <c r="E394" s="16" t="str">
        <f t="shared" si="32"/>
        <v/>
      </c>
      <c r="F394" s="16" t="str">
        <f t="shared" si="32"/>
        <v/>
      </c>
      <c r="G394" s="16" t="str">
        <f t="shared" si="32"/>
        <v/>
      </c>
      <c r="H394" s="16">
        <f t="shared" si="32"/>
        <v>510682.29</v>
      </c>
      <c r="I394" s="16">
        <f t="shared" si="32"/>
        <v>749289.15300000005</v>
      </c>
      <c r="J394" s="16">
        <f t="shared" si="32"/>
        <v>1045969</v>
      </c>
      <c r="K394" s="16">
        <f t="shared" si="32"/>
        <v>1247561</v>
      </c>
      <c r="L394" s="16">
        <f t="shared" si="32"/>
        <v>1532077</v>
      </c>
      <c r="M394" s="16">
        <f t="shared" si="32"/>
        <v>1910239</v>
      </c>
      <c r="N394" s="16">
        <f t="shared" si="32"/>
        <v>1957952</v>
      </c>
      <c r="O394" s="34"/>
      <c r="P394" s="18" t="s">
        <v>242</v>
      </c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</row>
    <row r="395" spans="1:68" x14ac:dyDescent="0.25">
      <c r="A395" s="2"/>
      <c r="B395" s="36" t="str">
        <f t="shared" si="32"/>
        <v/>
      </c>
      <c r="C395" s="36" t="str">
        <f t="shared" si="32"/>
        <v/>
      </c>
      <c r="D395" s="36" t="str">
        <f t="shared" si="32"/>
        <v/>
      </c>
      <c r="E395" s="36" t="str">
        <f t="shared" si="32"/>
        <v/>
      </c>
      <c r="F395" s="36" t="str">
        <f t="shared" si="32"/>
        <v/>
      </c>
      <c r="G395" s="36">
        <f t="shared" si="32"/>
        <v>361572.58649999998</v>
      </c>
      <c r="H395" s="36">
        <f t="shared" si="32"/>
        <v>553263.67299999995</v>
      </c>
      <c r="I395" s="36">
        <f t="shared" si="32"/>
        <v>805236.19299999997</v>
      </c>
      <c r="J395" s="36">
        <f t="shared" si="32"/>
        <v>1176840</v>
      </c>
      <c r="K395" s="36">
        <f t="shared" si="32"/>
        <v>1255433</v>
      </c>
      <c r="L395" s="36">
        <f t="shared" si="32"/>
        <v>1636614</v>
      </c>
      <c r="M395" s="36">
        <f t="shared" si="32"/>
        <v>1929637</v>
      </c>
      <c r="N395" s="36" t="str">
        <f t="shared" si="32"/>
        <v/>
      </c>
      <c r="O395" s="34"/>
      <c r="P395" s="18" t="s">
        <v>248</v>
      </c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</row>
    <row r="396" spans="1:68" x14ac:dyDescent="0.25">
      <c r="A396" s="2"/>
      <c r="B396" s="33">
        <f t="shared" ref="B396:M396" si="33">SUM(B392:B395)</f>
        <v>0</v>
      </c>
      <c r="C396" s="33">
        <f t="shared" si="33"/>
        <v>0</v>
      </c>
      <c r="D396" s="33">
        <f t="shared" si="33"/>
        <v>0</v>
      </c>
      <c r="E396" s="33">
        <f t="shared" si="33"/>
        <v>0</v>
      </c>
      <c r="F396" s="33">
        <f t="shared" si="33"/>
        <v>0</v>
      </c>
      <c r="G396" s="33">
        <f t="shared" si="33"/>
        <v>361572.58649999998</v>
      </c>
      <c r="H396" s="33">
        <f t="shared" si="33"/>
        <v>1954742.963</v>
      </c>
      <c r="I396" s="33">
        <f t="shared" si="33"/>
        <v>2814116.7960000001</v>
      </c>
      <c r="J396" s="33">
        <f t="shared" si="33"/>
        <v>3998677.52</v>
      </c>
      <c r="K396" s="33">
        <f t="shared" si="33"/>
        <v>4943551</v>
      </c>
      <c r="L396" s="33">
        <f t="shared" si="33"/>
        <v>5798882</v>
      </c>
      <c r="M396" s="33">
        <f t="shared" si="33"/>
        <v>7241650</v>
      </c>
      <c r="N396" s="33">
        <f>IF(N393="",N392*4,IF(N394="",(N393+N392)*2,IF(N395="",((N394+N393+N392)/3)*4,SUM(N392:N395))))</f>
        <v>8140456</v>
      </c>
      <c r="O396" s="14">
        <f>RATE(M$315-I$315,,-I396,M396)</f>
        <v>0.26655441507018302</v>
      </c>
      <c r="P396" s="18" t="s">
        <v>243</v>
      </c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</row>
    <row r="397" spans="1:68" x14ac:dyDescent="0.25">
      <c r="A397" s="26"/>
      <c r="B397" s="37"/>
      <c r="C397" s="38" t="e">
        <f t="shared" ref="C397:N397" si="34">C396/B396-1</f>
        <v>#DIV/0!</v>
      </c>
      <c r="D397" s="38" t="e">
        <f t="shared" si="34"/>
        <v>#DIV/0!</v>
      </c>
      <c r="E397" s="38" t="e">
        <f t="shared" si="34"/>
        <v>#DIV/0!</v>
      </c>
      <c r="F397" s="38" t="e">
        <f t="shared" si="34"/>
        <v>#DIV/0!</v>
      </c>
      <c r="G397" s="38" t="e">
        <f t="shared" si="34"/>
        <v>#DIV/0!</v>
      </c>
      <c r="H397" s="38">
        <f t="shared" si="34"/>
        <v>4.4062255712519294</v>
      </c>
      <c r="I397" s="38">
        <f t="shared" si="34"/>
        <v>0.43963520998233685</v>
      </c>
      <c r="J397" s="38">
        <f t="shared" si="34"/>
        <v>0.42093516718415547</v>
      </c>
      <c r="K397" s="38">
        <f t="shared" si="34"/>
        <v>0.23629649434696098</v>
      </c>
      <c r="L397" s="38">
        <f t="shared" si="34"/>
        <v>0.1730195561854222</v>
      </c>
      <c r="M397" s="38">
        <f t="shared" si="34"/>
        <v>0.24880106199781271</v>
      </c>
      <c r="N397" s="19">
        <f t="shared" si="34"/>
        <v>0.12411618899007815</v>
      </c>
      <c r="O397" s="34"/>
      <c r="P397" s="20" t="s">
        <v>249</v>
      </c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</row>
    <row r="398" spans="1:68" x14ac:dyDescent="0.25">
      <c r="A398" s="2"/>
      <c r="B398" s="11" t="s">
        <v>107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3"/>
      <c r="O398" s="14"/>
      <c r="P398" s="18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</row>
    <row r="399" spans="1:68" x14ac:dyDescent="0.25">
      <c r="A399" s="2"/>
      <c r="B399" s="33" t="str">
        <f t="shared" ref="B399:N402" si="35">IFERROR(VLOOKUP($B$398,$131:$202,MATCH($P399&amp;"/"&amp;B$315,$129:$129,0),FALSE),"")</f>
        <v/>
      </c>
      <c r="C399" s="33" t="str">
        <f t="shared" si="35"/>
        <v/>
      </c>
      <c r="D399" s="33" t="str">
        <f t="shared" si="35"/>
        <v/>
      </c>
      <c r="E399" s="33" t="str">
        <f t="shared" si="35"/>
        <v/>
      </c>
      <c r="F399" s="33" t="str">
        <f t="shared" si="35"/>
        <v/>
      </c>
      <c r="G399" s="33" t="str">
        <f t="shared" si="35"/>
        <v/>
      </c>
      <c r="H399" s="33">
        <f t="shared" si="35"/>
        <v>0</v>
      </c>
      <c r="I399" s="33">
        <f t="shared" si="35"/>
        <v>207711.12100000001</v>
      </c>
      <c r="J399" s="33">
        <f t="shared" si="35"/>
        <v>0</v>
      </c>
      <c r="K399" s="33">
        <f t="shared" si="35"/>
        <v>390124</v>
      </c>
      <c r="L399" s="33">
        <f t="shared" si="35"/>
        <v>500453</v>
      </c>
      <c r="M399" s="33">
        <f t="shared" si="35"/>
        <v>491004</v>
      </c>
      <c r="N399" s="33">
        <f t="shared" si="35"/>
        <v>699667</v>
      </c>
      <c r="O399" s="34"/>
      <c r="P399" s="18" t="s">
        <v>240</v>
      </c>
      <c r="Q399" s="35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</row>
    <row r="400" spans="1:68" x14ac:dyDescent="0.25">
      <c r="A400" s="2"/>
      <c r="B400" s="16" t="str">
        <f t="shared" si="35"/>
        <v/>
      </c>
      <c r="C400" s="16" t="str">
        <f t="shared" si="35"/>
        <v/>
      </c>
      <c r="D400" s="16" t="str">
        <f t="shared" si="35"/>
        <v/>
      </c>
      <c r="E400" s="16" t="str">
        <f t="shared" si="35"/>
        <v/>
      </c>
      <c r="F400" s="16" t="str">
        <f t="shared" si="35"/>
        <v/>
      </c>
      <c r="G400" s="16" t="str">
        <f t="shared" si="35"/>
        <v/>
      </c>
      <c r="H400" s="16">
        <f t="shared" si="35"/>
        <v>192301</v>
      </c>
      <c r="I400" s="16">
        <f t="shared" si="35"/>
        <v>0</v>
      </c>
      <c r="J400" s="16">
        <f t="shared" si="35"/>
        <v>0</v>
      </c>
      <c r="K400" s="16">
        <f t="shared" si="35"/>
        <v>571229</v>
      </c>
      <c r="L400" s="16">
        <f t="shared" si="35"/>
        <v>487384</v>
      </c>
      <c r="M400" s="16">
        <f t="shared" si="35"/>
        <v>600141</v>
      </c>
      <c r="N400" s="16">
        <f t="shared" si="35"/>
        <v>563289</v>
      </c>
      <c r="O400" s="34"/>
      <c r="P400" s="18" t="s">
        <v>241</v>
      </c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</row>
    <row r="401" spans="1:68" x14ac:dyDescent="0.25">
      <c r="A401" s="2"/>
      <c r="B401" s="16" t="str">
        <f t="shared" si="35"/>
        <v/>
      </c>
      <c r="C401" s="16" t="str">
        <f t="shared" si="35"/>
        <v/>
      </c>
      <c r="D401" s="16" t="str">
        <f t="shared" si="35"/>
        <v/>
      </c>
      <c r="E401" s="16" t="str">
        <f t="shared" si="35"/>
        <v/>
      </c>
      <c r="F401" s="16" t="str">
        <f t="shared" si="35"/>
        <v/>
      </c>
      <c r="G401" s="16" t="str">
        <f t="shared" si="35"/>
        <v/>
      </c>
      <c r="H401" s="16">
        <f t="shared" si="35"/>
        <v>186074.50399999999</v>
      </c>
      <c r="I401" s="16">
        <f t="shared" si="35"/>
        <v>244463.435</v>
      </c>
      <c r="J401" s="16">
        <f t="shared" si="35"/>
        <v>0</v>
      </c>
      <c r="K401" s="16">
        <f t="shared" si="35"/>
        <v>562228</v>
      </c>
      <c r="L401" s="16">
        <f t="shared" si="35"/>
        <v>574253</v>
      </c>
      <c r="M401" s="16">
        <f t="shared" si="35"/>
        <v>631669</v>
      </c>
      <c r="N401" s="16">
        <f t="shared" si="35"/>
        <v>733243</v>
      </c>
      <c r="O401" s="34"/>
      <c r="P401" s="18" t="s">
        <v>242</v>
      </c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</row>
    <row r="402" spans="1:68" x14ac:dyDescent="0.25">
      <c r="A402" s="2"/>
      <c r="B402" s="36" t="str">
        <f t="shared" si="35"/>
        <v/>
      </c>
      <c r="C402" s="36" t="str">
        <f t="shared" si="35"/>
        <v/>
      </c>
      <c r="D402" s="36" t="str">
        <f t="shared" si="35"/>
        <v/>
      </c>
      <c r="E402" s="36" t="str">
        <f t="shared" si="35"/>
        <v/>
      </c>
      <c r="F402" s="36" t="str">
        <f t="shared" si="35"/>
        <v/>
      </c>
      <c r="G402" s="36">
        <f t="shared" si="35"/>
        <v>0</v>
      </c>
      <c r="H402" s="36">
        <f t="shared" si="35"/>
        <v>199805.62400000001</v>
      </c>
      <c r="I402" s="36">
        <f t="shared" si="35"/>
        <v>280091.071</v>
      </c>
      <c r="J402" s="36">
        <f t="shared" si="35"/>
        <v>331802.75</v>
      </c>
      <c r="K402" s="36">
        <f t="shared" si="35"/>
        <v>429493</v>
      </c>
      <c r="L402" s="36">
        <f t="shared" si="35"/>
        <v>520353</v>
      </c>
      <c r="M402" s="36">
        <f t="shared" si="35"/>
        <v>828796</v>
      </c>
      <c r="N402" s="36" t="str">
        <f t="shared" si="35"/>
        <v/>
      </c>
      <c r="O402" s="34"/>
      <c r="P402" s="18" t="s">
        <v>248</v>
      </c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</row>
    <row r="403" spans="1:68" x14ac:dyDescent="0.25">
      <c r="A403" s="2"/>
      <c r="B403" s="33">
        <f t="shared" ref="B403:M403" si="36">SUM(B399:B402)</f>
        <v>0</v>
      </c>
      <c r="C403" s="33">
        <f t="shared" si="36"/>
        <v>0</v>
      </c>
      <c r="D403" s="33">
        <f t="shared" si="36"/>
        <v>0</v>
      </c>
      <c r="E403" s="33">
        <f t="shared" si="36"/>
        <v>0</v>
      </c>
      <c r="F403" s="33">
        <f t="shared" si="36"/>
        <v>0</v>
      </c>
      <c r="G403" s="33">
        <f t="shared" si="36"/>
        <v>0</v>
      </c>
      <c r="H403" s="33">
        <f t="shared" si="36"/>
        <v>578181.12800000003</v>
      </c>
      <c r="I403" s="33">
        <f t="shared" si="36"/>
        <v>732265.62699999998</v>
      </c>
      <c r="J403" s="33">
        <f t="shared" si="36"/>
        <v>331802.75</v>
      </c>
      <c r="K403" s="33">
        <f t="shared" si="36"/>
        <v>1953074</v>
      </c>
      <c r="L403" s="33">
        <f t="shared" si="36"/>
        <v>2082443</v>
      </c>
      <c r="M403" s="33">
        <f t="shared" si="36"/>
        <v>2551610</v>
      </c>
      <c r="N403" s="33">
        <f>IF(N400="",N399*4,IF(N401="",(N400+N399)*2,IF(N402="",((N401+N400+N399)/3)*4,SUM(N399:N402))))</f>
        <v>2661598.6666666665</v>
      </c>
      <c r="O403" s="14">
        <f>RATE(M$315-I$315,,-I403,M403)</f>
        <v>0.36626962047563738</v>
      </c>
      <c r="P403" s="18" t="s">
        <v>243</v>
      </c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</row>
    <row r="404" spans="1:68" x14ac:dyDescent="0.25">
      <c r="A404" s="26"/>
      <c r="B404" s="37"/>
      <c r="C404" s="38" t="e">
        <f t="shared" ref="C404:N404" si="37">C403/B403-1</f>
        <v>#DIV/0!</v>
      </c>
      <c r="D404" s="38" t="e">
        <f t="shared" si="37"/>
        <v>#DIV/0!</v>
      </c>
      <c r="E404" s="38" t="e">
        <f t="shared" si="37"/>
        <v>#DIV/0!</v>
      </c>
      <c r="F404" s="38" t="e">
        <f t="shared" si="37"/>
        <v>#DIV/0!</v>
      </c>
      <c r="G404" s="38" t="e">
        <f t="shared" si="37"/>
        <v>#DIV/0!</v>
      </c>
      <c r="H404" s="38" t="e">
        <f t="shared" si="37"/>
        <v>#DIV/0!</v>
      </c>
      <c r="I404" s="38">
        <f t="shared" si="37"/>
        <v>0.26649866544935019</v>
      </c>
      <c r="J404" s="38">
        <f t="shared" si="37"/>
        <v>-0.54688198139334476</v>
      </c>
      <c r="K404" s="38">
        <f t="shared" si="37"/>
        <v>4.8862501893067494</v>
      </c>
      <c r="L404" s="38">
        <f t="shared" si="37"/>
        <v>6.6238657623827857E-2</v>
      </c>
      <c r="M404" s="38">
        <f t="shared" si="37"/>
        <v>0.22529644268774707</v>
      </c>
      <c r="N404" s="19">
        <f t="shared" si="37"/>
        <v>4.3105594768270361E-2</v>
      </c>
      <c r="O404" s="34"/>
      <c r="P404" s="20" t="s">
        <v>249</v>
      </c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</row>
    <row r="405" spans="1:68" x14ac:dyDescent="0.25">
      <c r="A405" s="2"/>
      <c r="B405" s="11" t="s">
        <v>111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3"/>
      <c r="O405" s="14"/>
      <c r="P405" s="18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</row>
    <row r="406" spans="1:68" x14ac:dyDescent="0.25">
      <c r="A406" s="2"/>
      <c r="B406" s="33" t="str">
        <f t="shared" ref="B406:N409" si="38">IFERROR(VLOOKUP($B$405,$131:$202,MATCH($P406&amp;"/"&amp;B$315,$129:$129,0),FALSE),"")</f>
        <v/>
      </c>
      <c r="C406" s="33" t="str">
        <f t="shared" si="38"/>
        <v/>
      </c>
      <c r="D406" s="33" t="str">
        <f t="shared" si="38"/>
        <v/>
      </c>
      <c r="E406" s="33" t="str">
        <f t="shared" si="38"/>
        <v/>
      </c>
      <c r="F406" s="33" t="str">
        <f t="shared" si="38"/>
        <v/>
      </c>
      <c r="G406" s="33" t="str">
        <f t="shared" si="38"/>
        <v/>
      </c>
      <c r="H406" s="33">
        <f t="shared" si="38"/>
        <v>156455</v>
      </c>
      <c r="I406" s="33">
        <f t="shared" si="38"/>
        <v>0</v>
      </c>
      <c r="J406" s="33">
        <f t="shared" si="38"/>
        <v>294405.65000000002</v>
      </c>
      <c r="K406" s="33">
        <f t="shared" si="38"/>
        <v>102064</v>
      </c>
      <c r="L406" s="33">
        <f t="shared" si="38"/>
        <v>0</v>
      </c>
      <c r="M406" s="33">
        <f t="shared" si="38"/>
        <v>0</v>
      </c>
      <c r="N406" s="33">
        <f t="shared" si="38"/>
        <v>1307</v>
      </c>
      <c r="O406" s="14"/>
      <c r="P406" s="18" t="s">
        <v>240</v>
      </c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</row>
    <row r="407" spans="1:68" x14ac:dyDescent="0.25">
      <c r="A407" s="2"/>
      <c r="B407" s="16" t="str">
        <f t="shared" si="38"/>
        <v/>
      </c>
      <c r="C407" s="16" t="str">
        <f t="shared" si="38"/>
        <v/>
      </c>
      <c r="D407" s="16" t="str">
        <f t="shared" si="38"/>
        <v/>
      </c>
      <c r="E407" s="16" t="str">
        <f t="shared" si="38"/>
        <v/>
      </c>
      <c r="F407" s="16" t="str">
        <f t="shared" si="38"/>
        <v/>
      </c>
      <c r="G407" s="16" t="str">
        <f t="shared" si="38"/>
        <v/>
      </c>
      <c r="H407" s="16">
        <f t="shared" si="38"/>
        <v>0</v>
      </c>
      <c r="I407" s="16">
        <f t="shared" si="38"/>
        <v>230366.32</v>
      </c>
      <c r="J407" s="16">
        <f t="shared" si="38"/>
        <v>314015</v>
      </c>
      <c r="K407" s="16">
        <f t="shared" si="38"/>
        <v>0</v>
      </c>
      <c r="L407" s="16">
        <f t="shared" si="38"/>
        <v>0</v>
      </c>
      <c r="M407" s="16">
        <f t="shared" si="38"/>
        <v>0</v>
      </c>
      <c r="N407" s="16">
        <f t="shared" si="38"/>
        <v>426</v>
      </c>
      <c r="O407" s="14"/>
      <c r="P407" s="18" t="s">
        <v>241</v>
      </c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</row>
    <row r="408" spans="1:68" x14ac:dyDescent="0.25">
      <c r="A408" s="2"/>
      <c r="B408" s="16" t="str">
        <f t="shared" si="38"/>
        <v/>
      </c>
      <c r="C408" s="16" t="str">
        <f t="shared" si="38"/>
        <v/>
      </c>
      <c r="D408" s="16" t="str">
        <f t="shared" si="38"/>
        <v/>
      </c>
      <c r="E408" s="16" t="str">
        <f t="shared" si="38"/>
        <v/>
      </c>
      <c r="F408" s="16" t="str">
        <f t="shared" si="38"/>
        <v/>
      </c>
      <c r="G408" s="16" t="str">
        <f t="shared" si="38"/>
        <v/>
      </c>
      <c r="H408" s="16">
        <f t="shared" si="38"/>
        <v>0</v>
      </c>
      <c r="I408" s="16">
        <f t="shared" si="38"/>
        <v>0</v>
      </c>
      <c r="J408" s="16">
        <f t="shared" si="38"/>
        <v>358345</v>
      </c>
      <c r="K408" s="16">
        <f t="shared" si="38"/>
        <v>0</v>
      </c>
      <c r="L408" s="16">
        <f t="shared" si="38"/>
        <v>0</v>
      </c>
      <c r="M408" s="16">
        <f t="shared" si="38"/>
        <v>0</v>
      </c>
      <c r="N408" s="16">
        <f t="shared" si="38"/>
        <v>303</v>
      </c>
      <c r="O408" s="14"/>
      <c r="P408" s="18" t="s">
        <v>242</v>
      </c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</row>
    <row r="409" spans="1:68" x14ac:dyDescent="0.25">
      <c r="A409" s="2"/>
      <c r="B409" s="36" t="str">
        <f t="shared" si="38"/>
        <v/>
      </c>
      <c r="C409" s="36" t="str">
        <f t="shared" si="38"/>
        <v/>
      </c>
      <c r="D409" s="36" t="str">
        <f t="shared" si="38"/>
        <v/>
      </c>
      <c r="E409" s="36" t="str">
        <f t="shared" si="38"/>
        <v/>
      </c>
      <c r="F409" s="36" t="str">
        <f t="shared" si="38"/>
        <v/>
      </c>
      <c r="G409" s="36">
        <f t="shared" si="38"/>
        <v>122669.886</v>
      </c>
      <c r="H409" s="36">
        <f t="shared" si="38"/>
        <v>0</v>
      </c>
      <c r="I409" s="36">
        <f t="shared" si="38"/>
        <v>0</v>
      </c>
      <c r="J409" s="36">
        <f t="shared" si="38"/>
        <v>0</v>
      </c>
      <c r="K409" s="36">
        <f t="shared" si="38"/>
        <v>0</v>
      </c>
      <c r="L409" s="36">
        <f t="shared" si="38"/>
        <v>0</v>
      </c>
      <c r="M409" s="36">
        <f t="shared" si="38"/>
        <v>0</v>
      </c>
      <c r="N409" s="36" t="str">
        <f t="shared" si="38"/>
        <v/>
      </c>
      <c r="O409" s="14"/>
      <c r="P409" s="18" t="s">
        <v>248</v>
      </c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</row>
    <row r="410" spans="1:68" x14ac:dyDescent="0.25">
      <c r="A410" s="2"/>
      <c r="B410" s="36">
        <f t="shared" ref="B410:M410" si="39">SUM(B406:B409)</f>
        <v>0</v>
      </c>
      <c r="C410" s="36">
        <f t="shared" si="39"/>
        <v>0</v>
      </c>
      <c r="D410" s="36">
        <f t="shared" si="39"/>
        <v>0</v>
      </c>
      <c r="E410" s="36">
        <f t="shared" si="39"/>
        <v>0</v>
      </c>
      <c r="F410" s="36">
        <f t="shared" si="39"/>
        <v>0</v>
      </c>
      <c r="G410" s="36">
        <f t="shared" si="39"/>
        <v>122669.886</v>
      </c>
      <c r="H410" s="36">
        <f t="shared" si="39"/>
        <v>156455</v>
      </c>
      <c r="I410" s="36">
        <f t="shared" si="39"/>
        <v>230366.32</v>
      </c>
      <c r="J410" s="36">
        <f t="shared" si="39"/>
        <v>966765.65</v>
      </c>
      <c r="K410" s="36">
        <f t="shared" si="39"/>
        <v>102064</v>
      </c>
      <c r="L410" s="36">
        <f t="shared" si="39"/>
        <v>0</v>
      </c>
      <c r="M410" s="36">
        <f t="shared" si="39"/>
        <v>0</v>
      </c>
      <c r="N410" s="36">
        <f>IF(N407="",N406*4,IF(N408="",(N407+N406)*2,IF(N409="",((N408+N407+N406)/3)*4,SUM(N406:N409))))</f>
        <v>2714.6666666666665</v>
      </c>
      <c r="O410" s="14">
        <f>RATE(M$315-I$315,,-I410,M410)</f>
        <v>-0.99999959914231695</v>
      </c>
      <c r="P410" s="18" t="s">
        <v>243</v>
      </c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</row>
    <row r="411" spans="1:68" x14ac:dyDescent="0.25">
      <c r="A411" s="2"/>
      <c r="B411" s="11" t="s">
        <v>250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3"/>
      <c r="O411" s="14"/>
      <c r="P411" s="18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</row>
    <row r="412" spans="1:68" x14ac:dyDescent="0.25">
      <c r="A412" s="2"/>
      <c r="B412" s="16" t="e">
        <f t="shared" ref="B412:N415" si="40">B392+B406+B399</f>
        <v>#VALUE!</v>
      </c>
      <c r="C412" s="16" t="e">
        <f t="shared" si="40"/>
        <v>#VALUE!</v>
      </c>
      <c r="D412" s="16" t="e">
        <f t="shared" si="40"/>
        <v>#VALUE!</v>
      </c>
      <c r="E412" s="16" t="e">
        <f t="shared" si="40"/>
        <v>#VALUE!</v>
      </c>
      <c r="F412" s="16" t="e">
        <f t="shared" si="40"/>
        <v>#VALUE!</v>
      </c>
      <c r="G412" s="16" t="e">
        <f t="shared" si="40"/>
        <v>#VALUE!</v>
      </c>
      <c r="H412" s="16">
        <f t="shared" si="40"/>
        <v>585747</v>
      </c>
      <c r="I412" s="16">
        <f t="shared" si="40"/>
        <v>814885.00100000005</v>
      </c>
      <c r="J412" s="16">
        <f t="shared" si="40"/>
        <v>1131276.17</v>
      </c>
      <c r="K412" s="16">
        <f t="shared" si="40"/>
        <v>1685857</v>
      </c>
      <c r="L412" s="16">
        <f t="shared" si="40"/>
        <v>1744122</v>
      </c>
      <c r="M412" s="16">
        <f t="shared" si="40"/>
        <v>2148693</v>
      </c>
      <c r="N412" s="16">
        <f t="shared" si="40"/>
        <v>2786439</v>
      </c>
      <c r="O412" s="14"/>
      <c r="P412" s="18" t="s">
        <v>240</v>
      </c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</row>
    <row r="413" spans="1:68" x14ac:dyDescent="0.25">
      <c r="A413" s="2"/>
      <c r="B413" s="16" t="e">
        <f t="shared" si="40"/>
        <v>#VALUE!</v>
      </c>
      <c r="C413" s="16" t="e">
        <f t="shared" si="40"/>
        <v>#VALUE!</v>
      </c>
      <c r="D413" s="16" t="e">
        <f t="shared" si="40"/>
        <v>#VALUE!</v>
      </c>
      <c r="E413" s="16" t="e">
        <f t="shared" si="40"/>
        <v>#VALUE!</v>
      </c>
      <c r="F413" s="16" t="e">
        <f t="shared" si="40"/>
        <v>#VALUE!</v>
      </c>
      <c r="G413" s="16" t="e">
        <f t="shared" si="40"/>
        <v>#VALUE!</v>
      </c>
      <c r="H413" s="16">
        <f t="shared" si="40"/>
        <v>653806</v>
      </c>
      <c r="I413" s="16">
        <f t="shared" si="40"/>
        <v>882783.8899999999</v>
      </c>
      <c r="J413" s="16">
        <f t="shared" si="40"/>
        <v>1253013</v>
      </c>
      <c r="K413" s="16">
        <f t="shared" si="40"/>
        <v>1818117</v>
      </c>
      <c r="L413" s="16">
        <f t="shared" si="40"/>
        <v>1873906</v>
      </c>
      <c r="M413" s="16">
        <f t="shared" si="40"/>
        <v>2344226</v>
      </c>
      <c r="N413" s="16">
        <f t="shared" si="40"/>
        <v>2625640</v>
      </c>
      <c r="O413" s="14"/>
      <c r="P413" s="18" t="s">
        <v>241</v>
      </c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</row>
    <row r="414" spans="1:68" x14ac:dyDescent="0.25">
      <c r="A414" s="2"/>
      <c r="B414" s="16" t="e">
        <f t="shared" si="40"/>
        <v>#VALUE!</v>
      </c>
      <c r="C414" s="16" t="e">
        <f t="shared" si="40"/>
        <v>#VALUE!</v>
      </c>
      <c r="D414" s="16" t="e">
        <f t="shared" si="40"/>
        <v>#VALUE!</v>
      </c>
      <c r="E414" s="16" t="e">
        <f t="shared" si="40"/>
        <v>#VALUE!</v>
      </c>
      <c r="F414" s="16" t="e">
        <f t="shared" si="40"/>
        <v>#VALUE!</v>
      </c>
      <c r="G414" s="16" t="e">
        <f t="shared" si="40"/>
        <v>#VALUE!</v>
      </c>
      <c r="H414" s="16">
        <f t="shared" si="40"/>
        <v>696756.79399999999</v>
      </c>
      <c r="I414" s="16">
        <f t="shared" si="40"/>
        <v>993752.58799999999</v>
      </c>
      <c r="J414" s="16">
        <f t="shared" si="40"/>
        <v>1404314</v>
      </c>
      <c r="K414" s="16">
        <f t="shared" si="40"/>
        <v>1809789</v>
      </c>
      <c r="L414" s="16">
        <f t="shared" si="40"/>
        <v>2106330</v>
      </c>
      <c r="M414" s="16">
        <f t="shared" si="40"/>
        <v>2541908</v>
      </c>
      <c r="N414" s="16">
        <f t="shared" ref="N414:N415" si="41">IFERROR(VLOOKUP($B$405,$131:$202,MATCH($P414&amp;"/"&amp;N$315,$129:$129,0),FALSE),"")</f>
        <v>303</v>
      </c>
      <c r="O414" s="14"/>
      <c r="P414" s="18" t="s">
        <v>242</v>
      </c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</row>
    <row r="415" spans="1:68" x14ac:dyDescent="0.25">
      <c r="A415" s="2"/>
      <c r="B415" s="16" t="e">
        <f t="shared" si="40"/>
        <v>#VALUE!</v>
      </c>
      <c r="C415" s="16" t="e">
        <f t="shared" si="40"/>
        <v>#VALUE!</v>
      </c>
      <c r="D415" s="16" t="e">
        <f t="shared" si="40"/>
        <v>#VALUE!</v>
      </c>
      <c r="E415" s="16" t="e">
        <f t="shared" si="40"/>
        <v>#VALUE!</v>
      </c>
      <c r="F415" s="16" t="e">
        <f t="shared" si="40"/>
        <v>#VALUE!</v>
      </c>
      <c r="G415" s="16">
        <f t="shared" si="40"/>
        <v>484242.47249999997</v>
      </c>
      <c r="H415" s="16">
        <f t="shared" si="40"/>
        <v>753069.29700000002</v>
      </c>
      <c r="I415" s="16">
        <f t="shared" si="40"/>
        <v>1085327.264</v>
      </c>
      <c r="J415" s="16">
        <f t="shared" si="40"/>
        <v>1508642.75</v>
      </c>
      <c r="K415" s="16">
        <f t="shared" si="40"/>
        <v>1684926</v>
      </c>
      <c r="L415" s="16">
        <f t="shared" si="40"/>
        <v>2156967</v>
      </c>
      <c r="M415" s="16">
        <f t="shared" si="40"/>
        <v>2758433</v>
      </c>
      <c r="N415" s="16" t="str">
        <f t="shared" si="41"/>
        <v/>
      </c>
      <c r="O415" s="14"/>
      <c r="P415" s="18" t="s">
        <v>248</v>
      </c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</row>
    <row r="416" spans="1:68" x14ac:dyDescent="0.25">
      <c r="A416" s="2"/>
      <c r="B416" s="39" t="e">
        <f t="shared" ref="B416:M416" si="42">SUM(B412:B415)</f>
        <v>#VALUE!</v>
      </c>
      <c r="C416" s="39" t="e">
        <f t="shared" si="42"/>
        <v>#VALUE!</v>
      </c>
      <c r="D416" s="39" t="e">
        <f t="shared" si="42"/>
        <v>#VALUE!</v>
      </c>
      <c r="E416" s="39" t="e">
        <f t="shared" si="42"/>
        <v>#VALUE!</v>
      </c>
      <c r="F416" s="39" t="e">
        <f t="shared" si="42"/>
        <v>#VALUE!</v>
      </c>
      <c r="G416" s="39" t="e">
        <f t="shared" si="42"/>
        <v>#VALUE!</v>
      </c>
      <c r="H416" s="39">
        <f t="shared" si="42"/>
        <v>2689379.091</v>
      </c>
      <c r="I416" s="39">
        <f t="shared" si="42"/>
        <v>3776748.7429999998</v>
      </c>
      <c r="J416" s="39">
        <f t="shared" si="42"/>
        <v>5297245.92</v>
      </c>
      <c r="K416" s="39">
        <f t="shared" si="42"/>
        <v>6998689</v>
      </c>
      <c r="L416" s="39">
        <f t="shared" si="42"/>
        <v>7881325</v>
      </c>
      <c r="M416" s="39">
        <f t="shared" si="42"/>
        <v>9793260</v>
      </c>
      <c r="N416" s="39">
        <f>IF(N413="",N412*4,IF(N414="",(N413+N412)*2,IF(N415="",((N414+N413+N412)/3)*4,SUM(N412:N415))))</f>
        <v>7216509.333333333</v>
      </c>
      <c r="O416" s="14">
        <f>RATE(M$315-I$315,,-I416,M416)</f>
        <v>0.26897275499497403</v>
      </c>
      <c r="P416" s="18" t="s">
        <v>243</v>
      </c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</row>
    <row r="417" spans="1:68" x14ac:dyDescent="0.25">
      <c r="A417" s="2"/>
      <c r="B417" s="28" t="s">
        <v>251</v>
      </c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3"/>
      <c r="O417" s="14"/>
      <c r="P417" s="18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</row>
    <row r="418" spans="1:68" x14ac:dyDescent="0.25">
      <c r="A418" s="2"/>
      <c r="B418" s="40" t="s">
        <v>104</v>
      </c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2"/>
      <c r="O418" s="14"/>
      <c r="P418" s="18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</row>
    <row r="419" spans="1:68" x14ac:dyDescent="0.25">
      <c r="A419" s="2"/>
      <c r="B419" s="33" t="str">
        <f t="shared" ref="B419:N422" si="43">IFERROR(VLOOKUP($B$418,$131:$202,MATCH($P419&amp;"/"&amp;B$315,$129:$129,0),FALSE),"")</f>
        <v/>
      </c>
      <c r="C419" s="33" t="str">
        <f t="shared" si="43"/>
        <v/>
      </c>
      <c r="D419" s="33" t="str">
        <f t="shared" si="43"/>
        <v/>
      </c>
      <c r="E419" s="33" t="str">
        <f t="shared" si="43"/>
        <v/>
      </c>
      <c r="F419" s="33" t="str">
        <f t="shared" si="43"/>
        <v/>
      </c>
      <c r="G419" s="33" t="str">
        <f t="shared" si="43"/>
        <v/>
      </c>
      <c r="H419" s="33">
        <f t="shared" si="43"/>
        <v>60268</v>
      </c>
      <c r="I419" s="33">
        <f t="shared" si="43"/>
        <v>63573.915000000001</v>
      </c>
      <c r="J419" s="33">
        <f t="shared" si="43"/>
        <v>78313.789999999994</v>
      </c>
      <c r="K419" s="33">
        <f t="shared" si="43"/>
        <v>126173</v>
      </c>
      <c r="L419" s="33">
        <f t="shared" si="43"/>
        <v>166371</v>
      </c>
      <c r="M419" s="33">
        <f t="shared" si="43"/>
        <v>197187</v>
      </c>
      <c r="N419" s="33">
        <f t="shared" si="43"/>
        <v>227105</v>
      </c>
      <c r="O419" s="14"/>
      <c r="P419" s="18" t="s">
        <v>240</v>
      </c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</row>
    <row r="420" spans="1:68" x14ac:dyDescent="0.25">
      <c r="A420" s="2"/>
      <c r="B420" s="16" t="str">
        <f t="shared" si="43"/>
        <v/>
      </c>
      <c r="C420" s="16" t="str">
        <f t="shared" si="43"/>
        <v/>
      </c>
      <c r="D420" s="16" t="str">
        <f t="shared" si="43"/>
        <v/>
      </c>
      <c r="E420" s="16" t="str">
        <f t="shared" si="43"/>
        <v/>
      </c>
      <c r="F420" s="16" t="str">
        <f t="shared" si="43"/>
        <v/>
      </c>
      <c r="G420" s="16" t="str">
        <f t="shared" si="43"/>
        <v/>
      </c>
      <c r="H420" s="16">
        <f t="shared" si="43"/>
        <v>61445</v>
      </c>
      <c r="I420" s="16">
        <f t="shared" si="43"/>
        <v>64321.55</v>
      </c>
      <c r="J420" s="16">
        <f t="shared" si="43"/>
        <v>86309</v>
      </c>
      <c r="K420" s="16">
        <f t="shared" si="43"/>
        <v>142818</v>
      </c>
      <c r="L420" s="16">
        <f t="shared" si="43"/>
        <v>171301</v>
      </c>
      <c r="M420" s="16">
        <f t="shared" si="43"/>
        <v>203805</v>
      </c>
      <c r="N420" s="16">
        <f t="shared" si="43"/>
        <v>223073</v>
      </c>
      <c r="O420" s="14"/>
      <c r="P420" s="18" t="s">
        <v>241</v>
      </c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</row>
    <row r="421" spans="1:68" x14ac:dyDescent="0.25">
      <c r="A421" s="2"/>
      <c r="B421" s="16" t="str">
        <f t="shared" si="43"/>
        <v/>
      </c>
      <c r="C421" s="16" t="str">
        <f t="shared" si="43"/>
        <v/>
      </c>
      <c r="D421" s="16" t="str">
        <f t="shared" si="43"/>
        <v/>
      </c>
      <c r="E421" s="16" t="str">
        <f t="shared" si="43"/>
        <v/>
      </c>
      <c r="F421" s="16" t="str">
        <f t="shared" si="43"/>
        <v/>
      </c>
      <c r="G421" s="16" t="str">
        <f t="shared" si="43"/>
        <v/>
      </c>
      <c r="H421" s="16">
        <f t="shared" si="43"/>
        <v>47855.707999999999</v>
      </c>
      <c r="I421" s="16">
        <f t="shared" si="43"/>
        <v>76332.659</v>
      </c>
      <c r="J421" s="16">
        <f t="shared" si="43"/>
        <v>96562</v>
      </c>
      <c r="K421" s="16">
        <f t="shared" si="43"/>
        <v>160099</v>
      </c>
      <c r="L421" s="16">
        <f t="shared" si="43"/>
        <v>184036</v>
      </c>
      <c r="M421" s="16">
        <f t="shared" si="43"/>
        <v>213746</v>
      </c>
      <c r="N421" s="16">
        <f t="shared" si="43"/>
        <v>227529</v>
      </c>
      <c r="O421" s="14"/>
      <c r="P421" s="18" t="s">
        <v>242</v>
      </c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</row>
    <row r="422" spans="1:68" x14ac:dyDescent="0.25">
      <c r="A422" s="2"/>
      <c r="B422" s="36" t="str">
        <f t="shared" si="43"/>
        <v/>
      </c>
      <c r="C422" s="36" t="str">
        <f t="shared" si="43"/>
        <v/>
      </c>
      <c r="D422" s="36" t="str">
        <f t="shared" si="43"/>
        <v/>
      </c>
      <c r="E422" s="36" t="str">
        <f t="shared" si="43"/>
        <v/>
      </c>
      <c r="F422" s="36" t="str">
        <f t="shared" si="43"/>
        <v/>
      </c>
      <c r="G422" s="36">
        <f t="shared" si="43"/>
        <v>57578.337749999999</v>
      </c>
      <c r="H422" s="36">
        <f t="shared" si="43"/>
        <v>48961.752</v>
      </c>
      <c r="I422" s="36">
        <f t="shared" si="43"/>
        <v>76365.372000000003</v>
      </c>
      <c r="J422" s="36">
        <f t="shared" si="43"/>
        <v>107583</v>
      </c>
      <c r="K422" s="36">
        <f t="shared" si="43"/>
        <v>179350</v>
      </c>
      <c r="L422" s="36">
        <f t="shared" si="43"/>
        <v>199218</v>
      </c>
      <c r="M422" s="36">
        <f t="shared" si="43"/>
        <v>213558</v>
      </c>
      <c r="N422" s="36" t="str">
        <f t="shared" si="43"/>
        <v/>
      </c>
      <c r="O422" s="14"/>
      <c r="P422" s="18" t="s">
        <v>248</v>
      </c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</row>
    <row r="423" spans="1:68" x14ac:dyDescent="0.25">
      <c r="A423" s="2"/>
      <c r="B423" s="36">
        <f t="shared" ref="B423:M423" si="44">SUM(B419:B422)</f>
        <v>0</v>
      </c>
      <c r="C423" s="36">
        <f t="shared" si="44"/>
        <v>0</v>
      </c>
      <c r="D423" s="36">
        <f t="shared" si="44"/>
        <v>0</v>
      </c>
      <c r="E423" s="36">
        <f t="shared" si="44"/>
        <v>0</v>
      </c>
      <c r="F423" s="36">
        <f t="shared" si="44"/>
        <v>0</v>
      </c>
      <c r="G423" s="36">
        <f t="shared" si="44"/>
        <v>57578.337749999999</v>
      </c>
      <c r="H423" s="36">
        <f t="shared" si="44"/>
        <v>218530.46</v>
      </c>
      <c r="I423" s="36">
        <f t="shared" si="44"/>
        <v>280593.49600000004</v>
      </c>
      <c r="J423" s="36">
        <f t="shared" si="44"/>
        <v>368767.79</v>
      </c>
      <c r="K423" s="36">
        <f t="shared" si="44"/>
        <v>608440</v>
      </c>
      <c r="L423" s="36">
        <f t="shared" si="44"/>
        <v>720926</v>
      </c>
      <c r="M423" s="36">
        <f t="shared" si="44"/>
        <v>828296</v>
      </c>
      <c r="N423" s="36">
        <f>IF(N420="",N419*4,IF(N421="",(N420+N419)*2,IF(N422="",((N421+N420+N419)/3)*4,SUM(N419:N422))))</f>
        <v>903609.33333333337</v>
      </c>
      <c r="O423" s="14">
        <f t="shared" ref="O423:O424" si="45">RATE(M$315-I$315,,-I423,M423)</f>
        <v>0.31077150304487039</v>
      </c>
      <c r="P423" s="18" t="s">
        <v>243</v>
      </c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</row>
    <row r="424" spans="1:68" x14ac:dyDescent="0.25">
      <c r="A424" s="2"/>
      <c r="B424" s="43" t="e">
        <f t="shared" ref="B424:N424" si="46">B423/B$396</f>
        <v>#DIV/0!</v>
      </c>
      <c r="C424" s="44" t="e">
        <f t="shared" si="46"/>
        <v>#DIV/0!</v>
      </c>
      <c r="D424" s="44" t="e">
        <f t="shared" si="46"/>
        <v>#DIV/0!</v>
      </c>
      <c r="E424" s="44" t="e">
        <f t="shared" si="46"/>
        <v>#DIV/0!</v>
      </c>
      <c r="F424" s="44" t="e">
        <f t="shared" si="46"/>
        <v>#DIV/0!</v>
      </c>
      <c r="G424" s="44">
        <f t="shared" si="46"/>
        <v>0.15924420130230199</v>
      </c>
      <c r="H424" s="44">
        <f t="shared" si="46"/>
        <v>0.11179498488364682</v>
      </c>
      <c r="I424" s="44">
        <f t="shared" si="46"/>
        <v>9.9709257412072261E-2</v>
      </c>
      <c r="J424" s="44">
        <f t="shared" si="46"/>
        <v>9.2222438082478819E-2</v>
      </c>
      <c r="K424" s="44">
        <f t="shared" si="46"/>
        <v>0.12307752059197932</v>
      </c>
      <c r="L424" s="44">
        <f t="shared" si="46"/>
        <v>0.12432155025744618</v>
      </c>
      <c r="M424" s="44">
        <f t="shared" si="46"/>
        <v>0.11437945772027093</v>
      </c>
      <c r="N424" s="45">
        <f t="shared" si="46"/>
        <v>0.11100229929789356</v>
      </c>
      <c r="O424" s="14">
        <f t="shared" si="45"/>
        <v>3.4911321178617179E-2</v>
      </c>
      <c r="P424" s="20" t="s">
        <v>244</v>
      </c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</row>
    <row r="425" spans="1:68" x14ac:dyDescent="0.25">
      <c r="A425" s="26"/>
      <c r="B425" s="37"/>
      <c r="C425" s="19" t="e">
        <f t="shared" ref="C425:N425" si="47">C423/B423-1</f>
        <v>#DIV/0!</v>
      </c>
      <c r="D425" s="19" t="e">
        <f t="shared" si="47"/>
        <v>#DIV/0!</v>
      </c>
      <c r="E425" s="19" t="e">
        <f t="shared" si="47"/>
        <v>#DIV/0!</v>
      </c>
      <c r="F425" s="19" t="e">
        <f t="shared" si="47"/>
        <v>#DIV/0!</v>
      </c>
      <c r="G425" s="19" t="e">
        <f t="shared" si="47"/>
        <v>#DIV/0!</v>
      </c>
      <c r="H425" s="19">
        <f t="shared" si="47"/>
        <v>2.7953589585868168</v>
      </c>
      <c r="I425" s="19">
        <f t="shared" si="47"/>
        <v>0.28400176341549854</v>
      </c>
      <c r="J425" s="19">
        <f t="shared" si="47"/>
        <v>0.31424211628911003</v>
      </c>
      <c r="K425" s="19">
        <f t="shared" si="47"/>
        <v>0.64992718046226328</v>
      </c>
      <c r="L425" s="19">
        <f t="shared" si="47"/>
        <v>0.18487607652356841</v>
      </c>
      <c r="M425" s="19">
        <f t="shared" si="47"/>
        <v>0.14893345502867139</v>
      </c>
      <c r="N425" s="19">
        <f t="shared" si="47"/>
        <v>9.0925627231488892E-2</v>
      </c>
      <c r="O425" s="34"/>
      <c r="P425" s="20" t="s">
        <v>249</v>
      </c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</row>
    <row r="426" spans="1:68" x14ac:dyDescent="0.25">
      <c r="A426" s="2"/>
      <c r="B426" s="29" t="s">
        <v>252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3"/>
      <c r="O426" s="14"/>
      <c r="P426" s="18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</row>
    <row r="427" spans="1:68" x14ac:dyDescent="0.25">
      <c r="A427" s="2"/>
      <c r="B427" s="33" t="str">
        <f t="shared" ref="B427:N431" si="48">IFERROR(B392-B419,"")</f>
        <v/>
      </c>
      <c r="C427" s="33" t="str">
        <f t="shared" si="48"/>
        <v/>
      </c>
      <c r="D427" s="33" t="str">
        <f t="shared" si="48"/>
        <v/>
      </c>
      <c r="E427" s="33" t="str">
        <f t="shared" si="48"/>
        <v/>
      </c>
      <c r="F427" s="33" t="str">
        <f t="shared" si="48"/>
        <v/>
      </c>
      <c r="G427" s="33" t="str">
        <f t="shared" si="48"/>
        <v/>
      </c>
      <c r="H427" s="33">
        <f t="shared" si="48"/>
        <v>369024</v>
      </c>
      <c r="I427" s="33">
        <f t="shared" si="48"/>
        <v>543599.96499999997</v>
      </c>
      <c r="J427" s="33">
        <f t="shared" si="48"/>
        <v>758556.73</v>
      </c>
      <c r="K427" s="33">
        <f t="shared" si="48"/>
        <v>1067496</v>
      </c>
      <c r="L427" s="33">
        <f t="shared" si="48"/>
        <v>1077298</v>
      </c>
      <c r="M427" s="33">
        <f t="shared" si="48"/>
        <v>1460502</v>
      </c>
      <c r="N427" s="33">
        <f t="shared" si="48"/>
        <v>1858360</v>
      </c>
      <c r="O427" s="14"/>
      <c r="P427" s="18" t="s">
        <v>240</v>
      </c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</row>
    <row r="428" spans="1:68" x14ac:dyDescent="0.25">
      <c r="A428" s="2"/>
      <c r="B428" s="16" t="str">
        <f t="shared" si="48"/>
        <v/>
      </c>
      <c r="C428" s="16" t="str">
        <f t="shared" si="48"/>
        <v/>
      </c>
      <c r="D428" s="16" t="str">
        <f t="shared" si="48"/>
        <v/>
      </c>
      <c r="E428" s="16" t="str">
        <f t="shared" si="48"/>
        <v/>
      </c>
      <c r="F428" s="16" t="str">
        <f t="shared" si="48"/>
        <v/>
      </c>
      <c r="G428" s="16" t="str">
        <f t="shared" si="48"/>
        <v/>
      </c>
      <c r="H428" s="16">
        <f t="shared" si="48"/>
        <v>400060</v>
      </c>
      <c r="I428" s="16">
        <f t="shared" si="48"/>
        <v>588096.0199999999</v>
      </c>
      <c r="J428" s="16">
        <f t="shared" si="48"/>
        <v>852689</v>
      </c>
      <c r="K428" s="16">
        <f t="shared" si="48"/>
        <v>1104070</v>
      </c>
      <c r="L428" s="16">
        <f t="shared" si="48"/>
        <v>1215221</v>
      </c>
      <c r="M428" s="16">
        <f t="shared" si="48"/>
        <v>1540280</v>
      </c>
      <c r="N428" s="16">
        <f t="shared" si="48"/>
        <v>1838852</v>
      </c>
      <c r="O428" s="14"/>
      <c r="P428" s="18" t="s">
        <v>241</v>
      </c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</row>
    <row r="429" spans="1:68" x14ac:dyDescent="0.25">
      <c r="A429" s="2"/>
      <c r="B429" s="16" t="str">
        <f t="shared" si="48"/>
        <v/>
      </c>
      <c r="C429" s="16" t="str">
        <f t="shared" si="48"/>
        <v/>
      </c>
      <c r="D429" s="16" t="str">
        <f t="shared" si="48"/>
        <v/>
      </c>
      <c r="E429" s="16" t="str">
        <f t="shared" si="48"/>
        <v/>
      </c>
      <c r="F429" s="16" t="str">
        <f t="shared" si="48"/>
        <v/>
      </c>
      <c r="G429" s="16" t="str">
        <f t="shared" si="48"/>
        <v/>
      </c>
      <c r="H429" s="16">
        <f t="shared" si="48"/>
        <v>462826.58199999999</v>
      </c>
      <c r="I429" s="16">
        <f t="shared" si="48"/>
        <v>672956.49400000006</v>
      </c>
      <c r="J429" s="16">
        <f t="shared" si="48"/>
        <v>949407</v>
      </c>
      <c r="K429" s="16">
        <f t="shared" si="48"/>
        <v>1087462</v>
      </c>
      <c r="L429" s="16">
        <f t="shared" si="48"/>
        <v>1348041</v>
      </c>
      <c r="M429" s="16">
        <f t="shared" si="48"/>
        <v>1696493</v>
      </c>
      <c r="N429" s="16">
        <f t="shared" si="48"/>
        <v>1730423</v>
      </c>
      <c r="O429" s="14"/>
      <c r="P429" s="18" t="s">
        <v>242</v>
      </c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</row>
    <row r="430" spans="1:68" x14ac:dyDescent="0.25">
      <c r="A430" s="2"/>
      <c r="B430" s="36" t="str">
        <f t="shared" si="48"/>
        <v/>
      </c>
      <c r="C430" s="36" t="str">
        <f t="shared" si="48"/>
        <v/>
      </c>
      <c r="D430" s="36" t="str">
        <f t="shared" si="48"/>
        <v/>
      </c>
      <c r="E430" s="36" t="str">
        <f t="shared" si="48"/>
        <v/>
      </c>
      <c r="F430" s="36" t="str">
        <f t="shared" si="48"/>
        <v/>
      </c>
      <c r="G430" s="36">
        <f t="shared" si="48"/>
        <v>303994.24874999997</v>
      </c>
      <c r="H430" s="36">
        <f t="shared" si="48"/>
        <v>504301.92099999997</v>
      </c>
      <c r="I430" s="36">
        <f t="shared" si="48"/>
        <v>728870.821</v>
      </c>
      <c r="J430" s="36">
        <f t="shared" si="48"/>
        <v>1069257</v>
      </c>
      <c r="K430" s="36">
        <f t="shared" si="48"/>
        <v>1076083</v>
      </c>
      <c r="L430" s="36">
        <f t="shared" si="48"/>
        <v>1437396</v>
      </c>
      <c r="M430" s="36">
        <f t="shared" si="48"/>
        <v>1716079</v>
      </c>
      <c r="N430" s="36" t="str">
        <f t="shared" si="48"/>
        <v/>
      </c>
      <c r="O430" s="14"/>
      <c r="P430" s="18" t="s">
        <v>248</v>
      </c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</row>
    <row r="431" spans="1:68" x14ac:dyDescent="0.25">
      <c r="A431" s="2"/>
      <c r="B431" s="33">
        <f t="shared" si="48"/>
        <v>0</v>
      </c>
      <c r="C431" s="33">
        <f t="shared" si="48"/>
        <v>0</v>
      </c>
      <c r="D431" s="33">
        <f t="shared" si="48"/>
        <v>0</v>
      </c>
      <c r="E431" s="33">
        <f t="shared" si="48"/>
        <v>0</v>
      </c>
      <c r="F431" s="33">
        <f t="shared" si="48"/>
        <v>0</v>
      </c>
      <c r="G431" s="33">
        <f t="shared" si="48"/>
        <v>303994.24874999997</v>
      </c>
      <c r="H431" s="33">
        <f t="shared" si="48"/>
        <v>1736212.503</v>
      </c>
      <c r="I431" s="33">
        <f t="shared" si="48"/>
        <v>2533523.2999999998</v>
      </c>
      <c r="J431" s="33">
        <f t="shared" si="48"/>
        <v>3629909.73</v>
      </c>
      <c r="K431" s="33">
        <f t="shared" si="48"/>
        <v>4335111</v>
      </c>
      <c r="L431" s="33">
        <f t="shared" si="48"/>
        <v>5077956</v>
      </c>
      <c r="M431" s="33">
        <f t="shared" si="48"/>
        <v>6413354</v>
      </c>
      <c r="N431" s="33">
        <f t="shared" si="48"/>
        <v>7236846.666666667</v>
      </c>
      <c r="O431" s="14">
        <f t="shared" ref="O431:O432" si="49">RATE(M$315-I$315,,-I431,M431)</f>
        <v>0.26136297068737152</v>
      </c>
      <c r="P431" s="18" t="s">
        <v>243</v>
      </c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</row>
    <row r="432" spans="1:68" x14ac:dyDescent="0.25">
      <c r="A432" s="2"/>
      <c r="B432" s="19" t="e">
        <f t="shared" ref="B432:N432" si="50">B431/B$396</f>
        <v>#DIV/0!</v>
      </c>
      <c r="C432" s="19" t="e">
        <f t="shared" si="50"/>
        <v>#DIV/0!</v>
      </c>
      <c r="D432" s="19" t="e">
        <f t="shared" si="50"/>
        <v>#DIV/0!</v>
      </c>
      <c r="E432" s="19" t="e">
        <f t="shared" si="50"/>
        <v>#DIV/0!</v>
      </c>
      <c r="F432" s="19" t="e">
        <f t="shared" si="50"/>
        <v>#DIV/0!</v>
      </c>
      <c r="G432" s="19">
        <f t="shared" si="50"/>
        <v>0.84075579869769801</v>
      </c>
      <c r="H432" s="19">
        <f t="shared" si="50"/>
        <v>0.88820501511635319</v>
      </c>
      <c r="I432" s="19">
        <f t="shared" si="50"/>
        <v>0.90029074258792763</v>
      </c>
      <c r="J432" s="19">
        <f t="shared" si="50"/>
        <v>0.90777756191752113</v>
      </c>
      <c r="K432" s="19">
        <f t="shared" si="50"/>
        <v>0.87692247940802071</v>
      </c>
      <c r="L432" s="19">
        <f t="shared" si="50"/>
        <v>0.87567844974255382</v>
      </c>
      <c r="M432" s="19">
        <f t="shared" si="50"/>
        <v>0.88562054227972908</v>
      </c>
      <c r="N432" s="19">
        <f t="shared" si="50"/>
        <v>0.88899770070210649</v>
      </c>
      <c r="O432" s="14">
        <f t="shared" si="49"/>
        <v>-4.0988719639999628E-3</v>
      </c>
      <c r="P432" s="46" t="s">
        <v>253</v>
      </c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</row>
    <row r="433" spans="1:68" x14ac:dyDescent="0.25">
      <c r="A433" s="26"/>
      <c r="B433" s="37"/>
      <c r="C433" s="19" t="e">
        <f t="shared" ref="C433:N433" si="51">C431/B431-1</f>
        <v>#DIV/0!</v>
      </c>
      <c r="D433" s="19" t="e">
        <f t="shared" si="51"/>
        <v>#DIV/0!</v>
      </c>
      <c r="E433" s="19" t="e">
        <f t="shared" si="51"/>
        <v>#DIV/0!</v>
      </c>
      <c r="F433" s="19" t="e">
        <f t="shared" si="51"/>
        <v>#DIV/0!</v>
      </c>
      <c r="G433" s="19" t="e">
        <f t="shared" si="51"/>
        <v>#DIV/0!</v>
      </c>
      <c r="H433" s="19">
        <f t="shared" si="51"/>
        <v>4.7113333891649827</v>
      </c>
      <c r="I433" s="19">
        <f t="shared" si="51"/>
        <v>0.45922419958520466</v>
      </c>
      <c r="J433" s="19">
        <f t="shared" si="51"/>
        <v>0.43275166642438223</v>
      </c>
      <c r="K433" s="19">
        <f t="shared" si="51"/>
        <v>0.19427515350361069</v>
      </c>
      <c r="L433" s="19">
        <f t="shared" si="51"/>
        <v>0.17135547394288175</v>
      </c>
      <c r="M433" s="19">
        <f t="shared" si="51"/>
        <v>0.26297943503252097</v>
      </c>
      <c r="N433" s="19">
        <f t="shared" si="51"/>
        <v>0.12840280868117793</v>
      </c>
      <c r="O433" s="34"/>
      <c r="P433" s="20" t="s">
        <v>249</v>
      </c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</row>
    <row r="434" spans="1:68" x14ac:dyDescent="0.25">
      <c r="A434" s="2"/>
      <c r="B434" s="24" t="s">
        <v>254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3"/>
      <c r="O434" s="14"/>
      <c r="P434" s="4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</row>
    <row r="435" spans="1:68" x14ac:dyDescent="0.25">
      <c r="A435" s="2"/>
      <c r="B435" s="24" t="s">
        <v>109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3"/>
      <c r="O435" s="14"/>
      <c r="P435" s="4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</row>
    <row r="436" spans="1:68" x14ac:dyDescent="0.25">
      <c r="A436" s="2"/>
      <c r="B436" s="33" t="str">
        <f t="shared" ref="B436:N439" si="52">IFERROR(VLOOKUP($B$435,$131:$202,MATCH($P436&amp;"/"&amp;B$315,$129:$129,0),FALSE),"")</f>
        <v/>
      </c>
      <c r="C436" s="33" t="str">
        <f t="shared" si="52"/>
        <v/>
      </c>
      <c r="D436" s="33" t="str">
        <f t="shared" si="52"/>
        <v/>
      </c>
      <c r="E436" s="33" t="str">
        <f t="shared" si="52"/>
        <v/>
      </c>
      <c r="F436" s="33" t="str">
        <f t="shared" si="52"/>
        <v/>
      </c>
      <c r="G436" s="33" t="str">
        <f t="shared" si="52"/>
        <v/>
      </c>
      <c r="H436" s="33">
        <f t="shared" si="52"/>
        <v>18356</v>
      </c>
      <c r="I436" s="33">
        <f t="shared" si="52"/>
        <v>23791.381000000001</v>
      </c>
      <c r="J436" s="33">
        <f t="shared" si="52"/>
        <v>28366.3</v>
      </c>
      <c r="K436" s="33">
        <f t="shared" si="52"/>
        <v>47887</v>
      </c>
      <c r="L436" s="33">
        <f t="shared" si="52"/>
        <v>40927</v>
      </c>
      <c r="M436" s="33">
        <f t="shared" si="52"/>
        <v>34253</v>
      </c>
      <c r="N436" s="33">
        <f t="shared" si="52"/>
        <v>40384</v>
      </c>
      <c r="O436" s="14"/>
      <c r="P436" s="18" t="s">
        <v>240</v>
      </c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</row>
    <row r="437" spans="1:68" x14ac:dyDescent="0.25">
      <c r="A437" s="2"/>
      <c r="B437" s="16" t="str">
        <f t="shared" si="52"/>
        <v/>
      </c>
      <c r="C437" s="16" t="str">
        <f t="shared" si="52"/>
        <v/>
      </c>
      <c r="D437" s="16" t="str">
        <f t="shared" si="52"/>
        <v/>
      </c>
      <c r="E437" s="16" t="str">
        <f t="shared" si="52"/>
        <v/>
      </c>
      <c r="F437" s="16" t="str">
        <f t="shared" si="52"/>
        <v/>
      </c>
      <c r="G437" s="16" t="str">
        <f t="shared" si="52"/>
        <v/>
      </c>
      <c r="H437" s="16">
        <f t="shared" si="52"/>
        <v>34834</v>
      </c>
      <c r="I437" s="16">
        <f t="shared" si="52"/>
        <v>31767.38</v>
      </c>
      <c r="J437" s="16">
        <f t="shared" si="52"/>
        <v>46233</v>
      </c>
      <c r="K437" s="16">
        <f t="shared" si="52"/>
        <v>54532</v>
      </c>
      <c r="L437" s="16">
        <f t="shared" si="52"/>
        <v>42651</v>
      </c>
      <c r="M437" s="16">
        <f t="shared" si="52"/>
        <v>41175</v>
      </c>
      <c r="N437" s="16">
        <f t="shared" si="52"/>
        <v>51330</v>
      </c>
      <c r="O437" s="14"/>
      <c r="P437" s="18" t="s">
        <v>241</v>
      </c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</row>
    <row r="438" spans="1:68" x14ac:dyDescent="0.25">
      <c r="A438" s="2"/>
      <c r="B438" s="16" t="str">
        <f t="shared" si="52"/>
        <v/>
      </c>
      <c r="C438" s="16" t="str">
        <f t="shared" si="52"/>
        <v/>
      </c>
      <c r="D438" s="16" t="str">
        <f t="shared" si="52"/>
        <v/>
      </c>
      <c r="E438" s="16" t="str">
        <f t="shared" si="52"/>
        <v/>
      </c>
      <c r="F438" s="16" t="str">
        <f t="shared" si="52"/>
        <v/>
      </c>
      <c r="G438" s="16" t="str">
        <f t="shared" si="52"/>
        <v/>
      </c>
      <c r="H438" s="16">
        <f t="shared" si="52"/>
        <v>29995.550999999999</v>
      </c>
      <c r="I438" s="16">
        <f t="shared" si="52"/>
        <v>41282.648999999998</v>
      </c>
      <c r="J438" s="16">
        <f t="shared" si="52"/>
        <v>39060</v>
      </c>
      <c r="K438" s="16">
        <f t="shared" si="52"/>
        <v>37970</v>
      </c>
      <c r="L438" s="16">
        <f t="shared" si="52"/>
        <v>49972</v>
      </c>
      <c r="M438" s="16">
        <f t="shared" si="52"/>
        <v>52217</v>
      </c>
      <c r="N438" s="16">
        <f t="shared" si="52"/>
        <v>27570</v>
      </c>
      <c r="O438" s="14"/>
      <c r="P438" s="18" t="s">
        <v>242</v>
      </c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</row>
    <row r="439" spans="1:68" x14ac:dyDescent="0.25">
      <c r="A439" s="2"/>
      <c r="B439" s="36" t="str">
        <f t="shared" si="52"/>
        <v/>
      </c>
      <c r="C439" s="36" t="str">
        <f t="shared" si="52"/>
        <v/>
      </c>
      <c r="D439" s="36" t="str">
        <f t="shared" si="52"/>
        <v/>
      </c>
      <c r="E439" s="36" t="str">
        <f t="shared" si="52"/>
        <v/>
      </c>
      <c r="F439" s="36" t="str">
        <f t="shared" si="52"/>
        <v/>
      </c>
      <c r="G439" s="36">
        <f t="shared" si="52"/>
        <v>30583.103999999999</v>
      </c>
      <c r="H439" s="36">
        <f t="shared" si="52"/>
        <v>42381.053</v>
      </c>
      <c r="I439" s="36">
        <f t="shared" si="52"/>
        <v>29692.045999999998</v>
      </c>
      <c r="J439" s="36">
        <f t="shared" si="52"/>
        <v>60663</v>
      </c>
      <c r="K439" s="36">
        <f t="shared" si="52"/>
        <v>50624</v>
      </c>
      <c r="L439" s="36">
        <f t="shared" si="52"/>
        <v>45901</v>
      </c>
      <c r="M439" s="36">
        <f t="shared" si="52"/>
        <v>49275</v>
      </c>
      <c r="N439" s="36" t="str">
        <f t="shared" si="52"/>
        <v/>
      </c>
      <c r="O439" s="14"/>
      <c r="P439" s="18" t="s">
        <v>248</v>
      </c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</row>
    <row r="440" spans="1:68" x14ac:dyDescent="0.25">
      <c r="A440" s="2"/>
      <c r="B440" s="36">
        <f t="shared" ref="B440:M440" si="53">SUM(B436:B439)</f>
        <v>0</v>
      </c>
      <c r="C440" s="36">
        <f t="shared" si="53"/>
        <v>0</v>
      </c>
      <c r="D440" s="36">
        <f t="shared" si="53"/>
        <v>0</v>
      </c>
      <c r="E440" s="36">
        <f t="shared" si="53"/>
        <v>0</v>
      </c>
      <c r="F440" s="36">
        <f t="shared" si="53"/>
        <v>0</v>
      </c>
      <c r="G440" s="36">
        <f t="shared" si="53"/>
        <v>30583.103999999999</v>
      </c>
      <c r="H440" s="36">
        <f t="shared" si="53"/>
        <v>125566.60400000001</v>
      </c>
      <c r="I440" s="36">
        <f t="shared" si="53"/>
        <v>126533.45600000001</v>
      </c>
      <c r="J440" s="36">
        <f t="shared" si="53"/>
        <v>174322.3</v>
      </c>
      <c r="K440" s="36">
        <f t="shared" si="53"/>
        <v>191013</v>
      </c>
      <c r="L440" s="36">
        <f t="shared" si="53"/>
        <v>179451</v>
      </c>
      <c r="M440" s="36">
        <f t="shared" si="53"/>
        <v>176920</v>
      </c>
      <c r="N440" s="36">
        <f>IF(N437="",N436*4,IF(N438="",(N437+N436)*2,IF(N439="",((N438+N437+N436)/3)*4,SUM(N436:N439))))</f>
        <v>159045.33333333334</v>
      </c>
      <c r="O440" s="14">
        <f t="shared" ref="O440:O441" si="54">RATE(M$315-I$315,,-I440,M440)</f>
        <v>8.7408917415955925E-2</v>
      </c>
      <c r="P440" s="18" t="s">
        <v>243</v>
      </c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</row>
    <row r="441" spans="1:68" x14ac:dyDescent="0.25">
      <c r="A441" s="2"/>
      <c r="B441" s="43" t="e">
        <f t="shared" ref="B441:N441" si="55">+B440/(B$396+B$410)</f>
        <v>#DIV/0!</v>
      </c>
      <c r="C441" s="19" t="e">
        <f t="shared" si="55"/>
        <v>#DIV/0!</v>
      </c>
      <c r="D441" s="19" t="e">
        <f t="shared" si="55"/>
        <v>#DIV/0!</v>
      </c>
      <c r="E441" s="19" t="e">
        <f t="shared" si="55"/>
        <v>#DIV/0!</v>
      </c>
      <c r="F441" s="19" t="e">
        <f t="shared" si="55"/>
        <v>#DIV/0!</v>
      </c>
      <c r="G441" s="19">
        <f t="shared" si="55"/>
        <v>6.3156591453262093E-2</v>
      </c>
      <c r="H441" s="19">
        <f t="shared" si="55"/>
        <v>5.9476470800289422E-2</v>
      </c>
      <c r="I441" s="19">
        <f t="shared" si="55"/>
        <v>4.1561556158749943E-2</v>
      </c>
      <c r="J441" s="19">
        <f t="shared" si="55"/>
        <v>3.5107098003500058E-2</v>
      </c>
      <c r="K441" s="19">
        <f t="shared" si="55"/>
        <v>3.7857228504354773E-2</v>
      </c>
      <c r="L441" s="19">
        <f t="shared" si="55"/>
        <v>3.0945792654515129E-2</v>
      </c>
      <c r="M441" s="19">
        <f t="shared" si="55"/>
        <v>2.4430896273639296E-2</v>
      </c>
      <c r="N441" s="19">
        <f t="shared" si="55"/>
        <v>1.9531131035282243E-2</v>
      </c>
      <c r="O441" s="14">
        <f t="shared" si="54"/>
        <v>-0.12438760663633376</v>
      </c>
      <c r="P441" s="20" t="s">
        <v>244</v>
      </c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</row>
    <row r="442" spans="1:68" x14ac:dyDescent="0.25">
      <c r="A442" s="26"/>
      <c r="B442" s="37"/>
      <c r="C442" s="19" t="e">
        <f t="shared" ref="C442:N442" si="56">C440/B440-1</f>
        <v>#DIV/0!</v>
      </c>
      <c r="D442" s="19" t="e">
        <f t="shared" si="56"/>
        <v>#DIV/0!</v>
      </c>
      <c r="E442" s="19" t="e">
        <f t="shared" si="56"/>
        <v>#DIV/0!</v>
      </c>
      <c r="F442" s="19" t="e">
        <f t="shared" si="56"/>
        <v>#DIV/0!</v>
      </c>
      <c r="G442" s="19" t="e">
        <f t="shared" si="56"/>
        <v>#DIV/0!</v>
      </c>
      <c r="H442" s="19">
        <f t="shared" si="56"/>
        <v>3.1057508093357695</v>
      </c>
      <c r="I442" s="19">
        <f t="shared" si="56"/>
        <v>7.6999135853033085E-3</v>
      </c>
      <c r="J442" s="19">
        <f t="shared" si="56"/>
        <v>0.37767753691956374</v>
      </c>
      <c r="K442" s="19">
        <f t="shared" si="56"/>
        <v>9.5746212618810222E-2</v>
      </c>
      <c r="L442" s="19">
        <f t="shared" si="56"/>
        <v>-6.0529911576698958E-2</v>
      </c>
      <c r="M442" s="19">
        <f t="shared" si="56"/>
        <v>-1.4104128703657293E-2</v>
      </c>
      <c r="N442" s="19">
        <f t="shared" si="56"/>
        <v>-0.10103248172431978</v>
      </c>
      <c r="O442" s="34"/>
      <c r="P442" s="20" t="s">
        <v>249</v>
      </c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</row>
    <row r="443" spans="1:68" x14ac:dyDescent="0.25">
      <c r="A443" s="2"/>
      <c r="B443" s="25" t="s">
        <v>113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3"/>
      <c r="O443" s="14"/>
      <c r="P443" s="4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</row>
    <row r="444" spans="1:68" x14ac:dyDescent="0.25">
      <c r="A444" s="2"/>
      <c r="B444" s="33" t="str">
        <f t="shared" ref="B444:N447" si="57">IFERROR(VLOOKUP($B$443,$131:$202,MATCH($P444&amp;"/"&amp;B$315,$129:$129,0),FALSE),"")</f>
        <v/>
      </c>
      <c r="C444" s="33" t="str">
        <f t="shared" si="57"/>
        <v/>
      </c>
      <c r="D444" s="33" t="str">
        <f t="shared" si="57"/>
        <v/>
      </c>
      <c r="E444" s="33" t="str">
        <f t="shared" si="57"/>
        <v/>
      </c>
      <c r="F444" s="33" t="str">
        <f t="shared" si="57"/>
        <v/>
      </c>
      <c r="G444" s="33" t="str">
        <f t="shared" si="57"/>
        <v/>
      </c>
      <c r="H444" s="33">
        <f t="shared" si="57"/>
        <v>233435</v>
      </c>
      <c r="I444" s="33">
        <f t="shared" si="57"/>
        <v>332927.83600000001</v>
      </c>
      <c r="J444" s="33">
        <f t="shared" si="57"/>
        <v>459810.4</v>
      </c>
      <c r="K444" s="33">
        <f t="shared" si="57"/>
        <v>601634</v>
      </c>
      <c r="L444" s="33">
        <f t="shared" si="57"/>
        <v>673351</v>
      </c>
      <c r="M444" s="33">
        <f t="shared" si="57"/>
        <v>775527</v>
      </c>
      <c r="N444" s="33">
        <f t="shared" si="57"/>
        <v>954650</v>
      </c>
      <c r="O444" s="14"/>
      <c r="P444" s="18" t="s">
        <v>240</v>
      </c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</row>
    <row r="445" spans="1:68" x14ac:dyDescent="0.25">
      <c r="A445" s="2"/>
      <c r="B445" s="16" t="str">
        <f t="shared" si="57"/>
        <v/>
      </c>
      <c r="C445" s="16" t="str">
        <f t="shared" si="57"/>
        <v/>
      </c>
      <c r="D445" s="16" t="str">
        <f t="shared" si="57"/>
        <v/>
      </c>
      <c r="E445" s="16" t="str">
        <f t="shared" si="57"/>
        <v/>
      </c>
      <c r="F445" s="16" t="str">
        <f t="shared" si="57"/>
        <v/>
      </c>
      <c r="G445" s="16" t="str">
        <f t="shared" si="57"/>
        <v/>
      </c>
      <c r="H445" s="16">
        <f t="shared" si="57"/>
        <v>264493</v>
      </c>
      <c r="I445" s="16">
        <f t="shared" si="57"/>
        <v>369120.27</v>
      </c>
      <c r="J445" s="16">
        <f t="shared" si="57"/>
        <v>519071</v>
      </c>
      <c r="K445" s="16">
        <f t="shared" si="57"/>
        <v>684675</v>
      </c>
      <c r="L445" s="16">
        <f t="shared" si="57"/>
        <v>684311</v>
      </c>
      <c r="M445" s="16">
        <f t="shared" si="57"/>
        <v>801732</v>
      </c>
      <c r="N445" s="16">
        <f t="shared" si="57"/>
        <v>937164</v>
      </c>
      <c r="O445" s="14"/>
      <c r="P445" s="18" t="s">
        <v>241</v>
      </c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</row>
    <row r="446" spans="1:68" x14ac:dyDescent="0.25">
      <c r="A446" s="2"/>
      <c r="B446" s="16" t="str">
        <f t="shared" si="57"/>
        <v/>
      </c>
      <c r="C446" s="16" t="str">
        <f t="shared" si="57"/>
        <v/>
      </c>
      <c r="D446" s="16" t="str">
        <f t="shared" si="57"/>
        <v/>
      </c>
      <c r="E446" s="16" t="str">
        <f t="shared" si="57"/>
        <v/>
      </c>
      <c r="F446" s="16" t="str">
        <f t="shared" si="57"/>
        <v/>
      </c>
      <c r="G446" s="16" t="str">
        <f t="shared" si="57"/>
        <v/>
      </c>
      <c r="H446" s="16">
        <f t="shared" si="57"/>
        <v>292958.85499999998</v>
      </c>
      <c r="I446" s="16">
        <f t="shared" si="57"/>
        <v>393878.18800000002</v>
      </c>
      <c r="J446" s="16">
        <f t="shared" si="57"/>
        <v>551227</v>
      </c>
      <c r="K446" s="16">
        <f t="shared" si="57"/>
        <v>682274</v>
      </c>
      <c r="L446" s="16">
        <f t="shared" si="57"/>
        <v>729987</v>
      </c>
      <c r="M446" s="16">
        <f t="shared" si="57"/>
        <v>858436</v>
      </c>
      <c r="N446" s="16">
        <f t="shared" si="57"/>
        <v>934705</v>
      </c>
      <c r="O446" s="14"/>
      <c r="P446" s="18" t="s">
        <v>242</v>
      </c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</row>
    <row r="447" spans="1:68" x14ac:dyDescent="0.25">
      <c r="A447" s="2"/>
      <c r="B447" s="36" t="str">
        <f t="shared" si="57"/>
        <v/>
      </c>
      <c r="C447" s="36" t="str">
        <f t="shared" si="57"/>
        <v/>
      </c>
      <c r="D447" s="36" t="str">
        <f t="shared" si="57"/>
        <v/>
      </c>
      <c r="E447" s="36" t="str">
        <f t="shared" si="57"/>
        <v/>
      </c>
      <c r="F447" s="36" t="str">
        <f t="shared" si="57"/>
        <v/>
      </c>
      <c r="G447" s="36">
        <f t="shared" si="57"/>
        <v>181631.02775000001</v>
      </c>
      <c r="H447" s="36">
        <f t="shared" si="57"/>
        <v>303772.38699999999</v>
      </c>
      <c r="I447" s="36">
        <f t="shared" si="57"/>
        <v>455196.47</v>
      </c>
      <c r="J447" s="36">
        <f t="shared" si="57"/>
        <v>593366</v>
      </c>
      <c r="K447" s="36">
        <f t="shared" si="57"/>
        <v>506218</v>
      </c>
      <c r="L447" s="36">
        <f t="shared" si="57"/>
        <v>779076</v>
      </c>
      <c r="M447" s="36">
        <f t="shared" si="57"/>
        <v>919243</v>
      </c>
      <c r="N447" s="36" t="str">
        <f t="shared" si="57"/>
        <v/>
      </c>
      <c r="O447" s="14"/>
      <c r="P447" s="18" t="s">
        <v>248</v>
      </c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</row>
    <row r="448" spans="1:68" x14ac:dyDescent="0.25">
      <c r="A448" s="2"/>
      <c r="B448" s="36">
        <f t="shared" ref="B448:M448" si="58">SUM(B444:B447)</f>
        <v>0</v>
      </c>
      <c r="C448" s="36">
        <f t="shared" si="58"/>
        <v>0</v>
      </c>
      <c r="D448" s="36">
        <f t="shared" si="58"/>
        <v>0</v>
      </c>
      <c r="E448" s="36">
        <f t="shared" si="58"/>
        <v>0</v>
      </c>
      <c r="F448" s="36">
        <f t="shared" si="58"/>
        <v>0</v>
      </c>
      <c r="G448" s="36">
        <f t="shared" si="58"/>
        <v>181631.02775000001</v>
      </c>
      <c r="H448" s="36">
        <f t="shared" si="58"/>
        <v>1094659.2420000001</v>
      </c>
      <c r="I448" s="36">
        <f t="shared" si="58"/>
        <v>1551122.764</v>
      </c>
      <c r="J448" s="36">
        <f t="shared" si="58"/>
        <v>2123474.4</v>
      </c>
      <c r="K448" s="36">
        <f t="shared" si="58"/>
        <v>2474801</v>
      </c>
      <c r="L448" s="36">
        <f t="shared" si="58"/>
        <v>2866725</v>
      </c>
      <c r="M448" s="36">
        <f t="shared" si="58"/>
        <v>3354938</v>
      </c>
      <c r="N448" s="36">
        <f>IF(N445="",N444*4,IF(N446="",(N445+N444)*2,IF(N447="",((N446+N445+N444)/3)*4,SUM(N444:N447))))</f>
        <v>3768692</v>
      </c>
      <c r="O448" s="14">
        <f t="shared" ref="O448:O449" si="59">RATE(M$315-I$315,,-I448,M448)</f>
        <v>0.21271732447473388</v>
      </c>
      <c r="P448" s="18" t="s">
        <v>243</v>
      </c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</row>
    <row r="449" spans="1:68" x14ac:dyDescent="0.25">
      <c r="A449" s="2"/>
      <c r="B449" s="43" t="e">
        <f t="shared" ref="B449:N449" si="60">+B448/(B$396+B$410)</f>
        <v>#DIV/0!</v>
      </c>
      <c r="C449" s="44" t="e">
        <f t="shared" si="60"/>
        <v>#DIV/0!</v>
      </c>
      <c r="D449" s="44" t="e">
        <f t="shared" si="60"/>
        <v>#DIV/0!</v>
      </c>
      <c r="E449" s="44" t="e">
        <f t="shared" si="60"/>
        <v>#DIV/0!</v>
      </c>
      <c r="F449" s="44" t="e">
        <f t="shared" si="60"/>
        <v>#DIV/0!</v>
      </c>
      <c r="G449" s="44">
        <f t="shared" si="60"/>
        <v>0.37508281091555845</v>
      </c>
      <c r="H449" s="44">
        <f t="shared" si="60"/>
        <v>0.51850146750070547</v>
      </c>
      <c r="I449" s="44">
        <f t="shared" si="60"/>
        <v>0.50948640701872105</v>
      </c>
      <c r="J449" s="44">
        <f t="shared" si="60"/>
        <v>0.42765052932828146</v>
      </c>
      <c r="K449" s="44">
        <f t="shared" si="60"/>
        <v>0.49048550077641673</v>
      </c>
      <c r="L449" s="44">
        <f t="shared" si="60"/>
        <v>0.49435822284364467</v>
      </c>
      <c r="M449" s="44">
        <f t="shared" si="60"/>
        <v>0.46328364392092963</v>
      </c>
      <c r="N449" s="45">
        <f t="shared" si="60"/>
        <v>0.46280400525397314</v>
      </c>
      <c r="O449" s="14">
        <f t="shared" si="59"/>
        <v>-2.3485735724636782E-2</v>
      </c>
      <c r="P449" s="20" t="s">
        <v>244</v>
      </c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</row>
    <row r="450" spans="1:68" x14ac:dyDescent="0.25">
      <c r="A450" s="2"/>
      <c r="B450" s="29" t="s">
        <v>255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3"/>
      <c r="O450" s="14"/>
      <c r="P450" s="4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</row>
    <row r="451" spans="1:68" x14ac:dyDescent="0.25">
      <c r="A451" s="2"/>
      <c r="B451" s="33" t="str">
        <f t="shared" ref="B451:N454" si="61">IFERROR(B427+B406-B444,"")</f>
        <v/>
      </c>
      <c r="C451" s="33" t="str">
        <f t="shared" si="61"/>
        <v/>
      </c>
      <c r="D451" s="33" t="str">
        <f t="shared" si="61"/>
        <v/>
      </c>
      <c r="E451" s="33" t="str">
        <f t="shared" si="61"/>
        <v/>
      </c>
      <c r="F451" s="33" t="str">
        <f t="shared" si="61"/>
        <v/>
      </c>
      <c r="G451" s="33" t="str">
        <f t="shared" si="61"/>
        <v/>
      </c>
      <c r="H451" s="33">
        <f t="shared" si="61"/>
        <v>292044</v>
      </c>
      <c r="I451" s="33">
        <f t="shared" si="61"/>
        <v>210672.12899999996</v>
      </c>
      <c r="J451" s="33">
        <f t="shared" si="61"/>
        <v>593151.97999999986</v>
      </c>
      <c r="K451" s="33">
        <f t="shared" si="61"/>
        <v>567926</v>
      </c>
      <c r="L451" s="33">
        <f t="shared" si="61"/>
        <v>403947</v>
      </c>
      <c r="M451" s="33">
        <f t="shared" si="61"/>
        <v>684975</v>
      </c>
      <c r="N451" s="33">
        <f t="shared" si="61"/>
        <v>905017</v>
      </c>
      <c r="O451" s="14"/>
      <c r="P451" s="18" t="s">
        <v>240</v>
      </c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</row>
    <row r="452" spans="1:68" x14ac:dyDescent="0.25">
      <c r="A452" s="2"/>
      <c r="B452" s="16" t="str">
        <f t="shared" si="61"/>
        <v/>
      </c>
      <c r="C452" s="16" t="str">
        <f t="shared" si="61"/>
        <v/>
      </c>
      <c r="D452" s="16" t="str">
        <f t="shared" si="61"/>
        <v/>
      </c>
      <c r="E452" s="16" t="str">
        <f t="shared" si="61"/>
        <v/>
      </c>
      <c r="F452" s="16" t="str">
        <f t="shared" si="61"/>
        <v/>
      </c>
      <c r="G452" s="16" t="str">
        <f t="shared" si="61"/>
        <v/>
      </c>
      <c r="H452" s="16">
        <f t="shared" si="61"/>
        <v>135567</v>
      </c>
      <c r="I452" s="16">
        <f t="shared" si="61"/>
        <v>449342.06999999983</v>
      </c>
      <c r="J452" s="16">
        <f t="shared" si="61"/>
        <v>647633</v>
      </c>
      <c r="K452" s="16">
        <f t="shared" si="61"/>
        <v>419395</v>
      </c>
      <c r="L452" s="16">
        <f t="shared" si="61"/>
        <v>530910</v>
      </c>
      <c r="M452" s="16">
        <f t="shared" si="61"/>
        <v>738548</v>
      </c>
      <c r="N452" s="16">
        <f t="shared" si="61"/>
        <v>902114</v>
      </c>
      <c r="O452" s="14"/>
      <c r="P452" s="18" t="s">
        <v>241</v>
      </c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</row>
    <row r="453" spans="1:68" x14ac:dyDescent="0.25">
      <c r="A453" s="2"/>
      <c r="B453" s="16" t="str">
        <f t="shared" si="61"/>
        <v/>
      </c>
      <c r="C453" s="16" t="str">
        <f t="shared" si="61"/>
        <v/>
      </c>
      <c r="D453" s="16" t="str">
        <f t="shared" si="61"/>
        <v/>
      </c>
      <c r="E453" s="16" t="str">
        <f t="shared" si="61"/>
        <v/>
      </c>
      <c r="F453" s="16" t="str">
        <f t="shared" si="61"/>
        <v/>
      </c>
      <c r="G453" s="16" t="str">
        <f t="shared" si="61"/>
        <v/>
      </c>
      <c r="H453" s="16">
        <f t="shared" si="61"/>
        <v>169867.72700000001</v>
      </c>
      <c r="I453" s="16">
        <f t="shared" si="61"/>
        <v>279078.30600000004</v>
      </c>
      <c r="J453" s="16">
        <f t="shared" si="61"/>
        <v>756525</v>
      </c>
      <c r="K453" s="16">
        <f t="shared" si="61"/>
        <v>405188</v>
      </c>
      <c r="L453" s="16">
        <f t="shared" si="61"/>
        <v>618054</v>
      </c>
      <c r="M453" s="16">
        <f t="shared" si="61"/>
        <v>838057</v>
      </c>
      <c r="N453" s="16">
        <f t="shared" si="61"/>
        <v>796021</v>
      </c>
      <c r="O453" s="14"/>
      <c r="P453" s="18" t="s">
        <v>242</v>
      </c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</row>
    <row r="454" spans="1:68" x14ac:dyDescent="0.25">
      <c r="A454" s="2"/>
      <c r="B454" s="36" t="str">
        <f t="shared" si="61"/>
        <v/>
      </c>
      <c r="C454" s="36" t="str">
        <f t="shared" si="61"/>
        <v/>
      </c>
      <c r="D454" s="36" t="str">
        <f t="shared" si="61"/>
        <v/>
      </c>
      <c r="E454" s="36" t="str">
        <f t="shared" si="61"/>
        <v/>
      </c>
      <c r="F454" s="36" t="str">
        <f t="shared" si="61"/>
        <v/>
      </c>
      <c r="G454" s="36">
        <f t="shared" si="61"/>
        <v>245033.10699999996</v>
      </c>
      <c r="H454" s="36">
        <f t="shared" si="61"/>
        <v>200529.53399999999</v>
      </c>
      <c r="I454" s="36">
        <f t="shared" si="61"/>
        <v>273674.35100000002</v>
      </c>
      <c r="J454" s="36">
        <f t="shared" si="61"/>
        <v>475891</v>
      </c>
      <c r="K454" s="36">
        <f t="shared" si="61"/>
        <v>569865</v>
      </c>
      <c r="L454" s="36">
        <f t="shared" si="61"/>
        <v>658320</v>
      </c>
      <c r="M454" s="36">
        <f t="shared" si="61"/>
        <v>796836</v>
      </c>
      <c r="N454" s="36" t="str">
        <f t="shared" si="61"/>
        <v/>
      </c>
      <c r="O454" s="14"/>
      <c r="P454" s="18" t="s">
        <v>248</v>
      </c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</row>
    <row r="455" spans="1:68" x14ac:dyDescent="0.25">
      <c r="A455" s="2"/>
      <c r="B455" s="39">
        <f t="shared" ref="B455:M455" si="62">IFERROR(B431+B410-B440-B448,"")</f>
        <v>0</v>
      </c>
      <c r="C455" s="36">
        <f t="shared" si="62"/>
        <v>0</v>
      </c>
      <c r="D455" s="36">
        <f t="shared" si="62"/>
        <v>0</v>
      </c>
      <c r="E455" s="36">
        <f t="shared" si="62"/>
        <v>0</v>
      </c>
      <c r="F455" s="36">
        <f t="shared" si="62"/>
        <v>0</v>
      </c>
      <c r="G455" s="36">
        <f t="shared" si="62"/>
        <v>214450.00299999997</v>
      </c>
      <c r="H455" s="36">
        <f t="shared" si="62"/>
        <v>672441.65699999989</v>
      </c>
      <c r="I455" s="36">
        <f t="shared" si="62"/>
        <v>1086233.3999999999</v>
      </c>
      <c r="J455" s="36">
        <f t="shared" si="62"/>
        <v>2298878.6800000002</v>
      </c>
      <c r="K455" s="36">
        <f t="shared" si="62"/>
        <v>1771361</v>
      </c>
      <c r="L455" s="36">
        <f t="shared" si="62"/>
        <v>2031780</v>
      </c>
      <c r="M455" s="36">
        <f t="shared" si="62"/>
        <v>2881496</v>
      </c>
      <c r="N455" s="36">
        <f>IFERROR(N431+N410-N448,"")</f>
        <v>3470869.333333334</v>
      </c>
      <c r="O455" s="14">
        <f t="shared" ref="O455:O456" si="63">RATE(M$315-I$315,,-I455,M455)</f>
        <v>0.27621462481633857</v>
      </c>
      <c r="P455" s="18" t="s">
        <v>243</v>
      </c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</row>
    <row r="456" spans="1:68" x14ac:dyDescent="0.25">
      <c r="A456" s="2"/>
      <c r="B456" s="19" t="e">
        <f t="shared" ref="B456:N456" si="64">+B455/(B$396+B$410)</f>
        <v>#DIV/0!</v>
      </c>
      <c r="C456" s="19" t="e">
        <f t="shared" si="64"/>
        <v>#DIV/0!</v>
      </c>
      <c r="D456" s="19" t="e">
        <f t="shared" si="64"/>
        <v>#DIV/0!</v>
      </c>
      <c r="E456" s="19" t="e">
        <f t="shared" si="64"/>
        <v>#DIV/0!</v>
      </c>
      <c r="F456" s="19" t="e">
        <f t="shared" si="64"/>
        <v>#DIV/0!</v>
      </c>
      <c r="G456" s="19">
        <f t="shared" si="64"/>
        <v>0.44285665793183804</v>
      </c>
      <c r="H456" s="19">
        <f t="shared" si="64"/>
        <v>0.31851189172448052</v>
      </c>
      <c r="I456" s="19">
        <f t="shared" si="64"/>
        <v>0.35678746066660727</v>
      </c>
      <c r="J456" s="19">
        <f t="shared" si="64"/>
        <v>0.46297552933225899</v>
      </c>
      <c r="K456" s="19">
        <f t="shared" si="64"/>
        <v>0.35106939391927444</v>
      </c>
      <c r="L456" s="19">
        <f t="shared" si="64"/>
        <v>0.35037443424439402</v>
      </c>
      <c r="M456" s="19">
        <f t="shared" si="64"/>
        <v>0.39790600208516014</v>
      </c>
      <c r="N456" s="19">
        <f t="shared" si="64"/>
        <v>0.42623069998287322</v>
      </c>
      <c r="O456" s="14">
        <f t="shared" si="63"/>
        <v>2.7644085112628666E-2</v>
      </c>
      <c r="P456" s="20" t="s">
        <v>256</v>
      </c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</row>
    <row r="457" spans="1:68" x14ac:dyDescent="0.25">
      <c r="A457" s="26"/>
      <c r="B457" s="37"/>
      <c r="C457" s="19" t="e">
        <f t="shared" ref="C457:N457" si="65">C455/B455-1</f>
        <v>#DIV/0!</v>
      </c>
      <c r="D457" s="19" t="e">
        <f t="shared" si="65"/>
        <v>#DIV/0!</v>
      </c>
      <c r="E457" s="19" t="e">
        <f t="shared" si="65"/>
        <v>#DIV/0!</v>
      </c>
      <c r="F457" s="19" t="e">
        <f t="shared" si="65"/>
        <v>#DIV/0!</v>
      </c>
      <c r="G457" s="19" t="e">
        <f t="shared" si="65"/>
        <v>#DIV/0!</v>
      </c>
      <c r="H457" s="19">
        <f t="shared" si="65"/>
        <v>2.1356570183867052</v>
      </c>
      <c r="I457" s="19">
        <f t="shared" si="65"/>
        <v>0.61535709260796145</v>
      </c>
      <c r="J457" s="19">
        <f t="shared" si="65"/>
        <v>1.116376351528134</v>
      </c>
      <c r="K457" s="19">
        <f t="shared" si="65"/>
        <v>-0.22946738537763989</v>
      </c>
      <c r="L457" s="19">
        <f t="shared" si="65"/>
        <v>0.14701633376821555</v>
      </c>
      <c r="M457" s="19">
        <f t="shared" si="65"/>
        <v>0.4182126017580643</v>
      </c>
      <c r="N457" s="19">
        <f t="shared" si="65"/>
        <v>0.20453727276849731</v>
      </c>
      <c r="O457" s="34"/>
      <c r="P457" s="20" t="s">
        <v>249</v>
      </c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</row>
    <row r="458" spans="1:68" x14ac:dyDescent="0.25">
      <c r="A458" s="2"/>
      <c r="B458" s="29" t="s">
        <v>257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3"/>
      <c r="O458" s="14"/>
      <c r="P458" s="20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</row>
    <row r="459" spans="1:68" x14ac:dyDescent="0.25">
      <c r="A459" s="2"/>
      <c r="B459" s="33" t="str">
        <f t="shared" ref="B459:N459" si="66">IFERROR(B451+B497,"")</f>
        <v/>
      </c>
      <c r="C459" s="33" t="str">
        <f t="shared" si="66"/>
        <v/>
      </c>
      <c r="D459" s="33" t="str">
        <f t="shared" si="66"/>
        <v/>
      </c>
      <c r="E459" s="33" t="str">
        <f t="shared" si="66"/>
        <v/>
      </c>
      <c r="F459" s="33" t="str">
        <f t="shared" si="66"/>
        <v/>
      </c>
      <c r="G459" s="33" t="str">
        <f t="shared" si="66"/>
        <v/>
      </c>
      <c r="H459" s="33">
        <f t="shared" si="66"/>
        <v>303966</v>
      </c>
      <c r="I459" s="33">
        <f t="shared" si="66"/>
        <v>230376.64199999996</v>
      </c>
      <c r="J459" s="33">
        <f t="shared" si="66"/>
        <v>626237.14999999991</v>
      </c>
      <c r="K459" s="33">
        <f t="shared" si="66"/>
        <v>610808</v>
      </c>
      <c r="L459" s="33">
        <f t="shared" si="66"/>
        <v>455103</v>
      </c>
      <c r="M459" s="33">
        <f t="shared" si="66"/>
        <v>743094</v>
      </c>
      <c r="N459" s="33">
        <f t="shared" si="66"/>
        <v>1119299</v>
      </c>
      <c r="O459" s="14"/>
      <c r="P459" s="18" t="s">
        <v>240</v>
      </c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</row>
    <row r="460" spans="1:68" x14ac:dyDescent="0.25">
      <c r="A460" s="2"/>
      <c r="B460" s="16" t="str">
        <f t="shared" ref="B460:N462" si="67">IFERROR(B452+B498-B497,"")</f>
        <v/>
      </c>
      <c r="C460" s="16" t="str">
        <f t="shared" si="67"/>
        <v/>
      </c>
      <c r="D460" s="16" t="str">
        <f t="shared" si="67"/>
        <v/>
      </c>
      <c r="E460" s="16" t="str">
        <f t="shared" si="67"/>
        <v/>
      </c>
      <c r="F460" s="16" t="str">
        <f t="shared" si="67"/>
        <v/>
      </c>
      <c r="G460" s="16" t="str">
        <f t="shared" si="67"/>
        <v/>
      </c>
      <c r="H460" s="16">
        <f t="shared" si="67"/>
        <v>149011</v>
      </c>
      <c r="I460" s="16">
        <f t="shared" si="67"/>
        <v>472032.19699999987</v>
      </c>
      <c r="J460" s="16">
        <f t="shared" si="67"/>
        <v>683778.83</v>
      </c>
      <c r="K460" s="16">
        <f t="shared" si="67"/>
        <v>463551</v>
      </c>
      <c r="L460" s="16">
        <f t="shared" si="67"/>
        <v>584886</v>
      </c>
      <c r="M460" s="16">
        <f t="shared" si="67"/>
        <v>796982</v>
      </c>
      <c r="N460" s="16">
        <f t="shared" si="67"/>
        <v>1124168</v>
      </c>
      <c r="O460" s="14"/>
      <c r="P460" s="18" t="s">
        <v>241</v>
      </c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</row>
    <row r="461" spans="1:68" x14ac:dyDescent="0.25">
      <c r="A461" s="2"/>
      <c r="B461" s="16" t="str">
        <f t="shared" si="67"/>
        <v/>
      </c>
      <c r="C461" s="16" t="str">
        <f t="shared" si="67"/>
        <v/>
      </c>
      <c r="D461" s="16" t="str">
        <f t="shared" si="67"/>
        <v/>
      </c>
      <c r="E461" s="16" t="str">
        <f t="shared" si="67"/>
        <v/>
      </c>
      <c r="F461" s="16" t="str">
        <f t="shared" si="67"/>
        <v/>
      </c>
      <c r="G461" s="16" t="str">
        <f t="shared" si="67"/>
        <v/>
      </c>
      <c r="H461" s="16">
        <f t="shared" si="67"/>
        <v>185519.21468</v>
      </c>
      <c r="I461" s="16">
        <f t="shared" si="67"/>
        <v>304578.745</v>
      </c>
      <c r="J461" s="16">
        <f t="shared" si="67"/>
        <v>796630</v>
      </c>
      <c r="K461" s="16">
        <f t="shared" si="67"/>
        <v>453361</v>
      </c>
      <c r="L461" s="16">
        <f t="shared" si="67"/>
        <v>674377</v>
      </c>
      <c r="M461" s="16">
        <f t="shared" si="67"/>
        <v>898704</v>
      </c>
      <c r="N461" s="16">
        <f t="shared" si="67"/>
        <v>1022885</v>
      </c>
      <c r="O461" s="14"/>
      <c r="P461" s="18" t="s">
        <v>242</v>
      </c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</row>
    <row r="462" spans="1:68" x14ac:dyDescent="0.25">
      <c r="A462" s="2"/>
      <c r="B462" s="36" t="str">
        <f t="shared" si="67"/>
        <v/>
      </c>
      <c r="C462" s="36" t="str">
        <f t="shared" si="67"/>
        <v/>
      </c>
      <c r="D462" s="36" t="str">
        <f t="shared" si="67"/>
        <v/>
      </c>
      <c r="E462" s="36" t="str">
        <f t="shared" si="67"/>
        <v/>
      </c>
      <c r="F462" s="36" t="str">
        <f t="shared" si="67"/>
        <v/>
      </c>
      <c r="G462" s="36" t="str">
        <f t="shared" si="67"/>
        <v/>
      </c>
      <c r="H462" s="36">
        <f t="shared" si="67"/>
        <v>218119.87931999998</v>
      </c>
      <c r="I462" s="36">
        <f t="shared" si="67"/>
        <v>304503.73</v>
      </c>
      <c r="J462" s="36">
        <f t="shared" si="67"/>
        <v>517937</v>
      </c>
      <c r="K462" s="36">
        <f t="shared" si="67"/>
        <v>620997</v>
      </c>
      <c r="L462" s="36">
        <f t="shared" si="67"/>
        <v>709707</v>
      </c>
      <c r="M462" s="36">
        <f t="shared" si="67"/>
        <v>857614</v>
      </c>
      <c r="N462" s="36" t="str">
        <f t="shared" si="67"/>
        <v/>
      </c>
      <c r="O462" s="14"/>
      <c r="P462" s="18" t="s">
        <v>248</v>
      </c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</row>
    <row r="463" spans="1:68" x14ac:dyDescent="0.25">
      <c r="A463" s="2"/>
      <c r="B463" s="39" t="str">
        <f t="shared" ref="B463:N463" si="68">IFERROR(B455+B500,"")</f>
        <v/>
      </c>
      <c r="C463" s="36" t="str">
        <f t="shared" si="68"/>
        <v/>
      </c>
      <c r="D463" s="36" t="str">
        <f t="shared" si="68"/>
        <v/>
      </c>
      <c r="E463" s="36" t="str">
        <f t="shared" si="68"/>
        <v/>
      </c>
      <c r="F463" s="36" t="str">
        <f t="shared" si="68"/>
        <v/>
      </c>
      <c r="G463" s="36">
        <f t="shared" si="68"/>
        <v>244085.53799999997</v>
      </c>
      <c r="H463" s="36">
        <f t="shared" si="68"/>
        <v>731049.48999999987</v>
      </c>
      <c r="I463" s="36">
        <f t="shared" si="68"/>
        <v>1184957.858</v>
      </c>
      <c r="J463" s="36">
        <f t="shared" si="68"/>
        <v>2450260.6800000002</v>
      </c>
      <c r="K463" s="36">
        <f t="shared" si="68"/>
        <v>1957704</v>
      </c>
      <c r="L463" s="36">
        <f t="shared" si="68"/>
        <v>2244622</v>
      </c>
      <c r="M463" s="36">
        <f t="shared" si="68"/>
        <v>3119474</v>
      </c>
      <c r="N463" s="36">
        <f t="shared" si="68"/>
        <v>4355136.0000000009</v>
      </c>
      <c r="O463" s="14">
        <f t="shared" ref="O463:O464" si="69">RATE(M$315-I$315,,-I463,M463)</f>
        <v>0.27378055908122378</v>
      </c>
      <c r="P463" s="18" t="s">
        <v>243</v>
      </c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</row>
    <row r="464" spans="1:68" x14ac:dyDescent="0.25">
      <c r="A464" s="2"/>
      <c r="B464" s="19" t="e">
        <f t="shared" ref="B464:N464" si="70">+B463/(B$396+B$410)</f>
        <v>#VALUE!</v>
      </c>
      <c r="C464" s="19" t="e">
        <f t="shared" si="70"/>
        <v>#VALUE!</v>
      </c>
      <c r="D464" s="19" t="e">
        <f t="shared" si="70"/>
        <v>#VALUE!</v>
      </c>
      <c r="E464" s="19" t="e">
        <f t="shared" si="70"/>
        <v>#VALUE!</v>
      </c>
      <c r="F464" s="19" t="e">
        <f t="shared" si="70"/>
        <v>#VALUE!</v>
      </c>
      <c r="G464" s="19">
        <f t="shared" si="70"/>
        <v>0.50405644250876813</v>
      </c>
      <c r="H464" s="19">
        <f t="shared" si="70"/>
        <v>0.34627235475406715</v>
      </c>
      <c r="I464" s="19">
        <f t="shared" si="70"/>
        <v>0.38921479044260859</v>
      </c>
      <c r="J464" s="19">
        <f t="shared" si="70"/>
        <v>0.49346263689087799</v>
      </c>
      <c r="K464" s="19">
        <f t="shared" si="70"/>
        <v>0.38800106627239694</v>
      </c>
      <c r="L464" s="19">
        <f t="shared" si="70"/>
        <v>0.38707840580304964</v>
      </c>
      <c r="M464" s="19">
        <f t="shared" si="70"/>
        <v>0.43076840222877383</v>
      </c>
      <c r="N464" s="19">
        <f t="shared" si="70"/>
        <v>0.53482067099825825</v>
      </c>
      <c r="O464" s="14">
        <f t="shared" si="69"/>
        <v>2.568410658959E-2</v>
      </c>
      <c r="P464" s="20" t="s">
        <v>258</v>
      </c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</row>
    <row r="465" spans="1:68" x14ac:dyDescent="0.25">
      <c r="A465" s="26"/>
      <c r="B465" s="37"/>
      <c r="C465" s="19" t="e">
        <f t="shared" ref="C465:N465" si="71">C463/B463-1</f>
        <v>#VALUE!</v>
      </c>
      <c r="D465" s="19" t="e">
        <f t="shared" si="71"/>
        <v>#VALUE!</v>
      </c>
      <c r="E465" s="19" t="e">
        <f t="shared" si="71"/>
        <v>#VALUE!</v>
      </c>
      <c r="F465" s="19" t="e">
        <f t="shared" si="71"/>
        <v>#VALUE!</v>
      </c>
      <c r="G465" s="19" t="e">
        <f t="shared" si="71"/>
        <v>#VALUE!</v>
      </c>
      <c r="H465" s="19">
        <f t="shared" si="71"/>
        <v>1.9950545042123715</v>
      </c>
      <c r="I465" s="19">
        <f t="shared" si="71"/>
        <v>0.62089964388047125</v>
      </c>
      <c r="J465" s="19">
        <f t="shared" si="71"/>
        <v>1.0678040686911925</v>
      </c>
      <c r="K465" s="19">
        <f t="shared" si="71"/>
        <v>-0.20102215409994673</v>
      </c>
      <c r="L465" s="19">
        <f t="shared" si="71"/>
        <v>0.14655841741141673</v>
      </c>
      <c r="M465" s="19">
        <f t="shared" si="71"/>
        <v>0.38975471148371521</v>
      </c>
      <c r="N465" s="19">
        <f t="shared" si="71"/>
        <v>0.39611229329047171</v>
      </c>
      <c r="O465" s="34"/>
      <c r="P465" s="20" t="s">
        <v>249</v>
      </c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</row>
    <row r="466" spans="1:68" x14ac:dyDescent="0.25">
      <c r="A466" s="2"/>
      <c r="B466" s="24" t="s">
        <v>116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3"/>
      <c r="O466" s="14"/>
      <c r="P466" s="4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</row>
    <row r="467" spans="1:68" x14ac:dyDescent="0.25">
      <c r="A467" s="2"/>
      <c r="B467" s="33" t="str">
        <f t="shared" ref="B467:N470" si="72">IFERROR(VLOOKUP($B$466,$131:$202,MATCH($P467&amp;"/"&amp;B$315,$129:$129,0),FALSE),"")</f>
        <v/>
      </c>
      <c r="C467" s="33" t="str">
        <f t="shared" si="72"/>
        <v/>
      </c>
      <c r="D467" s="33" t="str">
        <f t="shared" si="72"/>
        <v/>
      </c>
      <c r="E467" s="33" t="str">
        <f t="shared" si="72"/>
        <v/>
      </c>
      <c r="F467" s="33" t="str">
        <f t="shared" si="72"/>
        <v/>
      </c>
      <c r="G467" s="33" t="str">
        <f t="shared" si="72"/>
        <v/>
      </c>
      <c r="H467" s="33">
        <f t="shared" si="72"/>
        <v>48194</v>
      </c>
      <c r="I467" s="33">
        <f t="shared" si="72"/>
        <v>46689.464999999997</v>
      </c>
      <c r="J467" s="33">
        <f t="shared" si="72"/>
        <v>38375.230000000003</v>
      </c>
      <c r="K467" s="33">
        <f t="shared" si="72"/>
        <v>40556</v>
      </c>
      <c r="L467" s="33">
        <f t="shared" si="72"/>
        <v>76416</v>
      </c>
      <c r="M467" s="33">
        <f t="shared" si="72"/>
        <v>60703</v>
      </c>
      <c r="N467" s="33">
        <f t="shared" si="72"/>
        <v>194102</v>
      </c>
      <c r="O467" s="14"/>
      <c r="P467" s="18" t="s">
        <v>240</v>
      </c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</row>
    <row r="468" spans="1:68" x14ac:dyDescent="0.25">
      <c r="A468" s="2"/>
      <c r="B468" s="16" t="str">
        <f t="shared" si="72"/>
        <v/>
      </c>
      <c r="C468" s="16" t="str">
        <f t="shared" si="72"/>
        <v/>
      </c>
      <c r="D468" s="16" t="str">
        <f t="shared" si="72"/>
        <v/>
      </c>
      <c r="E468" s="16" t="str">
        <f t="shared" si="72"/>
        <v/>
      </c>
      <c r="F468" s="16" t="str">
        <f t="shared" si="72"/>
        <v/>
      </c>
      <c r="G468" s="16" t="str">
        <f t="shared" si="72"/>
        <v/>
      </c>
      <c r="H468" s="16">
        <f t="shared" si="72"/>
        <v>71738</v>
      </c>
      <c r="I468" s="16">
        <f t="shared" si="72"/>
        <v>51447.89</v>
      </c>
      <c r="J468" s="16">
        <f t="shared" si="72"/>
        <v>57170</v>
      </c>
      <c r="K468" s="16">
        <f t="shared" si="72"/>
        <v>0</v>
      </c>
      <c r="L468" s="16">
        <f t="shared" si="72"/>
        <v>133022</v>
      </c>
      <c r="M468" s="16">
        <f t="shared" si="72"/>
        <v>195594</v>
      </c>
      <c r="N468" s="16">
        <f t="shared" si="72"/>
        <v>74329</v>
      </c>
      <c r="O468" s="14"/>
      <c r="P468" s="18" t="s">
        <v>241</v>
      </c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</row>
    <row r="469" spans="1:68" x14ac:dyDescent="0.25">
      <c r="A469" s="2"/>
      <c r="B469" s="16" t="str">
        <f t="shared" si="72"/>
        <v/>
      </c>
      <c r="C469" s="16" t="str">
        <f t="shared" si="72"/>
        <v/>
      </c>
      <c r="D469" s="16" t="str">
        <f t="shared" si="72"/>
        <v/>
      </c>
      <c r="E469" s="16" t="str">
        <f t="shared" si="72"/>
        <v/>
      </c>
      <c r="F469" s="16" t="str">
        <f t="shared" si="72"/>
        <v/>
      </c>
      <c r="G469" s="16" t="str">
        <f t="shared" si="72"/>
        <v/>
      </c>
      <c r="H469" s="16">
        <f t="shared" si="72"/>
        <v>44985.216</v>
      </c>
      <c r="I469" s="16">
        <f t="shared" si="72"/>
        <v>21555.612000000001</v>
      </c>
      <c r="J469" s="16">
        <f t="shared" si="72"/>
        <v>38092</v>
      </c>
      <c r="K469" s="16">
        <f t="shared" si="72"/>
        <v>96918</v>
      </c>
      <c r="L469" s="16">
        <f t="shared" si="72"/>
        <v>115354</v>
      </c>
      <c r="M469" s="16">
        <f t="shared" si="72"/>
        <v>164617</v>
      </c>
      <c r="N469" s="16">
        <f t="shared" si="72"/>
        <v>-97256</v>
      </c>
      <c r="O469" s="14"/>
      <c r="P469" s="18" t="s">
        <v>242</v>
      </c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</row>
    <row r="470" spans="1:68" x14ac:dyDescent="0.25">
      <c r="A470" s="2"/>
      <c r="B470" s="36" t="str">
        <f t="shared" si="72"/>
        <v/>
      </c>
      <c r="C470" s="36" t="str">
        <f t="shared" si="72"/>
        <v/>
      </c>
      <c r="D470" s="36" t="str">
        <f t="shared" si="72"/>
        <v/>
      </c>
      <c r="E470" s="36" t="str">
        <f t="shared" si="72"/>
        <v/>
      </c>
      <c r="F470" s="36" t="str">
        <f t="shared" si="72"/>
        <v/>
      </c>
      <c r="G470" s="36">
        <f t="shared" si="72"/>
        <v>32907.178500000002</v>
      </c>
      <c r="H470" s="36">
        <f t="shared" si="72"/>
        <v>23891.159</v>
      </c>
      <c r="I470" s="36">
        <f t="shared" si="72"/>
        <v>48409.892999999996</v>
      </c>
      <c r="J470" s="36">
        <f t="shared" si="72"/>
        <v>24485</v>
      </c>
      <c r="K470" s="36">
        <f t="shared" si="72"/>
        <v>186466</v>
      </c>
      <c r="L470" s="36">
        <f t="shared" si="72"/>
        <v>63557</v>
      </c>
      <c r="M470" s="36">
        <f t="shared" si="72"/>
        <v>131174</v>
      </c>
      <c r="N470" s="36" t="str">
        <f t="shared" si="72"/>
        <v/>
      </c>
      <c r="O470" s="14"/>
      <c r="P470" s="18" t="s">
        <v>248</v>
      </c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</row>
    <row r="471" spans="1:68" x14ac:dyDescent="0.25">
      <c r="A471" s="2"/>
      <c r="B471" s="36">
        <f t="shared" ref="B471:M471" si="73">SUM(B467:B470)</f>
        <v>0</v>
      </c>
      <c r="C471" s="36">
        <f t="shared" si="73"/>
        <v>0</v>
      </c>
      <c r="D471" s="36">
        <f t="shared" si="73"/>
        <v>0</v>
      </c>
      <c r="E471" s="36">
        <f t="shared" si="73"/>
        <v>0</v>
      </c>
      <c r="F471" s="36">
        <f t="shared" si="73"/>
        <v>0</v>
      </c>
      <c r="G471" s="36">
        <f t="shared" si="73"/>
        <v>32907.178500000002</v>
      </c>
      <c r="H471" s="36">
        <f t="shared" si="73"/>
        <v>188808.375</v>
      </c>
      <c r="I471" s="36">
        <f t="shared" si="73"/>
        <v>168102.86</v>
      </c>
      <c r="J471" s="36">
        <f t="shared" si="73"/>
        <v>158122.23000000001</v>
      </c>
      <c r="K471" s="36">
        <f t="shared" si="73"/>
        <v>323940</v>
      </c>
      <c r="L471" s="36">
        <f t="shared" si="73"/>
        <v>388349</v>
      </c>
      <c r="M471" s="36">
        <f t="shared" si="73"/>
        <v>552088</v>
      </c>
      <c r="N471" s="36">
        <f>IF(N468="",N467*4,IF(N469="",(N468+N467)*2,IF(N470="",((N469+N468+N467)/3)*4,SUM(N467:N470))))</f>
        <v>228233.33333333334</v>
      </c>
      <c r="O471" s="14">
        <f t="shared" ref="O471:O472" si="74">RATE(M$315-I$315,,-I471,M471)</f>
        <v>0.34619601711528691</v>
      </c>
      <c r="P471" s="18" t="s">
        <v>243</v>
      </c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</row>
    <row r="472" spans="1:68" x14ac:dyDescent="0.25">
      <c r="A472" s="2"/>
      <c r="B472" s="19" t="e">
        <f t="shared" ref="B472:N472" si="75">+B471/(B$396+B$410)</f>
        <v>#DIV/0!</v>
      </c>
      <c r="C472" s="19" t="e">
        <f t="shared" si="75"/>
        <v>#DIV/0!</v>
      </c>
      <c r="D472" s="19" t="e">
        <f t="shared" si="75"/>
        <v>#DIV/0!</v>
      </c>
      <c r="E472" s="19" t="e">
        <f t="shared" si="75"/>
        <v>#DIV/0!</v>
      </c>
      <c r="F472" s="19" t="e">
        <f t="shared" si="75"/>
        <v>#DIV/0!</v>
      </c>
      <c r="G472" s="19">
        <f t="shared" si="75"/>
        <v>6.7955993884861066E-2</v>
      </c>
      <c r="H472" s="19">
        <f t="shared" si="75"/>
        <v>8.943186679268314E-2</v>
      </c>
      <c r="I472" s="19">
        <f t="shared" si="75"/>
        <v>5.5215566516546251E-2</v>
      </c>
      <c r="J472" s="19">
        <f t="shared" si="75"/>
        <v>3.184453523813062E-2</v>
      </c>
      <c r="K472" s="19">
        <f t="shared" si="75"/>
        <v>6.4202282576058617E-2</v>
      </c>
      <c r="L472" s="19">
        <f t="shared" si="75"/>
        <v>6.6969633112037796E-2</v>
      </c>
      <c r="M472" s="19">
        <f t="shared" si="75"/>
        <v>7.6237873965187497E-2</v>
      </c>
      <c r="N472" s="19">
        <f t="shared" si="75"/>
        <v>2.8027575827138912E-2</v>
      </c>
      <c r="O472" s="14">
        <f t="shared" si="74"/>
        <v>8.3995080051492255E-2</v>
      </c>
      <c r="P472" s="20" t="s">
        <v>244</v>
      </c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</row>
    <row r="473" spans="1:68" x14ac:dyDescent="0.25">
      <c r="A473" s="2"/>
      <c r="B473" s="29" t="s">
        <v>259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3"/>
      <c r="O473" s="14"/>
      <c r="P473" s="4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</row>
    <row r="474" spans="1:68" x14ac:dyDescent="0.25">
      <c r="A474" s="2"/>
      <c r="B474" s="33" t="str">
        <f t="shared" ref="B474:N477" si="76">IFERROR(B451-B467,"")</f>
        <v/>
      </c>
      <c r="C474" s="33" t="str">
        <f t="shared" si="76"/>
        <v/>
      </c>
      <c r="D474" s="33" t="str">
        <f t="shared" si="76"/>
        <v/>
      </c>
      <c r="E474" s="33" t="str">
        <f t="shared" si="76"/>
        <v/>
      </c>
      <c r="F474" s="33" t="str">
        <f t="shared" si="76"/>
        <v/>
      </c>
      <c r="G474" s="33" t="str">
        <f t="shared" si="76"/>
        <v/>
      </c>
      <c r="H474" s="33">
        <f t="shared" si="76"/>
        <v>243850</v>
      </c>
      <c r="I474" s="33">
        <f t="shared" si="76"/>
        <v>163982.66399999996</v>
      </c>
      <c r="J474" s="33">
        <f t="shared" si="76"/>
        <v>554776.74999999988</v>
      </c>
      <c r="K474" s="33">
        <f t="shared" si="76"/>
        <v>527370</v>
      </c>
      <c r="L474" s="33">
        <f t="shared" si="76"/>
        <v>327531</v>
      </c>
      <c r="M474" s="33">
        <f t="shared" si="76"/>
        <v>624272</v>
      </c>
      <c r="N474" s="33">
        <f t="shared" si="76"/>
        <v>710915</v>
      </c>
      <c r="O474" s="14"/>
      <c r="P474" s="18" t="s">
        <v>240</v>
      </c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</row>
    <row r="475" spans="1:68" x14ac:dyDescent="0.25">
      <c r="A475" s="2"/>
      <c r="B475" s="16" t="str">
        <f t="shared" si="76"/>
        <v/>
      </c>
      <c r="C475" s="16" t="str">
        <f t="shared" si="76"/>
        <v/>
      </c>
      <c r="D475" s="16" t="str">
        <f t="shared" si="76"/>
        <v/>
      </c>
      <c r="E475" s="16" t="str">
        <f t="shared" si="76"/>
        <v/>
      </c>
      <c r="F475" s="16" t="str">
        <f t="shared" si="76"/>
        <v/>
      </c>
      <c r="G475" s="16" t="str">
        <f t="shared" si="76"/>
        <v/>
      </c>
      <c r="H475" s="16">
        <f t="shared" si="76"/>
        <v>63829</v>
      </c>
      <c r="I475" s="16">
        <f t="shared" si="76"/>
        <v>397894.17999999982</v>
      </c>
      <c r="J475" s="16">
        <f t="shared" si="76"/>
        <v>590463</v>
      </c>
      <c r="K475" s="16">
        <f t="shared" si="76"/>
        <v>419395</v>
      </c>
      <c r="L475" s="16">
        <f t="shared" si="76"/>
        <v>397888</v>
      </c>
      <c r="M475" s="16">
        <f t="shared" si="76"/>
        <v>542954</v>
      </c>
      <c r="N475" s="16">
        <f t="shared" si="76"/>
        <v>827785</v>
      </c>
      <c r="O475" s="14"/>
      <c r="P475" s="18" t="s">
        <v>241</v>
      </c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</row>
    <row r="476" spans="1:68" x14ac:dyDescent="0.25">
      <c r="A476" s="2"/>
      <c r="B476" s="16" t="str">
        <f t="shared" si="76"/>
        <v/>
      </c>
      <c r="C476" s="16" t="str">
        <f t="shared" si="76"/>
        <v/>
      </c>
      <c r="D476" s="16" t="str">
        <f t="shared" si="76"/>
        <v/>
      </c>
      <c r="E476" s="16" t="str">
        <f t="shared" si="76"/>
        <v/>
      </c>
      <c r="F476" s="16" t="str">
        <f t="shared" si="76"/>
        <v/>
      </c>
      <c r="G476" s="16" t="str">
        <f t="shared" si="76"/>
        <v/>
      </c>
      <c r="H476" s="16">
        <f t="shared" si="76"/>
        <v>124882.51100000001</v>
      </c>
      <c r="I476" s="16">
        <f t="shared" si="76"/>
        <v>257522.69400000005</v>
      </c>
      <c r="J476" s="16">
        <f t="shared" si="76"/>
        <v>718433</v>
      </c>
      <c r="K476" s="16">
        <f t="shared" si="76"/>
        <v>308270</v>
      </c>
      <c r="L476" s="16">
        <f t="shared" si="76"/>
        <v>502700</v>
      </c>
      <c r="M476" s="16">
        <f t="shared" si="76"/>
        <v>673440</v>
      </c>
      <c r="N476" s="16">
        <f t="shared" si="76"/>
        <v>893277</v>
      </c>
      <c r="O476" s="14"/>
      <c r="P476" s="18" t="s">
        <v>242</v>
      </c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</row>
    <row r="477" spans="1:68" x14ac:dyDescent="0.25">
      <c r="A477" s="2"/>
      <c r="B477" s="16" t="str">
        <f t="shared" si="76"/>
        <v/>
      </c>
      <c r="C477" s="36" t="str">
        <f t="shared" si="76"/>
        <v/>
      </c>
      <c r="D477" s="36" t="str">
        <f t="shared" si="76"/>
        <v/>
      </c>
      <c r="E477" s="36" t="str">
        <f t="shared" si="76"/>
        <v/>
      </c>
      <c r="F477" s="36" t="str">
        <f t="shared" si="76"/>
        <v/>
      </c>
      <c r="G477" s="36">
        <f t="shared" si="76"/>
        <v>212125.92849999995</v>
      </c>
      <c r="H477" s="36">
        <f t="shared" si="76"/>
        <v>176638.375</v>
      </c>
      <c r="I477" s="36">
        <f t="shared" si="76"/>
        <v>225264.45800000004</v>
      </c>
      <c r="J477" s="36">
        <f t="shared" si="76"/>
        <v>451406</v>
      </c>
      <c r="K477" s="36">
        <f t="shared" si="76"/>
        <v>383399</v>
      </c>
      <c r="L477" s="36">
        <f t="shared" si="76"/>
        <v>594763</v>
      </c>
      <c r="M477" s="36">
        <f t="shared" si="76"/>
        <v>665662</v>
      </c>
      <c r="N477" s="36" t="str">
        <f t="shared" si="76"/>
        <v/>
      </c>
      <c r="O477" s="14"/>
      <c r="P477" s="18" t="s">
        <v>248</v>
      </c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</row>
    <row r="478" spans="1:68" x14ac:dyDescent="0.25">
      <c r="A478" s="2"/>
      <c r="B478" s="39">
        <f t="shared" ref="B478:M478" si="77">B455-B471</f>
        <v>0</v>
      </c>
      <c r="C478" s="36">
        <f t="shared" si="77"/>
        <v>0</v>
      </c>
      <c r="D478" s="36">
        <f t="shared" si="77"/>
        <v>0</v>
      </c>
      <c r="E478" s="36">
        <f t="shared" si="77"/>
        <v>0</v>
      </c>
      <c r="F478" s="36">
        <f t="shared" si="77"/>
        <v>0</v>
      </c>
      <c r="G478" s="36">
        <f t="shared" si="77"/>
        <v>181542.82449999996</v>
      </c>
      <c r="H478" s="36">
        <f t="shared" si="77"/>
        <v>483633.28199999989</v>
      </c>
      <c r="I478" s="36">
        <f t="shared" si="77"/>
        <v>918130.53999999992</v>
      </c>
      <c r="J478" s="36">
        <f t="shared" si="77"/>
        <v>2140756.4500000002</v>
      </c>
      <c r="K478" s="36">
        <f t="shared" si="77"/>
        <v>1447421</v>
      </c>
      <c r="L478" s="36">
        <f t="shared" si="77"/>
        <v>1643431</v>
      </c>
      <c r="M478" s="36">
        <f t="shared" si="77"/>
        <v>2329408</v>
      </c>
      <c r="N478" s="36">
        <f>IFERROR(N455-N471,"")</f>
        <v>3242636.0000000005</v>
      </c>
      <c r="O478" s="14">
        <f t="shared" ref="O478:O479" si="78">RATE(M$315-I$315,,-I478,M478)</f>
        <v>0.26207534352297546</v>
      </c>
      <c r="P478" s="18" t="s">
        <v>243</v>
      </c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</row>
    <row r="479" spans="1:68" x14ac:dyDescent="0.25">
      <c r="A479" s="2"/>
      <c r="B479" s="19" t="e">
        <f t="shared" ref="B479:N479" si="79">+B478/(B$396+B$410)</f>
        <v>#DIV/0!</v>
      </c>
      <c r="C479" s="19" t="e">
        <f t="shared" si="79"/>
        <v>#DIV/0!</v>
      </c>
      <c r="D479" s="19" t="e">
        <f t="shared" si="79"/>
        <v>#DIV/0!</v>
      </c>
      <c r="E479" s="19" t="e">
        <f t="shared" si="79"/>
        <v>#DIV/0!</v>
      </c>
      <c r="F479" s="19" t="e">
        <f t="shared" si="79"/>
        <v>#DIV/0!</v>
      </c>
      <c r="G479" s="19">
        <f t="shared" si="79"/>
        <v>0.37490066404697692</v>
      </c>
      <c r="H479" s="19">
        <f t="shared" si="79"/>
        <v>0.22908002493179741</v>
      </c>
      <c r="I479" s="19">
        <f t="shared" si="79"/>
        <v>0.30157189415006103</v>
      </c>
      <c r="J479" s="19">
        <f t="shared" si="79"/>
        <v>0.43113099409412842</v>
      </c>
      <c r="K479" s="19">
        <f t="shared" si="79"/>
        <v>0.28686711134321585</v>
      </c>
      <c r="L479" s="19">
        <f t="shared" si="79"/>
        <v>0.28340480113235622</v>
      </c>
      <c r="M479" s="19">
        <f t="shared" si="79"/>
        <v>0.32166812811997264</v>
      </c>
      <c r="N479" s="19">
        <f t="shared" si="79"/>
        <v>0.39820312415573428</v>
      </c>
      <c r="O479" s="14">
        <f t="shared" si="78"/>
        <v>1.6258736202029583E-2</v>
      </c>
      <c r="P479" s="20" t="s">
        <v>260</v>
      </c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</row>
    <row r="480" spans="1:68" x14ac:dyDescent="0.25">
      <c r="A480" s="2"/>
      <c r="B480" s="24" t="s">
        <v>120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3"/>
      <c r="O480" s="14"/>
      <c r="P480" s="4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</row>
    <row r="481" spans="1:68" x14ac:dyDescent="0.25">
      <c r="A481" s="2"/>
      <c r="B481" s="33" t="str">
        <f t="shared" ref="B481:N484" si="80">IFERROR(VLOOKUP($B$480,$131:$202,MATCH($P481&amp;"/"&amp;B$315,$129:$129,0),FALSE),"")</f>
        <v/>
      </c>
      <c r="C481" s="33" t="str">
        <f t="shared" si="80"/>
        <v/>
      </c>
      <c r="D481" s="33" t="str">
        <f t="shared" si="80"/>
        <v/>
      </c>
      <c r="E481" s="33" t="str">
        <f t="shared" si="80"/>
        <v/>
      </c>
      <c r="F481" s="33" t="str">
        <f t="shared" si="80"/>
        <v/>
      </c>
      <c r="G481" s="33" t="str">
        <f t="shared" si="80"/>
        <v/>
      </c>
      <c r="H481" s="33">
        <f t="shared" si="80"/>
        <v>39038</v>
      </c>
      <c r="I481" s="33">
        <f t="shared" si="80"/>
        <v>69779.312999999995</v>
      </c>
      <c r="J481" s="33">
        <f t="shared" si="80"/>
        <v>105495.09</v>
      </c>
      <c r="K481" s="33">
        <f t="shared" si="80"/>
        <v>173636</v>
      </c>
      <c r="L481" s="33">
        <f t="shared" si="80"/>
        <v>147223</v>
      </c>
      <c r="M481" s="33">
        <f t="shared" si="80"/>
        <v>209134</v>
      </c>
      <c r="N481" s="33">
        <f t="shared" si="80"/>
        <v>269581</v>
      </c>
      <c r="O481" s="14"/>
      <c r="P481" s="18" t="s">
        <v>240</v>
      </c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</row>
    <row r="482" spans="1:68" x14ac:dyDescent="0.25">
      <c r="A482" s="2"/>
      <c r="B482" s="16" t="str">
        <f t="shared" si="80"/>
        <v/>
      </c>
      <c r="C482" s="16" t="str">
        <f t="shared" si="80"/>
        <v/>
      </c>
      <c r="D482" s="16" t="str">
        <f t="shared" si="80"/>
        <v/>
      </c>
      <c r="E482" s="16" t="str">
        <f t="shared" si="80"/>
        <v/>
      </c>
      <c r="F482" s="16" t="str">
        <f t="shared" si="80"/>
        <v/>
      </c>
      <c r="G482" s="16" t="str">
        <f t="shared" si="80"/>
        <v/>
      </c>
      <c r="H482" s="16">
        <f t="shared" si="80"/>
        <v>44390</v>
      </c>
      <c r="I482" s="16">
        <f t="shared" si="80"/>
        <v>75190.009999999995</v>
      </c>
      <c r="J482" s="16">
        <f t="shared" si="80"/>
        <v>109879</v>
      </c>
      <c r="K482" s="16">
        <f t="shared" si="80"/>
        <v>178921</v>
      </c>
      <c r="L482" s="16">
        <f t="shared" si="80"/>
        <v>177306</v>
      </c>
      <c r="M482" s="16">
        <f t="shared" si="80"/>
        <v>218630</v>
      </c>
      <c r="N482" s="16">
        <f t="shared" si="80"/>
        <v>269184</v>
      </c>
      <c r="O482" s="14"/>
      <c r="P482" s="18" t="s">
        <v>241</v>
      </c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</row>
    <row r="483" spans="1:68" x14ac:dyDescent="0.25">
      <c r="A483" s="2"/>
      <c r="B483" s="16" t="str">
        <f t="shared" si="80"/>
        <v/>
      </c>
      <c r="C483" s="16" t="str">
        <f t="shared" si="80"/>
        <v/>
      </c>
      <c r="D483" s="16" t="str">
        <f t="shared" si="80"/>
        <v/>
      </c>
      <c r="E483" s="16" t="str">
        <f t="shared" si="80"/>
        <v/>
      </c>
      <c r="F483" s="16" t="str">
        <f t="shared" si="80"/>
        <v/>
      </c>
      <c r="G483" s="16" t="str">
        <f t="shared" si="80"/>
        <v/>
      </c>
      <c r="H483" s="16">
        <f t="shared" si="80"/>
        <v>56692.23</v>
      </c>
      <c r="I483" s="16">
        <f t="shared" si="80"/>
        <v>90793.388999999996</v>
      </c>
      <c r="J483" s="16">
        <f t="shared" si="80"/>
        <v>135602</v>
      </c>
      <c r="K483" s="16">
        <f t="shared" si="80"/>
        <v>167677</v>
      </c>
      <c r="L483" s="16">
        <f t="shared" si="80"/>
        <v>199622</v>
      </c>
      <c r="M483" s="16">
        <f t="shared" si="80"/>
        <v>246361</v>
      </c>
      <c r="N483" s="16">
        <f t="shared" si="80"/>
        <v>315761</v>
      </c>
      <c r="O483" s="14"/>
      <c r="P483" s="18" t="s">
        <v>242</v>
      </c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</row>
    <row r="484" spans="1:68" x14ac:dyDescent="0.25">
      <c r="A484" s="2"/>
      <c r="B484" s="36" t="str">
        <f t="shared" si="80"/>
        <v/>
      </c>
      <c r="C484" s="36" t="str">
        <f t="shared" si="80"/>
        <v/>
      </c>
      <c r="D484" s="36" t="str">
        <f t="shared" si="80"/>
        <v/>
      </c>
      <c r="E484" s="36" t="str">
        <f t="shared" si="80"/>
        <v/>
      </c>
      <c r="F484" s="36" t="str">
        <f t="shared" si="80"/>
        <v/>
      </c>
      <c r="G484" s="36">
        <f t="shared" si="80"/>
        <v>37684.096749999997</v>
      </c>
      <c r="H484" s="36">
        <f t="shared" si="80"/>
        <v>67007.430999999997</v>
      </c>
      <c r="I484" s="36">
        <f t="shared" si="80"/>
        <v>78569.895999999993</v>
      </c>
      <c r="J484" s="36">
        <f t="shared" si="80"/>
        <v>150997</v>
      </c>
      <c r="K484" s="36">
        <f t="shared" si="80"/>
        <v>95244</v>
      </c>
      <c r="L484" s="36">
        <f t="shared" si="80"/>
        <v>200833</v>
      </c>
      <c r="M484" s="36">
        <f t="shared" si="80"/>
        <v>278146</v>
      </c>
      <c r="N484" s="36" t="str">
        <f t="shared" si="80"/>
        <v/>
      </c>
      <c r="O484" s="14"/>
      <c r="P484" s="18" t="s">
        <v>248</v>
      </c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</row>
    <row r="485" spans="1:68" x14ac:dyDescent="0.25">
      <c r="A485" s="2"/>
      <c r="B485" s="36">
        <f t="shared" ref="B485:M485" si="81">SUM(B481:B484)</f>
        <v>0</v>
      </c>
      <c r="C485" s="36">
        <f t="shared" si="81"/>
        <v>0</v>
      </c>
      <c r="D485" s="36">
        <f t="shared" si="81"/>
        <v>0</v>
      </c>
      <c r="E485" s="36">
        <f t="shared" si="81"/>
        <v>0</v>
      </c>
      <c r="F485" s="36">
        <f t="shared" si="81"/>
        <v>0</v>
      </c>
      <c r="G485" s="36">
        <f t="shared" si="81"/>
        <v>37684.096749999997</v>
      </c>
      <c r="H485" s="36">
        <f t="shared" si="81"/>
        <v>207127.66100000002</v>
      </c>
      <c r="I485" s="36">
        <f t="shared" si="81"/>
        <v>314332.60799999995</v>
      </c>
      <c r="J485" s="36">
        <f t="shared" si="81"/>
        <v>501973.08999999997</v>
      </c>
      <c r="K485" s="36">
        <f t="shared" si="81"/>
        <v>615478</v>
      </c>
      <c r="L485" s="36">
        <f t="shared" si="81"/>
        <v>724984</v>
      </c>
      <c r="M485" s="36">
        <f t="shared" si="81"/>
        <v>952271</v>
      </c>
      <c r="N485" s="36">
        <f>IF(N482="",N481*4,IF(N483="",(N482+N481)*2,IF(N484="",((N483+N482+N481)/3)*4,SUM(N481:N484))))</f>
        <v>1139368</v>
      </c>
      <c r="O485" s="14">
        <f t="shared" ref="O485:O486" si="82">RATE(M$315-I$315,,-I485,M485)</f>
        <v>0.31929762528982353</v>
      </c>
      <c r="P485" s="18" t="s">
        <v>243</v>
      </c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</row>
    <row r="486" spans="1:68" x14ac:dyDescent="0.25">
      <c r="A486" s="2"/>
      <c r="B486" s="19" t="e">
        <f t="shared" ref="B486:N486" si="83">+B485/B$478</f>
        <v>#DIV/0!</v>
      </c>
      <c r="C486" s="19" t="e">
        <f t="shared" si="83"/>
        <v>#DIV/0!</v>
      </c>
      <c r="D486" s="19" t="e">
        <f t="shared" si="83"/>
        <v>#DIV/0!</v>
      </c>
      <c r="E486" s="19" t="e">
        <f t="shared" si="83"/>
        <v>#DIV/0!</v>
      </c>
      <c r="F486" s="19" t="e">
        <f t="shared" si="83"/>
        <v>#DIV/0!</v>
      </c>
      <c r="G486" s="19">
        <f t="shared" si="83"/>
        <v>0.20757690012694502</v>
      </c>
      <c r="H486" s="19">
        <f t="shared" si="83"/>
        <v>0.42827420839081143</v>
      </c>
      <c r="I486" s="19">
        <f t="shared" si="83"/>
        <v>0.34236156440237786</v>
      </c>
      <c r="J486" s="19">
        <f t="shared" si="83"/>
        <v>0.23448397878235983</v>
      </c>
      <c r="K486" s="19">
        <f t="shared" si="83"/>
        <v>0.42522389823002432</v>
      </c>
      <c r="L486" s="19">
        <f t="shared" si="83"/>
        <v>0.44114051639527307</v>
      </c>
      <c r="M486" s="19">
        <f t="shared" si="83"/>
        <v>0.40880386776382671</v>
      </c>
      <c r="N486" s="19">
        <f t="shared" si="83"/>
        <v>0.35137092168223627</v>
      </c>
      <c r="O486" s="14">
        <f t="shared" si="82"/>
        <v>4.5339830193584826E-2</v>
      </c>
      <c r="P486" s="20" t="s">
        <v>261</v>
      </c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</row>
    <row r="487" spans="1:68" x14ac:dyDescent="0.25">
      <c r="A487" s="2"/>
      <c r="B487" s="29" t="s">
        <v>122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3"/>
      <c r="O487" s="14"/>
      <c r="P487" s="4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</row>
    <row r="488" spans="1:68" x14ac:dyDescent="0.25">
      <c r="A488" s="2"/>
      <c r="B488" s="33" t="str">
        <f t="shared" ref="B488:N491" si="84">IFERROR(VLOOKUP($B$487,$131:$202,MATCH($P488&amp;"/"&amp;B$315,$129:$129,0),FALSE),"")</f>
        <v/>
      </c>
      <c r="C488" s="33" t="str">
        <f t="shared" si="84"/>
        <v/>
      </c>
      <c r="D488" s="33" t="str">
        <f t="shared" si="84"/>
        <v/>
      </c>
      <c r="E488" s="33" t="str">
        <f t="shared" si="84"/>
        <v/>
      </c>
      <c r="F488" s="33" t="str">
        <f t="shared" si="84"/>
        <v/>
      </c>
      <c r="G488" s="33" t="str">
        <f t="shared" si="84"/>
        <v/>
      </c>
      <c r="H488" s="33">
        <f t="shared" si="84"/>
        <v>186456</v>
      </c>
      <c r="I488" s="33">
        <f t="shared" si="84"/>
        <v>278123.09100000001</v>
      </c>
      <c r="J488" s="33">
        <f t="shared" si="84"/>
        <v>420064.7</v>
      </c>
      <c r="K488" s="33">
        <f t="shared" si="84"/>
        <v>690154</v>
      </c>
      <c r="L488" s="33">
        <f t="shared" si="84"/>
        <v>564500</v>
      </c>
      <c r="M488" s="33">
        <f t="shared" si="84"/>
        <v>843046</v>
      </c>
      <c r="N488" s="33">
        <f t="shared" si="84"/>
        <v>1032884</v>
      </c>
      <c r="O488" s="14"/>
      <c r="P488" s="18" t="s">
        <v>240</v>
      </c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</row>
    <row r="489" spans="1:68" x14ac:dyDescent="0.25">
      <c r="A489" s="2"/>
      <c r="B489" s="16" t="str">
        <f t="shared" si="84"/>
        <v/>
      </c>
      <c r="C489" s="16" t="str">
        <f t="shared" si="84"/>
        <v/>
      </c>
      <c r="D489" s="16" t="str">
        <f t="shared" si="84"/>
        <v/>
      </c>
      <c r="E489" s="16" t="str">
        <f t="shared" si="84"/>
        <v/>
      </c>
      <c r="F489" s="16" t="str">
        <f t="shared" si="84"/>
        <v/>
      </c>
      <c r="G489" s="16" t="str">
        <f t="shared" si="84"/>
        <v/>
      </c>
      <c r="H489" s="16">
        <f t="shared" si="84"/>
        <v>176906</v>
      </c>
      <c r="I489" s="16">
        <f t="shared" si="84"/>
        <v>290936.78000000003</v>
      </c>
      <c r="J489" s="16">
        <f t="shared" si="84"/>
        <v>433894</v>
      </c>
      <c r="K489" s="16">
        <f t="shared" si="84"/>
        <v>630103</v>
      </c>
      <c r="L489" s="16">
        <f t="shared" si="84"/>
        <v>606913</v>
      </c>
      <c r="M489" s="16">
        <f t="shared" si="84"/>
        <v>873700</v>
      </c>
      <c r="N489" s="16">
        <f t="shared" si="84"/>
        <v>982252</v>
      </c>
      <c r="O489" s="14"/>
      <c r="P489" s="18" t="s">
        <v>241</v>
      </c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</row>
    <row r="490" spans="1:68" x14ac:dyDescent="0.25">
      <c r="A490" s="2"/>
      <c r="B490" s="16" t="str">
        <f t="shared" si="84"/>
        <v/>
      </c>
      <c r="C490" s="16" t="str">
        <f t="shared" si="84"/>
        <v/>
      </c>
      <c r="D490" s="16" t="str">
        <f t="shared" si="84"/>
        <v/>
      </c>
      <c r="E490" s="16" t="str">
        <f t="shared" si="84"/>
        <v/>
      </c>
      <c r="F490" s="16" t="str">
        <f t="shared" si="84"/>
        <v/>
      </c>
      <c r="G490" s="16" t="str">
        <f t="shared" si="84"/>
        <v/>
      </c>
      <c r="H490" s="16">
        <f t="shared" si="84"/>
        <v>224269.234</v>
      </c>
      <c r="I490" s="16">
        <f t="shared" si="84"/>
        <v>369810.62</v>
      </c>
      <c r="J490" s="16">
        <f t="shared" si="84"/>
        <v>543038</v>
      </c>
      <c r="K490" s="16">
        <f t="shared" si="84"/>
        <v>621576</v>
      </c>
      <c r="L490" s="16">
        <f t="shared" si="84"/>
        <v>766330</v>
      </c>
      <c r="M490" s="16">
        <f t="shared" si="84"/>
        <v>947155</v>
      </c>
      <c r="N490" s="16">
        <f t="shared" si="84"/>
        <v>1204014</v>
      </c>
      <c r="O490" s="14"/>
      <c r="P490" s="18" t="s">
        <v>242</v>
      </c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</row>
    <row r="491" spans="1:68" x14ac:dyDescent="0.25">
      <c r="A491" s="2"/>
      <c r="B491" s="16" t="str">
        <f t="shared" si="84"/>
        <v/>
      </c>
      <c r="C491" s="36" t="str">
        <f t="shared" si="84"/>
        <v/>
      </c>
      <c r="D491" s="36" t="str">
        <f t="shared" si="84"/>
        <v/>
      </c>
      <c r="E491" s="36" t="str">
        <f t="shared" si="84"/>
        <v/>
      </c>
      <c r="F491" s="36" t="str">
        <f t="shared" si="84"/>
        <v/>
      </c>
      <c r="G491" s="36">
        <f t="shared" si="84"/>
        <v>143858.72774999999</v>
      </c>
      <c r="H491" s="36">
        <f t="shared" si="84"/>
        <v>267055.51500000001</v>
      </c>
      <c r="I491" s="36">
        <f t="shared" si="84"/>
        <v>397241.66</v>
      </c>
      <c r="J491" s="36">
        <f t="shared" si="84"/>
        <v>607627</v>
      </c>
      <c r="K491" s="36">
        <f t="shared" si="84"/>
        <v>724766</v>
      </c>
      <c r="L491" s="36">
        <f t="shared" si="84"/>
        <v>830617</v>
      </c>
      <c r="M491" s="36">
        <f t="shared" si="84"/>
        <v>1092586</v>
      </c>
      <c r="N491" s="36" t="str">
        <f t="shared" si="84"/>
        <v/>
      </c>
      <c r="O491" s="14"/>
      <c r="P491" s="18" t="s">
        <v>248</v>
      </c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</row>
    <row r="492" spans="1:68" x14ac:dyDescent="0.25">
      <c r="A492" s="2"/>
      <c r="B492" s="47">
        <f t="shared" ref="B492:M492" si="85">SUM(B488:B491)</f>
        <v>0</v>
      </c>
      <c r="C492" s="36">
        <f t="shared" si="85"/>
        <v>0</v>
      </c>
      <c r="D492" s="36">
        <f t="shared" si="85"/>
        <v>0</v>
      </c>
      <c r="E492" s="36">
        <f t="shared" si="85"/>
        <v>0</v>
      </c>
      <c r="F492" s="36">
        <f t="shared" si="85"/>
        <v>0</v>
      </c>
      <c r="G492" s="36">
        <f t="shared" si="85"/>
        <v>143858.72774999999</v>
      </c>
      <c r="H492" s="36">
        <f t="shared" si="85"/>
        <v>854686.74899999995</v>
      </c>
      <c r="I492" s="36">
        <f t="shared" si="85"/>
        <v>1336112.1510000001</v>
      </c>
      <c r="J492" s="36">
        <f t="shared" si="85"/>
        <v>2004623.7</v>
      </c>
      <c r="K492" s="36">
        <f t="shared" si="85"/>
        <v>2666599</v>
      </c>
      <c r="L492" s="36">
        <f t="shared" si="85"/>
        <v>2768360</v>
      </c>
      <c r="M492" s="36">
        <f t="shared" si="85"/>
        <v>3756487</v>
      </c>
      <c r="N492" s="36">
        <f>IF(N489="",N488*4,IF(N490="",(N489+N488)*2,IF(N491="",((N490+N489+N488)/3)*4,SUM(N488:N491))))</f>
        <v>4292200</v>
      </c>
      <c r="O492" s="14">
        <f t="shared" ref="O492:O493" si="86">RATE(M$315-I$315,,-I492,M492)</f>
        <v>0.29489556718670046</v>
      </c>
      <c r="P492" s="18" t="s">
        <v>243</v>
      </c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</row>
    <row r="493" spans="1:68" x14ac:dyDescent="0.25">
      <c r="A493" s="2"/>
      <c r="B493" s="19" t="e">
        <f t="shared" ref="B493:N493" si="87">+B492/(B$396+B$410)</f>
        <v>#DIV/0!</v>
      </c>
      <c r="C493" s="19" t="e">
        <f t="shared" si="87"/>
        <v>#DIV/0!</v>
      </c>
      <c r="D493" s="19" t="e">
        <f t="shared" si="87"/>
        <v>#DIV/0!</v>
      </c>
      <c r="E493" s="19" t="e">
        <f t="shared" si="87"/>
        <v>#DIV/0!</v>
      </c>
      <c r="F493" s="19" t="e">
        <f t="shared" si="87"/>
        <v>#DIV/0!</v>
      </c>
      <c r="G493" s="19">
        <f t="shared" si="87"/>
        <v>0.29707994634857232</v>
      </c>
      <c r="H493" s="19">
        <f t="shared" si="87"/>
        <v>0.40483496288784548</v>
      </c>
      <c r="I493" s="19">
        <f t="shared" si="87"/>
        <v>0.4388633801180194</v>
      </c>
      <c r="J493" s="19">
        <f t="shared" si="87"/>
        <v>0.40371496186109807</v>
      </c>
      <c r="K493" s="19">
        <f t="shared" si="87"/>
        <v>0.52849830991861246</v>
      </c>
      <c r="L493" s="19">
        <f t="shared" si="87"/>
        <v>0.47739547036825375</v>
      </c>
      <c r="M493" s="19">
        <f t="shared" si="87"/>
        <v>0.5187335759115671</v>
      </c>
      <c r="N493" s="19">
        <f t="shared" si="87"/>
        <v>0.52709198611908414</v>
      </c>
      <c r="O493" s="14">
        <f t="shared" si="86"/>
        <v>4.2686507882157887E-2</v>
      </c>
      <c r="P493" s="20" t="s">
        <v>262</v>
      </c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</row>
    <row r="494" spans="1:68" x14ac:dyDescent="0.25">
      <c r="A494" s="26"/>
      <c r="B494" s="37"/>
      <c r="C494" s="19" t="e">
        <f t="shared" ref="C494:N494" si="88">C492/B492-1</f>
        <v>#DIV/0!</v>
      </c>
      <c r="D494" s="19" t="e">
        <f t="shared" si="88"/>
        <v>#DIV/0!</v>
      </c>
      <c r="E494" s="19" t="e">
        <f t="shared" si="88"/>
        <v>#DIV/0!</v>
      </c>
      <c r="F494" s="19" t="e">
        <f t="shared" si="88"/>
        <v>#DIV/0!</v>
      </c>
      <c r="G494" s="19" t="e">
        <f t="shared" si="88"/>
        <v>#DIV/0!</v>
      </c>
      <c r="H494" s="19">
        <f t="shared" si="88"/>
        <v>4.9411532575575698</v>
      </c>
      <c r="I494" s="19">
        <f t="shared" si="88"/>
        <v>0.56327701647799877</v>
      </c>
      <c r="J494" s="19">
        <f t="shared" si="88"/>
        <v>0.50034089466191811</v>
      </c>
      <c r="K494" s="19">
        <f t="shared" si="88"/>
        <v>0.33022422113437044</v>
      </c>
      <c r="L494" s="19">
        <f t="shared" si="88"/>
        <v>3.8161343344087273E-2</v>
      </c>
      <c r="M494" s="19">
        <f t="shared" si="88"/>
        <v>0.35693587539192873</v>
      </c>
      <c r="N494" s="19">
        <f t="shared" si="88"/>
        <v>0.14261010353556403</v>
      </c>
      <c r="O494" s="34"/>
      <c r="P494" s="20" t="s">
        <v>249</v>
      </c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</row>
    <row r="495" spans="1:68" x14ac:dyDescent="0.25">
      <c r="A495" s="2"/>
      <c r="B495" s="11" t="s">
        <v>137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3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</row>
    <row r="496" spans="1:68" x14ac:dyDescent="0.25">
      <c r="A496" s="2"/>
      <c r="B496" s="15" t="s">
        <v>139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3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</row>
    <row r="497" spans="1:68" x14ac:dyDescent="0.25">
      <c r="A497" s="2"/>
      <c r="B497" s="16" t="str">
        <f t="shared" ref="B497:N500" si="89">IFERROR(VLOOKUP($B$496,$207:$310,MATCH($P497&amp;"/"&amp;B$315,$205:$205,0),FALSE),"")</f>
        <v/>
      </c>
      <c r="C497" s="16" t="str">
        <f t="shared" si="89"/>
        <v/>
      </c>
      <c r="D497" s="16" t="str">
        <f t="shared" si="89"/>
        <v/>
      </c>
      <c r="E497" s="16" t="str">
        <f t="shared" si="89"/>
        <v/>
      </c>
      <c r="F497" s="16" t="str">
        <f t="shared" si="89"/>
        <v/>
      </c>
      <c r="G497" s="16" t="str">
        <f t="shared" si="89"/>
        <v/>
      </c>
      <c r="H497" s="16">
        <f t="shared" si="89"/>
        <v>11922</v>
      </c>
      <c r="I497" s="16">
        <f t="shared" si="89"/>
        <v>19704.512999999999</v>
      </c>
      <c r="J497" s="16">
        <f t="shared" si="89"/>
        <v>33085.17</v>
      </c>
      <c r="K497" s="16">
        <f t="shared" si="89"/>
        <v>42882</v>
      </c>
      <c r="L497" s="16">
        <f t="shared" si="89"/>
        <v>51156</v>
      </c>
      <c r="M497" s="16">
        <f t="shared" si="89"/>
        <v>58119</v>
      </c>
      <c r="N497" s="17">
        <f t="shared" si="89"/>
        <v>214282</v>
      </c>
      <c r="O497" s="14"/>
      <c r="P497" s="18" t="s">
        <v>240</v>
      </c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</row>
    <row r="498" spans="1:68" x14ac:dyDescent="0.25">
      <c r="A498" s="2"/>
      <c r="B498" s="16" t="str">
        <f t="shared" si="89"/>
        <v/>
      </c>
      <c r="C498" s="16" t="str">
        <f t="shared" si="89"/>
        <v/>
      </c>
      <c r="D498" s="16" t="str">
        <f t="shared" si="89"/>
        <v/>
      </c>
      <c r="E498" s="16" t="str">
        <f t="shared" si="89"/>
        <v/>
      </c>
      <c r="F498" s="16" t="str">
        <f t="shared" si="89"/>
        <v/>
      </c>
      <c r="G498" s="16" t="str">
        <f t="shared" si="89"/>
        <v/>
      </c>
      <c r="H498" s="16">
        <f t="shared" si="89"/>
        <v>25366</v>
      </c>
      <c r="I498" s="16">
        <f t="shared" si="89"/>
        <v>42394.64</v>
      </c>
      <c r="J498" s="16">
        <f t="shared" si="89"/>
        <v>69231</v>
      </c>
      <c r="K498" s="16">
        <f t="shared" si="89"/>
        <v>87038</v>
      </c>
      <c r="L498" s="16">
        <f t="shared" si="89"/>
        <v>105132</v>
      </c>
      <c r="M498" s="16">
        <f t="shared" si="89"/>
        <v>116553</v>
      </c>
      <c r="N498" s="17">
        <f t="shared" si="89"/>
        <v>436336</v>
      </c>
      <c r="O498" s="14"/>
      <c r="P498" s="18" t="s">
        <v>241</v>
      </c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</row>
    <row r="499" spans="1:68" x14ac:dyDescent="0.25">
      <c r="A499" s="2"/>
      <c r="B499" s="16" t="str">
        <f t="shared" si="89"/>
        <v/>
      </c>
      <c r="C499" s="16" t="str">
        <f t="shared" si="89"/>
        <v/>
      </c>
      <c r="D499" s="16" t="str">
        <f t="shared" si="89"/>
        <v/>
      </c>
      <c r="E499" s="16" t="str">
        <f t="shared" si="89"/>
        <v/>
      </c>
      <c r="F499" s="16" t="str">
        <f t="shared" si="89"/>
        <v/>
      </c>
      <c r="G499" s="16" t="str">
        <f t="shared" si="89"/>
        <v/>
      </c>
      <c r="H499" s="16">
        <f t="shared" si="89"/>
        <v>41017.487679999998</v>
      </c>
      <c r="I499" s="16">
        <f t="shared" si="89"/>
        <v>67895.078999999998</v>
      </c>
      <c r="J499" s="16">
        <f t="shared" si="89"/>
        <v>109336</v>
      </c>
      <c r="K499" s="16">
        <f t="shared" si="89"/>
        <v>135211</v>
      </c>
      <c r="L499" s="16">
        <f t="shared" si="89"/>
        <v>161455</v>
      </c>
      <c r="M499" s="16">
        <f t="shared" si="89"/>
        <v>177200</v>
      </c>
      <c r="N499" s="17">
        <f t="shared" si="89"/>
        <v>663200</v>
      </c>
      <c r="O499" s="14"/>
      <c r="P499" s="18" t="s">
        <v>242</v>
      </c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</row>
    <row r="500" spans="1:68" x14ac:dyDescent="0.25">
      <c r="A500" s="2"/>
      <c r="B500" s="16" t="str">
        <f t="shared" si="89"/>
        <v/>
      </c>
      <c r="C500" s="16" t="str">
        <f t="shared" si="89"/>
        <v/>
      </c>
      <c r="D500" s="16" t="str">
        <f t="shared" si="89"/>
        <v/>
      </c>
      <c r="E500" s="16" t="str">
        <f t="shared" si="89"/>
        <v/>
      </c>
      <c r="F500" s="16" t="str">
        <f t="shared" si="89"/>
        <v/>
      </c>
      <c r="G500" s="16">
        <f t="shared" si="89"/>
        <v>29635.535</v>
      </c>
      <c r="H500" s="16">
        <f t="shared" si="89"/>
        <v>58607.832999999999</v>
      </c>
      <c r="I500" s="16">
        <f t="shared" si="89"/>
        <v>98724.457999999999</v>
      </c>
      <c r="J500" s="16">
        <f t="shared" si="89"/>
        <v>151382</v>
      </c>
      <c r="K500" s="16">
        <f t="shared" si="89"/>
        <v>186343</v>
      </c>
      <c r="L500" s="16">
        <f t="shared" si="89"/>
        <v>212842</v>
      </c>
      <c r="M500" s="16">
        <f t="shared" si="89"/>
        <v>237978</v>
      </c>
      <c r="N500" s="17">
        <f>IFERROR(VLOOKUP($B$496,$207:$310,MATCH($P500&amp;"/"&amp;N$315,$205:$205,0),FALSE),IFERROR((VLOOKUP($B$496,$207:$310,MATCH($P499&amp;"/"&amp;N$315,$205:$205,0),FALSE)/3)*4,IFERROR(VLOOKUP($B$496,$207:$310,MATCH($P498&amp;"/"&amp;N$315,$205:$205,0),FALSE)*2,IFERROR(VLOOKUP($B$496,$207:$310,MATCH($P497&amp;"/"&amp;N$315,$205:$205,0),FALSE)*4,""))))</f>
        <v>884266.66666666663</v>
      </c>
      <c r="O500" s="14">
        <f t="shared" ref="O500:O501" si="90">RATE(M$315-I$315,,-I500,M500)</f>
        <v>0.24602860655798334</v>
      </c>
      <c r="P500" s="18" t="s">
        <v>243</v>
      </c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</row>
    <row r="501" spans="1:68" x14ac:dyDescent="0.25">
      <c r="A501" s="2"/>
      <c r="B501" s="19" t="e">
        <f t="shared" ref="B501:N501" si="91">B500/(B$396+B410)</f>
        <v>#VALUE!</v>
      </c>
      <c r="C501" s="19" t="e">
        <f t="shared" si="91"/>
        <v>#VALUE!</v>
      </c>
      <c r="D501" s="19" t="e">
        <f t="shared" si="91"/>
        <v>#VALUE!</v>
      </c>
      <c r="E501" s="19" t="e">
        <f t="shared" si="91"/>
        <v>#VALUE!</v>
      </c>
      <c r="F501" s="19" t="e">
        <f t="shared" si="91"/>
        <v>#VALUE!</v>
      </c>
      <c r="G501" s="19">
        <f t="shared" si="91"/>
        <v>6.1199784576930108E-2</v>
      </c>
      <c r="H501" s="19">
        <f t="shared" si="91"/>
        <v>2.7760463029586582E-2</v>
      </c>
      <c r="I501" s="19">
        <f t="shared" si="91"/>
        <v>3.2427329776001296E-2</v>
      </c>
      <c r="J501" s="19">
        <f t="shared" si="91"/>
        <v>3.0487107558618984E-2</v>
      </c>
      <c r="K501" s="19">
        <f t="shared" si="91"/>
        <v>3.6931672353122461E-2</v>
      </c>
      <c r="L501" s="19">
        <f t="shared" si="91"/>
        <v>3.6703971558655617E-2</v>
      </c>
      <c r="M501" s="19">
        <f t="shared" si="91"/>
        <v>3.2862400143613676E-2</v>
      </c>
      <c r="N501" s="19">
        <f t="shared" si="91"/>
        <v>0.10858997101538499</v>
      </c>
      <c r="O501" s="14">
        <f t="shared" si="90"/>
        <v>3.3374500770299996E-3</v>
      </c>
      <c r="P501" s="20" t="s">
        <v>244</v>
      </c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</row>
    <row r="502" spans="1:68" x14ac:dyDescent="0.25">
      <c r="A502" s="2"/>
      <c r="B502" s="25" t="s">
        <v>142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3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</row>
    <row r="503" spans="1:68" x14ac:dyDescent="0.25">
      <c r="A503" s="2"/>
      <c r="B503" s="17" t="str">
        <f t="shared" ref="B503:N506" si="92">IFERROR(VLOOKUP($B$502,$207:$310,MATCH($P503&amp;"/"&amp;B$315,$205:$205,0),FALSE),"")</f>
        <v/>
      </c>
      <c r="C503" s="17" t="str">
        <f t="shared" si="92"/>
        <v/>
      </c>
      <c r="D503" s="17" t="str">
        <f t="shared" si="92"/>
        <v/>
      </c>
      <c r="E503" s="17" t="str">
        <f t="shared" si="92"/>
        <v/>
      </c>
      <c r="F503" s="17" t="str">
        <f t="shared" si="92"/>
        <v/>
      </c>
      <c r="G503" s="17" t="str">
        <f t="shared" si="92"/>
        <v/>
      </c>
      <c r="H503" s="17">
        <f t="shared" si="92"/>
        <v>48195</v>
      </c>
      <c r="I503" s="17">
        <f t="shared" si="92"/>
        <v>46689.464999999997</v>
      </c>
      <c r="J503" s="17">
        <f t="shared" si="92"/>
        <v>38375.230000000003</v>
      </c>
      <c r="K503" s="17">
        <f t="shared" si="92"/>
        <v>40556</v>
      </c>
      <c r="L503" s="17">
        <f t="shared" si="92"/>
        <v>76416</v>
      </c>
      <c r="M503" s="17">
        <f t="shared" si="92"/>
        <v>60703</v>
      </c>
      <c r="N503" s="17">
        <f t="shared" si="92"/>
        <v>194102</v>
      </c>
      <c r="O503" s="14"/>
      <c r="P503" s="18" t="s">
        <v>240</v>
      </c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</row>
    <row r="504" spans="1:68" x14ac:dyDescent="0.25">
      <c r="A504" s="2"/>
      <c r="B504" s="17" t="str">
        <f t="shared" si="92"/>
        <v/>
      </c>
      <c r="C504" s="17" t="str">
        <f t="shared" si="92"/>
        <v/>
      </c>
      <c r="D504" s="17" t="str">
        <f t="shared" si="92"/>
        <v/>
      </c>
      <c r="E504" s="17" t="str">
        <f t="shared" si="92"/>
        <v/>
      </c>
      <c r="F504" s="17" t="str">
        <f t="shared" si="92"/>
        <v/>
      </c>
      <c r="G504" s="17" t="str">
        <f t="shared" si="92"/>
        <v/>
      </c>
      <c r="H504" s="17">
        <f t="shared" si="92"/>
        <v>119933</v>
      </c>
      <c r="I504" s="17">
        <f t="shared" si="92"/>
        <v>98137.36</v>
      </c>
      <c r="J504" s="17">
        <f t="shared" si="92"/>
        <v>95545</v>
      </c>
      <c r="K504" s="17">
        <f t="shared" si="92"/>
        <v>110423</v>
      </c>
      <c r="L504" s="17">
        <f t="shared" si="92"/>
        <v>209649</v>
      </c>
      <c r="M504" s="17">
        <f t="shared" si="92"/>
        <v>256297</v>
      </c>
      <c r="N504" s="17">
        <f t="shared" si="92"/>
        <v>268431</v>
      </c>
      <c r="O504" s="14"/>
      <c r="P504" s="18" t="s">
        <v>241</v>
      </c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</row>
    <row r="505" spans="1:68" x14ac:dyDescent="0.25">
      <c r="A505" s="2"/>
      <c r="B505" s="17" t="str">
        <f t="shared" si="92"/>
        <v/>
      </c>
      <c r="C505" s="17" t="str">
        <f t="shared" si="92"/>
        <v/>
      </c>
      <c r="D505" s="17" t="str">
        <f t="shared" si="92"/>
        <v/>
      </c>
      <c r="E505" s="17" t="str">
        <f t="shared" si="92"/>
        <v/>
      </c>
      <c r="F505" s="17" t="str">
        <f t="shared" si="92"/>
        <v/>
      </c>
      <c r="G505" s="17" t="str">
        <f t="shared" si="92"/>
        <v/>
      </c>
      <c r="H505" s="17">
        <f t="shared" si="92"/>
        <v>164918.12400000001</v>
      </c>
      <c r="I505" s="17">
        <f t="shared" si="92"/>
        <v>119692.969</v>
      </c>
      <c r="J505" s="17">
        <f t="shared" si="92"/>
        <v>133637</v>
      </c>
      <c r="K505" s="17">
        <f t="shared" si="92"/>
        <v>207533</v>
      </c>
      <c r="L505" s="17">
        <f t="shared" si="92"/>
        <v>324792</v>
      </c>
      <c r="M505" s="17">
        <f t="shared" si="92"/>
        <v>420914</v>
      </c>
      <c r="N505" s="17">
        <f t="shared" si="92"/>
        <v>171175</v>
      </c>
      <c r="O505" s="14"/>
      <c r="P505" s="18" t="s">
        <v>242</v>
      </c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</row>
    <row r="506" spans="1:68" x14ac:dyDescent="0.25">
      <c r="A506" s="2"/>
      <c r="B506" s="17" t="str">
        <f t="shared" si="92"/>
        <v/>
      </c>
      <c r="C506" s="17" t="str">
        <f t="shared" si="92"/>
        <v/>
      </c>
      <c r="D506" s="17" t="str">
        <f t="shared" si="92"/>
        <v/>
      </c>
      <c r="E506" s="17" t="str">
        <f t="shared" si="92"/>
        <v/>
      </c>
      <c r="F506" s="17" t="str">
        <f t="shared" si="92"/>
        <v/>
      </c>
      <c r="G506" s="17">
        <f t="shared" si="92"/>
        <v>131628.71400000001</v>
      </c>
      <c r="H506" s="17">
        <f t="shared" si="92"/>
        <v>188809.283</v>
      </c>
      <c r="I506" s="17">
        <f t="shared" si="92"/>
        <v>168102.86199999999</v>
      </c>
      <c r="J506" s="17">
        <f t="shared" si="92"/>
        <v>160740</v>
      </c>
      <c r="K506" s="17">
        <f t="shared" si="92"/>
        <v>394481</v>
      </c>
      <c r="L506" s="17">
        <f t="shared" si="92"/>
        <v>388349</v>
      </c>
      <c r="M506" s="17">
        <f t="shared" si="92"/>
        <v>552088</v>
      </c>
      <c r="N506" s="17" t="str">
        <f t="shared" si="92"/>
        <v/>
      </c>
      <c r="O506" s="14"/>
      <c r="P506" s="18" t="s">
        <v>243</v>
      </c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</row>
    <row r="507" spans="1:68" x14ac:dyDescent="0.25">
      <c r="A507" s="2"/>
      <c r="B507" s="25" t="s">
        <v>263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3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</row>
    <row r="508" spans="1:68" x14ac:dyDescent="0.25">
      <c r="A508" s="2"/>
      <c r="B508" s="16" t="str">
        <f t="shared" ref="B508:N511" si="93">IFERROR(VLOOKUP($B$507,$207:$310,MATCH($P508&amp;"/"&amp;B$315,$205:$205,0),FALSE),"")</f>
        <v/>
      </c>
      <c r="C508" s="16" t="str">
        <f t="shared" si="93"/>
        <v/>
      </c>
      <c r="D508" s="16" t="str">
        <f t="shared" si="93"/>
        <v/>
      </c>
      <c r="E508" s="16" t="str">
        <f t="shared" si="93"/>
        <v/>
      </c>
      <c r="F508" s="16" t="str">
        <f t="shared" si="93"/>
        <v/>
      </c>
      <c r="G508" s="16" t="str">
        <f t="shared" si="93"/>
        <v/>
      </c>
      <c r="H508" s="16" t="str">
        <f t="shared" si="93"/>
        <v/>
      </c>
      <c r="I508" s="16" t="str">
        <f t="shared" si="93"/>
        <v/>
      </c>
      <c r="J508" s="16" t="str">
        <f t="shared" si="93"/>
        <v/>
      </c>
      <c r="K508" s="16" t="str">
        <f t="shared" si="93"/>
        <v/>
      </c>
      <c r="L508" s="16" t="str">
        <f t="shared" si="93"/>
        <v/>
      </c>
      <c r="M508" s="16" t="str">
        <f t="shared" si="93"/>
        <v/>
      </c>
      <c r="N508" s="17" t="str">
        <f t="shared" si="93"/>
        <v/>
      </c>
      <c r="O508" s="14"/>
      <c r="P508" s="18" t="s">
        <v>240</v>
      </c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</row>
    <row r="509" spans="1:68" x14ac:dyDescent="0.25">
      <c r="A509" s="2"/>
      <c r="B509" s="16" t="str">
        <f t="shared" si="93"/>
        <v/>
      </c>
      <c r="C509" s="16" t="str">
        <f t="shared" si="93"/>
        <v/>
      </c>
      <c r="D509" s="16" t="str">
        <f t="shared" si="93"/>
        <v/>
      </c>
      <c r="E509" s="16" t="str">
        <f t="shared" si="93"/>
        <v/>
      </c>
      <c r="F509" s="16" t="str">
        <f t="shared" si="93"/>
        <v/>
      </c>
      <c r="G509" s="16" t="str">
        <f t="shared" si="93"/>
        <v/>
      </c>
      <c r="H509" s="16" t="str">
        <f t="shared" si="93"/>
        <v/>
      </c>
      <c r="I509" s="16" t="str">
        <f t="shared" si="93"/>
        <v/>
      </c>
      <c r="J509" s="16" t="str">
        <f t="shared" si="93"/>
        <v/>
      </c>
      <c r="K509" s="16" t="str">
        <f t="shared" si="93"/>
        <v/>
      </c>
      <c r="L509" s="16" t="str">
        <f t="shared" si="93"/>
        <v/>
      </c>
      <c r="M509" s="16" t="str">
        <f t="shared" si="93"/>
        <v/>
      </c>
      <c r="N509" s="17" t="str">
        <f t="shared" si="93"/>
        <v/>
      </c>
      <c r="O509" s="14"/>
      <c r="P509" s="18" t="s">
        <v>241</v>
      </c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</row>
    <row r="510" spans="1:68" x14ac:dyDescent="0.25">
      <c r="A510" s="2"/>
      <c r="B510" s="16" t="str">
        <f t="shared" si="93"/>
        <v/>
      </c>
      <c r="C510" s="16" t="str">
        <f t="shared" si="93"/>
        <v/>
      </c>
      <c r="D510" s="16" t="str">
        <f t="shared" si="93"/>
        <v/>
      </c>
      <c r="E510" s="16" t="str">
        <f t="shared" si="93"/>
        <v/>
      </c>
      <c r="F510" s="16" t="str">
        <f t="shared" si="93"/>
        <v/>
      </c>
      <c r="G510" s="16" t="str">
        <f t="shared" si="93"/>
        <v/>
      </c>
      <c r="H510" s="16" t="str">
        <f t="shared" si="93"/>
        <v/>
      </c>
      <c r="I510" s="16" t="str">
        <f t="shared" si="93"/>
        <v/>
      </c>
      <c r="J510" s="16" t="str">
        <f t="shared" si="93"/>
        <v/>
      </c>
      <c r="K510" s="16" t="str">
        <f t="shared" si="93"/>
        <v/>
      </c>
      <c r="L510" s="16" t="str">
        <f t="shared" si="93"/>
        <v/>
      </c>
      <c r="M510" s="16" t="str">
        <f t="shared" si="93"/>
        <v/>
      </c>
      <c r="N510" s="17" t="str">
        <f t="shared" si="93"/>
        <v/>
      </c>
      <c r="O510" s="14"/>
      <c r="P510" s="18" t="s">
        <v>242</v>
      </c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</row>
    <row r="511" spans="1:68" x14ac:dyDescent="0.25">
      <c r="A511" s="2"/>
      <c r="B511" s="16" t="str">
        <f t="shared" si="93"/>
        <v/>
      </c>
      <c r="C511" s="16" t="str">
        <f t="shared" si="93"/>
        <v/>
      </c>
      <c r="D511" s="16" t="str">
        <f t="shared" si="93"/>
        <v/>
      </c>
      <c r="E511" s="16" t="str">
        <f t="shared" si="93"/>
        <v/>
      </c>
      <c r="F511" s="16" t="str">
        <f t="shared" si="93"/>
        <v/>
      </c>
      <c r="G511" s="16" t="str">
        <f t="shared" si="93"/>
        <v/>
      </c>
      <c r="H511" s="16" t="str">
        <f t="shared" si="93"/>
        <v/>
      </c>
      <c r="I511" s="16" t="str">
        <f t="shared" si="93"/>
        <v/>
      </c>
      <c r="J511" s="16" t="str">
        <f t="shared" si="93"/>
        <v/>
      </c>
      <c r="K511" s="16" t="str">
        <f t="shared" si="93"/>
        <v/>
      </c>
      <c r="L511" s="16" t="str">
        <f t="shared" si="93"/>
        <v/>
      </c>
      <c r="M511" s="16" t="str">
        <f t="shared" si="93"/>
        <v/>
      </c>
      <c r="N511" s="17" t="str">
        <f t="shared" si="93"/>
        <v/>
      </c>
      <c r="O511" s="14"/>
      <c r="P511" s="18" t="s">
        <v>243</v>
      </c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</row>
    <row r="512" spans="1:68" x14ac:dyDescent="0.25">
      <c r="A512" s="2"/>
      <c r="B512" s="11" t="s">
        <v>179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3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</row>
    <row r="513" spans="1:68" x14ac:dyDescent="0.25">
      <c r="A513" s="2"/>
      <c r="B513" s="16" t="str">
        <f t="shared" ref="B513:N516" si="94">IFERROR(VLOOKUP($B$512,$207:$310,MATCH($P513&amp;"/"&amp;B$315,$205:$205,0),FALSE),"")</f>
        <v/>
      </c>
      <c r="C513" s="16" t="str">
        <f t="shared" si="94"/>
        <v/>
      </c>
      <c r="D513" s="16" t="str">
        <f t="shared" si="94"/>
        <v/>
      </c>
      <c r="E513" s="16" t="str">
        <f t="shared" si="94"/>
        <v/>
      </c>
      <c r="F513" s="16" t="str">
        <f t="shared" si="94"/>
        <v/>
      </c>
      <c r="G513" s="16" t="str">
        <f t="shared" si="94"/>
        <v/>
      </c>
      <c r="H513" s="16">
        <f t="shared" si="94"/>
        <v>-118130</v>
      </c>
      <c r="I513" s="16">
        <f t="shared" si="94"/>
        <v>-604169.68900000001</v>
      </c>
      <c r="J513" s="16">
        <f t="shared" si="94"/>
        <v>-642715.30000000005</v>
      </c>
      <c r="K513" s="16">
        <f t="shared" si="94"/>
        <v>-36</v>
      </c>
      <c r="L513" s="16">
        <f t="shared" si="94"/>
        <v>-186573</v>
      </c>
      <c r="M513" s="16">
        <f t="shared" si="94"/>
        <v>-583505</v>
      </c>
      <c r="N513" s="17">
        <f t="shared" si="94"/>
        <v>356573</v>
      </c>
      <c r="O513" s="14"/>
      <c r="P513" s="18" t="s">
        <v>240</v>
      </c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</row>
    <row r="514" spans="1:68" x14ac:dyDescent="0.25">
      <c r="A514" s="2"/>
      <c r="B514" s="16" t="str">
        <f t="shared" si="94"/>
        <v/>
      </c>
      <c r="C514" s="16" t="str">
        <f t="shared" si="94"/>
        <v/>
      </c>
      <c r="D514" s="16" t="str">
        <f t="shared" si="94"/>
        <v/>
      </c>
      <c r="E514" s="16" t="str">
        <f t="shared" si="94"/>
        <v/>
      </c>
      <c r="F514" s="16" t="str">
        <f t="shared" si="94"/>
        <v/>
      </c>
      <c r="G514" s="16" t="str">
        <f t="shared" si="94"/>
        <v/>
      </c>
      <c r="H514" s="16">
        <f t="shared" si="94"/>
        <v>-430281</v>
      </c>
      <c r="I514" s="16">
        <f t="shared" si="94"/>
        <v>-1483026.75</v>
      </c>
      <c r="J514" s="16">
        <f t="shared" si="94"/>
        <v>-1813557</v>
      </c>
      <c r="K514" s="16">
        <f t="shared" si="94"/>
        <v>-1524598</v>
      </c>
      <c r="L514" s="16">
        <f t="shared" si="94"/>
        <v>-1016430</v>
      </c>
      <c r="M514" s="16">
        <f t="shared" si="94"/>
        <v>-1261083</v>
      </c>
      <c r="N514" s="17">
        <f t="shared" si="94"/>
        <v>1855610</v>
      </c>
      <c r="O514" s="14"/>
      <c r="P514" s="18" t="s">
        <v>241</v>
      </c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</row>
    <row r="515" spans="1:68" x14ac:dyDescent="0.25">
      <c r="A515" s="2"/>
      <c r="B515" s="16" t="str">
        <f t="shared" si="94"/>
        <v/>
      </c>
      <c r="C515" s="16" t="str">
        <f t="shared" si="94"/>
        <v/>
      </c>
      <c r="D515" s="16" t="str">
        <f t="shared" si="94"/>
        <v/>
      </c>
      <c r="E515" s="16" t="str">
        <f t="shared" si="94"/>
        <v/>
      </c>
      <c r="F515" s="16" t="str">
        <f t="shared" si="94"/>
        <v/>
      </c>
      <c r="G515" s="16" t="str">
        <f t="shared" si="94"/>
        <v/>
      </c>
      <c r="H515" s="16">
        <f t="shared" si="94"/>
        <v>-750930.54093999998</v>
      </c>
      <c r="I515" s="16">
        <f t="shared" si="94"/>
        <v>-1776059.8</v>
      </c>
      <c r="J515" s="16">
        <f t="shared" si="94"/>
        <v>-2890441</v>
      </c>
      <c r="K515" s="16">
        <f t="shared" si="94"/>
        <v>1202093</v>
      </c>
      <c r="L515" s="16">
        <f t="shared" si="94"/>
        <v>-2138752</v>
      </c>
      <c r="M515" s="16">
        <f t="shared" si="94"/>
        <v>-2084960</v>
      </c>
      <c r="N515" s="17">
        <f t="shared" si="94"/>
        <v>-756967</v>
      </c>
      <c r="O515" s="14"/>
      <c r="P515" s="18" t="s">
        <v>242</v>
      </c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</row>
    <row r="516" spans="1:68" x14ac:dyDescent="0.25">
      <c r="A516" s="2"/>
      <c r="B516" s="16" t="str">
        <f t="shared" si="94"/>
        <v/>
      </c>
      <c r="C516" s="16" t="str">
        <f t="shared" si="94"/>
        <v/>
      </c>
      <c r="D516" s="16" t="str">
        <f t="shared" si="94"/>
        <v/>
      </c>
      <c r="E516" s="16" t="str">
        <f t="shared" si="94"/>
        <v/>
      </c>
      <c r="F516" s="16" t="str">
        <f t="shared" si="94"/>
        <v/>
      </c>
      <c r="G516" s="16">
        <f t="shared" si="94"/>
        <v>-2043182.173</v>
      </c>
      <c r="H516" s="16">
        <f t="shared" si="94"/>
        <v>-1129225.29629</v>
      </c>
      <c r="I516" s="16">
        <f t="shared" si="94"/>
        <v>-2426100.7349999999</v>
      </c>
      <c r="J516" s="16">
        <f t="shared" si="94"/>
        <v>-4732931</v>
      </c>
      <c r="K516" s="16">
        <f t="shared" si="94"/>
        <v>1404131</v>
      </c>
      <c r="L516" s="16">
        <f t="shared" si="94"/>
        <v>-1478656</v>
      </c>
      <c r="M516" s="16">
        <f t="shared" si="94"/>
        <v>-3992317</v>
      </c>
      <c r="N516" s="17" t="str">
        <f t="shared" si="94"/>
        <v/>
      </c>
      <c r="O516" s="14"/>
      <c r="P516" s="18" t="s">
        <v>243</v>
      </c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</row>
    <row r="517" spans="1:68" x14ac:dyDescent="0.25">
      <c r="A517" s="2"/>
      <c r="B517" s="48" t="e">
        <f t="shared" ref="B517:M517" si="95">B516/B$492</f>
        <v>#VALUE!</v>
      </c>
      <c r="C517" s="48" t="e">
        <f t="shared" si="95"/>
        <v>#VALUE!</v>
      </c>
      <c r="D517" s="48" t="e">
        <f t="shared" si="95"/>
        <v>#VALUE!</v>
      </c>
      <c r="E517" s="48" t="e">
        <f t="shared" si="95"/>
        <v>#VALUE!</v>
      </c>
      <c r="F517" s="48" t="e">
        <f t="shared" si="95"/>
        <v>#VALUE!</v>
      </c>
      <c r="G517" s="48">
        <f t="shared" si="95"/>
        <v>-14.202698751449233</v>
      </c>
      <c r="H517" s="48">
        <f t="shared" si="95"/>
        <v>-1.3212154015622863</v>
      </c>
      <c r="I517" s="48">
        <f t="shared" si="95"/>
        <v>-1.8157912366744127</v>
      </c>
      <c r="J517" s="48">
        <f t="shared" si="95"/>
        <v>-2.3610072054919833</v>
      </c>
      <c r="K517" s="48">
        <f t="shared" si="95"/>
        <v>0.52656248652309556</v>
      </c>
      <c r="L517" s="48">
        <f t="shared" si="95"/>
        <v>-0.53412706439913882</v>
      </c>
      <c r="M517" s="48">
        <f t="shared" si="95"/>
        <v>-1.0627794000085717</v>
      </c>
      <c r="N517" s="48">
        <f>IFERROR(N516/N$492,IFERROR(N515/N$492,IFERROR(N514/N$492,N513/N$492)))</f>
        <v>-0.17635874376776478</v>
      </c>
      <c r="O517" s="14">
        <f>RATE(M$315-I$315,,-I517,M517)</f>
        <v>-0.12532985510207753</v>
      </c>
      <c r="P517" s="20" t="s">
        <v>264</v>
      </c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</row>
    <row r="518" spans="1:68" x14ac:dyDescent="0.25">
      <c r="A518" s="2"/>
      <c r="B518" s="29" t="s">
        <v>265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3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</row>
    <row r="519" spans="1:68" x14ac:dyDescent="0.25">
      <c r="A519" s="2"/>
      <c r="B519" s="16" t="str">
        <f t="shared" ref="B519:N522" si="96">IFERROR(B513+B535,"")</f>
        <v/>
      </c>
      <c r="C519" s="16" t="str">
        <f t="shared" si="96"/>
        <v/>
      </c>
      <c r="D519" s="16" t="str">
        <f t="shared" si="96"/>
        <v/>
      </c>
      <c r="E519" s="16" t="str">
        <f t="shared" si="96"/>
        <v/>
      </c>
      <c r="F519" s="16" t="str">
        <f t="shared" si="96"/>
        <v/>
      </c>
      <c r="G519" s="16" t="str">
        <f t="shared" si="96"/>
        <v/>
      </c>
      <c r="H519" s="16">
        <f t="shared" si="96"/>
        <v>-147725</v>
      </c>
      <c r="I519" s="16">
        <f t="shared" si="96"/>
        <v>-663818.04</v>
      </c>
      <c r="J519" s="16">
        <f t="shared" si="96"/>
        <v>-677830.83000000007</v>
      </c>
      <c r="K519" s="16">
        <f t="shared" si="96"/>
        <v>-41191</v>
      </c>
      <c r="L519" s="16">
        <f t="shared" si="96"/>
        <v>-282751</v>
      </c>
      <c r="M519" s="16">
        <f t="shared" si="96"/>
        <v>-622464</v>
      </c>
      <c r="N519" s="17">
        <f t="shared" si="96"/>
        <v>291928</v>
      </c>
      <c r="O519" s="14"/>
      <c r="P519" s="18" t="s">
        <v>240</v>
      </c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</row>
    <row r="520" spans="1:68" x14ac:dyDescent="0.25">
      <c r="A520" s="2"/>
      <c r="B520" s="16" t="str">
        <f t="shared" si="96"/>
        <v/>
      </c>
      <c r="C520" s="16" t="str">
        <f t="shared" si="96"/>
        <v/>
      </c>
      <c r="D520" s="16" t="str">
        <f t="shared" si="96"/>
        <v/>
      </c>
      <c r="E520" s="16" t="str">
        <f t="shared" si="96"/>
        <v/>
      </c>
      <c r="F520" s="16" t="str">
        <f t="shared" si="96"/>
        <v/>
      </c>
      <c r="G520" s="16" t="str">
        <f t="shared" si="96"/>
        <v/>
      </c>
      <c r="H520" s="16">
        <f t="shared" si="96"/>
        <v>-482936</v>
      </c>
      <c r="I520" s="16">
        <f t="shared" si="96"/>
        <v>-1585223.22</v>
      </c>
      <c r="J520" s="16">
        <f t="shared" si="96"/>
        <v>-1902534</v>
      </c>
      <c r="K520" s="16">
        <f t="shared" si="96"/>
        <v>-1603255</v>
      </c>
      <c r="L520" s="16">
        <f t="shared" si="96"/>
        <v>-1281030</v>
      </c>
      <c r="M520" s="16">
        <f t="shared" si="96"/>
        <v>-1366680</v>
      </c>
      <c r="N520" s="17">
        <f t="shared" si="96"/>
        <v>1702229</v>
      </c>
      <c r="O520" s="14"/>
      <c r="P520" s="18" t="s">
        <v>241</v>
      </c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</row>
    <row r="521" spans="1:68" x14ac:dyDescent="0.25">
      <c r="A521" s="2"/>
      <c r="B521" s="16" t="str">
        <f t="shared" si="96"/>
        <v/>
      </c>
      <c r="C521" s="16" t="str">
        <f t="shared" si="96"/>
        <v/>
      </c>
      <c r="D521" s="16" t="str">
        <f t="shared" si="96"/>
        <v/>
      </c>
      <c r="E521" s="16" t="str">
        <f t="shared" si="96"/>
        <v/>
      </c>
      <c r="F521" s="16" t="str">
        <f t="shared" si="96"/>
        <v/>
      </c>
      <c r="G521" s="16" t="str">
        <f t="shared" si="96"/>
        <v/>
      </c>
      <c r="H521" s="16">
        <f t="shared" si="96"/>
        <v>-851240.22393999994</v>
      </c>
      <c r="I521" s="16">
        <f t="shared" si="96"/>
        <v>-1917614.7830000001</v>
      </c>
      <c r="J521" s="16">
        <f t="shared" si="96"/>
        <v>-3032220</v>
      </c>
      <c r="K521" s="16">
        <f t="shared" si="96"/>
        <v>1064469</v>
      </c>
      <c r="L521" s="16">
        <f t="shared" si="96"/>
        <v>-2437214</v>
      </c>
      <c r="M521" s="16">
        <f t="shared" si="96"/>
        <v>-2253652</v>
      </c>
      <c r="N521" s="17">
        <f t="shared" si="96"/>
        <v>-958063</v>
      </c>
      <c r="O521" s="14"/>
      <c r="P521" s="18" t="s">
        <v>242</v>
      </c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</row>
    <row r="522" spans="1:68" x14ac:dyDescent="0.25">
      <c r="A522" s="2"/>
      <c r="B522" s="16" t="str">
        <f t="shared" si="96"/>
        <v/>
      </c>
      <c r="C522" s="36" t="str">
        <f t="shared" si="96"/>
        <v/>
      </c>
      <c r="D522" s="36" t="str">
        <f t="shared" si="96"/>
        <v/>
      </c>
      <c r="E522" s="36" t="str">
        <f t="shared" si="96"/>
        <v/>
      </c>
      <c r="F522" s="36" t="str">
        <f t="shared" si="96"/>
        <v/>
      </c>
      <c r="G522" s="36">
        <f t="shared" si="96"/>
        <v>-2136844.611</v>
      </c>
      <c r="H522" s="36">
        <f t="shared" si="96"/>
        <v>-1281284.2742900001</v>
      </c>
      <c r="I522" s="36">
        <f t="shared" si="96"/>
        <v>-2624248.8219999997</v>
      </c>
      <c r="J522" s="36">
        <f t="shared" si="96"/>
        <v>-4923939</v>
      </c>
      <c r="K522" s="36">
        <f t="shared" si="96"/>
        <v>1196433</v>
      </c>
      <c r="L522" s="36">
        <f t="shared" si="96"/>
        <v>-1822194</v>
      </c>
      <c r="M522" s="36">
        <f t="shared" si="96"/>
        <v>-4233681</v>
      </c>
      <c r="N522" s="36" t="str">
        <f t="shared" si="96"/>
        <v/>
      </c>
      <c r="O522" s="14">
        <f>RATE(M$315-I$315,,-I522,M522)</f>
        <v>0.12701132503603743</v>
      </c>
      <c r="P522" s="18" t="s">
        <v>243</v>
      </c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</row>
    <row r="523" spans="1:68" x14ac:dyDescent="0.25">
      <c r="A523" s="2"/>
      <c r="B523" s="24" t="s">
        <v>180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3"/>
      <c r="O523" s="14"/>
      <c r="P523" s="18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</row>
    <row r="524" spans="1:68" x14ac:dyDescent="0.25">
      <c r="A524" s="2"/>
      <c r="B524" s="25" t="s">
        <v>195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3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</row>
    <row r="525" spans="1:68" x14ac:dyDescent="0.25">
      <c r="A525" s="2"/>
      <c r="B525" s="16" t="str">
        <f t="shared" ref="B525:N528" si="97">IFERROR(VLOOKUP($B$524,$207:$310,MATCH($P525&amp;"/"&amp;B$315,$205:$205,0),FALSE),"")</f>
        <v/>
      </c>
      <c r="C525" s="16" t="str">
        <f t="shared" si="97"/>
        <v/>
      </c>
      <c r="D525" s="16" t="str">
        <f t="shared" si="97"/>
        <v/>
      </c>
      <c r="E525" s="16" t="str">
        <f t="shared" si="97"/>
        <v/>
      </c>
      <c r="F525" s="16" t="str">
        <f t="shared" si="97"/>
        <v/>
      </c>
      <c r="G525" s="16" t="str">
        <f t="shared" si="97"/>
        <v/>
      </c>
      <c r="H525" s="16">
        <f t="shared" si="97"/>
        <v>-28882</v>
      </c>
      <c r="I525" s="16">
        <f t="shared" si="97"/>
        <v>-58656.330999999998</v>
      </c>
      <c r="J525" s="16">
        <f t="shared" si="97"/>
        <v>-33351.879999999997</v>
      </c>
      <c r="K525" s="16">
        <f t="shared" si="97"/>
        <v>-40923</v>
      </c>
      <c r="L525" s="16">
        <f t="shared" si="97"/>
        <v>-95226</v>
      </c>
      <c r="M525" s="16">
        <f t="shared" si="97"/>
        <v>-38537</v>
      </c>
      <c r="N525" s="17">
        <f t="shared" si="97"/>
        <v>-62654</v>
      </c>
      <c r="O525" s="14"/>
      <c r="P525" s="18" t="s">
        <v>240</v>
      </c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</row>
    <row r="526" spans="1:68" x14ac:dyDescent="0.25">
      <c r="A526" s="2"/>
      <c r="B526" s="16" t="str">
        <f t="shared" si="97"/>
        <v/>
      </c>
      <c r="C526" s="16" t="str">
        <f t="shared" si="97"/>
        <v/>
      </c>
      <c r="D526" s="16" t="str">
        <f t="shared" si="97"/>
        <v/>
      </c>
      <c r="E526" s="16" t="str">
        <f t="shared" si="97"/>
        <v/>
      </c>
      <c r="F526" s="16" t="str">
        <f t="shared" si="97"/>
        <v/>
      </c>
      <c r="G526" s="16" t="str">
        <f t="shared" si="97"/>
        <v/>
      </c>
      <c r="H526" s="16">
        <f t="shared" si="97"/>
        <v>-51713</v>
      </c>
      <c r="I526" s="16">
        <f t="shared" si="97"/>
        <v>-102196.47</v>
      </c>
      <c r="J526" s="16">
        <f t="shared" si="97"/>
        <v>-88977</v>
      </c>
      <c r="K526" s="16">
        <f t="shared" si="97"/>
        <v>-78657</v>
      </c>
      <c r="L526" s="16">
        <f t="shared" si="97"/>
        <v>-263318</v>
      </c>
      <c r="M526" s="16">
        <f t="shared" si="97"/>
        <v>-103388</v>
      </c>
      <c r="N526" s="17">
        <f t="shared" si="97"/>
        <v>-151390</v>
      </c>
      <c r="O526" s="14"/>
      <c r="P526" s="18" t="s">
        <v>241</v>
      </c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</row>
    <row r="527" spans="1:68" x14ac:dyDescent="0.25">
      <c r="A527" s="2"/>
      <c r="B527" s="16" t="str">
        <f t="shared" si="97"/>
        <v/>
      </c>
      <c r="C527" s="16" t="str">
        <f t="shared" si="97"/>
        <v/>
      </c>
      <c r="D527" s="16" t="str">
        <f t="shared" si="97"/>
        <v/>
      </c>
      <c r="E527" s="16" t="str">
        <f t="shared" si="97"/>
        <v/>
      </c>
      <c r="F527" s="16" t="str">
        <f t="shared" si="97"/>
        <v/>
      </c>
      <c r="G527" s="16" t="str">
        <f t="shared" si="97"/>
        <v/>
      </c>
      <c r="H527" s="16">
        <f t="shared" si="97"/>
        <v>-96502.982000000004</v>
      </c>
      <c r="I527" s="16">
        <f t="shared" si="97"/>
        <v>-141554.98300000001</v>
      </c>
      <c r="J527" s="16">
        <f t="shared" si="97"/>
        <v>-141779</v>
      </c>
      <c r="K527" s="16">
        <f t="shared" si="97"/>
        <v>-137624</v>
      </c>
      <c r="L527" s="16">
        <f t="shared" si="97"/>
        <v>-293961</v>
      </c>
      <c r="M527" s="16">
        <f t="shared" si="97"/>
        <v>-166243</v>
      </c>
      <c r="N527" s="17">
        <f t="shared" si="97"/>
        <v>-191130</v>
      </c>
      <c r="O527" s="14"/>
      <c r="P527" s="18" t="s">
        <v>242</v>
      </c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</row>
    <row r="528" spans="1:68" x14ac:dyDescent="0.25">
      <c r="A528" s="2"/>
      <c r="B528" s="16" t="str">
        <f t="shared" si="97"/>
        <v/>
      </c>
      <c r="C528" s="16" t="str">
        <f t="shared" si="97"/>
        <v/>
      </c>
      <c r="D528" s="16" t="str">
        <f t="shared" si="97"/>
        <v/>
      </c>
      <c r="E528" s="16" t="str">
        <f t="shared" si="97"/>
        <v/>
      </c>
      <c r="F528" s="16" t="str">
        <f t="shared" si="97"/>
        <v/>
      </c>
      <c r="G528" s="16">
        <f t="shared" si="97"/>
        <v>-89084.544999999998</v>
      </c>
      <c r="H528" s="16">
        <f t="shared" si="97"/>
        <v>-146851.69500000001</v>
      </c>
      <c r="I528" s="16">
        <f t="shared" si="97"/>
        <v>-196093.73199999999</v>
      </c>
      <c r="J528" s="16">
        <f t="shared" si="97"/>
        <v>-187001</v>
      </c>
      <c r="K528" s="16">
        <f t="shared" si="97"/>
        <v>-203565</v>
      </c>
      <c r="L528" s="16">
        <f t="shared" si="97"/>
        <v>-334958</v>
      </c>
      <c r="M528" s="16">
        <f t="shared" si="97"/>
        <v>-236972</v>
      </c>
      <c r="N528" s="17" t="str">
        <f t="shared" si="97"/>
        <v/>
      </c>
      <c r="O528" s="14"/>
      <c r="P528" s="18" t="s">
        <v>243</v>
      </c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</row>
    <row r="529" spans="1:68" x14ac:dyDescent="0.25">
      <c r="A529" s="2"/>
      <c r="B529" s="25" t="s">
        <v>198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3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</row>
    <row r="530" spans="1:68" x14ac:dyDescent="0.25">
      <c r="A530" s="2"/>
      <c r="B530" s="16" t="str">
        <f t="shared" ref="B530:N533" si="98">IFERROR(VLOOKUP($B$529,$207:$310,MATCH($P530&amp;"/"&amp;B$315,$205:$205,0),FALSE),"")</f>
        <v/>
      </c>
      <c r="C530" s="16" t="str">
        <f t="shared" si="98"/>
        <v/>
      </c>
      <c r="D530" s="16" t="str">
        <f t="shared" si="98"/>
        <v/>
      </c>
      <c r="E530" s="16" t="str">
        <f t="shared" si="98"/>
        <v/>
      </c>
      <c r="F530" s="16" t="str">
        <f t="shared" si="98"/>
        <v/>
      </c>
      <c r="G530" s="16" t="str">
        <f t="shared" si="98"/>
        <v/>
      </c>
      <c r="H530" s="16">
        <f t="shared" si="98"/>
        <v>-713</v>
      </c>
      <c r="I530" s="16">
        <f t="shared" si="98"/>
        <v>-992.02</v>
      </c>
      <c r="J530" s="16">
        <f t="shared" si="98"/>
        <v>-1763.65</v>
      </c>
      <c r="K530" s="16">
        <f t="shared" si="98"/>
        <v>-232</v>
      </c>
      <c r="L530" s="16">
        <f t="shared" si="98"/>
        <v>-952</v>
      </c>
      <c r="M530" s="16">
        <f t="shared" si="98"/>
        <v>-422</v>
      </c>
      <c r="N530" s="17">
        <f t="shared" si="98"/>
        <v>-1991</v>
      </c>
      <c r="O530" s="14"/>
      <c r="P530" s="18" t="s">
        <v>240</v>
      </c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</row>
    <row r="531" spans="1:68" x14ac:dyDescent="0.25">
      <c r="A531" s="2"/>
      <c r="B531" s="16" t="str">
        <f t="shared" si="98"/>
        <v/>
      </c>
      <c r="C531" s="16" t="str">
        <f t="shared" si="98"/>
        <v/>
      </c>
      <c r="D531" s="16" t="str">
        <f t="shared" si="98"/>
        <v/>
      </c>
      <c r="E531" s="16" t="str">
        <f t="shared" si="98"/>
        <v/>
      </c>
      <c r="F531" s="16" t="str">
        <f t="shared" si="98"/>
        <v/>
      </c>
      <c r="G531" s="16" t="str">
        <f t="shared" si="98"/>
        <v/>
      </c>
      <c r="H531" s="16">
        <f t="shared" si="98"/>
        <v>-942</v>
      </c>
      <c r="I531" s="16">
        <f t="shared" si="98"/>
        <v>0</v>
      </c>
      <c r="J531" s="16">
        <f t="shared" si="98"/>
        <v>0</v>
      </c>
      <c r="K531" s="16">
        <f t="shared" si="98"/>
        <v>0</v>
      </c>
      <c r="L531" s="16">
        <f t="shared" si="98"/>
        <v>-1282</v>
      </c>
      <c r="M531" s="16">
        <f t="shared" si="98"/>
        <v>-2209</v>
      </c>
      <c r="N531" s="17">
        <f t="shared" si="98"/>
        <v>-1991</v>
      </c>
      <c r="O531" s="14"/>
      <c r="P531" s="18" t="s">
        <v>241</v>
      </c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</row>
    <row r="532" spans="1:68" x14ac:dyDescent="0.25">
      <c r="A532" s="2"/>
      <c r="B532" s="16" t="str">
        <f t="shared" si="98"/>
        <v/>
      </c>
      <c r="C532" s="16" t="str">
        <f t="shared" si="98"/>
        <v/>
      </c>
      <c r="D532" s="16" t="str">
        <f t="shared" si="98"/>
        <v/>
      </c>
      <c r="E532" s="16" t="str">
        <f t="shared" si="98"/>
        <v/>
      </c>
      <c r="F532" s="16" t="str">
        <f t="shared" si="98"/>
        <v/>
      </c>
      <c r="G532" s="16" t="str">
        <f t="shared" si="98"/>
        <v/>
      </c>
      <c r="H532" s="16">
        <f t="shared" si="98"/>
        <v>-3806.701</v>
      </c>
      <c r="I532" s="16">
        <f t="shared" si="98"/>
        <v>0</v>
      </c>
      <c r="J532" s="16">
        <f t="shared" si="98"/>
        <v>0</v>
      </c>
      <c r="K532" s="16">
        <f t="shared" si="98"/>
        <v>0</v>
      </c>
      <c r="L532" s="16">
        <f t="shared" si="98"/>
        <v>-4501</v>
      </c>
      <c r="M532" s="16">
        <f t="shared" si="98"/>
        <v>-2449</v>
      </c>
      <c r="N532" s="17">
        <f t="shared" si="98"/>
        <v>-9966</v>
      </c>
      <c r="O532" s="14"/>
      <c r="P532" s="18" t="s">
        <v>242</v>
      </c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</row>
    <row r="533" spans="1:68" x14ac:dyDescent="0.25">
      <c r="A533" s="2"/>
      <c r="B533" s="16" t="str">
        <f t="shared" si="98"/>
        <v/>
      </c>
      <c r="C533" s="16" t="str">
        <f t="shared" si="98"/>
        <v/>
      </c>
      <c r="D533" s="16" t="str">
        <f t="shared" si="98"/>
        <v/>
      </c>
      <c r="E533" s="16" t="str">
        <f t="shared" si="98"/>
        <v/>
      </c>
      <c r="F533" s="16" t="str">
        <f t="shared" si="98"/>
        <v/>
      </c>
      <c r="G533" s="16">
        <f t="shared" si="98"/>
        <v>-4577.893</v>
      </c>
      <c r="H533" s="16">
        <f t="shared" si="98"/>
        <v>-5207.2830000000004</v>
      </c>
      <c r="I533" s="16">
        <f t="shared" si="98"/>
        <v>-2054.355</v>
      </c>
      <c r="J533" s="16">
        <f t="shared" si="98"/>
        <v>-4007</v>
      </c>
      <c r="K533" s="16">
        <f t="shared" si="98"/>
        <v>-4133</v>
      </c>
      <c r="L533" s="16">
        <f t="shared" si="98"/>
        <v>-8580</v>
      </c>
      <c r="M533" s="16">
        <f t="shared" si="98"/>
        <v>-4392</v>
      </c>
      <c r="N533" s="17" t="str">
        <f t="shared" si="98"/>
        <v/>
      </c>
      <c r="O533" s="14"/>
      <c r="P533" s="18" t="s">
        <v>243</v>
      </c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</row>
    <row r="534" spans="1:68" x14ac:dyDescent="0.25">
      <c r="A534" s="2"/>
      <c r="B534" s="25" t="s">
        <v>266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3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</row>
    <row r="535" spans="1:68" x14ac:dyDescent="0.25">
      <c r="A535" s="2"/>
      <c r="B535" s="17" t="str">
        <f t="shared" ref="B535:N538" si="99">IFERROR(B525+B530,"")</f>
        <v/>
      </c>
      <c r="C535" s="17" t="str">
        <f t="shared" si="99"/>
        <v/>
      </c>
      <c r="D535" s="17" t="str">
        <f t="shared" si="99"/>
        <v/>
      </c>
      <c r="E535" s="17" t="str">
        <f t="shared" si="99"/>
        <v/>
      </c>
      <c r="F535" s="17" t="str">
        <f t="shared" si="99"/>
        <v/>
      </c>
      <c r="G535" s="17" t="str">
        <f t="shared" si="99"/>
        <v/>
      </c>
      <c r="H535" s="17">
        <f t="shared" si="99"/>
        <v>-29595</v>
      </c>
      <c r="I535" s="17">
        <f t="shared" si="99"/>
        <v>-59648.350999999995</v>
      </c>
      <c r="J535" s="17">
        <f t="shared" si="99"/>
        <v>-35115.53</v>
      </c>
      <c r="K535" s="17">
        <f t="shared" si="99"/>
        <v>-41155</v>
      </c>
      <c r="L535" s="17">
        <f t="shared" si="99"/>
        <v>-96178</v>
      </c>
      <c r="M535" s="17">
        <f t="shared" si="99"/>
        <v>-38959</v>
      </c>
      <c r="N535" s="17">
        <f t="shared" si="99"/>
        <v>-64645</v>
      </c>
      <c r="O535" s="14"/>
      <c r="P535" s="18" t="s">
        <v>240</v>
      </c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</row>
    <row r="536" spans="1:68" x14ac:dyDescent="0.25">
      <c r="A536" s="2"/>
      <c r="B536" s="17" t="str">
        <f t="shared" si="99"/>
        <v/>
      </c>
      <c r="C536" s="17" t="str">
        <f t="shared" si="99"/>
        <v/>
      </c>
      <c r="D536" s="17" t="str">
        <f t="shared" si="99"/>
        <v/>
      </c>
      <c r="E536" s="17" t="str">
        <f t="shared" si="99"/>
        <v/>
      </c>
      <c r="F536" s="17" t="str">
        <f t="shared" si="99"/>
        <v/>
      </c>
      <c r="G536" s="17" t="str">
        <f t="shared" si="99"/>
        <v/>
      </c>
      <c r="H536" s="17">
        <f t="shared" si="99"/>
        <v>-52655</v>
      </c>
      <c r="I536" s="17">
        <f t="shared" si="99"/>
        <v>-102196.47</v>
      </c>
      <c r="J536" s="17">
        <f t="shared" si="99"/>
        <v>-88977</v>
      </c>
      <c r="K536" s="17">
        <f t="shared" si="99"/>
        <v>-78657</v>
      </c>
      <c r="L536" s="17">
        <f t="shared" si="99"/>
        <v>-264600</v>
      </c>
      <c r="M536" s="17">
        <f t="shared" si="99"/>
        <v>-105597</v>
      </c>
      <c r="N536" s="17">
        <f t="shared" si="99"/>
        <v>-153381</v>
      </c>
      <c r="O536" s="14"/>
      <c r="P536" s="18" t="s">
        <v>241</v>
      </c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</row>
    <row r="537" spans="1:68" x14ac:dyDescent="0.25">
      <c r="A537" s="2"/>
      <c r="B537" s="17" t="str">
        <f t="shared" si="99"/>
        <v/>
      </c>
      <c r="C537" s="17" t="str">
        <f t="shared" si="99"/>
        <v/>
      </c>
      <c r="D537" s="17" t="str">
        <f t="shared" si="99"/>
        <v/>
      </c>
      <c r="E537" s="17" t="str">
        <f t="shared" si="99"/>
        <v/>
      </c>
      <c r="F537" s="17" t="str">
        <f t="shared" si="99"/>
        <v/>
      </c>
      <c r="G537" s="17" t="str">
        <f t="shared" si="99"/>
        <v/>
      </c>
      <c r="H537" s="17">
        <f t="shared" si="99"/>
        <v>-100309.683</v>
      </c>
      <c r="I537" s="17">
        <f t="shared" si="99"/>
        <v>-141554.98300000001</v>
      </c>
      <c r="J537" s="17">
        <f t="shared" si="99"/>
        <v>-141779</v>
      </c>
      <c r="K537" s="17">
        <f t="shared" si="99"/>
        <v>-137624</v>
      </c>
      <c r="L537" s="17">
        <f t="shared" si="99"/>
        <v>-298462</v>
      </c>
      <c r="M537" s="17">
        <f t="shared" si="99"/>
        <v>-168692</v>
      </c>
      <c r="N537" s="17">
        <f t="shared" si="99"/>
        <v>-201096</v>
      </c>
      <c r="O537" s="14"/>
      <c r="P537" s="18" t="s">
        <v>242</v>
      </c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</row>
    <row r="538" spans="1:68" x14ac:dyDescent="0.25">
      <c r="A538" s="2"/>
      <c r="B538" s="17" t="str">
        <f t="shared" si="99"/>
        <v/>
      </c>
      <c r="C538" s="17" t="str">
        <f t="shared" si="99"/>
        <v/>
      </c>
      <c r="D538" s="17" t="str">
        <f t="shared" si="99"/>
        <v/>
      </c>
      <c r="E538" s="17" t="str">
        <f t="shared" si="99"/>
        <v/>
      </c>
      <c r="F538" s="17" t="str">
        <f t="shared" si="99"/>
        <v/>
      </c>
      <c r="G538" s="17">
        <f t="shared" si="99"/>
        <v>-93662.437999999995</v>
      </c>
      <c r="H538" s="17">
        <f t="shared" si="99"/>
        <v>-152058.978</v>
      </c>
      <c r="I538" s="17">
        <f t="shared" si="99"/>
        <v>-198148.087</v>
      </c>
      <c r="J538" s="17">
        <f t="shared" si="99"/>
        <v>-191008</v>
      </c>
      <c r="K538" s="17">
        <f t="shared" si="99"/>
        <v>-207698</v>
      </c>
      <c r="L538" s="17">
        <f t="shared" si="99"/>
        <v>-343538</v>
      </c>
      <c r="M538" s="17">
        <f t="shared" si="99"/>
        <v>-241364</v>
      </c>
      <c r="N538" s="17" t="str">
        <f t="shared" si="99"/>
        <v/>
      </c>
      <c r="O538" s="14">
        <f>RATE(M$315-I$315,,-I538,M538)</f>
        <v>5.055949595613158E-2</v>
      </c>
      <c r="P538" s="18" t="s">
        <v>243</v>
      </c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</row>
    <row r="539" spans="1:68" x14ac:dyDescent="0.25">
      <c r="A539" s="2"/>
      <c r="B539" s="24" t="s">
        <v>204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3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</row>
    <row r="540" spans="1:68" x14ac:dyDescent="0.25">
      <c r="A540" s="2"/>
      <c r="B540" s="16" t="str">
        <f t="shared" ref="B540:N543" si="100">IFERROR(VLOOKUP($B$539,$207:$310,MATCH($P540&amp;"/"&amp;B$315,$205:$205,0),FALSE),"")</f>
        <v/>
      </c>
      <c r="C540" s="16" t="str">
        <f t="shared" si="100"/>
        <v/>
      </c>
      <c r="D540" s="16" t="str">
        <f t="shared" si="100"/>
        <v/>
      </c>
      <c r="E540" s="16" t="str">
        <f t="shared" si="100"/>
        <v/>
      </c>
      <c r="F540" s="16" t="str">
        <f t="shared" si="100"/>
        <v/>
      </c>
      <c r="G540" s="16" t="str">
        <f t="shared" si="100"/>
        <v/>
      </c>
      <c r="H540" s="16">
        <f t="shared" si="100"/>
        <v>-29683</v>
      </c>
      <c r="I540" s="16">
        <f t="shared" si="100"/>
        <v>-368763.94799999997</v>
      </c>
      <c r="J540" s="16">
        <f t="shared" si="100"/>
        <v>-183435.5</v>
      </c>
      <c r="K540" s="16">
        <f t="shared" si="100"/>
        <v>-200305</v>
      </c>
      <c r="L540" s="16">
        <f t="shared" si="100"/>
        <v>2206051</v>
      </c>
      <c r="M540" s="16">
        <f t="shared" si="100"/>
        <v>161412</v>
      </c>
      <c r="N540" s="17">
        <f t="shared" si="100"/>
        <v>286659</v>
      </c>
      <c r="O540" s="14"/>
      <c r="P540" s="18" t="s">
        <v>240</v>
      </c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</row>
    <row r="541" spans="1:68" x14ac:dyDescent="0.25">
      <c r="A541" s="2"/>
      <c r="B541" s="16" t="str">
        <f t="shared" si="100"/>
        <v/>
      </c>
      <c r="C541" s="16" t="str">
        <f t="shared" si="100"/>
        <v/>
      </c>
      <c r="D541" s="16" t="str">
        <f t="shared" si="100"/>
        <v/>
      </c>
      <c r="E541" s="16" t="str">
        <f t="shared" si="100"/>
        <v/>
      </c>
      <c r="F541" s="16" t="str">
        <f t="shared" si="100"/>
        <v/>
      </c>
      <c r="G541" s="16" t="str">
        <f t="shared" si="100"/>
        <v/>
      </c>
      <c r="H541" s="16">
        <f t="shared" si="100"/>
        <v>-452808</v>
      </c>
      <c r="I541" s="16">
        <f t="shared" si="100"/>
        <v>-39222.050000000003</v>
      </c>
      <c r="J541" s="16">
        <f t="shared" si="100"/>
        <v>-244212</v>
      </c>
      <c r="K541" s="16">
        <f t="shared" si="100"/>
        <v>-1216521</v>
      </c>
      <c r="L541" s="16">
        <f t="shared" si="100"/>
        <v>1342033</v>
      </c>
      <c r="M541" s="16">
        <f t="shared" si="100"/>
        <v>-1162523</v>
      </c>
      <c r="N541" s="17">
        <f t="shared" si="100"/>
        <v>199129</v>
      </c>
      <c r="O541" s="14"/>
      <c r="P541" s="18" t="s">
        <v>241</v>
      </c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</row>
    <row r="542" spans="1:68" x14ac:dyDescent="0.25">
      <c r="A542" s="2"/>
      <c r="B542" s="16" t="str">
        <f t="shared" si="100"/>
        <v/>
      </c>
      <c r="C542" s="16" t="str">
        <f t="shared" si="100"/>
        <v/>
      </c>
      <c r="D542" s="16" t="str">
        <f t="shared" si="100"/>
        <v/>
      </c>
      <c r="E542" s="16" t="str">
        <f t="shared" si="100"/>
        <v/>
      </c>
      <c r="F542" s="16" t="str">
        <f t="shared" si="100"/>
        <v/>
      </c>
      <c r="G542" s="16" t="str">
        <f t="shared" si="100"/>
        <v/>
      </c>
      <c r="H542" s="16">
        <f t="shared" si="100"/>
        <v>-96890.295700000002</v>
      </c>
      <c r="I542" s="16">
        <f t="shared" si="100"/>
        <v>-748114.19400000002</v>
      </c>
      <c r="J542" s="16">
        <f t="shared" si="100"/>
        <v>-497317</v>
      </c>
      <c r="K542" s="16">
        <f t="shared" si="100"/>
        <v>-1634344</v>
      </c>
      <c r="L542" s="16">
        <f t="shared" si="100"/>
        <v>1604732</v>
      </c>
      <c r="M542" s="16">
        <f t="shared" si="100"/>
        <v>346198</v>
      </c>
      <c r="N542" s="17">
        <f t="shared" si="100"/>
        <v>228715</v>
      </c>
      <c r="O542" s="14"/>
      <c r="P542" s="18" t="s">
        <v>242</v>
      </c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</row>
    <row r="543" spans="1:68" x14ac:dyDescent="0.25">
      <c r="A543" s="2"/>
      <c r="B543" s="16" t="str">
        <f t="shared" si="100"/>
        <v/>
      </c>
      <c r="C543" s="16" t="str">
        <f t="shared" si="100"/>
        <v/>
      </c>
      <c r="D543" s="16" t="str">
        <f t="shared" si="100"/>
        <v/>
      </c>
      <c r="E543" s="16" t="str">
        <f t="shared" si="100"/>
        <v/>
      </c>
      <c r="F543" s="16" t="str">
        <f t="shared" si="100"/>
        <v/>
      </c>
      <c r="G543" s="16">
        <f t="shared" si="100"/>
        <v>-93651.354999999996</v>
      </c>
      <c r="H543" s="16">
        <f t="shared" si="100"/>
        <v>-188697.42100999999</v>
      </c>
      <c r="I543" s="16">
        <f t="shared" si="100"/>
        <v>-134096.08900000001</v>
      </c>
      <c r="J543" s="16">
        <f t="shared" si="100"/>
        <v>-645002</v>
      </c>
      <c r="K543" s="16">
        <f t="shared" si="100"/>
        <v>-455762</v>
      </c>
      <c r="L543" s="16">
        <f t="shared" si="100"/>
        <v>1088637</v>
      </c>
      <c r="M543" s="16">
        <f t="shared" si="100"/>
        <v>-68099</v>
      </c>
      <c r="N543" s="17" t="str">
        <f t="shared" si="100"/>
        <v/>
      </c>
      <c r="O543" s="14"/>
      <c r="P543" s="18" t="s">
        <v>243</v>
      </c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</row>
    <row r="544" spans="1:68" x14ac:dyDescent="0.25">
      <c r="A544" s="2"/>
      <c r="B544" s="29" t="s">
        <v>232</v>
      </c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3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</row>
    <row r="545" spans="1:68" x14ac:dyDescent="0.25">
      <c r="A545" s="2"/>
      <c r="B545" s="16" t="str">
        <f t="shared" ref="B545:N548" si="101">IFERROR(VLOOKUP($B$544,$207:$310,MATCH($P545&amp;"/"&amp;B$315,$205:$205,0),FALSE),"")</f>
        <v/>
      </c>
      <c r="C545" s="16" t="str">
        <f t="shared" si="101"/>
        <v/>
      </c>
      <c r="D545" s="16" t="str">
        <f t="shared" si="101"/>
        <v/>
      </c>
      <c r="E545" s="16" t="str">
        <f t="shared" si="101"/>
        <v/>
      </c>
      <c r="F545" s="16" t="str">
        <f t="shared" si="101"/>
        <v/>
      </c>
      <c r="G545" s="16" t="str">
        <f t="shared" si="101"/>
        <v/>
      </c>
      <c r="H545" s="16">
        <f t="shared" si="101"/>
        <v>171309</v>
      </c>
      <c r="I545" s="16">
        <f t="shared" si="101"/>
        <v>910461.74800000002</v>
      </c>
      <c r="J545" s="16">
        <f t="shared" si="101"/>
        <v>802064.43</v>
      </c>
      <c r="K545" s="16">
        <f t="shared" si="101"/>
        <v>262037</v>
      </c>
      <c r="L545" s="16">
        <f t="shared" si="101"/>
        <v>-1032224</v>
      </c>
      <c r="M545" s="16">
        <f t="shared" si="101"/>
        <v>980270</v>
      </c>
      <c r="N545" s="16">
        <f t="shared" si="101"/>
        <v>-395471</v>
      </c>
      <c r="O545" s="14"/>
      <c r="P545" s="18" t="s">
        <v>240</v>
      </c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</row>
    <row r="546" spans="1:68" x14ac:dyDescent="0.25">
      <c r="A546" s="2"/>
      <c r="B546" s="16" t="str">
        <f t="shared" si="101"/>
        <v/>
      </c>
      <c r="C546" s="16" t="str">
        <f t="shared" si="101"/>
        <v/>
      </c>
      <c r="D546" s="16" t="str">
        <f t="shared" si="101"/>
        <v/>
      </c>
      <c r="E546" s="16" t="str">
        <f t="shared" si="101"/>
        <v/>
      </c>
      <c r="F546" s="16" t="str">
        <f t="shared" si="101"/>
        <v/>
      </c>
      <c r="G546" s="16" t="str">
        <f t="shared" si="101"/>
        <v/>
      </c>
      <c r="H546" s="16">
        <f t="shared" si="101"/>
        <v>908161</v>
      </c>
      <c r="I546" s="16">
        <f t="shared" si="101"/>
        <v>1419719.83</v>
      </c>
      <c r="J546" s="16">
        <f t="shared" si="101"/>
        <v>2280020</v>
      </c>
      <c r="K546" s="16">
        <f t="shared" si="101"/>
        <v>2833917</v>
      </c>
      <c r="L546" s="16">
        <f t="shared" si="101"/>
        <v>401787</v>
      </c>
      <c r="M546" s="16">
        <f t="shared" si="101"/>
        <v>3125055</v>
      </c>
      <c r="N546" s="16">
        <f t="shared" si="101"/>
        <v>1320437</v>
      </c>
      <c r="O546" s="14"/>
      <c r="P546" s="18" t="s">
        <v>241</v>
      </c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</row>
    <row r="547" spans="1:68" x14ac:dyDescent="0.25">
      <c r="A547" s="2"/>
      <c r="B547" s="16" t="str">
        <f t="shared" si="101"/>
        <v/>
      </c>
      <c r="C547" s="16" t="str">
        <f t="shared" si="101"/>
        <v/>
      </c>
      <c r="D547" s="16" t="str">
        <f t="shared" si="101"/>
        <v/>
      </c>
      <c r="E547" s="16" t="str">
        <f t="shared" si="101"/>
        <v/>
      </c>
      <c r="F547" s="16" t="str">
        <f t="shared" si="101"/>
        <v/>
      </c>
      <c r="G547" s="16" t="str">
        <f t="shared" si="101"/>
        <v/>
      </c>
      <c r="H547" s="16">
        <f t="shared" si="101"/>
        <v>922341.245</v>
      </c>
      <c r="I547" s="16">
        <f t="shared" si="101"/>
        <v>2666211.747</v>
      </c>
      <c r="J547" s="16">
        <f t="shared" si="101"/>
        <v>3586569</v>
      </c>
      <c r="K547" s="16">
        <f t="shared" si="101"/>
        <v>1889148</v>
      </c>
      <c r="L547" s="16">
        <f t="shared" si="101"/>
        <v>1255893</v>
      </c>
      <c r="M547" s="16">
        <f t="shared" si="101"/>
        <v>996683</v>
      </c>
      <c r="N547" s="16">
        <f t="shared" si="101"/>
        <v>1133743</v>
      </c>
      <c r="O547" s="14"/>
      <c r="P547" s="18" t="s">
        <v>242</v>
      </c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</row>
    <row r="548" spans="1:68" x14ac:dyDescent="0.25">
      <c r="A548" s="2"/>
      <c r="B548" s="16" t="str">
        <f t="shared" si="101"/>
        <v/>
      </c>
      <c r="C548" s="16" t="str">
        <f t="shared" si="101"/>
        <v/>
      </c>
      <c r="D548" s="16" t="str">
        <f t="shared" si="101"/>
        <v/>
      </c>
      <c r="E548" s="16" t="str">
        <f t="shared" si="101"/>
        <v/>
      </c>
      <c r="F548" s="16" t="str">
        <f t="shared" si="101"/>
        <v/>
      </c>
      <c r="G548" s="16">
        <f t="shared" si="101"/>
        <v>2224264.5440000002</v>
      </c>
      <c r="H548" s="16">
        <f t="shared" si="101"/>
        <v>1565497.0360000001</v>
      </c>
      <c r="I548" s="16">
        <f t="shared" si="101"/>
        <v>2545011.0260000001</v>
      </c>
      <c r="J548" s="16">
        <f t="shared" si="101"/>
        <v>5758235</v>
      </c>
      <c r="K548" s="16">
        <f t="shared" si="101"/>
        <v>191601</v>
      </c>
      <c r="L548" s="16">
        <f t="shared" si="101"/>
        <v>948372</v>
      </c>
      <c r="M548" s="16">
        <f t="shared" si="101"/>
        <v>3306674</v>
      </c>
      <c r="N548" s="16" t="str">
        <f t="shared" si="101"/>
        <v/>
      </c>
      <c r="O548" s="14"/>
      <c r="P548" s="18" t="s">
        <v>243</v>
      </c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</row>
    <row r="549" spans="1:68" x14ac:dyDescent="0.25">
      <c r="A549" s="2"/>
      <c r="B549" s="49" t="s">
        <v>234</v>
      </c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1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</row>
    <row r="550" spans="1:68" x14ac:dyDescent="0.25">
      <c r="A550" s="2"/>
      <c r="B550" s="16" t="str">
        <f t="shared" ref="B550:N553" si="102">IFERROR(VLOOKUP($B$549,$207:$310,MATCH($P550&amp;"/"&amp;B$315,$205:$205,0),FALSE),"")</f>
        <v/>
      </c>
      <c r="C550" s="16" t="str">
        <f t="shared" si="102"/>
        <v/>
      </c>
      <c r="D550" s="16" t="str">
        <f t="shared" si="102"/>
        <v/>
      </c>
      <c r="E550" s="16" t="str">
        <f t="shared" si="102"/>
        <v/>
      </c>
      <c r="F550" s="16" t="str">
        <f t="shared" si="102"/>
        <v/>
      </c>
      <c r="G550" s="16" t="str">
        <f t="shared" si="102"/>
        <v/>
      </c>
      <c r="H550" s="16">
        <f t="shared" si="102"/>
        <v>23496</v>
      </c>
      <c r="I550" s="16">
        <f t="shared" si="102"/>
        <v>-62471.889000000003</v>
      </c>
      <c r="J550" s="16">
        <f t="shared" si="102"/>
        <v>-24086.37</v>
      </c>
      <c r="K550" s="16">
        <f t="shared" si="102"/>
        <v>61696</v>
      </c>
      <c r="L550" s="16">
        <f t="shared" si="102"/>
        <v>987254</v>
      </c>
      <c r="M550" s="16">
        <f t="shared" si="102"/>
        <v>558177</v>
      </c>
      <c r="N550" s="17">
        <f t="shared" si="102"/>
        <v>247761</v>
      </c>
      <c r="O550" s="14"/>
      <c r="P550" s="18" t="s">
        <v>240</v>
      </c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</row>
    <row r="551" spans="1:68" x14ac:dyDescent="0.25">
      <c r="A551" s="2"/>
      <c r="B551" s="16" t="str">
        <f t="shared" si="102"/>
        <v/>
      </c>
      <c r="C551" s="16" t="str">
        <f t="shared" si="102"/>
        <v/>
      </c>
      <c r="D551" s="16" t="str">
        <f t="shared" si="102"/>
        <v/>
      </c>
      <c r="E551" s="16" t="str">
        <f t="shared" si="102"/>
        <v/>
      </c>
      <c r="F551" s="16" t="str">
        <f t="shared" si="102"/>
        <v/>
      </c>
      <c r="G551" s="16" t="str">
        <f t="shared" si="102"/>
        <v/>
      </c>
      <c r="H551" s="16">
        <f t="shared" si="102"/>
        <v>25072</v>
      </c>
      <c r="I551" s="16">
        <f t="shared" si="102"/>
        <v>-102528.97</v>
      </c>
      <c r="J551" s="16">
        <f t="shared" si="102"/>
        <v>222251</v>
      </c>
      <c r="K551" s="16">
        <f t="shared" si="102"/>
        <v>92798</v>
      </c>
      <c r="L551" s="16">
        <f t="shared" si="102"/>
        <v>727390</v>
      </c>
      <c r="M551" s="16">
        <f t="shared" si="102"/>
        <v>701449</v>
      </c>
      <c r="N551" s="17">
        <f t="shared" si="102"/>
        <v>3375176</v>
      </c>
      <c r="O551" s="14"/>
      <c r="P551" s="18" t="s">
        <v>241</v>
      </c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</row>
    <row r="552" spans="1:68" x14ac:dyDescent="0.25">
      <c r="A552" s="2"/>
      <c r="B552" s="16" t="str">
        <f t="shared" si="102"/>
        <v/>
      </c>
      <c r="C552" s="16" t="str">
        <f t="shared" si="102"/>
        <v/>
      </c>
      <c r="D552" s="16" t="str">
        <f t="shared" si="102"/>
        <v/>
      </c>
      <c r="E552" s="16" t="str">
        <f t="shared" si="102"/>
        <v/>
      </c>
      <c r="F552" s="16" t="str">
        <f t="shared" si="102"/>
        <v/>
      </c>
      <c r="G552" s="16" t="str">
        <f t="shared" si="102"/>
        <v/>
      </c>
      <c r="H552" s="16">
        <f t="shared" si="102"/>
        <v>74520.408360000001</v>
      </c>
      <c r="I552" s="16">
        <f t="shared" si="102"/>
        <v>142037.753</v>
      </c>
      <c r="J552" s="16">
        <f t="shared" si="102"/>
        <v>198811</v>
      </c>
      <c r="K552" s="16">
        <f t="shared" si="102"/>
        <v>1456897</v>
      </c>
      <c r="L552" s="16">
        <f t="shared" si="102"/>
        <v>721873</v>
      </c>
      <c r="M552" s="16">
        <f t="shared" si="102"/>
        <v>-742079</v>
      </c>
      <c r="N552" s="17">
        <f t="shared" si="102"/>
        <v>605491</v>
      </c>
      <c r="O552" s="14"/>
      <c r="P552" s="18" t="s">
        <v>242</v>
      </c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</row>
    <row r="553" spans="1:68" x14ac:dyDescent="0.25">
      <c r="A553" s="2"/>
      <c r="B553" s="16" t="str">
        <f t="shared" si="102"/>
        <v/>
      </c>
      <c r="C553" s="16" t="str">
        <f t="shared" si="102"/>
        <v/>
      </c>
      <c r="D553" s="16" t="str">
        <f t="shared" si="102"/>
        <v/>
      </c>
      <c r="E553" s="16" t="str">
        <f t="shared" si="102"/>
        <v/>
      </c>
      <c r="F553" s="16" t="str">
        <f t="shared" si="102"/>
        <v/>
      </c>
      <c r="G553" s="16">
        <f t="shared" si="102"/>
        <v>87431.016000000003</v>
      </c>
      <c r="H553" s="16">
        <f t="shared" si="102"/>
        <v>247574.3187</v>
      </c>
      <c r="I553" s="16">
        <f t="shared" si="102"/>
        <v>-15185.798000000001</v>
      </c>
      <c r="J553" s="16">
        <f t="shared" si="102"/>
        <v>380302</v>
      </c>
      <c r="K553" s="16">
        <f t="shared" si="102"/>
        <v>1139970</v>
      </c>
      <c r="L553" s="16">
        <f t="shared" si="102"/>
        <v>558353</v>
      </c>
      <c r="M553" s="16">
        <f t="shared" si="102"/>
        <v>-753742</v>
      </c>
      <c r="N553" s="17" t="str">
        <f t="shared" si="102"/>
        <v/>
      </c>
      <c r="O553" s="14"/>
      <c r="P553" s="18" t="s">
        <v>243</v>
      </c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</row>
    <row r="554" spans="1:68" x14ac:dyDescent="0.25">
      <c r="A554" s="2"/>
      <c r="B554" s="52" t="s">
        <v>267</v>
      </c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3"/>
      <c r="O554" s="53"/>
      <c r="P554" s="54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</row>
    <row r="555" spans="1:68" x14ac:dyDescent="0.25">
      <c r="A555" s="2"/>
      <c r="B555" s="55" t="s">
        <v>268</v>
      </c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3"/>
      <c r="O555" s="53"/>
      <c r="P555" s="54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</row>
    <row r="556" spans="1:68" x14ac:dyDescent="0.25">
      <c r="A556" s="2"/>
      <c r="B556" s="56" t="e">
        <f t="shared" ref="B556:N556" si="103">B492/B351</f>
        <v>#VALUE!</v>
      </c>
      <c r="C556" s="56" t="e">
        <f t="shared" si="103"/>
        <v>#VALUE!</v>
      </c>
      <c r="D556" s="56" t="e">
        <f t="shared" si="103"/>
        <v>#VALUE!</v>
      </c>
      <c r="E556" s="56" t="e">
        <f t="shared" si="103"/>
        <v>#VALUE!</v>
      </c>
      <c r="F556" s="56" t="e">
        <f t="shared" si="103"/>
        <v>#VALUE!</v>
      </c>
      <c r="G556" s="56">
        <f t="shared" si="103"/>
        <v>2.3792245093976587E-2</v>
      </c>
      <c r="H556" s="56">
        <f t="shared" si="103"/>
        <v>9.9477779106404735E-2</v>
      </c>
      <c r="I556" s="56">
        <f t="shared" si="103"/>
        <v>9.7957711458714319E-2</v>
      </c>
      <c r="J556" s="56">
        <f t="shared" si="103"/>
        <v>9.0149346371001055E-2</v>
      </c>
      <c r="K556" s="56">
        <f t="shared" si="103"/>
        <v>7.9893604185915901E-2</v>
      </c>
      <c r="L556" s="56">
        <f t="shared" si="103"/>
        <v>7.0590570407793166E-2</v>
      </c>
      <c r="M556" s="56">
        <f t="shared" si="103"/>
        <v>8.2629873482920502E-2</v>
      </c>
      <c r="N556" s="56">
        <f t="shared" si="103"/>
        <v>8.4436515895426903E-2</v>
      </c>
      <c r="O556" s="14">
        <f t="shared" ref="O556:O558" si="104">RATE(M$315-I$315,,-I556,M556)</f>
        <v>-4.1648969094326638E-2</v>
      </c>
      <c r="P556" s="54" t="s">
        <v>269</v>
      </c>
      <c r="Q556" s="2"/>
      <c r="R556" s="57">
        <f>O556</f>
        <v>-4.1648969094326638E-2</v>
      </c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</row>
    <row r="557" spans="1:68" x14ac:dyDescent="0.25">
      <c r="A557" s="2"/>
      <c r="B557" s="56" t="e">
        <f t="shared" ref="B557:N557" si="105">((B455*(1-B486))/(B388+B363))</f>
        <v>#DIV/0!</v>
      </c>
      <c r="C557" s="56" t="e">
        <f t="shared" si="105"/>
        <v>#DIV/0!</v>
      </c>
      <c r="D557" s="56" t="e">
        <f t="shared" si="105"/>
        <v>#DIV/0!</v>
      </c>
      <c r="E557" s="56" t="e">
        <f t="shared" si="105"/>
        <v>#DIV/0!</v>
      </c>
      <c r="F557" s="56" t="e">
        <f t="shared" si="105"/>
        <v>#DIV/0!</v>
      </c>
      <c r="G557" s="56">
        <f t="shared" si="105"/>
        <v>0.15030511030588825</v>
      </c>
      <c r="H557" s="56">
        <f t="shared" si="105"/>
        <v>9.777302465646083E-2</v>
      </c>
      <c r="I557" s="56">
        <f t="shared" si="105"/>
        <v>7.7936039584449557E-2</v>
      </c>
      <c r="J557" s="56">
        <f t="shared" si="105"/>
        <v>0.14212537070278486</v>
      </c>
      <c r="K557" s="56">
        <f t="shared" si="105"/>
        <v>5.6569926143176137E-2</v>
      </c>
      <c r="L557" s="56">
        <f t="shared" si="105"/>
        <v>5.4572145538074095E-2</v>
      </c>
      <c r="M557" s="56">
        <f t="shared" si="105"/>
        <v>5.7523173750123439E-2</v>
      </c>
      <c r="N557" s="56">
        <f t="shared" si="105"/>
        <v>6.3192837829061585E-2</v>
      </c>
      <c r="O557" s="14">
        <f t="shared" si="104"/>
        <v>-7.3114417868098316E-2</v>
      </c>
      <c r="P557" s="54" t="s">
        <v>270</v>
      </c>
      <c r="Q557" s="2"/>
      <c r="R557" s="57">
        <f>O557</f>
        <v>-7.3114417868098316E-2</v>
      </c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</row>
    <row r="558" spans="1:68" x14ac:dyDescent="0.25">
      <c r="A558" s="2"/>
      <c r="B558" s="56" t="e">
        <f t="shared" ref="B558:N558" si="106">B492/B388</f>
        <v>#VALUE!</v>
      </c>
      <c r="C558" s="56" t="e">
        <f t="shared" si="106"/>
        <v>#VALUE!</v>
      </c>
      <c r="D558" s="56" t="e">
        <f t="shared" si="106"/>
        <v>#VALUE!</v>
      </c>
      <c r="E558" s="56" t="e">
        <f t="shared" si="106"/>
        <v>#VALUE!</v>
      </c>
      <c r="F558" s="56" t="e">
        <f t="shared" si="106"/>
        <v>#VALUE!</v>
      </c>
      <c r="G558" s="56">
        <f t="shared" si="106"/>
        <v>0.12724091340635241</v>
      </c>
      <c r="H558" s="56">
        <f t="shared" si="106"/>
        <v>0.24902813972448684</v>
      </c>
      <c r="I558" s="56">
        <f t="shared" si="106"/>
        <v>0.28035219740626421</v>
      </c>
      <c r="J558" s="56">
        <f t="shared" si="106"/>
        <v>0.29297829390610597</v>
      </c>
      <c r="K558" s="56">
        <f t="shared" si="106"/>
        <v>0.2828733219042539</v>
      </c>
      <c r="L558" s="56">
        <f t="shared" si="106"/>
        <v>0.23336362394903085</v>
      </c>
      <c r="M558" s="56">
        <f t="shared" si="106"/>
        <v>0.20428602426424963</v>
      </c>
      <c r="N558" s="56">
        <f t="shared" si="106"/>
        <v>0.20626030442544693</v>
      </c>
      <c r="O558" s="14">
        <f t="shared" si="104"/>
        <v>-7.6081479274269573E-2</v>
      </c>
      <c r="P558" s="54" t="s">
        <v>271</v>
      </c>
      <c r="Q558" s="2"/>
      <c r="R558" s="57">
        <f>O558</f>
        <v>-7.6081479274269573E-2</v>
      </c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</row>
    <row r="559" spans="1:68" x14ac:dyDescent="0.25">
      <c r="A559" s="2"/>
      <c r="B559" s="55" t="s">
        <v>272</v>
      </c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3"/>
      <c r="O559" s="53"/>
      <c r="P559" s="54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</row>
    <row r="560" spans="1:68" x14ac:dyDescent="0.25">
      <c r="A560" s="2"/>
      <c r="B560" s="27" t="e">
        <f t="shared" ref="B560:N560" si="107">B363/B388</f>
        <v>#VALUE!</v>
      </c>
      <c r="C560" s="48" t="e">
        <f t="shared" si="107"/>
        <v>#VALUE!</v>
      </c>
      <c r="D560" s="48" t="e">
        <f t="shared" si="107"/>
        <v>#VALUE!</v>
      </c>
      <c r="E560" s="48" t="e">
        <f t="shared" si="107"/>
        <v>#VALUE!</v>
      </c>
      <c r="F560" s="48" t="e">
        <f t="shared" si="107"/>
        <v>#VALUE!</v>
      </c>
      <c r="G560" s="48">
        <f t="shared" si="107"/>
        <v>0</v>
      </c>
      <c r="H560" s="48">
        <f t="shared" si="107"/>
        <v>0.14568386605727454</v>
      </c>
      <c r="I560" s="48">
        <f t="shared" si="107"/>
        <v>0.9232381186446994</v>
      </c>
      <c r="J560" s="48">
        <f t="shared" si="107"/>
        <v>0.80967801998940114</v>
      </c>
      <c r="K560" s="48">
        <f t="shared" si="107"/>
        <v>0.90921328705266913</v>
      </c>
      <c r="L560" s="48">
        <f t="shared" si="107"/>
        <v>0.7539567187002123</v>
      </c>
      <c r="M560" s="48">
        <f t="shared" si="107"/>
        <v>0.61051039325399692</v>
      </c>
      <c r="N560" s="48">
        <f t="shared" si="107"/>
        <v>0.71199512610197191</v>
      </c>
      <c r="O560" s="14">
        <f t="shared" ref="O560:O561" si="108">RATE(M$315-I$315,,-I560,M560)</f>
        <v>-9.8231971633180468E-2</v>
      </c>
      <c r="P560" s="54" t="s">
        <v>273</v>
      </c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</row>
    <row r="561" spans="1:68" x14ac:dyDescent="0.25">
      <c r="A561" s="2"/>
      <c r="B561" s="27" t="e">
        <f t="shared" ref="B561:N561" si="109">B363/B492</f>
        <v>#VALUE!</v>
      </c>
      <c r="C561" s="48" t="e">
        <f t="shared" si="109"/>
        <v>#VALUE!</v>
      </c>
      <c r="D561" s="48" t="e">
        <f t="shared" si="109"/>
        <v>#VALUE!</v>
      </c>
      <c r="E561" s="48" t="e">
        <f t="shared" si="109"/>
        <v>#VALUE!</v>
      </c>
      <c r="F561" s="48" t="e">
        <f t="shared" si="109"/>
        <v>#VALUE!</v>
      </c>
      <c r="G561" s="48">
        <f t="shared" si="109"/>
        <v>0</v>
      </c>
      <c r="H561" s="48">
        <f t="shared" si="109"/>
        <v>0.58500965480628975</v>
      </c>
      <c r="I561" s="48">
        <f t="shared" si="109"/>
        <v>3.2931367301067227</v>
      </c>
      <c r="J561" s="48">
        <f t="shared" si="109"/>
        <v>2.7636109460344103</v>
      </c>
      <c r="K561" s="48">
        <f t="shared" si="109"/>
        <v>3.2142065604914727</v>
      </c>
      <c r="L561" s="48">
        <f t="shared" si="109"/>
        <v>3.2308236645522981</v>
      </c>
      <c r="M561" s="48">
        <f t="shared" si="109"/>
        <v>2.9885078798356015</v>
      </c>
      <c r="N561" s="48">
        <f t="shared" si="109"/>
        <v>3.4519251199850891</v>
      </c>
      <c r="O561" s="14">
        <f t="shared" si="108"/>
        <v>-2.3974508425791168E-2</v>
      </c>
      <c r="P561" s="54" t="s">
        <v>274</v>
      </c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</row>
    <row r="562" spans="1:68" x14ac:dyDescent="0.25">
      <c r="A562" s="2"/>
      <c r="B562" s="55" t="s">
        <v>275</v>
      </c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3"/>
      <c r="O562" s="53"/>
      <c r="P562" s="54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</row>
    <row r="563" spans="1:68" x14ac:dyDescent="0.25">
      <c r="A563" s="2"/>
      <c r="B563" s="17"/>
      <c r="C563" s="17"/>
      <c r="D563" s="17"/>
      <c r="E563" s="17"/>
      <c r="F563" s="17"/>
      <c r="G563" s="17"/>
      <c r="H563" s="17">
        <v>1373152.3929999999</v>
      </c>
      <c r="I563" s="17">
        <v>1373152.3929999999</v>
      </c>
      <c r="J563" s="17">
        <v>1373152.3929999999</v>
      </c>
      <c r="K563" s="17">
        <v>1373152.3929999999</v>
      </c>
      <c r="L563" s="17">
        <v>1373152.3929999999</v>
      </c>
      <c r="M563" s="17">
        <v>1373152.3929999999</v>
      </c>
      <c r="N563" s="17">
        <v>1373152.3929999999</v>
      </c>
      <c r="O563" s="58"/>
      <c r="P563" s="59" t="s">
        <v>276</v>
      </c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</row>
    <row r="564" spans="1:68" x14ac:dyDescent="0.25">
      <c r="A564" s="2"/>
      <c r="B564" s="27"/>
      <c r="C564" s="27"/>
      <c r="D564" s="27"/>
      <c r="E564" s="27"/>
      <c r="F564" s="27"/>
      <c r="G564" s="27"/>
      <c r="H564" s="27">
        <f t="shared" ref="H564:T564" si="110">H388/H563</f>
        <v>2.499423266853674</v>
      </c>
      <c r="I564" s="27">
        <f t="shared" si="110"/>
        <v>3.4707250559333951</v>
      </c>
      <c r="J564" s="27">
        <f t="shared" si="110"/>
        <v>4.9828599031542451</v>
      </c>
      <c r="K564" s="27">
        <f t="shared" si="110"/>
        <v>6.8651018255917649</v>
      </c>
      <c r="L564" s="27">
        <f t="shared" si="110"/>
        <v>8.6391430845359931</v>
      </c>
      <c r="M564" s="27">
        <f t="shared" si="110"/>
        <v>13.39135415248845</v>
      </c>
      <c r="N564" s="27">
        <f t="shared" si="110"/>
        <v>15.154637683393675</v>
      </c>
      <c r="O564" s="14">
        <f t="shared" ref="O564:O565" si="111">RATE(M$315-I$315,,-I564,M564)</f>
        <v>0.40152571697524098</v>
      </c>
      <c r="P564" s="59" t="s">
        <v>277</v>
      </c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</row>
    <row r="565" spans="1:68" x14ac:dyDescent="0.25">
      <c r="A565" s="2"/>
      <c r="B565" s="27"/>
      <c r="C565" s="27"/>
      <c r="D565" s="27"/>
      <c r="E565" s="27"/>
      <c r="F565" s="27"/>
      <c r="G565" s="27"/>
      <c r="H565" s="27">
        <f t="shared" ref="H565:T565" si="112">H492/H563</f>
        <v>0.62242672652867015</v>
      </c>
      <c r="I565" s="27">
        <f t="shared" si="112"/>
        <v>0.9730253960239067</v>
      </c>
      <c r="J565" s="27">
        <f t="shared" si="112"/>
        <v>1.4598697931992752</v>
      </c>
      <c r="K565" s="27">
        <f t="shared" si="112"/>
        <v>1.9419541586161007</v>
      </c>
      <c r="L565" s="27">
        <f t="shared" si="112"/>
        <v>2.016061738021528</v>
      </c>
      <c r="M565" s="27">
        <f t="shared" si="112"/>
        <v>2.7356664993264155</v>
      </c>
      <c r="N565" s="27">
        <f t="shared" si="112"/>
        <v>3.1258001820341295</v>
      </c>
      <c r="O565" s="14">
        <f t="shared" si="111"/>
        <v>0.29489556718637183</v>
      </c>
      <c r="P565" s="54" t="s">
        <v>278</v>
      </c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</row>
    <row r="566" spans="1:68" x14ac:dyDescent="0.25">
      <c r="A566" s="2"/>
      <c r="B566" s="60"/>
      <c r="C566" s="60"/>
      <c r="D566" s="61"/>
      <c r="E566" s="60"/>
      <c r="F566" s="61"/>
      <c r="G566" s="60"/>
      <c r="H566" s="61" t="e">
        <f t="shared" ref="H566:N566" si="113">+H565/G565-1</f>
        <v>#DIV/0!</v>
      </c>
      <c r="I566" s="60">
        <f t="shared" si="113"/>
        <v>0.56327701647799877</v>
      </c>
      <c r="J566" s="61">
        <f t="shared" si="113"/>
        <v>0.50034089466191789</v>
      </c>
      <c r="K566" s="60">
        <f t="shared" si="113"/>
        <v>0.33022422113437067</v>
      </c>
      <c r="L566" s="61">
        <f t="shared" si="113"/>
        <v>3.8161343344087273E-2</v>
      </c>
      <c r="M566" s="60">
        <f t="shared" si="113"/>
        <v>0.35693587539192873</v>
      </c>
      <c r="N566" s="62">
        <f t="shared" si="113"/>
        <v>0.14261010353556403</v>
      </c>
      <c r="O566" s="14"/>
      <c r="P566" s="63" t="s">
        <v>279</v>
      </c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</row>
    <row r="567" spans="1:68" x14ac:dyDescent="0.25">
      <c r="A567" s="2"/>
      <c r="B567" s="27"/>
      <c r="C567" s="27"/>
      <c r="D567" s="27"/>
      <c r="E567" s="27"/>
      <c r="F567" s="27"/>
      <c r="G567" s="27"/>
      <c r="H567" s="27">
        <v>2.3999999999999998E-3</v>
      </c>
      <c r="I567" s="27">
        <v>2.5000000000000001E-3</v>
      </c>
      <c r="J567" s="27">
        <v>4.3E-3</v>
      </c>
      <c r="K567" s="27">
        <v>6.4000000000000003E-3</v>
      </c>
      <c r="L567" s="27">
        <v>1.2E-2</v>
      </c>
      <c r="M567" s="27">
        <v>1.4</v>
      </c>
      <c r="N567" s="27"/>
      <c r="O567" s="14" t="e">
        <f t="shared" ref="O567:O568" si="114">RATE(M$315-I$315,,-I567,M567)</f>
        <v>#NUM!</v>
      </c>
      <c r="P567" s="59" t="s">
        <v>280</v>
      </c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</row>
    <row r="568" spans="1:68" x14ac:dyDescent="0.25">
      <c r="A568" s="2"/>
      <c r="B568" s="60"/>
      <c r="C568" s="60"/>
      <c r="D568" s="61"/>
      <c r="E568" s="60"/>
      <c r="F568" s="61"/>
      <c r="G568" s="60"/>
      <c r="H568" s="61">
        <f t="shared" ref="H568:T568" si="115">+H567/H577</f>
        <v>1.7328519855595666E-4</v>
      </c>
      <c r="I568" s="60">
        <f t="shared" si="115"/>
        <v>8.0179602309172555E-5</v>
      </c>
      <c r="J568" s="61">
        <f t="shared" si="115"/>
        <v>1.3069908814589666E-4</v>
      </c>
      <c r="K568" s="60">
        <f t="shared" si="115"/>
        <v>1.4047410008779631E-4</v>
      </c>
      <c r="L568" s="61">
        <f t="shared" si="115"/>
        <v>2.9556650246305416E-4</v>
      </c>
      <c r="M568" s="60">
        <f t="shared" si="115"/>
        <v>2.5892361753282779E-2</v>
      </c>
      <c r="N568" s="62">
        <f t="shared" si="115"/>
        <v>0</v>
      </c>
      <c r="O568" s="14">
        <f t="shared" si="114"/>
        <v>3.2391320198640434</v>
      </c>
      <c r="P568" s="63" t="s">
        <v>281</v>
      </c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</row>
    <row r="569" spans="1:68" x14ac:dyDescent="0.25">
      <c r="A569" s="2"/>
      <c r="B569" s="64"/>
      <c r="C569" s="64"/>
      <c r="D569" s="65"/>
      <c r="E569" s="64"/>
      <c r="F569" s="65"/>
      <c r="G569" s="64"/>
      <c r="H569" s="65">
        <f t="shared" ref="H569:T569" si="116">+H567/H565</f>
        <v>3.8558755556417309E-3</v>
      </c>
      <c r="I569" s="64">
        <f t="shared" si="116"/>
        <v>2.569306012171728E-3</v>
      </c>
      <c r="J569" s="65">
        <f t="shared" si="116"/>
        <v>2.9454681643741915E-3</v>
      </c>
      <c r="K569" s="64">
        <f t="shared" si="116"/>
        <v>3.2956493703027714E-3</v>
      </c>
      <c r="L569" s="65">
        <f t="shared" si="116"/>
        <v>5.9521986721380159E-3</v>
      </c>
      <c r="M569" s="64">
        <f t="shared" si="116"/>
        <v>0.51175828645220911</v>
      </c>
      <c r="N569" s="66">
        <f t="shared" si="116"/>
        <v>0</v>
      </c>
      <c r="O569" s="53"/>
      <c r="P569" s="67" t="s">
        <v>282</v>
      </c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</row>
    <row r="570" spans="1:68" x14ac:dyDescent="0.25">
      <c r="A570" s="2"/>
      <c r="B570" s="33"/>
      <c r="C570" s="33"/>
      <c r="D570" s="33"/>
      <c r="E570" s="33"/>
      <c r="F570" s="33"/>
      <c r="G570" s="33"/>
      <c r="H570" s="33">
        <f t="shared" ref="H570:T570" si="117">+H577*H563</f>
        <v>19018160.64305</v>
      </c>
      <c r="I570" s="33">
        <f t="shared" si="117"/>
        <v>42814891.613739997</v>
      </c>
      <c r="J570" s="33">
        <f t="shared" si="117"/>
        <v>45176713.729699999</v>
      </c>
      <c r="K570" s="33">
        <f t="shared" si="117"/>
        <v>62560823.025080003</v>
      </c>
      <c r="L570" s="33">
        <f t="shared" si="117"/>
        <v>55749987.1558</v>
      </c>
      <c r="M570" s="33">
        <f t="shared" si="117"/>
        <v>74246349.889509991</v>
      </c>
      <c r="N570" s="33">
        <f t="shared" si="117"/>
        <v>83075719.776500002</v>
      </c>
      <c r="O570" s="14">
        <f>RATE(M$315-I$315,,-I570,M570)</f>
        <v>0.14754589746218619</v>
      </c>
      <c r="P570" s="54" t="s">
        <v>283</v>
      </c>
      <c r="Q570" s="2"/>
      <c r="R570" s="35">
        <f>N570</f>
        <v>83075719.776500002</v>
      </c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</row>
    <row r="571" spans="1:68" x14ac:dyDescent="0.25">
      <c r="A571" s="2"/>
      <c r="B571" s="68"/>
      <c r="C571" s="68"/>
      <c r="D571" s="69"/>
      <c r="E571" s="68"/>
      <c r="F571" s="69"/>
      <c r="G571" s="68"/>
      <c r="H571" s="69">
        <f t="shared" ref="H571:T571" si="118">+H577/H$564</f>
        <v>5.5412783355556527</v>
      </c>
      <c r="I571" s="68">
        <f t="shared" si="118"/>
        <v>8.983713632601372</v>
      </c>
      <c r="J571" s="69">
        <f t="shared" si="118"/>
        <v>6.6026339570923263</v>
      </c>
      <c r="K571" s="68">
        <f t="shared" si="118"/>
        <v>6.6364638365830464</v>
      </c>
      <c r="L571" s="69">
        <f t="shared" si="118"/>
        <v>4.699540174612193</v>
      </c>
      <c r="M571" s="68">
        <f t="shared" si="118"/>
        <v>4.0376797883395863</v>
      </c>
      <c r="N571" s="70">
        <f t="shared" si="118"/>
        <v>3.9921772637491291</v>
      </c>
      <c r="O571" s="71">
        <f t="shared" ref="O571:O574" si="119">(SUM(B571:N571)-MAX(B571:N571)-MIN(B571:N571))/(COUNTA(B571:N571)-2)</f>
        <v>5.5035192184365611</v>
      </c>
      <c r="P571" s="72" t="s">
        <v>284</v>
      </c>
      <c r="Q571" s="2"/>
      <c r="R571" s="5">
        <f>O571</f>
        <v>5.5035192184365611</v>
      </c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</row>
    <row r="572" spans="1:68" x14ac:dyDescent="0.25">
      <c r="A572" s="2"/>
      <c r="B572" s="68"/>
      <c r="C572" s="68"/>
      <c r="D572" s="69"/>
      <c r="E572" s="68"/>
      <c r="F572" s="69"/>
      <c r="G572" s="68"/>
      <c r="H572" s="69">
        <f t="shared" ref="H572:T572" si="120">+H577/H$565</f>
        <v>22.251615185682493</v>
      </c>
      <c r="I572" s="68">
        <f t="shared" si="120"/>
        <v>32.044384583805787</v>
      </c>
      <c r="J572" s="69">
        <f t="shared" si="120"/>
        <v>22.536256420444396</v>
      </c>
      <c r="K572" s="68">
        <f t="shared" si="120"/>
        <v>23.460903954842852</v>
      </c>
      <c r="L572" s="69">
        <f t="shared" si="120"/>
        <v>20.138272174066955</v>
      </c>
      <c r="M572" s="68">
        <f t="shared" si="120"/>
        <v>19.764836106050677</v>
      </c>
      <c r="N572" s="70">
        <f t="shared" si="120"/>
        <v>19.355043981291644</v>
      </c>
      <c r="O572" s="71">
        <f t="shared" si="119"/>
        <v>21.630376768217477</v>
      </c>
      <c r="P572" s="72" t="s">
        <v>285</v>
      </c>
      <c r="Q572" s="2"/>
      <c r="R572" s="5">
        <f>O572</f>
        <v>21.630376768217477</v>
      </c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</row>
    <row r="573" spans="1:68" x14ac:dyDescent="0.25">
      <c r="A573" s="2"/>
      <c r="B573" s="68"/>
      <c r="C573" s="68"/>
      <c r="D573" s="69"/>
      <c r="E573" s="68"/>
      <c r="F573" s="69"/>
      <c r="G573" s="68"/>
      <c r="H573" s="69">
        <f t="shared" ref="H573:T573" si="121">+(H570+H363-H321-H327)/H463</f>
        <v>26.222809754029107</v>
      </c>
      <c r="I573" s="68">
        <f t="shared" si="121"/>
        <v>39.564350874780217</v>
      </c>
      <c r="J573" s="69">
        <f t="shared" si="121"/>
        <v>20.304627232437976</v>
      </c>
      <c r="K573" s="68">
        <f t="shared" si="121"/>
        <v>35.210239150086018</v>
      </c>
      <c r="L573" s="69">
        <f t="shared" si="121"/>
        <v>27.65996241496341</v>
      </c>
      <c r="M573" s="68">
        <f t="shared" si="121"/>
        <v>26.694613223097864</v>
      </c>
      <c r="N573" s="70">
        <f t="shared" si="121"/>
        <v>21.919145068374441</v>
      </c>
      <c r="O573" s="71">
        <f t="shared" si="119"/>
        <v>27.541353922110165</v>
      </c>
      <c r="P573" s="72" t="s">
        <v>286</v>
      </c>
      <c r="Q573" s="2"/>
      <c r="R573" s="5">
        <f>O573</f>
        <v>27.541353922110165</v>
      </c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</row>
    <row r="574" spans="1:68" x14ac:dyDescent="0.25">
      <c r="A574" s="2"/>
      <c r="B574" s="68"/>
      <c r="C574" s="68"/>
      <c r="D574" s="69"/>
      <c r="E574" s="68"/>
      <c r="F574" s="69"/>
      <c r="G574" s="68"/>
      <c r="H574" s="69">
        <f t="shared" ref="H574:T574" si="122">H570/H396</f>
        <v>9.7292385766475835</v>
      </c>
      <c r="I574" s="68">
        <f t="shared" si="122"/>
        <v>15.214326453897472</v>
      </c>
      <c r="J574" s="69">
        <f t="shared" si="122"/>
        <v>11.297913748668584</v>
      </c>
      <c r="K574" s="68">
        <f t="shared" si="122"/>
        <v>12.655037446782687</v>
      </c>
      <c r="L574" s="69">
        <f t="shared" si="122"/>
        <v>9.6139199169426099</v>
      </c>
      <c r="M574" s="68">
        <f t="shared" si="122"/>
        <v>10.252684110597722</v>
      </c>
      <c r="N574" s="70">
        <f t="shared" si="122"/>
        <v>10.205290683531734</v>
      </c>
      <c r="O574" s="71">
        <f t="shared" si="119"/>
        <v>10.828032913245661</v>
      </c>
      <c r="P574" s="72" t="s">
        <v>287</v>
      </c>
      <c r="Q574" s="2"/>
      <c r="R574" s="5">
        <f>N574</f>
        <v>10.205290683531734</v>
      </c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</row>
    <row r="575" spans="1:68" x14ac:dyDescent="0.25">
      <c r="A575" s="32"/>
      <c r="B575" s="73"/>
      <c r="C575" s="73"/>
      <c r="D575" s="74"/>
      <c r="E575" s="73"/>
      <c r="F575" s="74"/>
      <c r="G575" s="73"/>
      <c r="H575" s="74">
        <v>21.9</v>
      </c>
      <c r="I575" s="73">
        <v>40.4</v>
      </c>
      <c r="J575" s="74">
        <v>39.590000000000003</v>
      </c>
      <c r="K575" s="73">
        <v>62.87</v>
      </c>
      <c r="L575" s="74">
        <v>59.43</v>
      </c>
      <c r="M575" s="73">
        <v>69.25</v>
      </c>
      <c r="N575" s="75">
        <v>81</v>
      </c>
      <c r="O575" s="14"/>
      <c r="P575" s="76" t="s">
        <v>288</v>
      </c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2"/>
      <c r="AT575" s="32"/>
      <c r="AU575" s="32"/>
      <c r="AV575" s="32"/>
      <c r="AW575" s="32"/>
      <c r="AX575" s="32"/>
      <c r="AY575" s="32"/>
      <c r="AZ575" s="32"/>
      <c r="BA575" s="32"/>
      <c r="BB575" s="32"/>
      <c r="BC575" s="32"/>
      <c r="BD575" s="32"/>
      <c r="BE575" s="32"/>
      <c r="BF575" s="32"/>
      <c r="BG575" s="32"/>
      <c r="BH575" s="32"/>
      <c r="BI575" s="32"/>
      <c r="BJ575" s="32"/>
      <c r="BK575" s="32"/>
      <c r="BL575" s="32"/>
      <c r="BM575" s="32"/>
      <c r="BN575" s="32"/>
      <c r="BO575" s="32"/>
      <c r="BP575" s="32"/>
    </row>
    <row r="576" spans="1:68" x14ac:dyDescent="0.25">
      <c r="A576" s="77"/>
      <c r="B576" s="78"/>
      <c r="C576" s="78"/>
      <c r="D576" s="79"/>
      <c r="E576" s="78"/>
      <c r="F576" s="79"/>
      <c r="G576" s="78"/>
      <c r="H576" s="79">
        <v>8.08</v>
      </c>
      <c r="I576" s="78">
        <v>19.41</v>
      </c>
      <c r="J576" s="79">
        <v>21.53</v>
      </c>
      <c r="K576" s="78">
        <v>31.68</v>
      </c>
      <c r="L576" s="79">
        <v>25.91</v>
      </c>
      <c r="M576" s="78">
        <v>40</v>
      </c>
      <c r="N576" s="80">
        <v>36</v>
      </c>
      <c r="O576" s="81"/>
      <c r="P576" s="82" t="s">
        <v>289</v>
      </c>
      <c r="Q576" s="77"/>
      <c r="R576" s="77"/>
      <c r="S576" s="77"/>
      <c r="T576" s="77"/>
      <c r="U576" s="77"/>
      <c r="V576" s="77"/>
      <c r="W576" s="77"/>
      <c r="X576" s="77"/>
      <c r="Y576" s="77"/>
      <c r="Z576" s="77"/>
      <c r="AA576" s="77"/>
      <c r="AB576" s="77"/>
      <c r="AC576" s="77"/>
      <c r="AD576" s="77"/>
      <c r="AE576" s="77"/>
      <c r="AF576" s="77"/>
      <c r="AG576" s="77"/>
      <c r="AH576" s="77"/>
      <c r="AI576" s="77"/>
      <c r="AJ576" s="77"/>
      <c r="AK576" s="77"/>
      <c r="AL576" s="77"/>
      <c r="AM576" s="77"/>
      <c r="AN576" s="77"/>
      <c r="AO576" s="77"/>
      <c r="AP576" s="77"/>
      <c r="AQ576" s="77"/>
      <c r="AR576" s="77"/>
      <c r="AS576" s="77"/>
      <c r="AT576" s="77"/>
      <c r="AU576" s="77"/>
      <c r="AV576" s="77"/>
      <c r="AW576" s="77"/>
      <c r="AX576" s="77"/>
      <c r="AY576" s="77"/>
      <c r="AZ576" s="77"/>
      <c r="BA576" s="77"/>
      <c r="BB576" s="77"/>
      <c r="BC576" s="77"/>
      <c r="BD576" s="77"/>
      <c r="BE576" s="77"/>
      <c r="BF576" s="77"/>
      <c r="BG576" s="77"/>
      <c r="BH576" s="77"/>
      <c r="BI576" s="77"/>
      <c r="BJ576" s="77"/>
      <c r="BK576" s="77"/>
      <c r="BL576" s="77"/>
      <c r="BM576" s="77"/>
      <c r="BN576" s="77"/>
      <c r="BO576" s="77"/>
      <c r="BP576" s="77"/>
    </row>
    <row r="577" spans="1:68" x14ac:dyDescent="0.25">
      <c r="A577" s="4"/>
      <c r="B577" s="83"/>
      <c r="C577" s="83"/>
      <c r="D577" s="84"/>
      <c r="E577" s="83"/>
      <c r="F577" s="84"/>
      <c r="G577" s="83"/>
      <c r="H577" s="84">
        <v>13.85</v>
      </c>
      <c r="I577" s="83">
        <v>31.18</v>
      </c>
      <c r="J577" s="84">
        <v>32.9</v>
      </c>
      <c r="K577" s="83">
        <v>45.56</v>
      </c>
      <c r="L577" s="84">
        <v>40.6</v>
      </c>
      <c r="M577" s="83">
        <v>54.07</v>
      </c>
      <c r="N577" s="85">
        <f>VLOOKUP(Q577,[1]Price!1:1048576,5,FALSE)</f>
        <v>60.5</v>
      </c>
      <c r="O577" s="14"/>
      <c r="P577" s="72" t="s">
        <v>290</v>
      </c>
      <c r="Q577" s="4" t="s">
        <v>291</v>
      </c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</row>
    <row r="578" spans="1:68" x14ac:dyDescent="0.25">
      <c r="A578" s="2"/>
      <c r="B578" s="86" t="s">
        <v>292</v>
      </c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3"/>
      <c r="O578" s="53"/>
      <c r="P578" s="54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</row>
    <row r="579" spans="1:68" x14ac:dyDescent="0.25">
      <c r="A579" s="2"/>
      <c r="B579" s="87"/>
      <c r="C579" s="88" t="e">
        <f t="shared" ref="C579:N579" si="123">+C572/C566/100</f>
        <v>#DIV/0!</v>
      </c>
      <c r="D579" s="87" t="e">
        <f t="shared" si="123"/>
        <v>#DIV/0!</v>
      </c>
      <c r="E579" s="88" t="e">
        <f t="shared" si="123"/>
        <v>#DIV/0!</v>
      </c>
      <c r="F579" s="87" t="e">
        <f t="shared" si="123"/>
        <v>#DIV/0!</v>
      </c>
      <c r="G579" s="88" t="e">
        <f t="shared" si="123"/>
        <v>#DIV/0!</v>
      </c>
      <c r="H579" s="87" t="e">
        <f t="shared" si="123"/>
        <v>#DIV/0!</v>
      </c>
      <c r="I579" s="88">
        <f t="shared" si="123"/>
        <v>0.56889210186791672</v>
      </c>
      <c r="J579" s="87">
        <f t="shared" si="123"/>
        <v>0.45041803819918064</v>
      </c>
      <c r="K579" s="88">
        <f t="shared" si="123"/>
        <v>0.71045376000134286</v>
      </c>
      <c r="L579" s="87">
        <f t="shared" si="123"/>
        <v>5.2771392224029725</v>
      </c>
      <c r="M579" s="88">
        <f t="shared" si="123"/>
        <v>0.55373632825078622</v>
      </c>
      <c r="N579" s="89">
        <f t="shared" si="123"/>
        <v>1.3572000511495943</v>
      </c>
      <c r="O579" s="53"/>
      <c r="P579" s="54" t="s">
        <v>293</v>
      </c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</row>
    <row r="580" spans="1:68" x14ac:dyDescent="0.25">
      <c r="A580" s="2"/>
      <c r="B580" s="90"/>
      <c r="C580" s="2"/>
      <c r="D580" s="90"/>
      <c r="E580" s="2"/>
      <c r="F580" s="90"/>
      <c r="G580" s="2"/>
      <c r="H580" s="90"/>
      <c r="I580" s="91"/>
      <c r="J580" s="92"/>
      <c r="K580" s="91"/>
      <c r="L580" s="92"/>
      <c r="M580" s="91"/>
      <c r="N580" s="93"/>
      <c r="O580" s="58"/>
      <c r="P580" s="59" t="s">
        <v>294</v>
      </c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</row>
    <row r="581" spans="1:68" x14ac:dyDescent="0.25">
      <c r="A581" s="2"/>
      <c r="B581" s="94">
        <f t="shared" ref="B581:N584" si="124">($O571-B571)/$O571</f>
        <v>1</v>
      </c>
      <c r="C581" s="95">
        <f t="shared" si="124"/>
        <v>1</v>
      </c>
      <c r="D581" s="94">
        <f t="shared" si="124"/>
        <v>1</v>
      </c>
      <c r="E581" s="95">
        <f t="shared" si="124"/>
        <v>1</v>
      </c>
      <c r="F581" s="94">
        <f t="shared" si="124"/>
        <v>1</v>
      </c>
      <c r="G581" s="95">
        <f t="shared" si="124"/>
        <v>1</v>
      </c>
      <c r="H581" s="94">
        <f t="shared" si="124"/>
        <v>-6.8609040180327083E-3</v>
      </c>
      <c r="I581" s="95">
        <f t="shared" si="124"/>
        <v>-0.63235800149589816</v>
      </c>
      <c r="J581" s="94">
        <f t="shared" si="124"/>
        <v>-0.19971125656721184</v>
      </c>
      <c r="K581" s="95">
        <f t="shared" si="124"/>
        <v>-0.20585821057027798</v>
      </c>
      <c r="L581" s="94">
        <f t="shared" si="124"/>
        <v>0.14608453462487633</v>
      </c>
      <c r="M581" s="95">
        <f t="shared" si="124"/>
        <v>0.26634583653064636</v>
      </c>
      <c r="N581" s="96">
        <f t="shared" si="124"/>
        <v>0.27461373254126181</v>
      </c>
      <c r="O581" s="14"/>
      <c r="P581" s="97" t="s">
        <v>295</v>
      </c>
      <c r="Q581" s="2"/>
      <c r="R581" s="98">
        <f>N581</f>
        <v>0.27461373254126181</v>
      </c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</row>
    <row r="582" spans="1:68" x14ac:dyDescent="0.25">
      <c r="A582" s="2"/>
      <c r="B582" s="94">
        <f t="shared" si="124"/>
        <v>1</v>
      </c>
      <c r="C582" s="95">
        <f t="shared" si="124"/>
        <v>1</v>
      </c>
      <c r="D582" s="94">
        <f t="shared" si="124"/>
        <v>1</v>
      </c>
      <c r="E582" s="95">
        <f t="shared" si="124"/>
        <v>1</v>
      </c>
      <c r="F582" s="94">
        <f t="shared" si="124"/>
        <v>1</v>
      </c>
      <c r="G582" s="95">
        <f t="shared" si="124"/>
        <v>1</v>
      </c>
      <c r="H582" s="94">
        <f t="shared" si="124"/>
        <v>-2.8720647084512649E-2</v>
      </c>
      <c r="I582" s="95">
        <f t="shared" si="124"/>
        <v>-0.48145290889662623</v>
      </c>
      <c r="J582" s="94">
        <f t="shared" si="124"/>
        <v>-4.1879975644158435E-2</v>
      </c>
      <c r="K582" s="95">
        <f t="shared" si="124"/>
        <v>-8.4627614499764692E-2</v>
      </c>
      <c r="L582" s="94">
        <f t="shared" si="124"/>
        <v>6.8981904945037337E-2</v>
      </c>
      <c r="M582" s="95">
        <f t="shared" si="124"/>
        <v>8.6246332283399091E-2</v>
      </c>
      <c r="N582" s="96">
        <f t="shared" si="124"/>
        <v>0.10519154665253387</v>
      </c>
      <c r="O582" s="14"/>
      <c r="P582" s="97" t="s">
        <v>296</v>
      </c>
      <c r="Q582" s="2"/>
      <c r="R582" s="98">
        <f>N582</f>
        <v>0.10519154665253387</v>
      </c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</row>
    <row r="583" spans="1:68" x14ac:dyDescent="0.25">
      <c r="A583" s="2"/>
      <c r="B583" s="94">
        <f t="shared" si="124"/>
        <v>1</v>
      </c>
      <c r="C583" s="95">
        <f t="shared" si="124"/>
        <v>1</v>
      </c>
      <c r="D583" s="94">
        <f t="shared" si="124"/>
        <v>1</v>
      </c>
      <c r="E583" s="95">
        <f t="shared" si="124"/>
        <v>1</v>
      </c>
      <c r="F583" s="94">
        <f t="shared" si="124"/>
        <v>1</v>
      </c>
      <c r="G583" s="95">
        <f t="shared" si="124"/>
        <v>1</v>
      </c>
      <c r="H583" s="94">
        <f t="shared" si="124"/>
        <v>4.7875067137586581E-2</v>
      </c>
      <c r="I583" s="95">
        <f t="shared" si="124"/>
        <v>-0.4365434243600495</v>
      </c>
      <c r="J583" s="94">
        <f t="shared" si="124"/>
        <v>0.26275856699486927</v>
      </c>
      <c r="K583" s="95">
        <f t="shared" si="124"/>
        <v>-0.2784498267465087</v>
      </c>
      <c r="L583" s="94">
        <f t="shared" si="124"/>
        <v>-4.3065599893411825E-3</v>
      </c>
      <c r="M583" s="95">
        <f t="shared" si="124"/>
        <v>3.0744338183481192E-2</v>
      </c>
      <c r="N583" s="96">
        <f t="shared" si="124"/>
        <v>0.20413698141478157</v>
      </c>
      <c r="O583" s="14"/>
      <c r="P583" s="97" t="s">
        <v>297</v>
      </c>
      <c r="Q583" s="2"/>
      <c r="R583" s="98">
        <f>N583</f>
        <v>0.20413698141478157</v>
      </c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</row>
    <row r="584" spans="1:68" x14ac:dyDescent="0.25">
      <c r="A584" s="2"/>
      <c r="B584" s="94">
        <f t="shared" si="124"/>
        <v>1</v>
      </c>
      <c r="C584" s="95">
        <f t="shared" si="124"/>
        <v>1</v>
      </c>
      <c r="D584" s="94">
        <f t="shared" si="124"/>
        <v>1</v>
      </c>
      <c r="E584" s="95">
        <f t="shared" si="124"/>
        <v>1</v>
      </c>
      <c r="F584" s="94">
        <f t="shared" si="124"/>
        <v>1</v>
      </c>
      <c r="G584" s="95">
        <f t="shared" si="124"/>
        <v>1</v>
      </c>
      <c r="H584" s="94">
        <f t="shared" si="124"/>
        <v>0.10147681904937228</v>
      </c>
      <c r="I584" s="95">
        <f t="shared" si="124"/>
        <v>-0.4050868311719083</v>
      </c>
      <c r="J584" s="94">
        <f t="shared" si="124"/>
        <v>-4.3394847354788713E-2</v>
      </c>
      <c r="K584" s="95">
        <f t="shared" si="124"/>
        <v>-0.16872912634963438</v>
      </c>
      <c r="L584" s="94">
        <f t="shared" si="124"/>
        <v>0.11212682913235855</v>
      </c>
      <c r="M584" s="95">
        <f t="shared" si="124"/>
        <v>5.3135117639338668E-2</v>
      </c>
      <c r="N584" s="96">
        <f t="shared" si="124"/>
        <v>5.7512037015711483E-2</v>
      </c>
      <c r="O584" s="14"/>
      <c r="P584" s="97" t="s">
        <v>298</v>
      </c>
      <c r="Q584" s="2"/>
      <c r="R584" s="98">
        <f>N584</f>
        <v>5.7512037015711483E-2</v>
      </c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</row>
    <row r="585" spans="1:68" x14ac:dyDescent="0.25">
      <c r="A585" s="2"/>
      <c r="B585" s="90"/>
      <c r="C585" s="2"/>
      <c r="D585" s="90"/>
      <c r="E585" s="2"/>
      <c r="F585" s="90"/>
      <c r="G585" s="2"/>
      <c r="H585" s="90"/>
      <c r="I585" s="65"/>
      <c r="J585" s="64"/>
      <c r="K585" s="65"/>
      <c r="L585" s="64"/>
      <c r="M585" s="65"/>
      <c r="N585" s="66">
        <f>N580/N577-1</f>
        <v>-1</v>
      </c>
      <c r="O585" s="53"/>
      <c r="P585" s="67" t="s">
        <v>299</v>
      </c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</row>
    <row r="586" spans="1:68" x14ac:dyDescent="0.25">
      <c r="A586" s="2"/>
      <c r="B586" s="99">
        <f t="shared" ref="B586:N586" si="125">AVERAGE(B581:B585)</f>
        <v>1</v>
      </c>
      <c r="C586" s="100">
        <f t="shared" si="125"/>
        <v>1</v>
      </c>
      <c r="D586" s="99">
        <f t="shared" si="125"/>
        <v>1</v>
      </c>
      <c r="E586" s="100">
        <f t="shared" si="125"/>
        <v>1</v>
      </c>
      <c r="F586" s="99">
        <f t="shared" si="125"/>
        <v>1</v>
      </c>
      <c r="G586" s="100">
        <f t="shared" si="125"/>
        <v>1</v>
      </c>
      <c r="H586" s="99">
        <f t="shared" si="125"/>
        <v>2.8442583771103376E-2</v>
      </c>
      <c r="I586" s="100">
        <f t="shared" si="125"/>
        <v>-0.48886029148112053</v>
      </c>
      <c r="J586" s="101">
        <f t="shared" si="125"/>
        <v>-5.5568781428224287E-3</v>
      </c>
      <c r="K586" s="102">
        <f t="shared" si="125"/>
        <v>-0.18441619454154645</v>
      </c>
      <c r="L586" s="101">
        <f t="shared" si="125"/>
        <v>8.0721677178232754E-2</v>
      </c>
      <c r="M586" s="102">
        <f t="shared" si="125"/>
        <v>0.10911790615921632</v>
      </c>
      <c r="N586" s="103">
        <f t="shared" si="125"/>
        <v>-7.170914047514225E-2</v>
      </c>
      <c r="O586" s="14"/>
      <c r="P586" s="97" t="s">
        <v>300</v>
      </c>
      <c r="Q586" s="2"/>
      <c r="R586" s="98">
        <f>N586</f>
        <v>-7.170914047514225E-2</v>
      </c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</row>
    <row r="587" spans="1:68" x14ac:dyDescent="0.25">
      <c r="A587" s="2"/>
      <c r="B587" s="104" t="s">
        <v>301</v>
      </c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3"/>
      <c r="O587" s="53"/>
      <c r="P587" s="54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</row>
    <row r="588" spans="1:68" x14ac:dyDescent="0.25">
      <c r="A588" s="4"/>
      <c r="B588" s="105"/>
      <c r="C588" s="106">
        <f t="shared" ref="C588:N588" si="126">+B$567+B588</f>
        <v>0</v>
      </c>
      <c r="D588" s="106">
        <f t="shared" si="126"/>
        <v>0</v>
      </c>
      <c r="E588" s="106">
        <f t="shared" si="126"/>
        <v>0</v>
      </c>
      <c r="F588" s="106">
        <f t="shared" si="126"/>
        <v>0</v>
      </c>
      <c r="G588" s="106">
        <f t="shared" si="126"/>
        <v>0</v>
      </c>
      <c r="H588" s="106">
        <f t="shared" si="126"/>
        <v>0</v>
      </c>
      <c r="I588" s="106">
        <f t="shared" si="126"/>
        <v>2.3999999999999998E-3</v>
      </c>
      <c r="J588" s="106">
        <f t="shared" si="126"/>
        <v>4.8999999999999998E-3</v>
      </c>
      <c r="K588" s="106">
        <f t="shared" si="126"/>
        <v>9.1999999999999998E-3</v>
      </c>
      <c r="L588" s="106">
        <f t="shared" si="126"/>
        <v>1.5599999999999999E-2</v>
      </c>
      <c r="M588" s="106">
        <f t="shared" si="126"/>
        <v>2.76E-2</v>
      </c>
      <c r="N588" s="107">
        <f t="shared" si="126"/>
        <v>1.4276</v>
      </c>
      <c r="O588" s="14"/>
      <c r="P588" s="72" t="s">
        <v>302</v>
      </c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</row>
    <row r="589" spans="1:68" x14ac:dyDescent="0.25">
      <c r="A589" s="4"/>
      <c r="B589" s="108">
        <f t="shared" ref="B589:N589" si="127">+B$577+B588</f>
        <v>0</v>
      </c>
      <c r="C589" s="108">
        <f t="shared" si="127"/>
        <v>0</v>
      </c>
      <c r="D589" s="108">
        <f t="shared" si="127"/>
        <v>0</v>
      </c>
      <c r="E589" s="108">
        <f t="shared" si="127"/>
        <v>0</v>
      </c>
      <c r="F589" s="108">
        <f t="shared" si="127"/>
        <v>0</v>
      </c>
      <c r="G589" s="108">
        <f t="shared" si="127"/>
        <v>0</v>
      </c>
      <c r="H589" s="108">
        <f t="shared" si="127"/>
        <v>13.85</v>
      </c>
      <c r="I589" s="108">
        <f t="shared" si="127"/>
        <v>31.182400000000001</v>
      </c>
      <c r="J589" s="108">
        <f t="shared" si="127"/>
        <v>32.904899999999998</v>
      </c>
      <c r="K589" s="108">
        <f t="shared" si="127"/>
        <v>45.569200000000002</v>
      </c>
      <c r="L589" s="108">
        <f t="shared" si="127"/>
        <v>40.615600000000001</v>
      </c>
      <c r="M589" s="108">
        <f t="shared" si="127"/>
        <v>54.0976</v>
      </c>
      <c r="N589" s="109">
        <f t="shared" si="127"/>
        <v>61.927599999999998</v>
      </c>
      <c r="O589" s="14"/>
      <c r="P589" s="72" t="s">
        <v>303</v>
      </c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</row>
    <row r="590" spans="1:68" x14ac:dyDescent="0.25">
      <c r="A590" s="4"/>
      <c r="B590" s="110"/>
      <c r="C590" s="111"/>
      <c r="D590" s="4"/>
      <c r="E590" s="4"/>
      <c r="F590" s="4"/>
      <c r="G590" s="4"/>
      <c r="H590" s="4"/>
      <c r="I590" s="111"/>
      <c r="J590" s="111"/>
      <c r="K590" s="111"/>
      <c r="L590" s="111"/>
      <c r="M590" s="111"/>
      <c r="N590" s="112" t="e">
        <f>+N589/B589-1</f>
        <v>#DIV/0!</v>
      </c>
      <c r="O590" s="14"/>
      <c r="P590" s="113" t="s">
        <v>304</v>
      </c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</row>
    <row r="591" spans="1:68" x14ac:dyDescent="0.25">
      <c r="A591" s="34"/>
      <c r="B591" s="114"/>
      <c r="C591" s="115" t="e">
        <f t="shared" ref="C591:N591" si="128">RATE(C$315-$B$315,,-$B589,C589)</f>
        <v>#NUM!</v>
      </c>
      <c r="D591" s="115" t="e">
        <f t="shared" si="128"/>
        <v>#NUM!</v>
      </c>
      <c r="E591" s="115" t="e">
        <f t="shared" si="128"/>
        <v>#NUM!</v>
      </c>
      <c r="F591" s="115" t="e">
        <f t="shared" si="128"/>
        <v>#NUM!</v>
      </c>
      <c r="G591" s="115" t="e">
        <f t="shared" si="128"/>
        <v>#NUM!</v>
      </c>
      <c r="H591" s="115" t="e">
        <f t="shared" si="128"/>
        <v>#NUM!</v>
      </c>
      <c r="I591" s="115" t="e">
        <f t="shared" si="128"/>
        <v>#NUM!</v>
      </c>
      <c r="J591" s="115" t="e">
        <f t="shared" si="128"/>
        <v>#NUM!</v>
      </c>
      <c r="K591" s="115" t="e">
        <f t="shared" si="128"/>
        <v>#NUM!</v>
      </c>
      <c r="L591" s="115" t="e">
        <f t="shared" si="128"/>
        <v>#NUM!</v>
      </c>
      <c r="M591" s="115" t="e">
        <f t="shared" si="128"/>
        <v>#NUM!</v>
      </c>
      <c r="N591" s="116" t="e">
        <f t="shared" si="128"/>
        <v>#NUM!</v>
      </c>
      <c r="O591" s="34"/>
      <c r="P591" s="117" t="s">
        <v>305</v>
      </c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  <c r="BO591" s="34"/>
      <c r="BP591" s="34"/>
    </row>
    <row r="592" spans="1:68" x14ac:dyDescent="0.25">
      <c r="A592" s="4"/>
      <c r="B592" s="105"/>
      <c r="C592" s="106"/>
      <c r="D592" s="106">
        <f t="shared" ref="D592:N592" si="129">+C$567+C592</f>
        <v>0</v>
      </c>
      <c r="E592" s="106">
        <f t="shared" si="129"/>
        <v>0</v>
      </c>
      <c r="F592" s="106">
        <f t="shared" si="129"/>
        <v>0</v>
      </c>
      <c r="G592" s="106">
        <f t="shared" si="129"/>
        <v>0</v>
      </c>
      <c r="H592" s="106">
        <f t="shared" si="129"/>
        <v>0</v>
      </c>
      <c r="I592" s="106">
        <f t="shared" si="129"/>
        <v>2.3999999999999998E-3</v>
      </c>
      <c r="J592" s="106">
        <f t="shared" si="129"/>
        <v>4.8999999999999998E-3</v>
      </c>
      <c r="K592" s="106">
        <f t="shared" si="129"/>
        <v>9.1999999999999998E-3</v>
      </c>
      <c r="L592" s="106">
        <f t="shared" si="129"/>
        <v>1.5599999999999999E-2</v>
      </c>
      <c r="M592" s="106">
        <f t="shared" si="129"/>
        <v>2.76E-2</v>
      </c>
      <c r="N592" s="107">
        <f t="shared" si="129"/>
        <v>1.4276</v>
      </c>
      <c r="O592" s="14"/>
      <c r="P592" s="72" t="s">
        <v>302</v>
      </c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</row>
    <row r="593" spans="1:68" x14ac:dyDescent="0.25">
      <c r="A593" s="4"/>
      <c r="B593" s="108"/>
      <c r="C593" s="108">
        <f t="shared" ref="C593:N593" si="130">+C$577+C592</f>
        <v>0</v>
      </c>
      <c r="D593" s="108">
        <f t="shared" si="130"/>
        <v>0</v>
      </c>
      <c r="E593" s="108">
        <f t="shared" si="130"/>
        <v>0</v>
      </c>
      <c r="F593" s="108">
        <f t="shared" si="130"/>
        <v>0</v>
      </c>
      <c r="G593" s="108">
        <f t="shared" si="130"/>
        <v>0</v>
      </c>
      <c r="H593" s="108">
        <f t="shared" si="130"/>
        <v>13.85</v>
      </c>
      <c r="I593" s="108">
        <f t="shared" si="130"/>
        <v>31.182400000000001</v>
      </c>
      <c r="J593" s="108">
        <f t="shared" si="130"/>
        <v>32.904899999999998</v>
      </c>
      <c r="K593" s="108">
        <f t="shared" si="130"/>
        <v>45.569200000000002</v>
      </c>
      <c r="L593" s="108">
        <f t="shared" si="130"/>
        <v>40.615600000000001</v>
      </c>
      <c r="M593" s="108">
        <f t="shared" si="130"/>
        <v>54.0976</v>
      </c>
      <c r="N593" s="109">
        <f t="shared" si="130"/>
        <v>61.927599999999998</v>
      </c>
      <c r="O593" s="14"/>
      <c r="P593" s="72" t="s">
        <v>303</v>
      </c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</row>
    <row r="594" spans="1:68" x14ac:dyDescent="0.25">
      <c r="A594" s="4"/>
      <c r="B594" s="110"/>
      <c r="C594" s="111"/>
      <c r="D594" s="4"/>
      <c r="E594" s="4"/>
      <c r="F594" s="4"/>
      <c r="G594" s="4"/>
      <c r="H594" s="4"/>
      <c r="I594" s="111"/>
      <c r="J594" s="111"/>
      <c r="K594" s="111"/>
      <c r="L594" s="111"/>
      <c r="M594" s="111"/>
      <c r="N594" s="112" t="e">
        <f>+N593/C593-1</f>
        <v>#DIV/0!</v>
      </c>
      <c r="O594" s="14"/>
      <c r="P594" s="113" t="s">
        <v>304</v>
      </c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</row>
    <row r="595" spans="1:68" x14ac:dyDescent="0.25">
      <c r="A595" s="34"/>
      <c r="B595" s="114"/>
      <c r="C595" s="115"/>
      <c r="D595" s="115" t="e">
        <f t="shared" ref="D595:N595" si="131">RATE(D$315-$C$315,,-$C593,D593)</f>
        <v>#NUM!</v>
      </c>
      <c r="E595" s="115" t="e">
        <f t="shared" si="131"/>
        <v>#NUM!</v>
      </c>
      <c r="F595" s="115" t="e">
        <f t="shared" si="131"/>
        <v>#NUM!</v>
      </c>
      <c r="G595" s="115" t="e">
        <f t="shared" si="131"/>
        <v>#NUM!</v>
      </c>
      <c r="H595" s="115" t="e">
        <f t="shared" si="131"/>
        <v>#NUM!</v>
      </c>
      <c r="I595" s="115" t="e">
        <f t="shared" si="131"/>
        <v>#NUM!</v>
      </c>
      <c r="J595" s="115" t="e">
        <f t="shared" si="131"/>
        <v>#NUM!</v>
      </c>
      <c r="K595" s="115" t="e">
        <f t="shared" si="131"/>
        <v>#NUM!</v>
      </c>
      <c r="L595" s="115" t="e">
        <f t="shared" si="131"/>
        <v>#NUM!</v>
      </c>
      <c r="M595" s="115" t="e">
        <f t="shared" si="131"/>
        <v>#NUM!</v>
      </c>
      <c r="N595" s="116" t="e">
        <f t="shared" si="131"/>
        <v>#NUM!</v>
      </c>
      <c r="O595" s="34"/>
      <c r="P595" s="117" t="s">
        <v>305</v>
      </c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4"/>
      <c r="BF595" s="34"/>
      <c r="BG595" s="34"/>
      <c r="BH595" s="34"/>
      <c r="BI595" s="34"/>
      <c r="BJ595" s="34"/>
      <c r="BK595" s="34"/>
      <c r="BL595" s="34"/>
      <c r="BM595" s="34"/>
      <c r="BN595" s="34"/>
      <c r="BO595" s="34"/>
      <c r="BP595" s="34"/>
    </row>
    <row r="596" spans="1:68" x14ac:dyDescent="0.25">
      <c r="A596" s="4"/>
      <c r="B596" s="105"/>
      <c r="C596" s="106"/>
      <c r="D596" s="106"/>
      <c r="E596" s="106">
        <f t="shared" ref="E596:N596" si="132">+D$567+D596</f>
        <v>0</v>
      </c>
      <c r="F596" s="106">
        <f t="shared" si="132"/>
        <v>0</v>
      </c>
      <c r="G596" s="106">
        <f t="shared" si="132"/>
        <v>0</v>
      </c>
      <c r="H596" s="106">
        <f t="shared" si="132"/>
        <v>0</v>
      </c>
      <c r="I596" s="106">
        <f t="shared" si="132"/>
        <v>2.3999999999999998E-3</v>
      </c>
      <c r="J596" s="106">
        <f t="shared" si="132"/>
        <v>4.8999999999999998E-3</v>
      </c>
      <c r="K596" s="106">
        <f t="shared" si="132"/>
        <v>9.1999999999999998E-3</v>
      </c>
      <c r="L596" s="106">
        <f t="shared" si="132"/>
        <v>1.5599999999999999E-2</v>
      </c>
      <c r="M596" s="106">
        <f t="shared" si="132"/>
        <v>2.76E-2</v>
      </c>
      <c r="N596" s="107">
        <f t="shared" si="132"/>
        <v>1.4276</v>
      </c>
      <c r="O596" s="14"/>
      <c r="P596" s="72" t="s">
        <v>302</v>
      </c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</row>
    <row r="597" spans="1:68" x14ac:dyDescent="0.25">
      <c r="A597" s="4"/>
      <c r="B597" s="108"/>
      <c r="C597" s="108"/>
      <c r="D597" s="108">
        <f t="shared" ref="D597:N597" si="133">+D$577+D596</f>
        <v>0</v>
      </c>
      <c r="E597" s="108">
        <f t="shared" si="133"/>
        <v>0</v>
      </c>
      <c r="F597" s="108">
        <f t="shared" si="133"/>
        <v>0</v>
      </c>
      <c r="G597" s="108">
        <f t="shared" si="133"/>
        <v>0</v>
      </c>
      <c r="H597" s="108">
        <f t="shared" si="133"/>
        <v>13.85</v>
      </c>
      <c r="I597" s="108">
        <f t="shared" si="133"/>
        <v>31.182400000000001</v>
      </c>
      <c r="J597" s="108">
        <f t="shared" si="133"/>
        <v>32.904899999999998</v>
      </c>
      <c r="K597" s="108">
        <f t="shared" si="133"/>
        <v>45.569200000000002</v>
      </c>
      <c r="L597" s="108">
        <f t="shared" si="133"/>
        <v>40.615600000000001</v>
      </c>
      <c r="M597" s="108">
        <f t="shared" si="133"/>
        <v>54.0976</v>
      </c>
      <c r="N597" s="109">
        <f t="shared" si="133"/>
        <v>61.927599999999998</v>
      </c>
      <c r="O597" s="14"/>
      <c r="P597" s="72" t="s">
        <v>303</v>
      </c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</row>
    <row r="598" spans="1:68" x14ac:dyDescent="0.25">
      <c r="A598" s="4"/>
      <c r="B598" s="110"/>
      <c r="C598" s="111"/>
      <c r="D598" s="4"/>
      <c r="E598" s="4"/>
      <c r="F598" s="4"/>
      <c r="G598" s="4"/>
      <c r="H598" s="4"/>
      <c r="I598" s="111"/>
      <c r="J598" s="111"/>
      <c r="K598" s="111"/>
      <c r="L598" s="111"/>
      <c r="M598" s="111"/>
      <c r="N598" s="112" t="e">
        <f>+N597/D597-1</f>
        <v>#DIV/0!</v>
      </c>
      <c r="O598" s="14"/>
      <c r="P598" s="113" t="s">
        <v>304</v>
      </c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</row>
    <row r="599" spans="1:68" x14ac:dyDescent="0.25">
      <c r="A599" s="34"/>
      <c r="B599" s="114"/>
      <c r="C599" s="115"/>
      <c r="D599" s="115"/>
      <c r="E599" s="115" t="e">
        <f t="shared" ref="E599:N599" si="134">RATE(E$315-$D$315,,-$D597,E597)</f>
        <v>#NUM!</v>
      </c>
      <c r="F599" s="115" t="e">
        <f t="shared" si="134"/>
        <v>#NUM!</v>
      </c>
      <c r="G599" s="115" t="e">
        <f t="shared" si="134"/>
        <v>#NUM!</v>
      </c>
      <c r="H599" s="115" t="e">
        <f t="shared" si="134"/>
        <v>#NUM!</v>
      </c>
      <c r="I599" s="115" t="e">
        <f t="shared" si="134"/>
        <v>#NUM!</v>
      </c>
      <c r="J599" s="115" t="e">
        <f t="shared" si="134"/>
        <v>#NUM!</v>
      </c>
      <c r="K599" s="115" t="e">
        <f t="shared" si="134"/>
        <v>#NUM!</v>
      </c>
      <c r="L599" s="115" t="e">
        <f t="shared" si="134"/>
        <v>#NUM!</v>
      </c>
      <c r="M599" s="115" t="e">
        <f t="shared" si="134"/>
        <v>#NUM!</v>
      </c>
      <c r="N599" s="116" t="e">
        <f t="shared" si="134"/>
        <v>#NUM!</v>
      </c>
      <c r="O599" s="34"/>
      <c r="P599" s="117" t="s">
        <v>305</v>
      </c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4"/>
      <c r="BF599" s="34"/>
      <c r="BG599" s="34"/>
      <c r="BH599" s="34"/>
      <c r="BI599" s="34"/>
      <c r="BJ599" s="34"/>
      <c r="BK599" s="34"/>
      <c r="BL599" s="34"/>
      <c r="BM599" s="34"/>
      <c r="BN599" s="34"/>
      <c r="BO599" s="34"/>
      <c r="BP599" s="34"/>
    </row>
    <row r="600" spans="1:68" x14ac:dyDescent="0.25">
      <c r="A600" s="4"/>
      <c r="B600" s="105"/>
      <c r="C600" s="106"/>
      <c r="D600" s="106"/>
      <c r="E600" s="106"/>
      <c r="F600" s="106">
        <f t="shared" ref="F600:N600" si="135">+E$567+E600</f>
        <v>0</v>
      </c>
      <c r="G600" s="106">
        <f t="shared" si="135"/>
        <v>0</v>
      </c>
      <c r="H600" s="106">
        <f t="shared" si="135"/>
        <v>0</v>
      </c>
      <c r="I600" s="106">
        <f t="shared" si="135"/>
        <v>2.3999999999999998E-3</v>
      </c>
      <c r="J600" s="106">
        <f t="shared" si="135"/>
        <v>4.8999999999999998E-3</v>
      </c>
      <c r="K600" s="106">
        <f t="shared" si="135"/>
        <v>9.1999999999999998E-3</v>
      </c>
      <c r="L600" s="106">
        <f t="shared" si="135"/>
        <v>1.5599999999999999E-2</v>
      </c>
      <c r="M600" s="106">
        <f t="shared" si="135"/>
        <v>2.76E-2</v>
      </c>
      <c r="N600" s="107">
        <f t="shared" si="135"/>
        <v>1.4276</v>
      </c>
      <c r="O600" s="14"/>
      <c r="P600" s="72" t="s">
        <v>302</v>
      </c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</row>
    <row r="601" spans="1:68" x14ac:dyDescent="0.25">
      <c r="A601" s="4"/>
      <c r="B601" s="108"/>
      <c r="C601" s="108"/>
      <c r="D601" s="108"/>
      <c r="E601" s="108">
        <f t="shared" ref="E601:N601" si="136">+E$577+E600</f>
        <v>0</v>
      </c>
      <c r="F601" s="108">
        <f t="shared" si="136"/>
        <v>0</v>
      </c>
      <c r="G601" s="108">
        <f t="shared" si="136"/>
        <v>0</v>
      </c>
      <c r="H601" s="108">
        <f t="shared" si="136"/>
        <v>13.85</v>
      </c>
      <c r="I601" s="108">
        <f t="shared" si="136"/>
        <v>31.182400000000001</v>
      </c>
      <c r="J601" s="108">
        <f t="shared" si="136"/>
        <v>32.904899999999998</v>
      </c>
      <c r="K601" s="108">
        <f t="shared" si="136"/>
        <v>45.569200000000002</v>
      </c>
      <c r="L601" s="108">
        <f t="shared" si="136"/>
        <v>40.615600000000001</v>
      </c>
      <c r="M601" s="108">
        <f t="shared" si="136"/>
        <v>54.0976</v>
      </c>
      <c r="N601" s="109">
        <f t="shared" si="136"/>
        <v>61.927599999999998</v>
      </c>
      <c r="O601" s="14"/>
      <c r="P601" s="72" t="s">
        <v>303</v>
      </c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</row>
    <row r="602" spans="1:68" x14ac:dyDescent="0.25">
      <c r="A602" s="4"/>
      <c r="B602" s="110"/>
      <c r="C602" s="111"/>
      <c r="D602" s="4"/>
      <c r="E602" s="4"/>
      <c r="F602" s="4"/>
      <c r="G602" s="4"/>
      <c r="H602" s="4"/>
      <c r="I602" s="111"/>
      <c r="J602" s="111"/>
      <c r="K602" s="111"/>
      <c r="L602" s="111"/>
      <c r="M602" s="111"/>
      <c r="N602" s="112" t="e">
        <f>+N601/E601-1</f>
        <v>#DIV/0!</v>
      </c>
      <c r="O602" s="14"/>
      <c r="P602" s="113" t="s">
        <v>304</v>
      </c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</row>
    <row r="603" spans="1:68" x14ac:dyDescent="0.25">
      <c r="A603" s="34"/>
      <c r="B603" s="114"/>
      <c r="C603" s="115"/>
      <c r="D603" s="115"/>
      <c r="E603" s="115"/>
      <c r="F603" s="115" t="e">
        <f t="shared" ref="F603:N603" si="137">RATE(F$315-$E$315,,-$E601,F601)</f>
        <v>#NUM!</v>
      </c>
      <c r="G603" s="115" t="e">
        <f t="shared" si="137"/>
        <v>#NUM!</v>
      </c>
      <c r="H603" s="115" t="e">
        <f t="shared" si="137"/>
        <v>#NUM!</v>
      </c>
      <c r="I603" s="115" t="e">
        <f t="shared" si="137"/>
        <v>#NUM!</v>
      </c>
      <c r="J603" s="115" t="e">
        <f t="shared" si="137"/>
        <v>#NUM!</v>
      </c>
      <c r="K603" s="115" t="e">
        <f t="shared" si="137"/>
        <v>#NUM!</v>
      </c>
      <c r="L603" s="115" t="e">
        <f t="shared" si="137"/>
        <v>#NUM!</v>
      </c>
      <c r="M603" s="115" t="e">
        <f t="shared" si="137"/>
        <v>#NUM!</v>
      </c>
      <c r="N603" s="116" t="e">
        <f t="shared" si="137"/>
        <v>#NUM!</v>
      </c>
      <c r="O603" s="34"/>
      <c r="P603" s="117" t="s">
        <v>305</v>
      </c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34"/>
      <c r="BG603" s="34"/>
      <c r="BH603" s="34"/>
      <c r="BI603" s="34"/>
      <c r="BJ603" s="34"/>
      <c r="BK603" s="34"/>
      <c r="BL603" s="34"/>
      <c r="BM603" s="34"/>
      <c r="BN603" s="34"/>
      <c r="BO603" s="34"/>
      <c r="BP603" s="34"/>
    </row>
    <row r="604" spans="1:68" x14ac:dyDescent="0.25">
      <c r="A604" s="4"/>
      <c r="B604" s="105"/>
      <c r="C604" s="106"/>
      <c r="D604" s="106"/>
      <c r="E604" s="106"/>
      <c r="F604" s="106"/>
      <c r="G604" s="106">
        <f t="shared" ref="G604:N604" si="138">+F$567+F604</f>
        <v>0</v>
      </c>
      <c r="H604" s="106">
        <f t="shared" si="138"/>
        <v>0</v>
      </c>
      <c r="I604" s="106">
        <f t="shared" si="138"/>
        <v>2.3999999999999998E-3</v>
      </c>
      <c r="J604" s="106">
        <f t="shared" si="138"/>
        <v>4.8999999999999998E-3</v>
      </c>
      <c r="K604" s="106">
        <f t="shared" si="138"/>
        <v>9.1999999999999998E-3</v>
      </c>
      <c r="L604" s="106">
        <f t="shared" si="138"/>
        <v>1.5599999999999999E-2</v>
      </c>
      <c r="M604" s="106">
        <f t="shared" si="138"/>
        <v>2.76E-2</v>
      </c>
      <c r="N604" s="107">
        <f t="shared" si="138"/>
        <v>1.4276</v>
      </c>
      <c r="O604" s="14"/>
      <c r="P604" s="72" t="s">
        <v>302</v>
      </c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</row>
    <row r="605" spans="1:68" x14ac:dyDescent="0.25">
      <c r="A605" s="4"/>
      <c r="B605" s="108"/>
      <c r="C605" s="108"/>
      <c r="D605" s="108"/>
      <c r="E605" s="108"/>
      <c r="F605" s="108">
        <f t="shared" ref="F605:N605" si="139">+F$577+F604</f>
        <v>0</v>
      </c>
      <c r="G605" s="108">
        <f t="shared" si="139"/>
        <v>0</v>
      </c>
      <c r="H605" s="108">
        <f t="shared" si="139"/>
        <v>13.85</v>
      </c>
      <c r="I605" s="108">
        <f t="shared" si="139"/>
        <v>31.182400000000001</v>
      </c>
      <c r="J605" s="108">
        <f t="shared" si="139"/>
        <v>32.904899999999998</v>
      </c>
      <c r="K605" s="108">
        <f t="shared" si="139"/>
        <v>45.569200000000002</v>
      </c>
      <c r="L605" s="108">
        <f t="shared" si="139"/>
        <v>40.615600000000001</v>
      </c>
      <c r="M605" s="108">
        <f t="shared" si="139"/>
        <v>54.0976</v>
      </c>
      <c r="N605" s="109">
        <f t="shared" si="139"/>
        <v>61.927599999999998</v>
      </c>
      <c r="O605" s="14"/>
      <c r="P605" s="72" t="s">
        <v>303</v>
      </c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</row>
    <row r="606" spans="1:68" x14ac:dyDescent="0.25">
      <c r="A606" s="4"/>
      <c r="B606" s="110"/>
      <c r="C606" s="111"/>
      <c r="D606" s="4"/>
      <c r="E606" s="4"/>
      <c r="F606" s="4"/>
      <c r="G606" s="4"/>
      <c r="H606" s="4"/>
      <c r="I606" s="111"/>
      <c r="J606" s="111"/>
      <c r="K606" s="111"/>
      <c r="L606" s="111"/>
      <c r="M606" s="111"/>
      <c r="N606" s="112" t="e">
        <f>+N605/F605-1</f>
        <v>#DIV/0!</v>
      </c>
      <c r="O606" s="14"/>
      <c r="P606" s="113" t="s">
        <v>304</v>
      </c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</row>
    <row r="607" spans="1:68" x14ac:dyDescent="0.25">
      <c r="A607" s="34"/>
      <c r="B607" s="114"/>
      <c r="C607" s="115"/>
      <c r="D607" s="115"/>
      <c r="E607" s="115"/>
      <c r="F607" s="115"/>
      <c r="G607" s="115" t="e">
        <f t="shared" ref="G607:N607" si="140">RATE(G$315-$F$315,,-$F605,G605)</f>
        <v>#NUM!</v>
      </c>
      <c r="H607" s="115" t="e">
        <f t="shared" si="140"/>
        <v>#NUM!</v>
      </c>
      <c r="I607" s="115" t="e">
        <f t="shared" si="140"/>
        <v>#NUM!</v>
      </c>
      <c r="J607" s="115" t="e">
        <f t="shared" si="140"/>
        <v>#NUM!</v>
      </c>
      <c r="K607" s="115" t="e">
        <f t="shared" si="140"/>
        <v>#NUM!</v>
      </c>
      <c r="L607" s="115" t="e">
        <f t="shared" si="140"/>
        <v>#NUM!</v>
      </c>
      <c r="M607" s="115" t="e">
        <f t="shared" si="140"/>
        <v>#NUM!</v>
      </c>
      <c r="N607" s="116" t="e">
        <f t="shared" si="140"/>
        <v>#NUM!</v>
      </c>
      <c r="O607" s="34"/>
      <c r="P607" s="117" t="s">
        <v>305</v>
      </c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4"/>
      <c r="BF607" s="34"/>
      <c r="BG607" s="34"/>
      <c r="BH607" s="34"/>
      <c r="BI607" s="34"/>
      <c r="BJ607" s="34"/>
      <c r="BK607" s="34"/>
      <c r="BL607" s="34"/>
      <c r="BM607" s="34"/>
      <c r="BN607" s="34"/>
      <c r="BO607" s="34"/>
      <c r="BP607" s="34"/>
    </row>
    <row r="608" spans="1:68" x14ac:dyDescent="0.25">
      <c r="A608" s="4"/>
      <c r="B608" s="105"/>
      <c r="C608" s="106"/>
      <c r="D608" s="106"/>
      <c r="E608" s="106"/>
      <c r="F608" s="106"/>
      <c r="G608" s="106"/>
      <c r="H608" s="106">
        <f t="shared" ref="H608:N608" si="141">+G$567+G608</f>
        <v>0</v>
      </c>
      <c r="I608" s="106">
        <f t="shared" si="141"/>
        <v>2.3999999999999998E-3</v>
      </c>
      <c r="J608" s="106">
        <f t="shared" si="141"/>
        <v>4.8999999999999998E-3</v>
      </c>
      <c r="K608" s="106">
        <f t="shared" si="141"/>
        <v>9.1999999999999998E-3</v>
      </c>
      <c r="L608" s="106">
        <f t="shared" si="141"/>
        <v>1.5599999999999999E-2</v>
      </c>
      <c r="M608" s="106">
        <f t="shared" si="141"/>
        <v>2.76E-2</v>
      </c>
      <c r="N608" s="107">
        <f t="shared" si="141"/>
        <v>1.4276</v>
      </c>
      <c r="O608" s="14"/>
      <c r="P608" s="72" t="s">
        <v>302</v>
      </c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</row>
    <row r="609" spans="1:68" x14ac:dyDescent="0.25">
      <c r="A609" s="4"/>
      <c r="B609" s="108"/>
      <c r="C609" s="108"/>
      <c r="D609" s="108"/>
      <c r="E609" s="108"/>
      <c r="F609" s="108"/>
      <c r="G609" s="108">
        <f t="shared" ref="G609:N609" si="142">+G$577+G608</f>
        <v>0</v>
      </c>
      <c r="H609" s="108">
        <f t="shared" si="142"/>
        <v>13.85</v>
      </c>
      <c r="I609" s="108">
        <f t="shared" si="142"/>
        <v>31.182400000000001</v>
      </c>
      <c r="J609" s="108">
        <f t="shared" si="142"/>
        <v>32.904899999999998</v>
      </c>
      <c r="K609" s="108">
        <f t="shared" si="142"/>
        <v>45.569200000000002</v>
      </c>
      <c r="L609" s="108">
        <f t="shared" si="142"/>
        <v>40.615600000000001</v>
      </c>
      <c r="M609" s="108">
        <f t="shared" si="142"/>
        <v>54.0976</v>
      </c>
      <c r="N609" s="109">
        <f t="shared" si="142"/>
        <v>61.927599999999998</v>
      </c>
      <c r="O609" s="14"/>
      <c r="P609" s="72" t="s">
        <v>303</v>
      </c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</row>
    <row r="610" spans="1:68" x14ac:dyDescent="0.25">
      <c r="A610" s="4"/>
      <c r="B610" s="110"/>
      <c r="C610" s="111"/>
      <c r="D610" s="4"/>
      <c r="E610" s="4"/>
      <c r="F610" s="4"/>
      <c r="G610" s="4"/>
      <c r="H610" s="4"/>
      <c r="I610" s="111"/>
      <c r="J610" s="111"/>
      <c r="K610" s="111"/>
      <c r="L610" s="111"/>
      <c r="M610" s="111"/>
      <c r="N610" s="112" t="e">
        <f>+N609/G609-1</f>
        <v>#DIV/0!</v>
      </c>
      <c r="O610" s="14"/>
      <c r="P610" s="113" t="s">
        <v>304</v>
      </c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</row>
    <row r="611" spans="1:68" x14ac:dyDescent="0.25">
      <c r="A611" s="34"/>
      <c r="B611" s="114"/>
      <c r="C611" s="115"/>
      <c r="D611" s="115"/>
      <c r="E611" s="115"/>
      <c r="F611" s="115"/>
      <c r="G611" s="115"/>
      <c r="H611" s="115" t="e">
        <f t="shared" ref="H611:N611" si="143">RATE(H$315-$G$315,,-$G609,H609)</f>
        <v>#NUM!</v>
      </c>
      <c r="I611" s="115" t="e">
        <f t="shared" si="143"/>
        <v>#NUM!</v>
      </c>
      <c r="J611" s="115" t="e">
        <f t="shared" si="143"/>
        <v>#NUM!</v>
      </c>
      <c r="K611" s="115" t="e">
        <f t="shared" si="143"/>
        <v>#NUM!</v>
      </c>
      <c r="L611" s="115" t="e">
        <f t="shared" si="143"/>
        <v>#NUM!</v>
      </c>
      <c r="M611" s="115" t="e">
        <f t="shared" si="143"/>
        <v>#NUM!</v>
      </c>
      <c r="N611" s="116" t="e">
        <f t="shared" si="143"/>
        <v>#NUM!</v>
      </c>
      <c r="O611" s="34"/>
      <c r="P611" s="117" t="s">
        <v>305</v>
      </c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4"/>
      <c r="BF611" s="34"/>
      <c r="BG611" s="34"/>
      <c r="BH611" s="34"/>
      <c r="BI611" s="34"/>
      <c r="BJ611" s="34"/>
      <c r="BK611" s="34"/>
      <c r="BL611" s="34"/>
      <c r="BM611" s="34"/>
      <c r="BN611" s="34"/>
      <c r="BO611" s="34"/>
      <c r="BP611" s="34"/>
    </row>
    <row r="612" spans="1:68" x14ac:dyDescent="0.25">
      <c r="A612" s="4"/>
      <c r="B612" s="105"/>
      <c r="C612" s="106"/>
      <c r="D612" s="106"/>
      <c r="E612" s="106"/>
      <c r="F612" s="106"/>
      <c r="G612" s="106"/>
      <c r="H612" s="106"/>
      <c r="I612" s="106">
        <f t="shared" ref="I612:N612" si="144">+H$567+H612</f>
        <v>2.3999999999999998E-3</v>
      </c>
      <c r="J612" s="106">
        <f t="shared" si="144"/>
        <v>4.8999999999999998E-3</v>
      </c>
      <c r="K612" s="106">
        <f t="shared" si="144"/>
        <v>9.1999999999999998E-3</v>
      </c>
      <c r="L612" s="106">
        <f t="shared" si="144"/>
        <v>1.5599999999999999E-2</v>
      </c>
      <c r="M612" s="106">
        <f t="shared" si="144"/>
        <v>2.76E-2</v>
      </c>
      <c r="N612" s="107">
        <f t="shared" si="144"/>
        <v>1.4276</v>
      </c>
      <c r="O612" s="14"/>
      <c r="P612" s="72" t="s">
        <v>302</v>
      </c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</row>
    <row r="613" spans="1:68" x14ac:dyDescent="0.25">
      <c r="A613" s="4"/>
      <c r="B613" s="118"/>
      <c r="C613" s="108"/>
      <c r="D613" s="108"/>
      <c r="E613" s="108"/>
      <c r="F613" s="108"/>
      <c r="G613" s="108"/>
      <c r="H613" s="108">
        <f t="shared" ref="H613:N613" si="145">+H$577+H612</f>
        <v>13.85</v>
      </c>
      <c r="I613" s="108">
        <f t="shared" si="145"/>
        <v>31.182400000000001</v>
      </c>
      <c r="J613" s="108">
        <f t="shared" si="145"/>
        <v>32.904899999999998</v>
      </c>
      <c r="K613" s="108">
        <f t="shared" si="145"/>
        <v>45.569200000000002</v>
      </c>
      <c r="L613" s="108">
        <f t="shared" si="145"/>
        <v>40.615600000000001</v>
      </c>
      <c r="M613" s="108">
        <f t="shared" si="145"/>
        <v>54.0976</v>
      </c>
      <c r="N613" s="109">
        <f t="shared" si="145"/>
        <v>61.927599999999998</v>
      </c>
      <c r="O613" s="14"/>
      <c r="P613" s="72" t="s">
        <v>303</v>
      </c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</row>
    <row r="614" spans="1:68" x14ac:dyDescent="0.25">
      <c r="A614" s="4"/>
      <c r="B614" s="110"/>
      <c r="C614" s="4"/>
      <c r="D614" s="4"/>
      <c r="E614" s="4"/>
      <c r="F614" s="4"/>
      <c r="G614" s="4"/>
      <c r="H614" s="4"/>
      <c r="I614" s="111"/>
      <c r="J614" s="111"/>
      <c r="K614" s="111"/>
      <c r="L614" s="111"/>
      <c r="M614" s="111"/>
      <c r="N614" s="112">
        <f>+N613/H613-1</f>
        <v>3.4713068592057761</v>
      </c>
      <c r="O614" s="14"/>
      <c r="P614" s="113" t="s">
        <v>304</v>
      </c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</row>
    <row r="615" spans="1:68" x14ac:dyDescent="0.25">
      <c r="A615" s="34"/>
      <c r="B615" s="114"/>
      <c r="C615" s="115"/>
      <c r="D615" s="115"/>
      <c r="E615" s="115"/>
      <c r="F615" s="115"/>
      <c r="G615" s="115"/>
      <c r="H615" s="115"/>
      <c r="I615" s="115">
        <f t="shared" ref="I615:N615" si="146">RATE(I$315-$H$315,,-$H613,I613)</f>
        <v>1.2514368231046931</v>
      </c>
      <c r="J615" s="115">
        <f t="shared" si="146"/>
        <v>0.54136467266887345</v>
      </c>
      <c r="K615" s="115">
        <f t="shared" si="146"/>
        <v>0.48732956297408697</v>
      </c>
      <c r="L615" s="115">
        <f t="shared" si="146"/>
        <v>0.30861162788185553</v>
      </c>
      <c r="M615" s="115">
        <f t="shared" si="146"/>
        <v>0.31324466445556898</v>
      </c>
      <c r="N615" s="116">
        <f t="shared" si="146"/>
        <v>0.28352917859929977</v>
      </c>
      <c r="O615" s="34"/>
      <c r="P615" s="117" t="s">
        <v>305</v>
      </c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34"/>
      <c r="AW615" s="34"/>
      <c r="AX615" s="34"/>
      <c r="AY615" s="34"/>
      <c r="AZ615" s="34"/>
      <c r="BA615" s="34"/>
      <c r="BB615" s="34"/>
      <c r="BC615" s="34"/>
      <c r="BD615" s="34"/>
      <c r="BE615" s="34"/>
      <c r="BF615" s="34"/>
      <c r="BG615" s="34"/>
      <c r="BH615" s="34"/>
      <c r="BI615" s="34"/>
      <c r="BJ615" s="34"/>
      <c r="BK615" s="34"/>
      <c r="BL615" s="34"/>
      <c r="BM615" s="34"/>
      <c r="BN615" s="34"/>
      <c r="BO615" s="34"/>
      <c r="BP615" s="34"/>
    </row>
    <row r="616" spans="1:68" x14ac:dyDescent="0.25">
      <c r="A616" s="4"/>
      <c r="B616" s="105"/>
      <c r="C616" s="106"/>
      <c r="D616" s="106"/>
      <c r="E616" s="106"/>
      <c r="F616" s="106"/>
      <c r="G616" s="106"/>
      <c r="H616" s="106"/>
      <c r="I616" s="106"/>
      <c r="J616" s="106">
        <f t="shared" ref="J616:N616" si="147">+I$567+I616</f>
        <v>2.5000000000000001E-3</v>
      </c>
      <c r="K616" s="106">
        <f t="shared" si="147"/>
        <v>6.8000000000000005E-3</v>
      </c>
      <c r="L616" s="106">
        <f t="shared" si="147"/>
        <v>1.32E-2</v>
      </c>
      <c r="M616" s="106">
        <f t="shared" si="147"/>
        <v>2.52E-2</v>
      </c>
      <c r="N616" s="107">
        <f t="shared" si="147"/>
        <v>1.4251999999999998</v>
      </c>
      <c r="O616" s="14"/>
      <c r="P616" s="72" t="s">
        <v>302</v>
      </c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</row>
    <row r="617" spans="1:68" x14ac:dyDescent="0.25">
      <c r="A617" s="4"/>
      <c r="B617" s="118"/>
      <c r="C617" s="108"/>
      <c r="D617" s="108"/>
      <c r="E617" s="108"/>
      <c r="F617" s="108"/>
      <c r="G617" s="108"/>
      <c r="H617" s="108"/>
      <c r="I617" s="108">
        <f t="shared" ref="I617:N617" si="148">+I$577+I616</f>
        <v>31.18</v>
      </c>
      <c r="J617" s="108">
        <f t="shared" si="148"/>
        <v>32.902499999999996</v>
      </c>
      <c r="K617" s="108">
        <f t="shared" si="148"/>
        <v>45.566800000000001</v>
      </c>
      <c r="L617" s="108">
        <f t="shared" si="148"/>
        <v>40.613199999999999</v>
      </c>
      <c r="M617" s="108">
        <f t="shared" si="148"/>
        <v>54.095199999999998</v>
      </c>
      <c r="N617" s="109">
        <f t="shared" si="148"/>
        <v>61.925199999999997</v>
      </c>
      <c r="O617" s="14"/>
      <c r="P617" s="72" t="s">
        <v>303</v>
      </c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</row>
    <row r="618" spans="1:68" x14ac:dyDescent="0.25">
      <c r="A618" s="4"/>
      <c r="B618" s="110"/>
      <c r="C618" s="4"/>
      <c r="D618" s="4"/>
      <c r="E618" s="4"/>
      <c r="F618" s="4"/>
      <c r="G618" s="4"/>
      <c r="H618" s="4"/>
      <c r="I618" s="111"/>
      <c r="J618" s="111"/>
      <c r="K618" s="111"/>
      <c r="L618" s="111"/>
      <c r="M618" s="111"/>
      <c r="N618" s="119">
        <f>+N617/I617-1</f>
        <v>0.98605516356638856</v>
      </c>
      <c r="O618" s="14"/>
      <c r="P618" s="113" t="s">
        <v>304</v>
      </c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</row>
    <row r="619" spans="1:68" x14ac:dyDescent="0.25">
      <c r="A619" s="34"/>
      <c r="B619" s="114"/>
      <c r="C619" s="115"/>
      <c r="D619" s="115"/>
      <c r="E619" s="115"/>
      <c r="F619" s="115"/>
      <c r="G619" s="115"/>
      <c r="H619" s="115"/>
      <c r="I619" s="115"/>
      <c r="J619" s="115">
        <f t="shared" ref="J619:N619" si="149">RATE(J$315-$I$315,,-$I617,J617)</f>
        <v>5.5243745991019742E-2</v>
      </c>
      <c r="K619" s="115">
        <f t="shared" si="149"/>
        <v>0.2088883989023311</v>
      </c>
      <c r="L619" s="115">
        <f t="shared" si="149"/>
        <v>9.2103250321975777E-2</v>
      </c>
      <c r="M619" s="115">
        <f t="shared" si="149"/>
        <v>0.14767958113087448</v>
      </c>
      <c r="N619" s="116">
        <f t="shared" si="149"/>
        <v>0.14709202766629506</v>
      </c>
      <c r="O619" s="34"/>
      <c r="P619" s="117" t="s">
        <v>305</v>
      </c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34"/>
      <c r="AW619" s="34"/>
      <c r="AX619" s="34"/>
      <c r="AY619" s="34"/>
      <c r="AZ619" s="34"/>
      <c r="BA619" s="34"/>
      <c r="BB619" s="34"/>
      <c r="BC619" s="34"/>
      <c r="BD619" s="34"/>
      <c r="BE619" s="34"/>
      <c r="BF619" s="34"/>
      <c r="BG619" s="34"/>
      <c r="BH619" s="34"/>
      <c r="BI619" s="34"/>
      <c r="BJ619" s="34"/>
      <c r="BK619" s="34"/>
      <c r="BL619" s="34"/>
      <c r="BM619" s="34"/>
      <c r="BN619" s="34"/>
      <c r="BO619" s="34"/>
      <c r="BP619" s="34"/>
    </row>
    <row r="620" spans="1:68" x14ac:dyDescent="0.25">
      <c r="A620" s="4"/>
      <c r="B620" s="105"/>
      <c r="C620" s="106"/>
      <c r="D620" s="106"/>
      <c r="E620" s="106"/>
      <c r="F620" s="106"/>
      <c r="G620" s="106"/>
      <c r="H620" s="106"/>
      <c r="I620" s="106"/>
      <c r="J620" s="106"/>
      <c r="K620" s="106">
        <f t="shared" ref="K620:N620" si="150">+J$567+J620</f>
        <v>4.3E-3</v>
      </c>
      <c r="L620" s="106">
        <f t="shared" si="150"/>
        <v>1.0700000000000001E-2</v>
      </c>
      <c r="M620" s="106">
        <f t="shared" si="150"/>
        <v>2.2700000000000001E-2</v>
      </c>
      <c r="N620" s="107">
        <f t="shared" si="150"/>
        <v>1.4226999999999999</v>
      </c>
      <c r="O620" s="14"/>
      <c r="P620" s="72" t="s">
        <v>302</v>
      </c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</row>
    <row r="621" spans="1:68" x14ac:dyDescent="0.25">
      <c r="A621" s="4"/>
      <c r="B621" s="118"/>
      <c r="C621" s="108"/>
      <c r="D621" s="108"/>
      <c r="E621" s="108"/>
      <c r="F621" s="108"/>
      <c r="G621" s="108"/>
      <c r="H621" s="108"/>
      <c r="I621" s="108"/>
      <c r="J621" s="108">
        <f t="shared" ref="J621:N621" si="151">+J$577+J620</f>
        <v>32.9</v>
      </c>
      <c r="K621" s="108">
        <f t="shared" si="151"/>
        <v>45.564300000000003</v>
      </c>
      <c r="L621" s="108">
        <f t="shared" si="151"/>
        <v>40.610700000000001</v>
      </c>
      <c r="M621" s="108">
        <f t="shared" si="151"/>
        <v>54.092700000000001</v>
      </c>
      <c r="N621" s="109">
        <f t="shared" si="151"/>
        <v>61.922699999999999</v>
      </c>
      <c r="O621" s="14"/>
      <c r="P621" s="72" t="s">
        <v>303</v>
      </c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</row>
    <row r="622" spans="1:68" x14ac:dyDescent="0.25">
      <c r="A622" s="4"/>
      <c r="B622" s="110"/>
      <c r="C622" s="4"/>
      <c r="D622" s="4"/>
      <c r="E622" s="4"/>
      <c r="F622" s="4"/>
      <c r="G622" s="4"/>
      <c r="H622" s="4"/>
      <c r="I622" s="111"/>
      <c r="J622" s="111"/>
      <c r="K622" s="111"/>
      <c r="L622" s="111"/>
      <c r="M622" s="111"/>
      <c r="N622" s="119">
        <f>+N621/J621-1</f>
        <v>0.88214893617021284</v>
      </c>
      <c r="O622" s="14"/>
      <c r="P622" s="113" t="s">
        <v>304</v>
      </c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</row>
    <row r="623" spans="1:68" x14ac:dyDescent="0.25">
      <c r="A623" s="34"/>
      <c r="B623" s="114"/>
      <c r="C623" s="115"/>
      <c r="D623" s="115"/>
      <c r="E623" s="115"/>
      <c r="F623" s="115"/>
      <c r="G623" s="115"/>
      <c r="H623" s="115"/>
      <c r="I623" s="115"/>
      <c r="J623" s="115"/>
      <c r="K623" s="115">
        <f t="shared" ref="K623:N623" si="152">RATE(K$315-$J$315,,-$J621,K621)</f>
        <v>0.38493313069908841</v>
      </c>
      <c r="L623" s="115">
        <f t="shared" si="152"/>
        <v>0.11102105342563834</v>
      </c>
      <c r="M623" s="115">
        <f t="shared" si="152"/>
        <v>0.18026878278122521</v>
      </c>
      <c r="N623" s="116">
        <f t="shared" si="152"/>
        <v>0.17128746798740843</v>
      </c>
      <c r="O623" s="34"/>
      <c r="P623" s="117" t="s">
        <v>305</v>
      </c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  <c r="BB623" s="34"/>
      <c r="BC623" s="34"/>
      <c r="BD623" s="34"/>
      <c r="BE623" s="34"/>
      <c r="BF623" s="34"/>
      <c r="BG623" s="34"/>
      <c r="BH623" s="34"/>
      <c r="BI623" s="34"/>
      <c r="BJ623" s="34"/>
      <c r="BK623" s="34"/>
      <c r="BL623" s="34"/>
      <c r="BM623" s="34"/>
      <c r="BN623" s="34"/>
      <c r="BO623" s="34"/>
      <c r="BP623" s="34"/>
    </row>
    <row r="624" spans="1:68" x14ac:dyDescent="0.25">
      <c r="A624" s="4"/>
      <c r="B624" s="120"/>
      <c r="C624" s="121"/>
      <c r="D624" s="121"/>
      <c r="E624" s="121"/>
      <c r="F624" s="121"/>
      <c r="G624" s="121"/>
      <c r="H624" s="121"/>
      <c r="I624" s="121"/>
      <c r="J624" s="121"/>
      <c r="K624" s="121"/>
      <c r="L624" s="106">
        <f t="shared" ref="L624:N624" si="153">+K$567+K624</f>
        <v>6.4000000000000003E-3</v>
      </c>
      <c r="M624" s="106">
        <f t="shared" si="153"/>
        <v>1.84E-2</v>
      </c>
      <c r="N624" s="107">
        <f t="shared" si="153"/>
        <v>1.4183999999999999</v>
      </c>
      <c r="O624" s="14"/>
      <c r="P624" s="72" t="s">
        <v>302</v>
      </c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</row>
    <row r="625" spans="1:68" x14ac:dyDescent="0.25">
      <c r="A625" s="4"/>
      <c r="B625" s="118"/>
      <c r="C625" s="108"/>
      <c r="D625" s="108"/>
      <c r="E625" s="108"/>
      <c r="F625" s="108"/>
      <c r="G625" s="108"/>
      <c r="H625" s="108"/>
      <c r="I625" s="108"/>
      <c r="J625" s="108"/>
      <c r="K625" s="108">
        <f t="shared" ref="K625:N625" si="154">+K$577+K624</f>
        <v>45.56</v>
      </c>
      <c r="L625" s="108">
        <f t="shared" si="154"/>
        <v>40.606400000000001</v>
      </c>
      <c r="M625" s="108">
        <f t="shared" si="154"/>
        <v>54.0884</v>
      </c>
      <c r="N625" s="109">
        <f t="shared" si="154"/>
        <v>61.918399999999998</v>
      </c>
      <c r="O625" s="14"/>
      <c r="P625" s="72" t="s">
        <v>303</v>
      </c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</row>
    <row r="626" spans="1:68" x14ac:dyDescent="0.25">
      <c r="A626" s="4"/>
      <c r="B626" s="110"/>
      <c r="C626" s="4"/>
      <c r="D626" s="4"/>
      <c r="E626" s="4"/>
      <c r="F626" s="4"/>
      <c r="G626" s="4"/>
      <c r="H626" s="4"/>
      <c r="I626" s="111"/>
      <c r="J626" s="111"/>
      <c r="K626" s="111"/>
      <c r="L626" s="111"/>
      <c r="M626" s="111"/>
      <c r="N626" s="119">
        <f>+N625/K625-1</f>
        <v>0.35905179982440738</v>
      </c>
      <c r="O626" s="14"/>
      <c r="P626" s="113" t="s">
        <v>304</v>
      </c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</row>
    <row r="627" spans="1:68" x14ac:dyDescent="0.25">
      <c r="A627" s="34"/>
      <c r="B627" s="114"/>
      <c r="C627" s="115"/>
      <c r="D627" s="115"/>
      <c r="E627" s="115"/>
      <c r="F627" s="115"/>
      <c r="G627" s="115"/>
      <c r="H627" s="115"/>
      <c r="I627" s="115"/>
      <c r="J627" s="115"/>
      <c r="K627" s="115"/>
      <c r="L627" s="115">
        <f t="shared" ref="L627:N627" si="155">RATE(L$315-$K$315,,-$K625,L625)</f>
        <v>-0.10872695346795438</v>
      </c>
      <c r="M627" s="115">
        <f t="shared" si="155"/>
        <v>8.9582726550969272E-2</v>
      </c>
      <c r="N627" s="116">
        <f t="shared" si="155"/>
        <v>0.10767410595167787</v>
      </c>
      <c r="O627" s="34"/>
      <c r="P627" s="117" t="s">
        <v>305</v>
      </c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  <c r="BB627" s="34"/>
      <c r="BC627" s="34"/>
      <c r="BD627" s="34"/>
      <c r="BE627" s="34"/>
      <c r="BF627" s="34"/>
      <c r="BG627" s="34"/>
      <c r="BH627" s="34"/>
      <c r="BI627" s="34"/>
      <c r="BJ627" s="34"/>
      <c r="BK627" s="34"/>
      <c r="BL627" s="34"/>
      <c r="BM627" s="34"/>
      <c r="BN627" s="34"/>
      <c r="BO627" s="34"/>
      <c r="BP627" s="34"/>
    </row>
    <row r="628" spans="1:68" x14ac:dyDescent="0.25">
      <c r="A628" s="4"/>
      <c r="B628" s="120"/>
      <c r="C628" s="121"/>
      <c r="D628" s="121"/>
      <c r="E628" s="121"/>
      <c r="F628" s="121"/>
      <c r="G628" s="121"/>
      <c r="H628" s="121"/>
      <c r="I628" s="121"/>
      <c r="J628" s="121"/>
      <c r="K628" s="121"/>
      <c r="L628" s="121"/>
      <c r="M628" s="106">
        <f t="shared" ref="M628:N628" si="156">+L$567+L628</f>
        <v>1.2E-2</v>
      </c>
      <c r="N628" s="107">
        <f t="shared" si="156"/>
        <v>1.4119999999999999</v>
      </c>
      <c r="O628" s="14"/>
      <c r="P628" s="72" t="s">
        <v>302</v>
      </c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</row>
    <row r="629" spans="1:68" x14ac:dyDescent="0.25">
      <c r="A629" s="4"/>
      <c r="B629" s="118"/>
      <c r="C629" s="108"/>
      <c r="D629" s="108"/>
      <c r="E629" s="108"/>
      <c r="F629" s="108"/>
      <c r="G629" s="108"/>
      <c r="H629" s="108"/>
      <c r="I629" s="108"/>
      <c r="J629" s="108"/>
      <c r="K629" s="108"/>
      <c r="L629" s="108">
        <f t="shared" ref="L629:N629" si="157">+L$577+L628</f>
        <v>40.6</v>
      </c>
      <c r="M629" s="108">
        <f t="shared" si="157"/>
        <v>54.082000000000001</v>
      </c>
      <c r="N629" s="109">
        <f t="shared" si="157"/>
        <v>61.911999999999999</v>
      </c>
      <c r="O629" s="14"/>
      <c r="P629" s="72" t="s">
        <v>303</v>
      </c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</row>
    <row r="630" spans="1:68" x14ac:dyDescent="0.25">
      <c r="A630" s="4"/>
      <c r="B630" s="110"/>
      <c r="C630" s="4"/>
      <c r="D630" s="4"/>
      <c r="E630" s="4"/>
      <c r="F630" s="4"/>
      <c r="G630" s="4"/>
      <c r="H630" s="4"/>
      <c r="I630" s="111"/>
      <c r="J630" s="111"/>
      <c r="K630" s="111"/>
      <c r="L630" s="111"/>
      <c r="M630" s="111"/>
      <c r="N630" s="119">
        <f>+N629/L629-1</f>
        <v>0.52492610837438414</v>
      </c>
      <c r="O630" s="14"/>
      <c r="P630" s="113" t="s">
        <v>304</v>
      </c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</row>
    <row r="631" spans="1:68" x14ac:dyDescent="0.25">
      <c r="A631" s="34"/>
      <c r="B631" s="114"/>
      <c r="C631" s="115"/>
      <c r="D631" s="115"/>
      <c r="E631" s="115"/>
      <c r="F631" s="115"/>
      <c r="G631" s="115"/>
      <c r="H631" s="115"/>
      <c r="I631" s="115"/>
      <c r="J631" s="115"/>
      <c r="K631" s="115"/>
      <c r="L631" s="115"/>
      <c r="M631" s="115">
        <f t="shared" ref="M631:N631" si="158">RATE(M$315-$L$315,,-$L629,M629)</f>
        <v>0.33206896551724141</v>
      </c>
      <c r="N631" s="116">
        <f t="shared" si="158"/>
        <v>0.23487898531572057</v>
      </c>
      <c r="O631" s="34"/>
      <c r="P631" s="117" t="s">
        <v>305</v>
      </c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  <c r="BE631" s="34"/>
      <c r="BF631" s="34"/>
      <c r="BG631" s="34"/>
      <c r="BH631" s="34"/>
      <c r="BI631" s="34"/>
      <c r="BJ631" s="34"/>
      <c r="BK631" s="34"/>
      <c r="BL631" s="34"/>
      <c r="BM631" s="34"/>
      <c r="BN631" s="34"/>
      <c r="BO631" s="34"/>
      <c r="BP631" s="34"/>
    </row>
    <row r="632" spans="1:68" x14ac:dyDescent="0.25">
      <c r="A632" s="4"/>
      <c r="B632" s="120"/>
      <c r="C632" s="121"/>
      <c r="D632" s="121"/>
      <c r="E632" s="121"/>
      <c r="F632" s="121"/>
      <c r="G632" s="121"/>
      <c r="H632" s="121"/>
      <c r="I632" s="121"/>
      <c r="J632" s="121"/>
      <c r="K632" s="121"/>
      <c r="L632" s="121"/>
      <c r="M632" s="121"/>
      <c r="N632" s="107">
        <f>+M$567+M632</f>
        <v>1.4</v>
      </c>
      <c r="O632" s="14"/>
      <c r="P632" s="72" t="s">
        <v>302</v>
      </c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</row>
    <row r="633" spans="1:68" x14ac:dyDescent="0.25">
      <c r="A633" s="4"/>
      <c r="B633" s="118"/>
      <c r="C633" s="108"/>
      <c r="D633" s="108"/>
      <c r="E633" s="108"/>
      <c r="F633" s="108"/>
      <c r="G633" s="108"/>
      <c r="H633" s="108"/>
      <c r="I633" s="108"/>
      <c r="J633" s="108"/>
      <c r="K633" s="108"/>
      <c r="L633" s="108"/>
      <c r="M633" s="108">
        <f t="shared" ref="M633:N633" si="159">+M$577+M632</f>
        <v>54.07</v>
      </c>
      <c r="N633" s="109">
        <f t="shared" si="159"/>
        <v>61.9</v>
      </c>
      <c r="O633" s="14"/>
      <c r="P633" s="72" t="s">
        <v>303</v>
      </c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</row>
    <row r="634" spans="1:68" x14ac:dyDescent="0.25">
      <c r="A634" s="4"/>
      <c r="B634" s="110"/>
      <c r="C634" s="4"/>
      <c r="D634" s="4"/>
      <c r="E634" s="4"/>
      <c r="F634" s="4"/>
      <c r="G634" s="4"/>
      <c r="H634" s="4"/>
      <c r="I634" s="111"/>
      <c r="J634" s="111"/>
      <c r="K634" s="111"/>
      <c r="L634" s="111"/>
      <c r="M634" s="111"/>
      <c r="N634" s="119">
        <f>+N633/M633-1</f>
        <v>0.14481228037728866</v>
      </c>
      <c r="O634" s="14"/>
      <c r="P634" s="113" t="s">
        <v>304</v>
      </c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</row>
    <row r="635" spans="1:68" x14ac:dyDescent="0.25">
      <c r="A635" s="34"/>
      <c r="B635" s="114"/>
      <c r="C635" s="115"/>
      <c r="D635" s="115"/>
      <c r="E635" s="115"/>
      <c r="F635" s="115"/>
      <c r="G635" s="115"/>
      <c r="H635" s="115"/>
      <c r="I635" s="115"/>
      <c r="J635" s="115"/>
      <c r="K635" s="115"/>
      <c r="L635" s="115"/>
      <c r="M635" s="115"/>
      <c r="N635" s="116">
        <f>RATE(N$315-$M$315,,-$M633,N633)</f>
        <v>0.14481228037728872</v>
      </c>
      <c r="O635" s="34"/>
      <c r="P635" s="117" t="s">
        <v>305</v>
      </c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34"/>
      <c r="BG635" s="34"/>
      <c r="BH635" s="34"/>
      <c r="BI635" s="34"/>
      <c r="BJ635" s="34"/>
      <c r="BK635" s="34"/>
      <c r="BL635" s="34"/>
      <c r="BM635" s="34"/>
      <c r="BN635" s="34"/>
      <c r="BO635" s="34"/>
      <c r="BP635" s="34"/>
    </row>
    <row r="636" spans="1:68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</row>
    <row r="637" spans="1:68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</row>
    <row r="638" spans="1:68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</row>
    <row r="639" spans="1:68" x14ac:dyDescent="0.25">
      <c r="D639" s="122"/>
      <c r="E639" s="123"/>
      <c r="F639" s="123"/>
      <c r="G639" s="123"/>
      <c r="H639" s="124" t="s">
        <v>306</v>
      </c>
      <c r="I639" s="50"/>
      <c r="J639" s="50"/>
      <c r="K639" s="50"/>
      <c r="L639" s="50"/>
      <c r="M639" s="50"/>
      <c r="N639" s="50"/>
      <c r="O639" s="14"/>
      <c r="P639" s="122"/>
      <c r="Q639" s="122"/>
      <c r="R639" s="122"/>
      <c r="S639" s="122"/>
      <c r="T639" s="122"/>
      <c r="U639" s="122"/>
      <c r="V639" s="122"/>
      <c r="W639" s="122"/>
      <c r="X639" s="122"/>
      <c r="Y639" s="122"/>
      <c r="Z639" s="122"/>
      <c r="AA639" s="122"/>
      <c r="AB639" s="122"/>
      <c r="AC639" s="122"/>
    </row>
    <row r="640" spans="1:68" x14ac:dyDescent="0.25">
      <c r="D640" s="61"/>
      <c r="E640" s="125"/>
      <c r="F640" s="125"/>
      <c r="G640" s="125"/>
      <c r="H640" s="126" t="s">
        <v>307</v>
      </c>
      <c r="I640" s="22"/>
      <c r="J640" s="22"/>
      <c r="K640" s="22"/>
      <c r="L640" s="22"/>
      <c r="M640" s="22"/>
      <c r="N640" s="23"/>
      <c r="O640" s="53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</row>
    <row r="641" spans="4:29" x14ac:dyDescent="0.25">
      <c r="D641" s="61"/>
      <c r="E641" s="125"/>
      <c r="F641" s="125"/>
      <c r="G641" s="125"/>
      <c r="H641" s="127">
        <v>553</v>
      </c>
      <c r="I641" s="128">
        <v>552</v>
      </c>
      <c r="J641" s="129">
        <v>565.65300000000002</v>
      </c>
      <c r="K641" s="129">
        <v>584.62</v>
      </c>
      <c r="L641" s="129">
        <v>608.85</v>
      </c>
      <c r="M641" s="129">
        <v>639.56799999999998</v>
      </c>
      <c r="N641" s="130">
        <v>715.47699999999998</v>
      </c>
      <c r="O641" s="53" t="e">
        <f>RATE($H$1-$N$1,,N641,-H641)</f>
        <v>#NUM!</v>
      </c>
      <c r="P641" s="131" t="s">
        <v>240</v>
      </c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</row>
    <row r="642" spans="4:29" x14ac:dyDescent="0.25">
      <c r="D642" s="61"/>
      <c r="E642" s="125"/>
      <c r="F642" s="125"/>
      <c r="G642" s="125"/>
      <c r="H642" s="132">
        <v>557.67700000000002</v>
      </c>
      <c r="I642" s="125">
        <v>557.279</v>
      </c>
      <c r="J642" s="133">
        <v>571.43799999999999</v>
      </c>
      <c r="K642" s="133">
        <v>599.95799999999997</v>
      </c>
      <c r="L642" s="133">
        <v>623.48699999999997</v>
      </c>
      <c r="M642" s="133">
        <v>658.774</v>
      </c>
      <c r="N642" s="134"/>
      <c r="O642" s="53" t="e">
        <f t="shared" ref="O642:O645" si="160">RATE($H$1-$M$1,,M642,-H642)</f>
        <v>#NUM!</v>
      </c>
      <c r="P642" s="131" t="s">
        <v>241</v>
      </c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</row>
    <row r="643" spans="4:29" x14ac:dyDescent="0.25">
      <c r="D643" s="61"/>
      <c r="E643" s="125"/>
      <c r="F643" s="125"/>
      <c r="G643" s="125"/>
      <c r="H643" s="132">
        <v>564.69600000000003</v>
      </c>
      <c r="I643" s="125">
        <v>564.45699999999999</v>
      </c>
      <c r="J643" s="133">
        <v>582.71100000000001</v>
      </c>
      <c r="K643" s="133">
        <v>611.87400000000002</v>
      </c>
      <c r="L643" s="133">
        <v>634.85799999999995</v>
      </c>
      <c r="M643" s="133">
        <v>686.71199999999999</v>
      </c>
      <c r="N643" s="134"/>
      <c r="O643" s="53" t="e">
        <f t="shared" si="160"/>
        <v>#NUM!</v>
      </c>
      <c r="P643" s="131" t="s">
        <v>242</v>
      </c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</row>
    <row r="644" spans="4:29" x14ac:dyDescent="0.25">
      <c r="D644" s="61"/>
      <c r="E644" s="125"/>
      <c r="F644" s="125"/>
      <c r="G644" s="125"/>
      <c r="H644" s="132">
        <f t="shared" ref="H644:M644" si="161">H645-H643-H642-H641</f>
        <v>550.25944100000015</v>
      </c>
      <c r="I644" s="125">
        <f t="shared" si="161"/>
        <v>544.89329600000019</v>
      </c>
      <c r="J644" s="133">
        <f t="shared" si="161"/>
        <v>586.1150140000002</v>
      </c>
      <c r="K644" s="133">
        <f t="shared" si="161"/>
        <v>618.95078200000023</v>
      </c>
      <c r="L644" s="133">
        <f t="shared" si="161"/>
        <v>640.9259780000001</v>
      </c>
      <c r="M644" s="133">
        <f t="shared" si="161"/>
        <v>706.1117740000002</v>
      </c>
      <c r="N644" s="134"/>
      <c r="O644" s="53" t="e">
        <f t="shared" si="160"/>
        <v>#NUM!</v>
      </c>
      <c r="P644" s="131" t="s">
        <v>248</v>
      </c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</row>
    <row r="645" spans="4:29" x14ac:dyDescent="0.25">
      <c r="D645" s="122"/>
      <c r="E645" s="123"/>
      <c r="F645" s="125"/>
      <c r="G645" s="123"/>
      <c r="H645" s="135">
        <v>2225.6324410000002</v>
      </c>
      <c r="I645" s="136">
        <v>2218.6292960000001</v>
      </c>
      <c r="J645" s="137">
        <v>2305.9170140000001</v>
      </c>
      <c r="K645" s="137">
        <v>2415.4027820000001</v>
      </c>
      <c r="L645" s="137">
        <v>2508.1209779999999</v>
      </c>
      <c r="M645" s="137">
        <v>2691.1657740000001</v>
      </c>
      <c r="N645" s="138"/>
      <c r="O645" s="14" t="e">
        <f t="shared" si="160"/>
        <v>#NUM!</v>
      </c>
      <c r="P645" s="131" t="s">
        <v>308</v>
      </c>
      <c r="Q645" s="122"/>
      <c r="R645" s="122"/>
      <c r="S645" s="122"/>
      <c r="T645" s="122"/>
      <c r="U645" s="122"/>
      <c r="V645" s="122"/>
      <c r="W645" s="122"/>
      <c r="X645" s="122"/>
      <c r="Y645" s="122"/>
      <c r="Z645" s="122"/>
      <c r="AA645" s="122"/>
      <c r="AB645" s="122"/>
      <c r="AC645" s="122"/>
    </row>
    <row r="646" spans="4:29" x14ac:dyDescent="0.25">
      <c r="E646" s="125"/>
      <c r="F646" s="125"/>
      <c r="G646" s="125"/>
      <c r="H646" s="139" t="s">
        <v>309</v>
      </c>
      <c r="I646" s="12"/>
      <c r="J646" s="12"/>
      <c r="K646" s="12"/>
      <c r="L646" s="12"/>
      <c r="M646" s="12"/>
      <c r="N646" s="13"/>
      <c r="O646" s="53"/>
      <c r="P646" s="140"/>
    </row>
    <row r="647" spans="4:29" x14ac:dyDescent="0.25">
      <c r="E647" s="125"/>
      <c r="F647" s="125"/>
      <c r="G647" s="125"/>
      <c r="H647" s="132">
        <v>24</v>
      </c>
      <c r="I647" s="125">
        <v>30</v>
      </c>
      <c r="J647" s="125">
        <v>23.21</v>
      </c>
      <c r="K647" s="125">
        <v>16.135000000000002</v>
      </c>
      <c r="L647" s="125">
        <v>8.4749999999999996</v>
      </c>
      <c r="M647" s="125">
        <v>3.2050000000000001</v>
      </c>
      <c r="N647" s="134">
        <v>2.661</v>
      </c>
      <c r="O647" s="53" t="e">
        <f>RATE($H$1-$N$1,,N647,-H647)</f>
        <v>#NUM!</v>
      </c>
      <c r="P647" s="131" t="s">
        <v>240</v>
      </c>
    </row>
    <row r="648" spans="4:29" x14ac:dyDescent="0.25">
      <c r="E648" s="125"/>
      <c r="F648" s="125"/>
      <c r="G648" s="125"/>
      <c r="H648" s="132">
        <v>23.225000000000001</v>
      </c>
      <c r="I648" s="125">
        <v>27.975000000000001</v>
      </c>
      <c r="J648" s="125">
        <v>22.475000000000001</v>
      </c>
      <c r="K648" s="125">
        <v>13.61</v>
      </c>
      <c r="L648" s="125">
        <v>7.1890000000000001</v>
      </c>
      <c r="M648" s="125">
        <v>3.15</v>
      </c>
      <c r="N648" s="134"/>
      <c r="O648" s="53" t="e">
        <f t="shared" ref="O648:O651" si="162">RATE($H$1-$M$1,,M648,-H648)</f>
        <v>#NUM!</v>
      </c>
      <c r="P648" s="131" t="s">
        <v>241</v>
      </c>
    </row>
    <row r="649" spans="4:29" x14ac:dyDescent="0.25">
      <c r="E649" s="125"/>
      <c r="F649" s="125"/>
      <c r="G649" s="125"/>
      <c r="H649" s="132">
        <v>22.99</v>
      </c>
      <c r="I649" s="125">
        <v>26.986000000000001</v>
      </c>
      <c r="J649" s="125">
        <v>22.228999999999999</v>
      </c>
      <c r="K649" s="125">
        <v>10.832000000000001</v>
      </c>
      <c r="L649" s="125">
        <v>5.5540000000000003</v>
      </c>
      <c r="M649" s="125">
        <v>2.7480000000000002</v>
      </c>
      <c r="N649" s="134"/>
      <c r="O649" s="53" t="e">
        <f t="shared" si="162"/>
        <v>#NUM!</v>
      </c>
      <c r="P649" s="131" t="s">
        <v>242</v>
      </c>
    </row>
    <row r="650" spans="4:29" x14ac:dyDescent="0.25">
      <c r="E650" s="125"/>
      <c r="F650" s="125"/>
      <c r="G650" s="125"/>
      <c r="H650" s="132">
        <f t="shared" ref="H650:M650" si="163">H651-H649-H648-H647</f>
        <v>22.630102000000001</v>
      </c>
      <c r="I650" s="125">
        <f t="shared" si="163"/>
        <v>24.702270999999989</v>
      </c>
      <c r="J650" s="125">
        <f t="shared" si="163"/>
        <v>20.829318999999998</v>
      </c>
      <c r="K650" s="125">
        <f t="shared" si="163"/>
        <v>10.039945999999997</v>
      </c>
      <c r="L650" s="125">
        <f t="shared" si="163"/>
        <v>5.1655829999999998</v>
      </c>
      <c r="M650" s="125">
        <f t="shared" si="163"/>
        <v>2.7449310000000011</v>
      </c>
      <c r="N650" s="134"/>
      <c r="O650" s="53" t="e">
        <f t="shared" si="162"/>
        <v>#NUM!</v>
      </c>
      <c r="P650" s="131" t="s">
        <v>248</v>
      </c>
    </row>
    <row r="651" spans="4:29" x14ac:dyDescent="0.25">
      <c r="D651" s="140"/>
      <c r="E651" s="123"/>
      <c r="F651" s="125"/>
      <c r="G651" s="123"/>
      <c r="H651" s="141">
        <v>92.845101999999997</v>
      </c>
      <c r="I651" s="142">
        <v>109.66327099999999</v>
      </c>
      <c r="J651" s="142">
        <v>88.743319</v>
      </c>
      <c r="K651" s="142">
        <v>50.616945999999999</v>
      </c>
      <c r="L651" s="142">
        <v>26.383583000000002</v>
      </c>
      <c r="M651" s="142">
        <v>11.847931000000001</v>
      </c>
      <c r="N651" s="143">
        <f>SUM(N647:N650)</f>
        <v>2.661</v>
      </c>
      <c r="O651" s="53" t="e">
        <f t="shared" si="162"/>
        <v>#NUM!</v>
      </c>
      <c r="P651" s="131" t="s">
        <v>308</v>
      </c>
      <c r="Q651" s="140"/>
      <c r="R651" s="140"/>
      <c r="S651" s="140"/>
      <c r="T651" s="140"/>
      <c r="U651" s="140"/>
      <c r="V651" s="140"/>
      <c r="W651" s="140"/>
      <c r="X651" s="140"/>
      <c r="Y651" s="140"/>
      <c r="Z651" s="140"/>
      <c r="AA651" s="140"/>
      <c r="AB651" s="140"/>
      <c r="AC651" s="140"/>
    </row>
    <row r="652" spans="4:29" x14ac:dyDescent="0.25">
      <c r="E652" s="125"/>
      <c r="F652" s="125"/>
      <c r="G652" s="125"/>
      <c r="H652" s="139" t="s">
        <v>310</v>
      </c>
      <c r="I652" s="12"/>
      <c r="J652" s="12"/>
      <c r="K652" s="12"/>
      <c r="L652" s="12"/>
      <c r="M652" s="12"/>
      <c r="N652" s="13"/>
      <c r="O652" s="53"/>
      <c r="P652" s="140"/>
    </row>
    <row r="653" spans="4:29" x14ac:dyDescent="0.25">
      <c r="E653" s="125"/>
      <c r="F653" s="125"/>
      <c r="G653" s="125"/>
      <c r="H653" s="132">
        <v>17</v>
      </c>
      <c r="I653" s="125">
        <v>18</v>
      </c>
      <c r="J653" s="125">
        <v>17.204999999999998</v>
      </c>
      <c r="K653" s="125">
        <v>13.231</v>
      </c>
      <c r="L653" s="125">
        <v>9.0399999999999991</v>
      </c>
      <c r="M653" s="125">
        <v>7.79</v>
      </c>
      <c r="N653" s="134">
        <v>11.211</v>
      </c>
      <c r="O653" s="53" t="e">
        <f>RATE($H$1-$N$1,,N653,-H653)</f>
        <v>#NUM!</v>
      </c>
      <c r="P653" s="131" t="s">
        <v>240</v>
      </c>
    </row>
    <row r="654" spans="4:29" x14ac:dyDescent="0.25">
      <c r="E654" s="125"/>
      <c r="F654" s="125"/>
      <c r="G654" s="125"/>
      <c r="H654" s="132">
        <v>16.707000000000001</v>
      </c>
      <c r="I654" s="125">
        <v>18.18</v>
      </c>
      <c r="J654" s="125">
        <v>16.795999999999999</v>
      </c>
      <c r="K654" s="125">
        <v>11.83</v>
      </c>
      <c r="L654" s="125">
        <v>8.4710000000000001</v>
      </c>
      <c r="M654" s="125">
        <v>8.6639999999999997</v>
      </c>
      <c r="N654" s="134"/>
      <c r="O654" s="53" t="e">
        <f t="shared" ref="O654:O657" si="164">RATE($H$1-$M$1,,M654,-H654)</f>
        <v>#NUM!</v>
      </c>
      <c r="P654" s="131" t="s">
        <v>241</v>
      </c>
    </row>
    <row r="655" spans="4:29" x14ac:dyDescent="0.25">
      <c r="E655" s="125"/>
      <c r="F655" s="125"/>
      <c r="G655" s="125"/>
      <c r="H655" s="132">
        <v>17.48</v>
      </c>
      <c r="I655" s="125">
        <v>25.181000000000001</v>
      </c>
      <c r="J655" s="125">
        <v>15.916</v>
      </c>
      <c r="K655" s="125">
        <v>11.051</v>
      </c>
      <c r="L655" s="125">
        <v>8.1430000000000007</v>
      </c>
      <c r="M655" s="125">
        <v>9.4809999999999999</v>
      </c>
      <c r="N655" s="134"/>
      <c r="O655" s="53" t="e">
        <f t="shared" si="164"/>
        <v>#NUM!</v>
      </c>
      <c r="P655" s="131" t="s">
        <v>242</v>
      </c>
    </row>
    <row r="656" spans="4:29" x14ac:dyDescent="0.25">
      <c r="E656" s="125"/>
      <c r="F656" s="125"/>
      <c r="G656" s="125"/>
      <c r="H656" s="132">
        <f t="shared" ref="H656:M656" si="165">H657-H655-H654-H653</f>
        <v>16.84335699999999</v>
      </c>
      <c r="I656" s="125">
        <f t="shared" si="165"/>
        <v>17.413355000000003</v>
      </c>
      <c r="J656" s="125">
        <f t="shared" si="165"/>
        <v>15.079089000000003</v>
      </c>
      <c r="K656" s="125">
        <f t="shared" si="165"/>
        <v>10.258545</v>
      </c>
      <c r="L656" s="125">
        <f t="shared" si="165"/>
        <v>7.7636479999999999</v>
      </c>
      <c r="M656" s="125">
        <f t="shared" si="165"/>
        <v>10.426341000000001</v>
      </c>
      <c r="N656" s="134"/>
      <c r="O656" s="53" t="e">
        <f t="shared" si="164"/>
        <v>#NUM!</v>
      </c>
      <c r="P656" s="131" t="s">
        <v>248</v>
      </c>
    </row>
    <row r="657" spans="4:29" x14ac:dyDescent="0.25">
      <c r="D657" s="140"/>
      <c r="E657" s="123"/>
      <c r="F657" s="123"/>
      <c r="G657" s="123"/>
      <c r="H657" s="141">
        <v>68.030356999999995</v>
      </c>
      <c r="I657" s="142">
        <v>78.774355</v>
      </c>
      <c r="J657" s="142">
        <v>64.996088999999998</v>
      </c>
      <c r="K657" s="142">
        <v>46.370545</v>
      </c>
      <c r="L657" s="142">
        <v>33.417648</v>
      </c>
      <c r="M657" s="142">
        <v>36.361341000000003</v>
      </c>
      <c r="N657" s="143">
        <f>SUM(N653:N656)</f>
        <v>11.211</v>
      </c>
      <c r="O657" s="53" t="e">
        <f t="shared" si="164"/>
        <v>#NUM!</v>
      </c>
      <c r="P657" s="131" t="s">
        <v>308</v>
      </c>
      <c r="Q657" s="140"/>
      <c r="R657" s="140"/>
      <c r="S657" s="140"/>
      <c r="T657" s="140"/>
      <c r="U657" s="140"/>
      <c r="V657" s="140"/>
      <c r="W657" s="140"/>
      <c r="X657" s="140"/>
      <c r="Y657" s="140"/>
      <c r="Z657" s="140"/>
      <c r="AA657" s="140"/>
      <c r="AB657" s="140"/>
      <c r="AC657" s="140"/>
    </row>
    <row r="658" spans="4:29" x14ac:dyDescent="0.25">
      <c r="D658" s="61"/>
      <c r="E658" s="125"/>
      <c r="F658" s="125"/>
      <c r="G658" s="125"/>
      <c r="H658" s="139" t="s">
        <v>311</v>
      </c>
      <c r="I658" s="12"/>
      <c r="J658" s="12"/>
      <c r="K658" s="12"/>
      <c r="L658" s="12"/>
      <c r="M658" s="12"/>
      <c r="N658" s="13"/>
      <c r="O658" s="53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</row>
    <row r="659" spans="4:29" x14ac:dyDescent="0.25">
      <c r="D659" s="61"/>
      <c r="E659" s="125"/>
      <c r="F659" s="125"/>
      <c r="G659" s="125"/>
      <c r="H659" s="132">
        <v>3</v>
      </c>
      <c r="I659" s="125">
        <v>3</v>
      </c>
      <c r="J659" s="133">
        <v>5.351</v>
      </c>
      <c r="K659" s="133">
        <v>10.428000000000001</v>
      </c>
      <c r="L659" s="133">
        <v>18.863</v>
      </c>
      <c r="M659" s="133">
        <v>27.899000000000001</v>
      </c>
      <c r="N659" s="144">
        <v>59.396999999999998</v>
      </c>
      <c r="O659" s="53" t="e">
        <f>RATE($H$1-$N$1,,N659,-H659)</f>
        <v>#NUM!</v>
      </c>
      <c r="P659" s="131" t="s">
        <v>240</v>
      </c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</row>
    <row r="660" spans="4:29" x14ac:dyDescent="0.25">
      <c r="D660" s="61"/>
      <c r="E660" s="125"/>
      <c r="F660" s="125"/>
      <c r="G660" s="125"/>
      <c r="H660" s="132">
        <v>3.12</v>
      </c>
      <c r="I660" s="125">
        <v>3.0819999999999999</v>
      </c>
      <c r="J660" s="133">
        <v>5.4969999999999999</v>
      </c>
      <c r="K660" s="133">
        <v>10.378</v>
      </c>
      <c r="L660" s="133">
        <v>21.225999999999999</v>
      </c>
      <c r="M660" s="133">
        <v>35.286000000000001</v>
      </c>
      <c r="N660" s="134"/>
      <c r="O660" s="53" t="e">
        <f t="shared" ref="O660:O663" si="166">RATE($H$1-$M$1,,M660,-H660)</f>
        <v>#NUM!</v>
      </c>
      <c r="P660" s="131" t="s">
        <v>241</v>
      </c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</row>
    <row r="661" spans="4:29" x14ac:dyDescent="0.25">
      <c r="D661" s="61"/>
      <c r="E661" s="125"/>
      <c r="F661" s="125"/>
      <c r="G661" s="125"/>
      <c r="H661" s="132">
        <v>3.04</v>
      </c>
      <c r="I661" s="125">
        <v>3.3380000000000001</v>
      </c>
      <c r="J661" s="133">
        <v>9.0990000000000002</v>
      </c>
      <c r="K661" s="133">
        <v>14.007999999999999</v>
      </c>
      <c r="L661" s="133">
        <v>23.943000000000001</v>
      </c>
      <c r="M661" s="133">
        <v>40.003999999999998</v>
      </c>
      <c r="N661" s="134"/>
      <c r="O661" s="53" t="e">
        <f t="shared" si="166"/>
        <v>#NUM!</v>
      </c>
      <c r="P661" s="131" t="s">
        <v>242</v>
      </c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</row>
    <row r="662" spans="4:29" x14ac:dyDescent="0.25">
      <c r="D662" s="61"/>
      <c r="E662" s="125"/>
      <c r="F662" s="125"/>
      <c r="G662" s="125"/>
      <c r="H662" s="145">
        <f t="shared" ref="H662:M662" si="167">H663-H661-H660-H659</f>
        <v>2.9358960000000005</v>
      </c>
      <c r="I662" s="146">
        <f t="shared" si="167"/>
        <v>3.9156570000000004</v>
      </c>
      <c r="J662" s="147">
        <f t="shared" si="167"/>
        <v>10.630324000000002</v>
      </c>
      <c r="K662" s="147">
        <f t="shared" si="167"/>
        <v>16.876443000000005</v>
      </c>
      <c r="L662" s="147">
        <f t="shared" si="167"/>
        <v>26.158000000000001</v>
      </c>
      <c r="M662" s="147">
        <f t="shared" si="167"/>
        <v>70.10109700000001</v>
      </c>
      <c r="N662" s="148"/>
      <c r="O662" s="53" t="e">
        <f t="shared" si="166"/>
        <v>#NUM!</v>
      </c>
      <c r="P662" s="131" t="s">
        <v>248</v>
      </c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</row>
    <row r="663" spans="4:29" x14ac:dyDescent="0.25">
      <c r="D663" s="122"/>
      <c r="E663" s="123"/>
      <c r="F663" s="123"/>
      <c r="G663" s="123"/>
      <c r="H663" s="149">
        <v>12.095896</v>
      </c>
      <c r="I663" s="123">
        <v>13.335656999999999</v>
      </c>
      <c r="J663" s="111">
        <v>30.577324000000001</v>
      </c>
      <c r="K663" s="111">
        <v>51.690443000000002</v>
      </c>
      <c r="L663" s="111">
        <v>90.19</v>
      </c>
      <c r="M663" s="111">
        <v>173.290097</v>
      </c>
      <c r="N663" s="150">
        <f>SUM(N659:N662)</f>
        <v>59.396999999999998</v>
      </c>
      <c r="O663" s="53" t="e">
        <f t="shared" si="166"/>
        <v>#NUM!</v>
      </c>
      <c r="P663" s="131" t="s">
        <v>308</v>
      </c>
      <c r="Q663" s="122"/>
      <c r="R663" s="122"/>
      <c r="S663" s="122"/>
      <c r="T663" s="122"/>
      <c r="U663" s="122"/>
      <c r="V663" s="122"/>
      <c r="W663" s="122"/>
      <c r="X663" s="122"/>
      <c r="Y663" s="122"/>
      <c r="Z663" s="122"/>
      <c r="AA663" s="122"/>
      <c r="AB663" s="122"/>
      <c r="AC663" s="122"/>
    </row>
    <row r="664" spans="4:29" x14ac:dyDescent="0.25">
      <c r="D664" s="61"/>
      <c r="E664" s="125"/>
      <c r="F664" s="125"/>
      <c r="G664" s="125"/>
      <c r="H664" s="139" t="s">
        <v>312</v>
      </c>
      <c r="I664" s="12"/>
      <c r="J664" s="12"/>
      <c r="K664" s="12"/>
      <c r="L664" s="12"/>
      <c r="M664" s="12"/>
      <c r="N664" s="13"/>
      <c r="O664" s="53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</row>
    <row r="665" spans="4:29" x14ac:dyDescent="0.25">
      <c r="D665" s="61"/>
      <c r="E665" s="125"/>
      <c r="F665" s="125"/>
      <c r="G665" s="125"/>
      <c r="H665" s="132">
        <v>18</v>
      </c>
      <c r="I665" s="125">
        <v>18</v>
      </c>
      <c r="J665" s="125">
        <v>24.98</v>
      </c>
      <c r="K665" s="125">
        <v>25.201000000000001</v>
      </c>
      <c r="L665" s="125">
        <v>31.795000000000002</v>
      </c>
      <c r="M665" s="125">
        <v>32.494</v>
      </c>
      <c r="N665" s="134">
        <v>27.856000000000002</v>
      </c>
      <c r="O665" s="53" t="e">
        <f>RATE($H$1-$N$1,,N665,-H665)</f>
        <v>#NUM!</v>
      </c>
      <c r="P665" s="131" t="s">
        <v>240</v>
      </c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</row>
    <row r="666" spans="4:29" x14ac:dyDescent="0.25">
      <c r="D666" s="61"/>
      <c r="E666" s="125"/>
      <c r="F666" s="125"/>
      <c r="G666" s="125"/>
      <c r="H666" s="132">
        <v>17.541</v>
      </c>
      <c r="I666" s="125">
        <v>18.782</v>
      </c>
      <c r="J666" s="125">
        <v>25.401</v>
      </c>
      <c r="K666" s="125">
        <v>28.027999999999999</v>
      </c>
      <c r="L666" s="125">
        <v>36.621000000000002</v>
      </c>
      <c r="M666" s="125">
        <v>31.123999999999999</v>
      </c>
      <c r="N666" s="134"/>
      <c r="O666" s="53" t="e">
        <f t="shared" ref="O666:O669" si="168">RATE($H$1-$M$1,,M666,-H666)</f>
        <v>#NUM!</v>
      </c>
      <c r="P666" s="131" t="s">
        <v>241</v>
      </c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</row>
    <row r="667" spans="4:29" x14ac:dyDescent="0.25">
      <c r="D667" s="61"/>
      <c r="E667" s="125"/>
      <c r="F667" s="125"/>
      <c r="G667" s="125"/>
      <c r="H667" s="132">
        <v>17.87</v>
      </c>
      <c r="I667" s="125">
        <v>22.41</v>
      </c>
      <c r="J667" s="125">
        <v>27.068000000000001</v>
      </c>
      <c r="K667" s="125">
        <v>32.389000000000003</v>
      </c>
      <c r="L667" s="125">
        <v>38.35</v>
      </c>
      <c r="M667" s="125">
        <v>31.067</v>
      </c>
      <c r="N667" s="134"/>
      <c r="O667" s="53" t="e">
        <f t="shared" si="168"/>
        <v>#NUM!</v>
      </c>
      <c r="P667" s="131" t="s">
        <v>242</v>
      </c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</row>
    <row r="668" spans="4:29" x14ac:dyDescent="0.25">
      <c r="D668" s="61"/>
      <c r="E668" s="125"/>
      <c r="F668" s="125"/>
      <c r="G668" s="125"/>
      <c r="H668" s="145">
        <f t="shared" ref="H668:M668" si="169">H669-H667-H666-H665</f>
        <v>14.480098999999996</v>
      </c>
      <c r="I668" s="146">
        <f t="shared" si="169"/>
        <v>22.991375000000005</v>
      </c>
      <c r="J668" s="146">
        <f t="shared" si="169"/>
        <v>28.556175</v>
      </c>
      <c r="K668" s="146">
        <f t="shared" si="169"/>
        <v>34.79073799999999</v>
      </c>
      <c r="L668" s="146">
        <f t="shared" si="169"/>
        <v>40.733883000000006</v>
      </c>
      <c r="M668" s="146">
        <f t="shared" si="169"/>
        <v>31.335372000000007</v>
      </c>
      <c r="N668" s="148"/>
      <c r="O668" s="53" t="e">
        <f t="shared" si="168"/>
        <v>#NUM!</v>
      </c>
      <c r="P668" s="131" t="s">
        <v>248</v>
      </c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</row>
    <row r="669" spans="4:29" x14ac:dyDescent="0.25">
      <c r="D669" s="122"/>
      <c r="E669" s="123"/>
      <c r="F669" s="123"/>
      <c r="G669" s="123"/>
      <c r="H669" s="149">
        <v>67.891098999999997</v>
      </c>
      <c r="I669" s="123">
        <v>82.183374999999998</v>
      </c>
      <c r="J669" s="123">
        <v>106.00517499999999</v>
      </c>
      <c r="K669" s="123">
        <v>120.408738</v>
      </c>
      <c r="L669" s="123">
        <v>147.49988300000001</v>
      </c>
      <c r="M669" s="123">
        <v>126.02037199999999</v>
      </c>
      <c r="N669" s="150">
        <f>SUM(N665:N668)</f>
        <v>27.856000000000002</v>
      </c>
      <c r="O669" s="53" t="e">
        <f t="shared" si="168"/>
        <v>#NUM!</v>
      </c>
      <c r="P669" s="131" t="s">
        <v>308</v>
      </c>
      <c r="Q669" s="122"/>
      <c r="R669" s="122"/>
      <c r="S669" s="122"/>
      <c r="T669" s="122"/>
      <c r="U669" s="122"/>
      <c r="V669" s="122"/>
      <c r="W669" s="122"/>
      <c r="X669" s="122"/>
      <c r="Y669" s="122"/>
      <c r="Z669" s="122"/>
      <c r="AA669" s="122"/>
      <c r="AB669" s="122"/>
      <c r="AC669" s="122"/>
    </row>
    <row r="670" spans="4:29" x14ac:dyDescent="0.25">
      <c r="E670" s="125"/>
      <c r="F670" s="125"/>
      <c r="G670" s="125"/>
      <c r="H670" s="139" t="s">
        <v>313</v>
      </c>
      <c r="I670" s="12"/>
      <c r="J670" s="12"/>
      <c r="K670" s="12"/>
      <c r="L670" s="12"/>
      <c r="M670" s="12"/>
      <c r="N670" s="13"/>
      <c r="O670" s="53"/>
      <c r="P670" s="140"/>
    </row>
    <row r="671" spans="4:29" x14ac:dyDescent="0.25">
      <c r="E671" s="125"/>
      <c r="F671" s="125"/>
      <c r="G671" s="125"/>
      <c r="H671" s="132">
        <v>40</v>
      </c>
      <c r="I671" s="125">
        <v>40</v>
      </c>
      <c r="J671" s="133">
        <v>42.207000000000001</v>
      </c>
      <c r="K671" s="133">
        <v>44.627000000000002</v>
      </c>
      <c r="L671" s="133">
        <v>48.673000000000002</v>
      </c>
      <c r="M671" s="133">
        <v>56.625</v>
      </c>
      <c r="N671" s="144">
        <v>65.099000000000004</v>
      </c>
      <c r="O671" s="53" t="e">
        <f>RATE($H$1-$N$1,,N671,-H671)</f>
        <v>#NUM!</v>
      </c>
      <c r="P671" s="131" t="s">
        <v>240</v>
      </c>
    </row>
    <row r="672" spans="4:29" x14ac:dyDescent="0.25">
      <c r="E672" s="125"/>
      <c r="F672" s="125"/>
      <c r="G672" s="125"/>
      <c r="H672" s="132">
        <v>41.265999999999998</v>
      </c>
      <c r="I672" s="125">
        <v>42.234999999999999</v>
      </c>
      <c r="J672" s="133">
        <v>44.042999999999999</v>
      </c>
      <c r="K672" s="133">
        <v>48.13</v>
      </c>
      <c r="L672" s="133">
        <v>51.542000000000002</v>
      </c>
      <c r="M672" s="133">
        <v>62.465000000000003</v>
      </c>
      <c r="N672" s="134"/>
      <c r="O672" s="53" t="e">
        <f t="shared" ref="O672:O675" si="170">RATE($H$1-$M$1,,M672,-H672)</f>
        <v>#NUM!</v>
      </c>
      <c r="P672" s="131" t="s">
        <v>241</v>
      </c>
    </row>
    <row r="673" spans="4:29" x14ac:dyDescent="0.25">
      <c r="E673" s="125"/>
      <c r="F673" s="125"/>
      <c r="G673" s="125"/>
      <c r="H673" s="132">
        <v>40.752000000000002</v>
      </c>
      <c r="I673" s="125">
        <v>41.777000000000001</v>
      </c>
      <c r="J673" s="133">
        <v>41.164999999999999</v>
      </c>
      <c r="K673" s="133">
        <v>47.567999999999998</v>
      </c>
      <c r="L673" s="133">
        <v>52.13</v>
      </c>
      <c r="M673" s="133">
        <v>65.989000000000004</v>
      </c>
      <c r="N673" s="134"/>
      <c r="O673" s="53" t="e">
        <f t="shared" si="170"/>
        <v>#NUM!</v>
      </c>
      <c r="P673" s="131" t="s">
        <v>242</v>
      </c>
    </row>
    <row r="674" spans="4:29" x14ac:dyDescent="0.25">
      <c r="E674" s="125"/>
      <c r="F674" s="125"/>
      <c r="G674" s="125"/>
      <c r="H674" s="145">
        <f t="shared" ref="H674:M674" si="171">H675-H673-H672-H671</f>
        <v>42.948688000000004</v>
      </c>
      <c r="I674" s="146">
        <f t="shared" si="171"/>
        <v>43.437387000000001</v>
      </c>
      <c r="J674" s="147">
        <f t="shared" si="171"/>
        <v>41.041657000000008</v>
      </c>
      <c r="K674" s="147">
        <f t="shared" si="171"/>
        <v>49.902655999999986</v>
      </c>
      <c r="L674" s="147">
        <f t="shared" si="171"/>
        <v>56.307364000000007</v>
      </c>
      <c r="M674" s="147">
        <f t="shared" si="171"/>
        <v>71.723113000000012</v>
      </c>
      <c r="N674" s="148"/>
      <c r="O674" s="53" t="e">
        <f t="shared" si="170"/>
        <v>#NUM!</v>
      </c>
      <c r="P674" s="131" t="s">
        <v>248</v>
      </c>
    </row>
    <row r="675" spans="4:29" x14ac:dyDescent="0.25">
      <c r="D675" s="140"/>
      <c r="E675" s="123"/>
      <c r="F675" s="123"/>
      <c r="G675" s="123"/>
      <c r="H675" s="151">
        <v>164.966688</v>
      </c>
      <c r="I675" s="152">
        <v>167.449387</v>
      </c>
      <c r="J675" s="153">
        <v>168.45665700000001</v>
      </c>
      <c r="K675" s="153">
        <v>190.227656</v>
      </c>
      <c r="L675" s="153">
        <v>208.65236400000001</v>
      </c>
      <c r="M675" s="153">
        <v>256.80211300000002</v>
      </c>
      <c r="N675" s="154">
        <f>SUM(N671:N674)</f>
        <v>65.099000000000004</v>
      </c>
      <c r="O675" s="53" t="e">
        <f t="shared" si="170"/>
        <v>#NUM!</v>
      </c>
      <c r="P675" s="131" t="s">
        <v>308</v>
      </c>
      <c r="Q675" s="140"/>
      <c r="R675" s="140"/>
      <c r="S675" s="140"/>
      <c r="T675" s="140"/>
      <c r="U675" s="140"/>
      <c r="V675" s="140"/>
      <c r="W675" s="140"/>
      <c r="X675" s="140"/>
      <c r="Y675" s="140"/>
      <c r="Z675" s="140"/>
      <c r="AA675" s="140"/>
      <c r="AB675" s="140"/>
      <c r="AC675" s="140"/>
    </row>
    <row r="676" spans="4:29" x14ac:dyDescent="0.25">
      <c r="J676" s="125"/>
      <c r="K676" s="125"/>
      <c r="L676" s="125"/>
      <c r="M676" s="91"/>
      <c r="N676" s="91"/>
      <c r="O676" s="53"/>
    </row>
    <row r="677" spans="4:29" x14ac:dyDescent="0.25">
      <c r="H677" s="126" t="s">
        <v>314</v>
      </c>
      <c r="I677" s="22"/>
      <c r="J677" s="22"/>
      <c r="K677" s="22"/>
      <c r="L677" s="22"/>
      <c r="M677" s="22"/>
      <c r="N677" s="23"/>
      <c r="O677" s="53"/>
      <c r="P677" s="140"/>
    </row>
    <row r="678" spans="4:29" x14ac:dyDescent="0.25">
      <c r="D678" s="125"/>
      <c r="E678" s="125"/>
      <c r="F678" s="125"/>
      <c r="G678" s="125"/>
      <c r="H678" s="135">
        <f t="shared" ref="H678:N678" si="172">SUM(H679:H680)</f>
        <v>7964.8799999999992</v>
      </c>
      <c r="I678" s="137">
        <f t="shared" si="172"/>
        <v>8553.5399999999991</v>
      </c>
      <c r="J678" s="137">
        <f t="shared" si="172"/>
        <v>9458.57</v>
      </c>
      <c r="K678" s="137">
        <f t="shared" si="172"/>
        <v>10450.66</v>
      </c>
      <c r="L678" s="137">
        <f t="shared" si="172"/>
        <v>10596.41</v>
      </c>
      <c r="M678" s="137">
        <f t="shared" si="172"/>
        <v>11873.57</v>
      </c>
      <c r="N678" s="138">
        <f t="shared" si="172"/>
        <v>0</v>
      </c>
      <c r="O678" s="53" t="e">
        <f t="shared" ref="O678:O683" si="173">RATE($H$1-$M$1,,M678,-H678)</f>
        <v>#NUM!</v>
      </c>
      <c r="P678" s="123" t="s">
        <v>315</v>
      </c>
      <c r="Q678" s="125"/>
      <c r="R678" s="125"/>
      <c r="S678" s="125"/>
      <c r="T678" s="125"/>
      <c r="U678" s="125"/>
      <c r="V678" s="125"/>
      <c r="W678" s="125"/>
      <c r="X678" s="125"/>
      <c r="Y678" s="125"/>
      <c r="Z678" s="125"/>
      <c r="AA678" s="125"/>
      <c r="AB678" s="125"/>
      <c r="AC678" s="125"/>
    </row>
    <row r="679" spans="4:29" x14ac:dyDescent="0.25">
      <c r="D679" s="125"/>
      <c r="E679" s="125"/>
      <c r="F679" s="125"/>
      <c r="G679" s="125"/>
      <c r="H679" s="132">
        <v>6390.07</v>
      </c>
      <c r="I679" s="133">
        <v>6537.44</v>
      </c>
      <c r="J679" s="133">
        <v>8286.86</v>
      </c>
      <c r="K679" s="133">
        <v>8897.93</v>
      </c>
      <c r="L679" s="133">
        <v>8995.1</v>
      </c>
      <c r="M679" s="133">
        <v>9283.2999999999993</v>
      </c>
      <c r="N679" s="134"/>
      <c r="O679" s="53" t="e">
        <f t="shared" si="173"/>
        <v>#NUM!</v>
      </c>
      <c r="P679" s="54" t="s">
        <v>316</v>
      </c>
      <c r="Q679" s="125"/>
      <c r="R679" s="125"/>
      <c r="S679" s="125"/>
      <c r="T679" s="125"/>
      <c r="U679" s="125"/>
      <c r="V679" s="125"/>
      <c r="W679" s="125"/>
      <c r="X679" s="125"/>
      <c r="Y679" s="125"/>
      <c r="Z679" s="125"/>
      <c r="AA679" s="125"/>
      <c r="AB679" s="125"/>
      <c r="AC679" s="125"/>
    </row>
    <row r="680" spans="4:29" x14ac:dyDescent="0.25">
      <c r="D680" s="125"/>
      <c r="E680" s="125"/>
      <c r="F680" s="125"/>
      <c r="G680" s="125"/>
      <c r="H680" s="132">
        <v>1574.81</v>
      </c>
      <c r="I680" s="133">
        <v>2016.1</v>
      </c>
      <c r="J680" s="155">
        <v>1171.71</v>
      </c>
      <c r="K680" s="133">
        <v>1552.73</v>
      </c>
      <c r="L680" s="133">
        <v>1601.31</v>
      </c>
      <c r="M680" s="133">
        <v>2590.27</v>
      </c>
      <c r="N680" s="134"/>
      <c r="O680" s="53" t="e">
        <f t="shared" si="173"/>
        <v>#NUM!</v>
      </c>
      <c r="P680" s="54" t="s">
        <v>317</v>
      </c>
      <c r="Q680" s="125"/>
      <c r="R680" s="125"/>
      <c r="S680" s="125"/>
      <c r="T680" s="125"/>
      <c r="U680" s="125"/>
      <c r="V680" s="125"/>
      <c r="W680" s="125"/>
      <c r="X680" s="125"/>
      <c r="Y680" s="125"/>
      <c r="Z680" s="125"/>
      <c r="AA680" s="125"/>
      <c r="AB680" s="125"/>
      <c r="AC680" s="125"/>
    </row>
    <row r="681" spans="4:29" x14ac:dyDescent="0.25">
      <c r="D681" s="123"/>
      <c r="E681" s="123"/>
      <c r="F681" s="123"/>
      <c r="G681" s="123"/>
      <c r="H681" s="135">
        <f t="shared" ref="H681:N681" si="174">SUM(H682:H683)</f>
        <v>2316.75</v>
      </c>
      <c r="I681" s="156">
        <f t="shared" si="174"/>
        <v>2165.88</v>
      </c>
      <c r="J681" s="137">
        <f t="shared" si="174"/>
        <v>2372.8000000000002</v>
      </c>
      <c r="K681" s="137">
        <f t="shared" si="174"/>
        <v>2644.01</v>
      </c>
      <c r="L681" s="137">
        <f t="shared" si="174"/>
        <v>3241.3999999999996</v>
      </c>
      <c r="M681" s="137">
        <f t="shared" si="174"/>
        <v>3866.41</v>
      </c>
      <c r="N681" s="138">
        <f t="shared" si="174"/>
        <v>0</v>
      </c>
      <c r="O681" s="14" t="e">
        <f t="shared" si="173"/>
        <v>#NUM!</v>
      </c>
      <c r="P681" s="123" t="s">
        <v>318</v>
      </c>
      <c r="Q681" s="123"/>
      <c r="R681" s="123"/>
      <c r="S681" s="123"/>
      <c r="T681" s="123"/>
      <c r="U681" s="123"/>
      <c r="V681" s="123"/>
      <c r="W681" s="123"/>
      <c r="X681" s="123"/>
      <c r="Y681" s="123"/>
      <c r="Z681" s="123"/>
      <c r="AA681" s="123"/>
      <c r="AB681" s="123"/>
      <c r="AC681" s="123"/>
    </row>
    <row r="682" spans="4:29" x14ac:dyDescent="0.25">
      <c r="D682" s="125"/>
      <c r="E682" s="125"/>
      <c r="F682" s="125"/>
      <c r="G682" s="125"/>
      <c r="H682" s="132">
        <v>1353.97</v>
      </c>
      <c r="I682" s="155">
        <v>1043.81</v>
      </c>
      <c r="J682" s="155">
        <v>985.69</v>
      </c>
      <c r="K682" s="133">
        <v>1385.72</v>
      </c>
      <c r="L682" s="133">
        <v>1893.56</v>
      </c>
      <c r="M682" s="133">
        <v>2555.41</v>
      </c>
      <c r="N682" s="134"/>
      <c r="O682" s="53" t="e">
        <f t="shared" si="173"/>
        <v>#NUM!</v>
      </c>
      <c r="P682" s="54" t="s">
        <v>319</v>
      </c>
      <c r="Q682" s="125"/>
      <c r="R682" s="125"/>
      <c r="S682" s="125"/>
      <c r="T682" s="125"/>
      <c r="U682" s="125"/>
      <c r="V682" s="125"/>
      <c r="W682" s="125"/>
      <c r="X682" s="125"/>
      <c r="Y682" s="125"/>
      <c r="Z682" s="125"/>
      <c r="AA682" s="125"/>
      <c r="AB682" s="125"/>
      <c r="AC682" s="125"/>
    </row>
    <row r="683" spans="4:29" x14ac:dyDescent="0.25">
      <c r="D683" s="125"/>
      <c r="E683" s="125"/>
      <c r="F683" s="125"/>
      <c r="G683" s="125"/>
      <c r="H683" s="145">
        <v>962.78</v>
      </c>
      <c r="I683" s="147">
        <v>1122.07</v>
      </c>
      <c r="J683" s="147">
        <v>1387.11</v>
      </c>
      <c r="K683" s="157">
        <v>1258.29</v>
      </c>
      <c r="L683" s="147">
        <v>1347.84</v>
      </c>
      <c r="M683" s="157">
        <v>1311</v>
      </c>
      <c r="N683" s="148"/>
      <c r="O683" s="53" t="e">
        <f t="shared" si="173"/>
        <v>#NUM!</v>
      </c>
      <c r="P683" s="54" t="s">
        <v>317</v>
      </c>
      <c r="Q683" s="125"/>
      <c r="R683" s="125"/>
      <c r="S683" s="125"/>
      <c r="T683" s="125"/>
      <c r="U683" s="125"/>
      <c r="V683" s="125"/>
      <c r="W683" s="125"/>
      <c r="X683" s="125"/>
      <c r="Y683" s="125"/>
      <c r="Z683" s="125"/>
      <c r="AA683" s="125"/>
      <c r="AB683" s="125"/>
      <c r="AC683" s="125"/>
    </row>
    <row r="684" spans="4:29" x14ac:dyDescent="0.25">
      <c r="J684" s="125"/>
      <c r="K684" s="125"/>
      <c r="L684" s="125"/>
      <c r="M684" s="91"/>
      <c r="N684" s="91"/>
      <c r="O684" s="53"/>
    </row>
    <row r="685" spans="4:29" x14ac:dyDescent="0.25">
      <c r="H685" s="126" t="s">
        <v>320</v>
      </c>
      <c r="I685" s="22"/>
      <c r="J685" s="22"/>
      <c r="K685" s="22"/>
      <c r="L685" s="22"/>
      <c r="M685" s="22"/>
      <c r="N685" s="23"/>
      <c r="O685" s="53"/>
    </row>
    <row r="686" spans="4:29" x14ac:dyDescent="0.25">
      <c r="D686" s="125"/>
      <c r="E686" s="125"/>
      <c r="F686" s="125"/>
      <c r="G686" s="125"/>
      <c r="H686" s="127">
        <v>420738</v>
      </c>
      <c r="I686" s="158">
        <v>388629</v>
      </c>
      <c r="J686" s="129">
        <v>394127</v>
      </c>
      <c r="K686" s="129">
        <v>424282</v>
      </c>
      <c r="L686" s="129">
        <v>511669</v>
      </c>
      <c r="M686" s="158">
        <v>492129</v>
      </c>
      <c r="N686" s="159"/>
      <c r="O686" s="53" t="e">
        <f t="shared" ref="O686:O689" si="175">RATE($H$1-$M$1,,M686,-H686)</f>
        <v>#NUM!</v>
      </c>
      <c r="P686" s="125" t="s">
        <v>321</v>
      </c>
      <c r="Q686" s="125"/>
      <c r="R686" s="125"/>
      <c r="S686" s="125"/>
      <c r="T686" s="125"/>
      <c r="U686" s="125"/>
      <c r="V686" s="125"/>
      <c r="W686" s="125"/>
      <c r="X686" s="125"/>
      <c r="Y686" s="125"/>
      <c r="Z686" s="125"/>
      <c r="AA686" s="125"/>
      <c r="AB686" s="125"/>
      <c r="AC686" s="125"/>
    </row>
    <row r="687" spans="4:29" x14ac:dyDescent="0.25">
      <c r="D687" s="125"/>
      <c r="E687" s="125"/>
      <c r="F687" s="125"/>
      <c r="G687" s="125"/>
      <c r="H687" s="145">
        <v>91258</v>
      </c>
      <c r="I687" s="147">
        <v>111694</v>
      </c>
      <c r="J687" s="157">
        <v>94834</v>
      </c>
      <c r="K687" s="147">
        <v>101118</v>
      </c>
      <c r="L687" s="147">
        <v>130413</v>
      </c>
      <c r="M687" s="157">
        <v>117037</v>
      </c>
      <c r="N687" s="148"/>
      <c r="O687" s="53" t="e">
        <f t="shared" si="175"/>
        <v>#NUM!</v>
      </c>
      <c r="P687" s="125" t="s">
        <v>322</v>
      </c>
      <c r="Q687" s="125"/>
      <c r="R687" s="125"/>
      <c r="S687" s="125"/>
      <c r="T687" s="125"/>
      <c r="U687" s="125"/>
      <c r="V687" s="125"/>
      <c r="W687" s="125"/>
      <c r="X687" s="125"/>
      <c r="Y687" s="125"/>
      <c r="Z687" s="125"/>
      <c r="AA687" s="125"/>
      <c r="AB687" s="125"/>
      <c r="AC687" s="125"/>
    </row>
    <row r="688" spans="4:29" x14ac:dyDescent="0.25">
      <c r="D688" s="125"/>
      <c r="E688" s="125"/>
      <c r="F688" s="125"/>
      <c r="G688" s="125"/>
      <c r="H688" s="132">
        <v>369836</v>
      </c>
      <c r="I688" s="155">
        <v>299309</v>
      </c>
      <c r="J688" s="155">
        <v>279827</v>
      </c>
      <c r="K688" s="133">
        <v>346250</v>
      </c>
      <c r="L688" s="133">
        <v>399657</v>
      </c>
      <c r="M688" s="155">
        <v>398386</v>
      </c>
      <c r="N688" s="134"/>
      <c r="O688" s="53" t="e">
        <f t="shared" si="175"/>
        <v>#NUM!</v>
      </c>
      <c r="P688" s="125" t="s">
        <v>323</v>
      </c>
      <c r="Q688" s="125"/>
      <c r="R688" s="125"/>
      <c r="S688" s="125"/>
      <c r="T688" s="125"/>
      <c r="U688" s="125"/>
      <c r="V688" s="125"/>
      <c r="W688" s="125"/>
      <c r="X688" s="125"/>
      <c r="Y688" s="125"/>
      <c r="Z688" s="125"/>
      <c r="AA688" s="125"/>
      <c r="AB688" s="125"/>
      <c r="AC688" s="125"/>
    </row>
    <row r="689" spans="4:29" x14ac:dyDescent="0.25">
      <c r="D689" s="123"/>
      <c r="E689" s="123"/>
      <c r="F689" s="123"/>
      <c r="G689" s="123"/>
      <c r="H689" s="135">
        <f t="shared" ref="H689:M689" si="176">SUM(H686:H688)</f>
        <v>881832</v>
      </c>
      <c r="I689" s="156">
        <f t="shared" si="176"/>
        <v>799632</v>
      </c>
      <c r="J689" s="156">
        <f t="shared" si="176"/>
        <v>768788</v>
      </c>
      <c r="K689" s="137">
        <f t="shared" si="176"/>
        <v>871650</v>
      </c>
      <c r="L689" s="137">
        <f t="shared" si="176"/>
        <v>1041739</v>
      </c>
      <c r="M689" s="156">
        <f t="shared" si="176"/>
        <v>1007552</v>
      </c>
      <c r="N689" s="138">
        <v>940000</v>
      </c>
      <c r="O689" s="14" t="e">
        <f t="shared" si="175"/>
        <v>#NUM!</v>
      </c>
      <c r="P689" s="123" t="s">
        <v>324</v>
      </c>
      <c r="Q689" s="123"/>
      <c r="R689" s="123"/>
      <c r="S689" s="123"/>
      <c r="T689" s="123"/>
      <c r="U689" s="123"/>
      <c r="V689" s="123"/>
      <c r="W689" s="123"/>
      <c r="X689" s="123"/>
      <c r="Y689" s="123"/>
      <c r="Z689" s="123"/>
      <c r="AA689" s="123"/>
      <c r="AB689" s="123"/>
      <c r="AC689" s="123"/>
    </row>
    <row r="690" spans="4:29" x14ac:dyDescent="0.25">
      <c r="J690" s="125"/>
      <c r="K690" s="125"/>
      <c r="L690" s="125"/>
      <c r="M690" s="91"/>
      <c r="N690" s="91"/>
      <c r="O690" s="53"/>
    </row>
    <row r="691" spans="4:29" x14ac:dyDescent="0.25">
      <c r="D691" s="140"/>
      <c r="E691" s="140"/>
      <c r="F691" s="160" t="s">
        <v>325</v>
      </c>
      <c r="G691" s="22"/>
      <c r="H691" s="22"/>
      <c r="I691" s="22"/>
      <c r="J691" s="22"/>
      <c r="K691" s="22"/>
      <c r="L691" s="22"/>
      <c r="M691" s="22"/>
      <c r="N691" s="23"/>
      <c r="O691" s="140"/>
      <c r="P691" s="140"/>
      <c r="Q691" s="140"/>
      <c r="R691" s="140"/>
      <c r="S691" s="140"/>
      <c r="T691" s="140"/>
      <c r="U691" s="140"/>
      <c r="V691" s="140"/>
      <c r="W691" s="140"/>
      <c r="X691" s="140"/>
      <c r="Y691" s="140"/>
      <c r="Z691" s="140"/>
      <c r="AA691" s="140"/>
      <c r="AB691" s="140"/>
      <c r="AC691" s="140"/>
    </row>
    <row r="692" spans="4:29" x14ac:dyDescent="0.25">
      <c r="D692" s="123"/>
      <c r="E692" s="123"/>
      <c r="F692" s="149"/>
      <c r="G692" s="123"/>
      <c r="H692" s="123"/>
      <c r="I692" s="123"/>
      <c r="J692" s="123"/>
      <c r="K692" s="123">
        <v>210490</v>
      </c>
      <c r="L692" s="111">
        <v>237093</v>
      </c>
      <c r="M692" s="111">
        <v>263549</v>
      </c>
      <c r="N692" s="161">
        <v>200064</v>
      </c>
      <c r="O692" s="14" t="e">
        <f>RATE($H$1-$N$1,,N692,-K692)</f>
        <v>#NUM!</v>
      </c>
      <c r="P692" s="162" t="s">
        <v>240</v>
      </c>
      <c r="Q692" s="123"/>
      <c r="R692" s="123"/>
      <c r="S692" s="123"/>
      <c r="T692" s="123"/>
      <c r="U692" s="123"/>
      <c r="V692" s="123"/>
      <c r="W692" s="123"/>
      <c r="X692" s="123"/>
      <c r="Y692" s="123"/>
      <c r="Z692" s="123"/>
      <c r="AA692" s="123"/>
      <c r="AB692" s="123"/>
      <c r="AC692" s="123"/>
    </row>
    <row r="693" spans="4:29" x14ac:dyDescent="0.25">
      <c r="D693" s="123"/>
      <c r="E693" s="123"/>
      <c r="F693" s="149"/>
      <c r="G693" s="123"/>
      <c r="H693" s="123"/>
      <c r="I693" s="123"/>
      <c r="J693" s="123"/>
      <c r="K693" s="123">
        <v>199490</v>
      </c>
      <c r="L693" s="111">
        <v>252025</v>
      </c>
      <c r="M693" s="111">
        <v>260221</v>
      </c>
      <c r="N693" s="161">
        <v>127362</v>
      </c>
      <c r="O693" s="14" t="e">
        <f t="shared" ref="O693:O696" si="177">RATE($H$1-$M$1,,M693,-K693)</f>
        <v>#NUM!</v>
      </c>
      <c r="P693" s="162" t="s">
        <v>241</v>
      </c>
      <c r="Q693" s="123"/>
      <c r="R693" s="123"/>
      <c r="S693" s="123"/>
      <c r="T693" s="123"/>
      <c r="U693" s="123"/>
      <c r="V693" s="123"/>
      <c r="W693" s="123"/>
      <c r="X693" s="123"/>
      <c r="Y693" s="123"/>
      <c r="Z693" s="123"/>
      <c r="AA693" s="123"/>
      <c r="AB693" s="123"/>
      <c r="AC693" s="123"/>
    </row>
    <row r="694" spans="4:29" x14ac:dyDescent="0.25">
      <c r="D694" s="123"/>
      <c r="E694" s="123"/>
      <c r="F694" s="149"/>
      <c r="G694" s="123"/>
      <c r="H694" s="123"/>
      <c r="I694" s="123"/>
      <c r="J694" s="123"/>
      <c r="K694" s="123">
        <v>210732</v>
      </c>
      <c r="L694" s="111">
        <v>257466</v>
      </c>
      <c r="M694" s="163">
        <v>238077</v>
      </c>
      <c r="N694" s="150"/>
      <c r="O694" s="14" t="e">
        <f t="shared" si="177"/>
        <v>#NUM!</v>
      </c>
      <c r="P694" s="162" t="s">
        <v>242</v>
      </c>
      <c r="Q694" s="123"/>
      <c r="R694" s="123"/>
      <c r="S694" s="123"/>
      <c r="T694" s="123"/>
      <c r="U694" s="123"/>
      <c r="V694" s="123"/>
      <c r="W694" s="123"/>
      <c r="X694" s="123"/>
      <c r="Y694" s="123"/>
      <c r="Z694" s="123"/>
      <c r="AA694" s="123"/>
      <c r="AB694" s="123"/>
      <c r="AC694" s="123"/>
    </row>
    <row r="695" spans="4:29" x14ac:dyDescent="0.25">
      <c r="D695" s="123"/>
      <c r="E695" s="123"/>
      <c r="F695" s="149"/>
      <c r="G695" s="123"/>
      <c r="H695" s="123"/>
      <c r="I695" s="123"/>
      <c r="J695" s="123"/>
      <c r="K695" s="123">
        <v>250935</v>
      </c>
      <c r="L695" s="111">
        <v>295155</v>
      </c>
      <c r="M695" s="163">
        <v>245705</v>
      </c>
      <c r="N695" s="150"/>
      <c r="O695" s="14" t="e">
        <f t="shared" si="177"/>
        <v>#NUM!</v>
      </c>
      <c r="P695" s="162" t="s">
        <v>248</v>
      </c>
      <c r="Q695" s="123"/>
      <c r="R695" s="123"/>
      <c r="S695" s="123"/>
      <c r="T695" s="123"/>
      <c r="U695" s="123"/>
      <c r="V695" s="123"/>
      <c r="W695" s="123"/>
      <c r="X695" s="123"/>
      <c r="Y695" s="123"/>
      <c r="Z695" s="123"/>
      <c r="AA695" s="123"/>
      <c r="AB695" s="123"/>
      <c r="AC695" s="123"/>
    </row>
    <row r="696" spans="4:29" x14ac:dyDescent="0.25">
      <c r="D696" s="123"/>
      <c r="E696" s="123"/>
      <c r="F696" s="135">
        <v>1436335</v>
      </c>
      <c r="G696" s="156">
        <v>1330668</v>
      </c>
      <c r="H696" s="156">
        <v>881832</v>
      </c>
      <c r="I696" s="156">
        <v>799594</v>
      </c>
      <c r="J696" s="156">
        <v>768788</v>
      </c>
      <c r="K696" s="164">
        <f t="shared" ref="K696:N696" si="178">SUM(K692:K695)</f>
        <v>871647</v>
      </c>
      <c r="L696" s="164">
        <f t="shared" si="178"/>
        <v>1041739</v>
      </c>
      <c r="M696" s="165">
        <f t="shared" si="178"/>
        <v>1007552</v>
      </c>
      <c r="N696" s="166">
        <f t="shared" si="178"/>
        <v>327426</v>
      </c>
      <c r="O696" s="14" t="e">
        <f t="shared" si="177"/>
        <v>#NUM!</v>
      </c>
      <c r="P696" s="162" t="s">
        <v>326</v>
      </c>
      <c r="Q696" s="123"/>
      <c r="R696" s="123"/>
      <c r="S696" s="123"/>
      <c r="T696" s="123"/>
      <c r="U696" s="123"/>
      <c r="V696" s="123"/>
      <c r="W696" s="123"/>
      <c r="X696" s="123"/>
      <c r="Y696" s="123"/>
      <c r="Z696" s="123"/>
      <c r="AA696" s="123"/>
      <c r="AB696" s="123"/>
      <c r="AC696" s="123"/>
    </row>
    <row r="697" spans="4:29" x14ac:dyDescent="0.25">
      <c r="D697" s="140"/>
      <c r="E697" s="140"/>
      <c r="F697" s="140"/>
      <c r="G697" s="140"/>
      <c r="H697" s="140"/>
      <c r="I697" s="69"/>
      <c r="J697" s="69"/>
      <c r="K697" s="95"/>
      <c r="L697" s="69"/>
      <c r="M697" s="69"/>
      <c r="N697" s="69"/>
      <c r="O697" s="14"/>
      <c r="P697" s="131"/>
      <c r="Q697" s="140"/>
      <c r="R697" s="140"/>
      <c r="S697" s="140"/>
      <c r="T697" s="140"/>
      <c r="U697" s="140"/>
      <c r="V697" s="140"/>
      <c r="W697" s="140"/>
      <c r="X697" s="140"/>
      <c r="Y697" s="140"/>
      <c r="Z697" s="140"/>
      <c r="AA697" s="140"/>
      <c r="AB697" s="140"/>
      <c r="AC697" s="140"/>
    </row>
    <row r="698" spans="4:29" x14ac:dyDescent="0.25">
      <c r="E698" s="61"/>
      <c r="F698" s="61"/>
      <c r="G698" s="61"/>
      <c r="H698" s="61">
        <v>1.26E-2</v>
      </c>
      <c r="I698" s="61">
        <v>1.6500000000000001E-2</v>
      </c>
      <c r="J698" s="61">
        <v>2.1499999999999998E-2</v>
      </c>
      <c r="K698" s="61">
        <v>2.4799999999999999E-2</v>
      </c>
      <c r="L698" s="61">
        <v>2.3E-2</v>
      </c>
      <c r="M698" s="61">
        <v>2.3300000000000001E-2</v>
      </c>
      <c r="N698" s="61"/>
      <c r="O698" s="53" t="e">
        <f t="shared" ref="O698:O700" si="179">RATE($H$1-$M$1,,M698,-H698)</f>
        <v>#NUM!</v>
      </c>
      <c r="P698" s="167" t="s">
        <v>327</v>
      </c>
    </row>
    <row r="699" spans="4:29" x14ac:dyDescent="0.25">
      <c r="E699" s="61"/>
      <c r="F699" s="61"/>
      <c r="G699" s="61"/>
      <c r="H699" s="61">
        <v>7.3000000000000001E-3</v>
      </c>
      <c r="I699" s="168">
        <v>1.7000000000000001E-2</v>
      </c>
      <c r="J699" s="168">
        <v>1.9599999999999999E-2</v>
      </c>
      <c r="K699" s="168">
        <v>2.5100000000000001E-2</v>
      </c>
      <c r="L699" s="53">
        <v>1.6E-2</v>
      </c>
      <c r="M699" s="53">
        <v>1.44E-2</v>
      </c>
      <c r="N699" s="61"/>
      <c r="O699" s="53" t="e">
        <f t="shared" si="179"/>
        <v>#NUM!</v>
      </c>
      <c r="P699" s="167" t="s">
        <v>328</v>
      </c>
    </row>
    <row r="700" spans="4:29" x14ac:dyDescent="0.25">
      <c r="D700" s="65"/>
      <c r="E700" s="65"/>
      <c r="F700" s="65"/>
      <c r="G700" s="65"/>
      <c r="H700" s="65">
        <v>1.7255</v>
      </c>
      <c r="I700" s="65">
        <v>0.96840000000000004</v>
      </c>
      <c r="J700" s="65">
        <v>1.0947</v>
      </c>
      <c r="K700" s="65">
        <v>0.99</v>
      </c>
      <c r="L700" s="65">
        <v>1.4429000000000001</v>
      </c>
      <c r="M700" s="65">
        <v>1.6249</v>
      </c>
      <c r="N700" s="65"/>
      <c r="O700" s="53" t="e">
        <f t="shared" si="179"/>
        <v>#NUM!</v>
      </c>
      <c r="P700" s="169" t="s">
        <v>329</v>
      </c>
      <c r="Q700" s="65"/>
      <c r="R700" s="65"/>
      <c r="S700" s="65"/>
      <c r="T700" s="65"/>
      <c r="U700" s="65"/>
      <c r="V700" s="65"/>
      <c r="W700" s="65"/>
      <c r="X700" s="65"/>
      <c r="Y700" s="65"/>
      <c r="Z700" s="65"/>
      <c r="AA700" s="65"/>
      <c r="AB700" s="65"/>
      <c r="AC700" s="65"/>
    </row>
    <row r="701" spans="4:29" x14ac:dyDescent="0.25">
      <c r="F701" s="170"/>
      <c r="G701" s="171"/>
      <c r="H701" s="171"/>
      <c r="I701" s="125"/>
      <c r="J701" s="125"/>
      <c r="K701" s="125"/>
      <c r="L701" s="125"/>
      <c r="M701" s="125"/>
      <c r="N701" s="125"/>
      <c r="O701" s="14"/>
      <c r="P701" s="172"/>
    </row>
    <row r="702" spans="4:29" x14ac:dyDescent="0.25">
      <c r="H702" s="125"/>
      <c r="I702" s="125">
        <v>9</v>
      </c>
      <c r="J702" s="125">
        <v>11</v>
      </c>
      <c r="K702" s="125">
        <v>12</v>
      </c>
      <c r="L702" s="125">
        <v>15</v>
      </c>
      <c r="M702" s="125">
        <v>15</v>
      </c>
      <c r="N702" s="91"/>
      <c r="O702" s="14" t="e">
        <f t="shared" ref="O702:O703" si="180">RATE($I$1-$M$1,,M702,-I702)</f>
        <v>#NUM!</v>
      </c>
      <c r="P702" s="173" t="s">
        <v>330</v>
      </c>
    </row>
    <row r="703" spans="4:29" x14ac:dyDescent="0.25">
      <c r="G703" s="125"/>
      <c r="H703" s="125"/>
      <c r="I703" s="125">
        <f t="shared" ref="I703:M703" si="181">+I630/I702</f>
        <v>0</v>
      </c>
      <c r="J703" s="125">
        <f t="shared" si="181"/>
        <v>0</v>
      </c>
      <c r="K703" s="125">
        <f t="shared" si="181"/>
        <v>0</v>
      </c>
      <c r="L703" s="125">
        <f t="shared" si="181"/>
        <v>0</v>
      </c>
      <c r="M703" s="125">
        <f t="shared" si="181"/>
        <v>0</v>
      </c>
      <c r="N703" s="91"/>
      <c r="O703" s="14" t="e">
        <f t="shared" si="180"/>
        <v>#NUM!</v>
      </c>
      <c r="P703" s="173" t="s">
        <v>331</v>
      </c>
    </row>
    <row r="704" spans="4:29" x14ac:dyDescent="0.25">
      <c r="J704" s="125"/>
      <c r="K704" s="125"/>
      <c r="L704" s="125"/>
      <c r="M704" s="91"/>
      <c r="N704" s="91"/>
      <c r="O704" s="174"/>
    </row>
    <row r="705" spans="4:29" x14ac:dyDescent="0.25">
      <c r="D705" s="140"/>
      <c r="E705" s="140"/>
      <c r="F705" s="175"/>
      <c r="G705" s="175"/>
      <c r="H705" s="126" t="s">
        <v>332</v>
      </c>
      <c r="I705" s="22"/>
      <c r="J705" s="22"/>
      <c r="K705" s="22"/>
      <c r="L705" s="22"/>
      <c r="M705" s="22"/>
      <c r="N705" s="23"/>
      <c r="O705" s="32"/>
      <c r="P705" s="140"/>
      <c r="Q705" s="140"/>
      <c r="R705" s="140"/>
      <c r="S705" s="140"/>
      <c r="T705" s="140"/>
      <c r="U705" s="140"/>
      <c r="V705" s="140"/>
      <c r="W705" s="140"/>
      <c r="X705" s="140"/>
      <c r="Y705" s="140"/>
      <c r="Z705" s="140"/>
      <c r="AA705" s="140"/>
      <c r="AB705" s="140"/>
      <c r="AC705" s="140"/>
    </row>
    <row r="706" spans="4:29" x14ac:dyDescent="0.25">
      <c r="E706" s="125"/>
      <c r="F706" s="125"/>
      <c r="G706" s="125"/>
      <c r="H706" s="127">
        <v>27134.880000000001</v>
      </c>
      <c r="I706" s="128">
        <v>27932.84</v>
      </c>
      <c r="J706" s="128">
        <v>29734.639999999999</v>
      </c>
      <c r="K706" s="128">
        <v>32044.34</v>
      </c>
      <c r="L706" s="128">
        <v>34229.019999999997</v>
      </c>
      <c r="M706" s="128">
        <v>38579.980000000003</v>
      </c>
      <c r="N706" s="159"/>
      <c r="O706" s="53" t="e">
        <f t="shared" ref="O706:O710" si="182">RATE($H$1-$M$1,,M706,-H706)</f>
        <v>#NUM!</v>
      </c>
      <c r="P706" s="3" t="s">
        <v>333</v>
      </c>
    </row>
    <row r="707" spans="4:29" x14ac:dyDescent="0.25">
      <c r="E707" s="125"/>
      <c r="F707" s="125"/>
      <c r="G707" s="125"/>
      <c r="H707" s="132">
        <v>879.58</v>
      </c>
      <c r="I707" s="125">
        <v>842.03</v>
      </c>
      <c r="J707" s="125">
        <v>709.37</v>
      </c>
      <c r="K707" s="125">
        <v>511.26</v>
      </c>
      <c r="L707" s="125">
        <v>434.94</v>
      </c>
      <c r="M707" s="125">
        <v>640.66999999999996</v>
      </c>
      <c r="N707" s="134"/>
      <c r="O707" s="53" t="e">
        <f t="shared" si="182"/>
        <v>#NUM!</v>
      </c>
      <c r="P707" s="3" t="s">
        <v>310</v>
      </c>
    </row>
    <row r="708" spans="4:29" x14ac:dyDescent="0.25">
      <c r="E708" s="125"/>
      <c r="F708" s="125"/>
      <c r="G708" s="125"/>
      <c r="H708" s="132">
        <v>1066.9100000000001</v>
      </c>
      <c r="I708" s="125">
        <v>1072.43</v>
      </c>
      <c r="J708" s="125">
        <v>790.9</v>
      </c>
      <c r="K708" s="125">
        <v>487.93</v>
      </c>
      <c r="L708" s="125">
        <v>278.89999999999998</v>
      </c>
      <c r="M708" s="125">
        <v>229.78</v>
      </c>
      <c r="N708" s="134"/>
      <c r="O708" s="53" t="e">
        <f t="shared" si="182"/>
        <v>#NUM!</v>
      </c>
      <c r="P708" s="3" t="s">
        <v>309</v>
      </c>
    </row>
    <row r="709" spans="4:29" x14ac:dyDescent="0.25">
      <c r="E709" s="125"/>
      <c r="F709" s="125"/>
      <c r="G709" s="125"/>
      <c r="H709" s="145">
        <v>95.71</v>
      </c>
      <c r="I709" s="146">
        <v>231.68</v>
      </c>
      <c r="J709" s="146">
        <v>436.38</v>
      </c>
      <c r="K709" s="146">
        <v>680.89</v>
      </c>
      <c r="L709" s="146">
        <v>957.3</v>
      </c>
      <c r="M709" s="146">
        <v>1849.41</v>
      </c>
      <c r="N709" s="148"/>
      <c r="O709" s="53" t="e">
        <f t="shared" si="182"/>
        <v>#NUM!</v>
      </c>
      <c r="P709" s="3" t="s">
        <v>311</v>
      </c>
    </row>
    <row r="710" spans="4:29" x14ac:dyDescent="0.25">
      <c r="E710" s="123"/>
      <c r="F710" s="123"/>
      <c r="G710" s="123"/>
      <c r="H710" s="151">
        <f t="shared" ref="H710:N710" si="183">SUM(H706:H709)</f>
        <v>29177.08</v>
      </c>
      <c r="I710" s="152">
        <f t="shared" si="183"/>
        <v>30078.98</v>
      </c>
      <c r="J710" s="152">
        <f t="shared" si="183"/>
        <v>31671.29</v>
      </c>
      <c r="K710" s="152">
        <f t="shared" si="183"/>
        <v>33724.42</v>
      </c>
      <c r="L710" s="152">
        <f t="shared" si="183"/>
        <v>35900.160000000003</v>
      </c>
      <c r="M710" s="152">
        <f t="shared" si="183"/>
        <v>41299.840000000004</v>
      </c>
      <c r="N710" s="154">
        <f t="shared" si="183"/>
        <v>0</v>
      </c>
      <c r="O710" s="14" t="e">
        <f t="shared" si="182"/>
        <v>#NUM!</v>
      </c>
      <c r="P710" s="3" t="s">
        <v>334</v>
      </c>
    </row>
    <row r="711" spans="4:29" x14ac:dyDescent="0.25">
      <c r="J711" s="125"/>
      <c r="K711" s="125"/>
      <c r="L711" s="125"/>
      <c r="M711" s="91"/>
      <c r="N711" s="91"/>
      <c r="O711" s="174"/>
    </row>
    <row r="712" spans="4:29" x14ac:dyDescent="0.25">
      <c r="D712" s="61"/>
      <c r="E712" s="61"/>
      <c r="F712" s="61"/>
      <c r="G712" s="61"/>
      <c r="H712" s="61">
        <v>8.3699999999999997E-2</v>
      </c>
      <c r="I712" s="168">
        <v>8.2500000000000004E-2</v>
      </c>
      <c r="J712" s="168">
        <v>8.1799999999999998E-2</v>
      </c>
      <c r="K712" s="168">
        <v>8.0100000000000005E-2</v>
      </c>
      <c r="L712" s="168">
        <v>7.85E-2</v>
      </c>
      <c r="M712" s="168">
        <v>7.7700000000000005E-2</v>
      </c>
      <c r="N712" s="61"/>
      <c r="O712" s="14" t="e">
        <f t="shared" ref="O712:O714" si="184">RATE($H$1-$M$1,,M712,-H712)</f>
        <v>#NUM!</v>
      </c>
      <c r="P712" s="167" t="s">
        <v>335</v>
      </c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</row>
    <row r="713" spans="4:29" x14ac:dyDescent="0.25">
      <c r="D713" s="61"/>
      <c r="E713" s="61"/>
      <c r="F713" s="61"/>
      <c r="G713" s="61"/>
      <c r="H713" s="61">
        <v>3.78E-2</v>
      </c>
      <c r="I713" s="53">
        <v>3.6299999999999999E-2</v>
      </c>
      <c r="J713" s="53">
        <v>3.2199999999999999E-2</v>
      </c>
      <c r="K713" s="53">
        <v>2.8299999999999999E-2</v>
      </c>
      <c r="L713" s="53">
        <v>2.6200000000000001E-2</v>
      </c>
      <c r="M713" s="168">
        <v>2.64E-2</v>
      </c>
      <c r="N713" s="61"/>
      <c r="O713" s="14" t="e">
        <f t="shared" si="184"/>
        <v>#NUM!</v>
      </c>
      <c r="P713" s="167" t="s">
        <v>336</v>
      </c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</row>
    <row r="714" spans="4:29" x14ac:dyDescent="0.25">
      <c r="E714" s="61"/>
      <c r="F714" s="61"/>
      <c r="G714" s="61"/>
      <c r="H714" s="61">
        <f t="shared" ref="H714:M714" si="185">+H712-H713</f>
        <v>4.5899999999999996E-2</v>
      </c>
      <c r="I714" s="53">
        <f t="shared" si="185"/>
        <v>4.6200000000000005E-2</v>
      </c>
      <c r="J714" s="53">
        <f t="shared" si="185"/>
        <v>4.9599999999999998E-2</v>
      </c>
      <c r="K714" s="53">
        <f t="shared" si="185"/>
        <v>5.1800000000000006E-2</v>
      </c>
      <c r="L714" s="53">
        <f t="shared" si="185"/>
        <v>5.2299999999999999E-2</v>
      </c>
      <c r="M714" s="168">
        <f t="shared" si="185"/>
        <v>5.1300000000000005E-2</v>
      </c>
      <c r="N714" s="61"/>
      <c r="O714" s="14" t="e">
        <f t="shared" si="184"/>
        <v>#NUM!</v>
      </c>
      <c r="P714" s="167" t="s">
        <v>337</v>
      </c>
    </row>
    <row r="715" spans="4:29" x14ac:dyDescent="0.25"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14"/>
      <c r="P715" s="122"/>
    </row>
    <row r="716" spans="4:29" x14ac:dyDescent="0.25">
      <c r="O716" s="32"/>
      <c r="P716" s="173" t="s">
        <v>338</v>
      </c>
    </row>
    <row r="717" spans="4:29" x14ac:dyDescent="0.25">
      <c r="O717" s="32"/>
      <c r="P717" s="140" t="s">
        <v>339</v>
      </c>
    </row>
    <row r="718" spans="4:29" x14ac:dyDescent="0.25">
      <c r="O718" s="32"/>
      <c r="P718" s="140" t="s">
        <v>340</v>
      </c>
    </row>
    <row r="719" spans="4:29" x14ac:dyDescent="0.25">
      <c r="O719" s="32"/>
      <c r="P719" s="140" t="s">
        <v>341</v>
      </c>
    </row>
    <row r="720" spans="4:29" x14ac:dyDescent="0.25">
      <c r="O720" s="32"/>
      <c r="P720" s="140" t="s">
        <v>342</v>
      </c>
    </row>
    <row r="721" spans="15:16" x14ac:dyDescent="0.25">
      <c r="O721" s="32"/>
      <c r="P721" s="140" t="s">
        <v>343</v>
      </c>
    </row>
    <row r="722" spans="15:16" x14ac:dyDescent="0.25">
      <c r="O722" s="32"/>
      <c r="P722" s="140" t="s">
        <v>344</v>
      </c>
    </row>
    <row r="723" spans="15:16" x14ac:dyDescent="0.25">
      <c r="O723" s="32"/>
      <c r="P723" s="140" t="s">
        <v>345</v>
      </c>
    </row>
    <row r="724" spans="15:16" x14ac:dyDescent="0.25">
      <c r="O724" s="32"/>
      <c r="P724" s="140" t="s">
        <v>346</v>
      </c>
    </row>
  </sheetData>
  <mergeCells count="62">
    <mergeCell ref="F691:N691"/>
    <mergeCell ref="H705:N705"/>
    <mergeCell ref="H652:N652"/>
    <mergeCell ref="H658:N658"/>
    <mergeCell ref="H664:N664"/>
    <mergeCell ref="H670:N670"/>
    <mergeCell ref="H677:N677"/>
    <mergeCell ref="H685:N685"/>
    <mergeCell ref="B562:N562"/>
    <mergeCell ref="B578:N578"/>
    <mergeCell ref="B587:N587"/>
    <mergeCell ref="H639:N639"/>
    <mergeCell ref="H640:N640"/>
    <mergeCell ref="H646:N646"/>
    <mergeCell ref="B539:N539"/>
    <mergeCell ref="B544:N544"/>
    <mergeCell ref="B549:N549"/>
    <mergeCell ref="B554:N554"/>
    <mergeCell ref="B555:N555"/>
    <mergeCell ref="B559:N559"/>
    <mergeCell ref="B512:N512"/>
    <mergeCell ref="B518:N518"/>
    <mergeCell ref="B523:N523"/>
    <mergeCell ref="B524:N524"/>
    <mergeCell ref="B529:N529"/>
    <mergeCell ref="B534:N534"/>
    <mergeCell ref="B480:N480"/>
    <mergeCell ref="B487:N487"/>
    <mergeCell ref="B495:N495"/>
    <mergeCell ref="B496:N496"/>
    <mergeCell ref="B502:N502"/>
    <mergeCell ref="B507:N507"/>
    <mergeCell ref="B435:N435"/>
    <mergeCell ref="B443:N443"/>
    <mergeCell ref="B450:N450"/>
    <mergeCell ref="B458:N458"/>
    <mergeCell ref="B466:N466"/>
    <mergeCell ref="B473:N473"/>
    <mergeCell ref="B405:N405"/>
    <mergeCell ref="B411:N411"/>
    <mergeCell ref="B417:N417"/>
    <mergeCell ref="B418:N418"/>
    <mergeCell ref="B426:N426"/>
    <mergeCell ref="B434:N434"/>
    <mergeCell ref="B377:N377"/>
    <mergeCell ref="B378:N378"/>
    <mergeCell ref="B384:N384"/>
    <mergeCell ref="B390:N390"/>
    <mergeCell ref="B391:N391"/>
    <mergeCell ref="B398:N398"/>
    <mergeCell ref="B347:N347"/>
    <mergeCell ref="B352:N352"/>
    <mergeCell ref="B353:N353"/>
    <mergeCell ref="B359:N359"/>
    <mergeCell ref="B365:N365"/>
    <mergeCell ref="B371:N371"/>
    <mergeCell ref="B316:N316"/>
    <mergeCell ref="B317:N317"/>
    <mergeCell ref="B323:N323"/>
    <mergeCell ref="B329:N329"/>
    <mergeCell ref="B335:N335"/>
    <mergeCell ref="B341:N341"/>
  </mergeCells>
  <conditionalFormatting sqref="P436:P439 P467:P470 P441 P493 P472 P488:P491 O417:P418 O315:P315 B417 P449 C318:M322 C324:M328 C330:M334 C336:M340 C346:M346 P389 P392:P397 B517 B535:N538 N324:N326 N330:N332 N336:N338 B342:N344 B345:M345 B348:N350 B354:N356 B357:M357 B360:N362 B363:M363 B364:N364 B366:N368 B369:M369 B372:N374 B375:M375 B379:N381 B382:M382 B385:N387 B388:M388 B424:N424 B472 B503:N506 B501 B545:N548 B456:N456 B464:N464 B479:N479 B493:N493 O487:P487 B487 O480:P480 B480 O458:P458 B458 B441 O405:P405 B405 O390:P391 B390:B391 B384 B377:B378 B371 B365 B351:M351 B352:B353 B347 B341 B335:B339 B329:B333 B323:B327 B316:B317 B443">
    <cfRule type="cellIs" dxfId="883" priority="1" operator="lessThan">
      <formula>0</formula>
    </cfRule>
  </conditionalFormatting>
  <conditionalFormatting sqref="O487">
    <cfRule type="cellIs" dxfId="882" priority="2" operator="lessThan">
      <formula>0</formula>
    </cfRule>
  </conditionalFormatting>
  <conditionalFormatting sqref="B315:N315">
    <cfRule type="cellIs" dxfId="881" priority="3" operator="lessThan">
      <formula>0</formula>
    </cfRule>
  </conditionalFormatting>
  <conditionalFormatting sqref="O434">
    <cfRule type="cellIs" dxfId="880" priority="4" operator="lessThan">
      <formula>0</formula>
    </cfRule>
  </conditionalFormatting>
  <conditionalFormatting sqref="P443:P449">
    <cfRule type="cellIs" dxfId="879" priority="5" operator="lessThan">
      <formula>0</formula>
    </cfRule>
  </conditionalFormatting>
  <conditionalFormatting sqref="O435">
    <cfRule type="cellIs" dxfId="878" priority="6" operator="lessThan">
      <formula>0</formula>
    </cfRule>
  </conditionalFormatting>
  <conditionalFormatting sqref="O466">
    <cfRule type="cellIs" dxfId="877" priority="7" operator="lessThan">
      <formula>0</formula>
    </cfRule>
  </conditionalFormatting>
  <conditionalFormatting sqref="B315:N315">
    <cfRule type="cellIs" dxfId="876" priority="8" operator="lessThan">
      <formula>0</formula>
    </cfRule>
  </conditionalFormatting>
  <conditionalFormatting sqref="P492">
    <cfRule type="cellIs" dxfId="875" priority="9" operator="lessThan">
      <formula>0</formula>
    </cfRule>
  </conditionalFormatting>
  <conditionalFormatting sqref="P419:P422">
    <cfRule type="cellIs" dxfId="874" priority="10" operator="lessThan">
      <formula>0</formula>
    </cfRule>
  </conditionalFormatting>
  <conditionalFormatting sqref="P423">
    <cfRule type="cellIs" dxfId="873" priority="11" operator="lessThan">
      <formula>0</formula>
    </cfRule>
  </conditionalFormatting>
  <conditionalFormatting sqref="P423">
    <cfRule type="cellIs" dxfId="872" priority="12" operator="lessThan">
      <formula>0</formula>
    </cfRule>
  </conditionalFormatting>
  <conditionalFormatting sqref="B434">
    <cfRule type="cellIs" dxfId="871" priority="13" operator="lessThan">
      <formula>0</formula>
    </cfRule>
  </conditionalFormatting>
  <conditionalFormatting sqref="P471">
    <cfRule type="cellIs" dxfId="870" priority="14" operator="lessThan">
      <formula>0</formula>
    </cfRule>
  </conditionalFormatting>
  <conditionalFormatting sqref="P440">
    <cfRule type="cellIs" dxfId="869" priority="15" operator="lessThan">
      <formula>0</formula>
    </cfRule>
  </conditionalFormatting>
  <conditionalFormatting sqref="P440">
    <cfRule type="cellIs" dxfId="868" priority="16" operator="lessThan">
      <formula>0</formula>
    </cfRule>
  </conditionalFormatting>
  <conditionalFormatting sqref="O443">
    <cfRule type="cellIs" dxfId="867" priority="17" operator="lessThan">
      <formula>0</formula>
    </cfRule>
  </conditionalFormatting>
  <conditionalFormatting sqref="P471">
    <cfRule type="cellIs" dxfId="866" priority="18" operator="lessThan">
      <formula>0</formula>
    </cfRule>
  </conditionalFormatting>
  <conditionalFormatting sqref="O488:O491">
    <cfRule type="cellIs" dxfId="865" priority="19" operator="lessThan">
      <formula>0</formula>
    </cfRule>
  </conditionalFormatting>
  <conditionalFormatting sqref="O467:O470">
    <cfRule type="cellIs" dxfId="864" priority="20" operator="lessThan">
      <formula>0</formula>
    </cfRule>
  </conditionalFormatting>
  <conditionalFormatting sqref="P333">
    <cfRule type="cellIs" dxfId="863" priority="21" operator="lessThan">
      <formula>0</formula>
    </cfRule>
  </conditionalFormatting>
  <conditionalFormatting sqref="P492">
    <cfRule type="cellIs" dxfId="862" priority="22" operator="lessThan">
      <formula>0</formula>
    </cfRule>
  </conditionalFormatting>
  <conditionalFormatting sqref="P448">
    <cfRule type="cellIs" dxfId="861" priority="23" operator="lessThan">
      <formula>0</formula>
    </cfRule>
  </conditionalFormatting>
  <conditionalFormatting sqref="J320:N321 K318:N319">
    <cfRule type="cellIs" dxfId="860" priority="24" operator="lessThan">
      <formula>0</formula>
    </cfRule>
  </conditionalFormatting>
  <conditionalFormatting sqref="O443:O447">
    <cfRule type="cellIs" dxfId="859" priority="25" operator="lessThan">
      <formula>0</formula>
    </cfRule>
  </conditionalFormatting>
  <conditionalFormatting sqref="O436:O439">
    <cfRule type="cellIs" dxfId="858" priority="26" operator="lessThan">
      <formula>0</formula>
    </cfRule>
  </conditionalFormatting>
  <conditionalFormatting sqref="P448">
    <cfRule type="cellIs" dxfId="857" priority="27" operator="lessThan">
      <formula>0</formula>
    </cfRule>
  </conditionalFormatting>
  <conditionalFormatting sqref="P321">
    <cfRule type="cellIs" dxfId="856" priority="28" operator="lessThan">
      <formula>0</formula>
    </cfRule>
  </conditionalFormatting>
  <conditionalFormatting sqref="P444:P447 B443">
    <cfRule type="cellIs" dxfId="855" priority="29" operator="lessThan">
      <formula>0</formula>
    </cfRule>
  </conditionalFormatting>
  <conditionalFormatting sqref="O459:O462">
    <cfRule type="cellIs" dxfId="854" priority="30" operator="lessThan">
      <formula>0</formula>
    </cfRule>
  </conditionalFormatting>
  <conditionalFormatting sqref="P459:P462 P464">
    <cfRule type="cellIs" dxfId="853" priority="31" operator="lessThan">
      <formula>0</formula>
    </cfRule>
  </conditionalFormatting>
  <conditionalFormatting sqref="P463">
    <cfRule type="cellIs" dxfId="852" priority="32" operator="lessThan">
      <formula>0</formula>
    </cfRule>
  </conditionalFormatting>
  <conditionalFormatting sqref="P406:P410">
    <cfRule type="cellIs" dxfId="851" priority="33" operator="lessThan">
      <formula>0</formula>
    </cfRule>
  </conditionalFormatting>
  <conditionalFormatting sqref="P463">
    <cfRule type="cellIs" dxfId="850" priority="34" operator="lessThan">
      <formula>0</formula>
    </cfRule>
  </conditionalFormatting>
  <conditionalFormatting sqref="J318">
    <cfRule type="cellIs" dxfId="849" priority="35" operator="lessThan">
      <formula>0</formula>
    </cfRule>
  </conditionalFormatting>
  <conditionalFormatting sqref="O444:O447">
    <cfRule type="cellIs" dxfId="848" priority="36" operator="lessThan">
      <formula>0</formula>
    </cfRule>
  </conditionalFormatting>
  <conditionalFormatting sqref="O316:P317 P318:P320">
    <cfRule type="cellIs" dxfId="847" priority="37" operator="lessThan">
      <formula>0</formula>
    </cfRule>
  </conditionalFormatting>
  <conditionalFormatting sqref="B353">
    <cfRule type="cellIs" dxfId="846" priority="38" operator="lessThan">
      <formula>0</formula>
    </cfRule>
  </conditionalFormatting>
  <conditionalFormatting sqref="B316">
    <cfRule type="cellIs" dxfId="845" priority="39" operator="lessThan">
      <formula>0</formula>
    </cfRule>
  </conditionalFormatting>
  <conditionalFormatting sqref="O354:O356">
    <cfRule type="cellIs" dxfId="844" priority="40" operator="lessThan">
      <formula>0</formula>
    </cfRule>
  </conditionalFormatting>
  <conditionalFormatting sqref="P357">
    <cfRule type="cellIs" dxfId="843" priority="41" operator="lessThan">
      <formula>0</formula>
    </cfRule>
  </conditionalFormatting>
  <conditionalFormatting sqref="O316:O317">
    <cfRule type="cellIs" dxfId="842" priority="42" operator="lessThan">
      <formula>0</formula>
    </cfRule>
  </conditionalFormatting>
  <conditionalFormatting sqref="O318:O321">
    <cfRule type="cellIs" dxfId="841" priority="43" operator="lessThan">
      <formula>0</formula>
    </cfRule>
  </conditionalFormatting>
  <conditionalFormatting sqref="P517">
    <cfRule type="cellIs" dxfId="840" priority="44" operator="lessThan">
      <formula>0</formula>
    </cfRule>
  </conditionalFormatting>
  <conditionalFormatting sqref="P322">
    <cfRule type="cellIs" dxfId="839" priority="45" operator="lessThan">
      <formula>0</formula>
    </cfRule>
  </conditionalFormatting>
  <conditionalFormatting sqref="O347:P347 P348:P350">
    <cfRule type="cellIs" dxfId="838" priority="46" operator="lessThan">
      <formula>0</formula>
    </cfRule>
  </conditionalFormatting>
  <conditionalFormatting sqref="O348:O350">
    <cfRule type="cellIs" dxfId="837" priority="47" operator="lessThan">
      <formula>0</formula>
    </cfRule>
  </conditionalFormatting>
  <conditionalFormatting sqref="C324:J324">
    <cfRule type="cellIs" dxfId="836" priority="48" operator="lessThan">
      <formula>0</formula>
    </cfRule>
  </conditionalFormatting>
  <conditionalFormatting sqref="H340">
    <cfRule type="cellIs" dxfId="835" priority="49" operator="lessThan">
      <formula>0</formula>
    </cfRule>
  </conditionalFormatting>
  <conditionalFormatting sqref="P351">
    <cfRule type="cellIs" dxfId="834" priority="50" operator="lessThan">
      <formula>0</formula>
    </cfRule>
  </conditionalFormatting>
  <conditionalFormatting sqref="B317">
    <cfRule type="cellIs" dxfId="833" priority="51" operator="lessThan">
      <formula>0</formula>
    </cfRule>
  </conditionalFormatting>
  <conditionalFormatting sqref="J319">
    <cfRule type="cellIs" dxfId="832" priority="52" operator="lessThan">
      <formula>0</formula>
    </cfRule>
  </conditionalFormatting>
  <conditionalFormatting sqref="O322">
    <cfRule type="cellIs" dxfId="831" priority="53" operator="lessThan">
      <formula>0</formula>
    </cfRule>
  </conditionalFormatting>
  <conditionalFormatting sqref="O371">
    <cfRule type="cellIs" dxfId="830" priority="54" operator="lessThan">
      <formula>0</formula>
    </cfRule>
  </conditionalFormatting>
  <conditionalFormatting sqref="P321">
    <cfRule type="cellIs" dxfId="829" priority="55" operator="lessThan">
      <formula>0</formula>
    </cfRule>
  </conditionalFormatting>
  <conditionalFormatting sqref="O323:P323 P324:P326">
    <cfRule type="cellIs" dxfId="828" priority="56" operator="lessThan">
      <formula>0</formula>
    </cfRule>
  </conditionalFormatting>
  <conditionalFormatting sqref="O323">
    <cfRule type="cellIs" dxfId="827" priority="57" operator="lessThan">
      <formula>0</formula>
    </cfRule>
  </conditionalFormatting>
  <conditionalFormatting sqref="O324:O327">
    <cfRule type="cellIs" dxfId="826" priority="58" operator="lessThan">
      <formula>0</formula>
    </cfRule>
  </conditionalFormatting>
  <conditionalFormatting sqref="I325 K325:N325 C326:M327 K324:M324">
    <cfRule type="cellIs" dxfId="825" priority="59" operator="lessThan">
      <formula>0</formula>
    </cfRule>
  </conditionalFormatting>
  <conditionalFormatting sqref="B323">
    <cfRule type="cellIs" dxfId="824" priority="60" operator="lessThan">
      <formula>0</formula>
    </cfRule>
  </conditionalFormatting>
  <conditionalFormatting sqref="I324">
    <cfRule type="cellIs" dxfId="823" priority="61" operator="lessThan">
      <formula>0</formula>
    </cfRule>
  </conditionalFormatting>
  <conditionalFormatting sqref="P328">
    <cfRule type="cellIs" dxfId="822" priority="62" operator="lessThan">
      <formula>0</formula>
    </cfRule>
  </conditionalFormatting>
  <conditionalFormatting sqref="C325:J325">
    <cfRule type="cellIs" dxfId="821" priority="63" operator="lessThan">
      <formula>0</formula>
    </cfRule>
  </conditionalFormatting>
  <conditionalFormatting sqref="P327">
    <cfRule type="cellIs" dxfId="820" priority="64" operator="lessThan">
      <formula>0</formula>
    </cfRule>
  </conditionalFormatting>
  <conditionalFormatting sqref="P327">
    <cfRule type="cellIs" dxfId="819" priority="65" operator="lessThan">
      <formula>0</formula>
    </cfRule>
  </conditionalFormatting>
  <conditionalFormatting sqref="O329:P329 P330:P332">
    <cfRule type="cellIs" dxfId="818" priority="66" operator="lessThan">
      <formula>0</formula>
    </cfRule>
  </conditionalFormatting>
  <conditionalFormatting sqref="O329">
    <cfRule type="cellIs" dxfId="817" priority="67" operator="lessThan">
      <formula>0</formula>
    </cfRule>
  </conditionalFormatting>
  <conditionalFormatting sqref="J330">
    <cfRule type="cellIs" dxfId="816" priority="68" operator="lessThan">
      <formula>0</formula>
    </cfRule>
  </conditionalFormatting>
  <conditionalFormatting sqref="K330:N331 J332:M333">
    <cfRule type="cellIs" dxfId="815" priority="69" operator="lessThan">
      <formula>0</formula>
    </cfRule>
  </conditionalFormatting>
  <conditionalFormatting sqref="O336:O338">
    <cfRule type="cellIs" dxfId="814" priority="70" operator="lessThan">
      <formula>0</formula>
    </cfRule>
  </conditionalFormatting>
  <conditionalFormatting sqref="P334">
    <cfRule type="cellIs" dxfId="813" priority="71" operator="lessThan">
      <formula>0</formula>
    </cfRule>
  </conditionalFormatting>
  <conditionalFormatting sqref="B329">
    <cfRule type="cellIs" dxfId="812" priority="72" operator="lessThan">
      <formula>0</formula>
    </cfRule>
  </conditionalFormatting>
  <conditionalFormatting sqref="O359">
    <cfRule type="cellIs" dxfId="811" priority="73" operator="lessThan">
      <formula>0</formula>
    </cfRule>
  </conditionalFormatting>
  <conditionalFormatting sqref="J331">
    <cfRule type="cellIs" dxfId="810" priority="74" operator="lessThan">
      <formula>0</formula>
    </cfRule>
  </conditionalFormatting>
  <conditionalFormatting sqref="P333">
    <cfRule type="cellIs" dxfId="809" priority="75" operator="lessThan">
      <formula>0</formula>
    </cfRule>
  </conditionalFormatting>
  <conditionalFormatting sqref="O335">
    <cfRule type="cellIs" dxfId="808" priority="76" operator="lessThan">
      <formula>0</formula>
    </cfRule>
  </conditionalFormatting>
  <conditionalFormatting sqref="P339">
    <cfRule type="cellIs" dxfId="807" priority="77" operator="lessThan">
      <formula>0</formula>
    </cfRule>
  </conditionalFormatting>
  <conditionalFormatting sqref="I337 K336:N337 C338:N338 C339:M339">
    <cfRule type="cellIs" dxfId="806" priority="78" operator="lessThan">
      <formula>0</formula>
    </cfRule>
  </conditionalFormatting>
  <conditionalFormatting sqref="I336">
    <cfRule type="cellIs" dxfId="805" priority="79" operator="lessThan">
      <formula>0</formula>
    </cfRule>
  </conditionalFormatting>
  <conditionalFormatting sqref="C336:J336">
    <cfRule type="cellIs" dxfId="804" priority="80" operator="lessThan">
      <formula>0</formula>
    </cfRule>
  </conditionalFormatting>
  <conditionalFormatting sqref="B335">
    <cfRule type="cellIs" dxfId="803" priority="81" operator="lessThan">
      <formula>0</formula>
    </cfRule>
  </conditionalFormatting>
  <conditionalFormatting sqref="P340">
    <cfRule type="cellIs" dxfId="802" priority="82" operator="lessThan">
      <formula>0</formula>
    </cfRule>
  </conditionalFormatting>
  <conditionalFormatting sqref="O365">
    <cfRule type="cellIs" dxfId="801" priority="83" operator="lessThan">
      <formula>0</formula>
    </cfRule>
  </conditionalFormatting>
  <conditionalFormatting sqref="C337:J337">
    <cfRule type="cellIs" dxfId="800" priority="84" operator="lessThan">
      <formula>0</formula>
    </cfRule>
  </conditionalFormatting>
  <conditionalFormatting sqref="P339">
    <cfRule type="cellIs" dxfId="799" priority="85" operator="lessThan">
      <formula>0</formula>
    </cfRule>
  </conditionalFormatting>
  <conditionalFormatting sqref="O341:P341 P342:P344">
    <cfRule type="cellIs" dxfId="798" priority="86" operator="lessThan">
      <formula>0</formula>
    </cfRule>
  </conditionalFormatting>
  <conditionalFormatting sqref="O341">
    <cfRule type="cellIs" dxfId="797" priority="87" operator="lessThan">
      <formula>0</formula>
    </cfRule>
  </conditionalFormatting>
  <conditionalFormatting sqref="O342:O344">
    <cfRule type="cellIs" dxfId="796" priority="88" operator="lessThan">
      <formula>0</formula>
    </cfRule>
  </conditionalFormatting>
  <conditionalFormatting sqref="B341">
    <cfRule type="cellIs" dxfId="795" priority="89" operator="lessThan">
      <formula>0</formula>
    </cfRule>
  </conditionalFormatting>
  <conditionalFormatting sqref="P345">
    <cfRule type="cellIs" dxfId="794" priority="90" operator="lessThan">
      <formula>0</formula>
    </cfRule>
  </conditionalFormatting>
  <conditionalFormatting sqref="P346">
    <cfRule type="cellIs" dxfId="793" priority="91" operator="lessThan">
      <formula>0</formula>
    </cfRule>
  </conditionalFormatting>
  <conditionalFormatting sqref="P345">
    <cfRule type="cellIs" dxfId="792" priority="92" operator="lessThan">
      <formula>0</formula>
    </cfRule>
  </conditionalFormatting>
  <conditionalFormatting sqref="C346:M346">
    <cfRule type="cellIs" dxfId="791" priority="93" operator="lessThan">
      <formula>0</formula>
    </cfRule>
  </conditionalFormatting>
  <conditionalFormatting sqref="C340:M340">
    <cfRule type="cellIs" dxfId="790" priority="94" operator="lessThan">
      <formula>0</formula>
    </cfRule>
  </conditionalFormatting>
  <conditionalFormatting sqref="B378">
    <cfRule type="cellIs" dxfId="789" priority="95" operator="lessThan">
      <formula>0</formula>
    </cfRule>
  </conditionalFormatting>
  <conditionalFormatting sqref="P379:P381">
    <cfRule type="cellIs" dxfId="788" priority="96" operator="lessThan">
      <formula>0</formula>
    </cfRule>
  </conditionalFormatting>
  <conditionalFormatting sqref="O335:P335 P336:P338">
    <cfRule type="cellIs" dxfId="787" priority="97" operator="lessThan">
      <formula>0</formula>
    </cfRule>
  </conditionalFormatting>
  <conditionalFormatting sqref="H328">
    <cfRule type="cellIs" dxfId="786" priority="98" operator="lessThan">
      <formula>0</formula>
    </cfRule>
  </conditionalFormatting>
  <conditionalFormatting sqref="O365:P365 P366:P368">
    <cfRule type="cellIs" dxfId="785" priority="99" operator="lessThan">
      <formula>0</formula>
    </cfRule>
  </conditionalFormatting>
  <conditionalFormatting sqref="O366:O368">
    <cfRule type="cellIs" dxfId="784" priority="100" operator="lessThan">
      <formula>0</formula>
    </cfRule>
  </conditionalFormatting>
  <conditionalFormatting sqref="P369">
    <cfRule type="cellIs" dxfId="783" priority="101" operator="lessThan">
      <formula>0</formula>
    </cfRule>
  </conditionalFormatting>
  <conditionalFormatting sqref="P369">
    <cfRule type="cellIs" dxfId="782" priority="102" operator="lessThan">
      <formula>0</formula>
    </cfRule>
  </conditionalFormatting>
  <conditionalFormatting sqref="B365">
    <cfRule type="cellIs" dxfId="781" priority="103" operator="lessThan">
      <formula>0</formula>
    </cfRule>
  </conditionalFormatting>
  <conditionalFormatting sqref="O371:P371 P372:P374">
    <cfRule type="cellIs" dxfId="780" priority="104" operator="lessThan">
      <formula>0</formula>
    </cfRule>
  </conditionalFormatting>
  <conditionalFormatting sqref="O372:O374">
    <cfRule type="cellIs" dxfId="779" priority="105" operator="lessThan">
      <formula>0</formula>
    </cfRule>
  </conditionalFormatting>
  <conditionalFormatting sqref="O377">
    <cfRule type="cellIs" dxfId="778" priority="106" operator="lessThan">
      <formula>0</formula>
    </cfRule>
  </conditionalFormatting>
  <conditionalFormatting sqref="O347">
    <cfRule type="cellIs" dxfId="777" priority="107" operator="lessThan">
      <formula>0</formula>
    </cfRule>
  </conditionalFormatting>
  <conditionalFormatting sqref="P375">
    <cfRule type="cellIs" dxfId="776" priority="108" operator="lessThan">
      <formula>0</formula>
    </cfRule>
  </conditionalFormatting>
  <conditionalFormatting sqref="P351">
    <cfRule type="cellIs" dxfId="775" priority="109" operator="lessThan">
      <formula>0</formula>
    </cfRule>
  </conditionalFormatting>
  <conditionalFormatting sqref="P370">
    <cfRule type="cellIs" dxfId="774" priority="110" operator="lessThan">
      <formula>0</formula>
    </cfRule>
  </conditionalFormatting>
  <conditionalFormatting sqref="O353:P353 P354:P356">
    <cfRule type="cellIs" dxfId="773" priority="111" operator="lessThan">
      <formula>0</formula>
    </cfRule>
  </conditionalFormatting>
  <conditionalFormatting sqref="O353">
    <cfRule type="cellIs" dxfId="772" priority="112" operator="lessThan">
      <formula>0</formula>
    </cfRule>
  </conditionalFormatting>
  <conditionalFormatting sqref="B371">
    <cfRule type="cellIs" dxfId="771" priority="113" operator="lessThan">
      <formula>0</formula>
    </cfRule>
  </conditionalFormatting>
  <conditionalFormatting sqref="P358">
    <cfRule type="cellIs" dxfId="770" priority="114" operator="lessThan">
      <formula>0</formula>
    </cfRule>
  </conditionalFormatting>
  <conditionalFormatting sqref="P357">
    <cfRule type="cellIs" dxfId="769" priority="115" operator="lessThan">
      <formula>0</formula>
    </cfRule>
  </conditionalFormatting>
  <conditionalFormatting sqref="H327">
    <cfRule type="cellIs" dxfId="768" priority="116" operator="lessThan">
      <formula>0</formula>
    </cfRule>
  </conditionalFormatting>
  <conditionalFormatting sqref="P375">
    <cfRule type="cellIs" dxfId="767" priority="117" operator="lessThan">
      <formula>0</formula>
    </cfRule>
  </conditionalFormatting>
  <conditionalFormatting sqref="P382">
    <cfRule type="cellIs" dxfId="766" priority="118" operator="lessThan">
      <formula>0</formula>
    </cfRule>
  </conditionalFormatting>
  <conditionalFormatting sqref="P376:P377">
    <cfRule type="cellIs" dxfId="765" priority="119" operator="lessThan">
      <formula>0</formula>
    </cfRule>
  </conditionalFormatting>
  <conditionalFormatting sqref="B377">
    <cfRule type="cellIs" dxfId="764" priority="120" operator="lessThan">
      <formula>0</formula>
    </cfRule>
  </conditionalFormatting>
  <conditionalFormatting sqref="J515:N516 K513:N513 K514:M514">
    <cfRule type="cellIs" dxfId="763" priority="121" operator="lessThan">
      <formula>0</formula>
    </cfRule>
  </conditionalFormatting>
  <conditionalFormatting sqref="O360:O362">
    <cfRule type="cellIs" dxfId="762" priority="122" operator="lessThan">
      <formula>0</formula>
    </cfRule>
  </conditionalFormatting>
  <conditionalFormatting sqref="J334:M334">
    <cfRule type="cellIs" dxfId="761" priority="123" operator="lessThan">
      <formula>0</formula>
    </cfRule>
  </conditionalFormatting>
  <conditionalFormatting sqref="C328:M328">
    <cfRule type="cellIs" dxfId="760" priority="124" operator="lessThan">
      <formula>0</formula>
    </cfRule>
  </conditionalFormatting>
  <conditionalFormatting sqref="J322:N322">
    <cfRule type="cellIs" dxfId="759" priority="125" operator="lessThan">
      <formula>0</formula>
    </cfRule>
  </conditionalFormatting>
  <conditionalFormatting sqref="B347">
    <cfRule type="cellIs" dxfId="758" priority="126" operator="lessThan">
      <formula>0</formula>
    </cfRule>
  </conditionalFormatting>
  <conditionalFormatting sqref="B352">
    <cfRule type="cellIs" dxfId="757" priority="127" operator="lessThan">
      <formula>0</formula>
    </cfRule>
  </conditionalFormatting>
  <conditionalFormatting sqref="P363">
    <cfRule type="cellIs" dxfId="756" priority="128" operator="lessThan">
      <formula>0</formula>
    </cfRule>
  </conditionalFormatting>
  <conditionalFormatting sqref="J513:N513 J515:N516 J514:M514">
    <cfRule type="cellIs" dxfId="755" priority="129" operator="lessThan">
      <formula>0</formula>
    </cfRule>
  </conditionalFormatting>
  <conditionalFormatting sqref="P513:P515">
    <cfRule type="cellIs" dxfId="754" priority="130" operator="lessThan">
      <formula>0</formula>
    </cfRule>
  </conditionalFormatting>
  <conditionalFormatting sqref="O359:P359 P360:P362">
    <cfRule type="cellIs" dxfId="753" priority="131" operator="lessThan">
      <formula>0</formula>
    </cfRule>
  </conditionalFormatting>
  <conditionalFormatting sqref="P364">
    <cfRule type="cellIs" dxfId="752" priority="132" operator="lessThan">
      <formula>0</formula>
    </cfRule>
  </conditionalFormatting>
  <conditionalFormatting sqref="P363">
    <cfRule type="cellIs" dxfId="751" priority="133" operator="lessThan">
      <formula>0</formula>
    </cfRule>
  </conditionalFormatting>
  <conditionalFormatting sqref="H545:H548">
    <cfRule type="cellIs" dxfId="750" priority="134" operator="lessThan">
      <formula>0</formula>
    </cfRule>
  </conditionalFormatting>
  <conditionalFormatting sqref="P516">
    <cfRule type="cellIs" dxfId="749" priority="135" operator="lessThan">
      <formula>0</formula>
    </cfRule>
  </conditionalFormatting>
  <conditionalFormatting sqref="H541:H543">
    <cfRule type="cellIs" dxfId="748" priority="136" operator="lessThan">
      <formula>0</formula>
    </cfRule>
  </conditionalFormatting>
  <conditionalFormatting sqref="J514">
    <cfRule type="cellIs" dxfId="747" priority="137" operator="lessThan">
      <formula>0</formula>
    </cfRule>
  </conditionalFormatting>
  <conditionalFormatting sqref="O513:O516">
    <cfRule type="cellIs" dxfId="746" priority="138" operator="lessThan">
      <formula>0</formula>
    </cfRule>
  </conditionalFormatting>
  <conditionalFormatting sqref="P543">
    <cfRule type="cellIs" dxfId="745" priority="139" operator="lessThan">
      <formula>0</formula>
    </cfRule>
  </conditionalFormatting>
  <conditionalFormatting sqref="P516">
    <cfRule type="cellIs" dxfId="744" priority="140" operator="lessThan">
      <formula>0</formula>
    </cfRule>
  </conditionalFormatting>
  <conditionalFormatting sqref="H346">
    <cfRule type="cellIs" dxfId="743" priority="141" operator="lessThan">
      <formula>0</formula>
    </cfRule>
  </conditionalFormatting>
  <conditionalFormatting sqref="H339">
    <cfRule type="cellIs" dxfId="742" priority="142" operator="lessThan">
      <formula>0</formula>
    </cfRule>
  </conditionalFormatting>
  <conditionalFormatting sqref="I551 K550:N551 C552:N553">
    <cfRule type="cellIs" dxfId="741" priority="143" operator="lessThan">
      <formula>0</formula>
    </cfRule>
  </conditionalFormatting>
  <conditionalFormatting sqref="O550:O553">
    <cfRule type="cellIs" dxfId="740" priority="144" operator="lessThan">
      <formula>0</formula>
    </cfRule>
  </conditionalFormatting>
  <conditionalFormatting sqref="P385:P387">
    <cfRule type="cellIs" dxfId="739" priority="145" operator="lessThan">
      <formula>0</formula>
    </cfRule>
  </conditionalFormatting>
  <conditionalFormatting sqref="O379:O381">
    <cfRule type="cellIs" dxfId="738" priority="146" operator="lessThan">
      <formula>0</formula>
    </cfRule>
  </conditionalFormatting>
  <conditionalFormatting sqref="B544">
    <cfRule type="cellIs" dxfId="737" priority="147" operator="lessThan">
      <formula>0</formula>
    </cfRule>
  </conditionalFormatting>
  <conditionalFormatting sqref="P550:P552">
    <cfRule type="cellIs" dxfId="736" priority="148" operator="lessThan">
      <formula>0</formula>
    </cfRule>
  </conditionalFormatting>
  <conditionalFormatting sqref="P383">
    <cfRule type="cellIs" dxfId="735" priority="149" operator="lessThan">
      <formula>0</formula>
    </cfRule>
  </conditionalFormatting>
  <conditionalFormatting sqref="J499:N499 K497:N498 J500:M500">
    <cfRule type="cellIs" dxfId="734" priority="150" operator="lessThan">
      <formula>0</formula>
    </cfRule>
  </conditionalFormatting>
  <conditionalFormatting sqref="H545">
    <cfRule type="cellIs" dxfId="733" priority="151" operator="lessThan">
      <formula>0</formula>
    </cfRule>
  </conditionalFormatting>
  <conditionalFormatting sqref="J497:N499 J500:M500">
    <cfRule type="cellIs" dxfId="732" priority="152" operator="lessThan">
      <formula>0</formula>
    </cfRule>
  </conditionalFormatting>
  <conditionalFormatting sqref="C550:N553">
    <cfRule type="cellIs" dxfId="731" priority="153" operator="lessThan">
      <formula>0</formula>
    </cfRule>
  </conditionalFormatting>
  <conditionalFormatting sqref="B549">
    <cfRule type="cellIs" dxfId="730" priority="154" operator="lessThan">
      <formula>0</formula>
    </cfRule>
  </conditionalFormatting>
  <conditionalFormatting sqref="O385:O387">
    <cfRule type="cellIs" dxfId="729" priority="155" operator="lessThan">
      <formula>0</formula>
    </cfRule>
  </conditionalFormatting>
  <conditionalFormatting sqref="P388">
    <cfRule type="cellIs" dxfId="728" priority="156" operator="lessThan">
      <formula>0</formula>
    </cfRule>
  </conditionalFormatting>
  <conditionalFormatting sqref="P501">
    <cfRule type="cellIs" dxfId="727" priority="157" operator="lessThan">
      <formula>0</formula>
    </cfRule>
  </conditionalFormatting>
  <conditionalFormatting sqref="P382">
    <cfRule type="cellIs" dxfId="726" priority="158" operator="lessThan">
      <formula>0</formula>
    </cfRule>
  </conditionalFormatting>
  <conditionalFormatting sqref="P500">
    <cfRule type="cellIs" dxfId="725" priority="159" operator="lessThan">
      <formula>0</formula>
    </cfRule>
  </conditionalFormatting>
  <conditionalFormatting sqref="P388">
    <cfRule type="cellIs" dxfId="724" priority="160" operator="lessThan">
      <formula>0</formula>
    </cfRule>
  </conditionalFormatting>
  <conditionalFormatting sqref="C319:I319">
    <cfRule type="cellIs" dxfId="723" priority="161" operator="lessThan">
      <formula>0</formula>
    </cfRule>
  </conditionalFormatting>
  <conditionalFormatting sqref="B384">
    <cfRule type="cellIs" dxfId="722" priority="162" operator="lessThan">
      <formula>0</formula>
    </cfRule>
  </conditionalFormatting>
  <conditionalFormatting sqref="C331:I331">
    <cfRule type="cellIs" dxfId="721" priority="163" operator="lessThan">
      <formula>0</formula>
    </cfRule>
  </conditionalFormatting>
  <conditionalFormatting sqref="P497:P499">
    <cfRule type="cellIs" dxfId="720" priority="164" operator="lessThan">
      <formula>0</formula>
    </cfRule>
  </conditionalFormatting>
  <conditionalFormatting sqref="P500">
    <cfRule type="cellIs" dxfId="719" priority="165" operator="lessThan">
      <formula>0</formula>
    </cfRule>
  </conditionalFormatting>
  <conditionalFormatting sqref="H550">
    <cfRule type="cellIs" dxfId="718" priority="166" operator="lessThan">
      <formula>0</formula>
    </cfRule>
  </conditionalFormatting>
  <conditionalFormatting sqref="B496">
    <cfRule type="cellIs" dxfId="717" priority="167" operator="lessThan">
      <formula>0</formula>
    </cfRule>
  </conditionalFormatting>
  <conditionalFormatting sqref="O497:O499">
    <cfRule type="cellIs" dxfId="716" priority="168" operator="lessThan">
      <formula>0</formula>
    </cfRule>
  </conditionalFormatting>
  <conditionalFormatting sqref="J498">
    <cfRule type="cellIs" dxfId="715" priority="169" operator="lessThan">
      <formula>0</formula>
    </cfRule>
  </conditionalFormatting>
  <conditionalFormatting sqref="C318:I318">
    <cfRule type="cellIs" dxfId="714" priority="170" operator="lessThan">
      <formula>0</formula>
    </cfRule>
  </conditionalFormatting>
  <conditionalFormatting sqref="C330:I330">
    <cfRule type="cellIs" dxfId="713" priority="171" operator="lessThan">
      <formula>0</formula>
    </cfRule>
  </conditionalFormatting>
  <conditionalFormatting sqref="O540:O543">
    <cfRule type="cellIs" dxfId="712" priority="172" operator="lessThan">
      <formula>0</formula>
    </cfRule>
  </conditionalFormatting>
  <conditionalFormatting sqref="P553">
    <cfRule type="cellIs" dxfId="711" priority="173" operator="lessThan">
      <formula>0</formula>
    </cfRule>
  </conditionalFormatting>
  <conditionalFormatting sqref="I550">
    <cfRule type="cellIs" dxfId="710" priority="174" operator="lessThan">
      <formula>0</formula>
    </cfRule>
  </conditionalFormatting>
  <conditionalFormatting sqref="C540:N543">
    <cfRule type="cellIs" dxfId="709" priority="175" operator="lessThan">
      <formula>0</formula>
    </cfRule>
  </conditionalFormatting>
  <conditionalFormatting sqref="I540">
    <cfRule type="cellIs" dxfId="708" priority="176" operator="lessThan">
      <formula>0</formula>
    </cfRule>
  </conditionalFormatting>
  <conditionalFormatting sqref="P543">
    <cfRule type="cellIs" dxfId="707" priority="177" operator="lessThan">
      <formula>0</formula>
    </cfRule>
  </conditionalFormatting>
  <conditionalFormatting sqref="H540">
    <cfRule type="cellIs" dxfId="706" priority="178" operator="lessThan">
      <formula>0</formula>
    </cfRule>
  </conditionalFormatting>
  <conditionalFormatting sqref="H540:H543">
    <cfRule type="cellIs" dxfId="705" priority="179" operator="lessThan">
      <formula>0</formula>
    </cfRule>
  </conditionalFormatting>
  <conditionalFormatting sqref="C541:J541">
    <cfRule type="cellIs" dxfId="704" priority="180" operator="lessThan">
      <formula>0</formula>
    </cfRule>
  </conditionalFormatting>
  <conditionalFormatting sqref="I541 K540:N541 C542:N543">
    <cfRule type="cellIs" dxfId="703" priority="181" operator="lessThan">
      <formula>0</formula>
    </cfRule>
  </conditionalFormatting>
  <conditionalFormatting sqref="P540:P542">
    <cfRule type="cellIs" dxfId="702" priority="182" operator="lessThan">
      <formula>0</formula>
    </cfRule>
  </conditionalFormatting>
  <conditionalFormatting sqref="B539">
    <cfRule type="cellIs" dxfId="701" priority="183" operator="lessThan">
      <formula>0</formula>
    </cfRule>
  </conditionalFormatting>
  <conditionalFormatting sqref="P548">
    <cfRule type="cellIs" dxfId="700" priority="184" operator="lessThan">
      <formula>0</formula>
    </cfRule>
  </conditionalFormatting>
  <conditionalFormatting sqref="I545">
    <cfRule type="cellIs" dxfId="699" priority="185" operator="lessThan">
      <formula>0</formula>
    </cfRule>
  </conditionalFormatting>
  <conditionalFormatting sqref="C545:N548">
    <cfRule type="cellIs" dxfId="698" priority="186" operator="lessThan">
      <formula>0</formula>
    </cfRule>
  </conditionalFormatting>
  <conditionalFormatting sqref="P548">
    <cfRule type="cellIs" dxfId="697" priority="187" operator="lessThan">
      <formula>0</formula>
    </cfRule>
  </conditionalFormatting>
  <conditionalFormatting sqref="O545:O548">
    <cfRule type="cellIs" dxfId="696" priority="188" operator="lessThan">
      <formula>0</formula>
    </cfRule>
  </conditionalFormatting>
  <conditionalFormatting sqref="C546:J546">
    <cfRule type="cellIs" dxfId="695" priority="189" operator="lessThan">
      <formula>0</formula>
    </cfRule>
  </conditionalFormatting>
  <conditionalFormatting sqref="H546:H548">
    <cfRule type="cellIs" dxfId="694" priority="190" operator="lessThan">
      <formula>0</formula>
    </cfRule>
  </conditionalFormatting>
  <conditionalFormatting sqref="I546 K545:N546 C547:N548">
    <cfRule type="cellIs" dxfId="693" priority="191" operator="lessThan">
      <formula>0</formula>
    </cfRule>
  </conditionalFormatting>
  <conditionalFormatting sqref="P545:P547">
    <cfRule type="cellIs" dxfId="692" priority="192" operator="lessThan">
      <formula>0</formula>
    </cfRule>
  </conditionalFormatting>
  <conditionalFormatting sqref="P553">
    <cfRule type="cellIs" dxfId="691" priority="193" operator="lessThan">
      <formula>0</formula>
    </cfRule>
  </conditionalFormatting>
  <conditionalFormatting sqref="H550:H553">
    <cfRule type="cellIs" dxfId="690" priority="194" operator="lessThan">
      <formula>0</formula>
    </cfRule>
  </conditionalFormatting>
  <conditionalFormatting sqref="C551:J551">
    <cfRule type="cellIs" dxfId="689" priority="195" operator="lessThan">
      <formula>0</formula>
    </cfRule>
  </conditionalFormatting>
  <conditionalFormatting sqref="H551:H553">
    <cfRule type="cellIs" dxfId="688" priority="196" operator="lessThan">
      <formula>0</formula>
    </cfRule>
  </conditionalFormatting>
  <conditionalFormatting sqref="C320:I321">
    <cfRule type="cellIs" dxfId="687" priority="197" operator="lessThan">
      <formula>0</formula>
    </cfRule>
  </conditionalFormatting>
  <conditionalFormatting sqref="O426:P426">
    <cfRule type="cellIs" dxfId="686" priority="198" operator="lessThan">
      <formula>0</formula>
    </cfRule>
  </conditionalFormatting>
  <conditionalFormatting sqref="O419:O422">
    <cfRule type="cellIs" dxfId="685" priority="199" operator="lessThan">
      <formula>0</formula>
    </cfRule>
  </conditionalFormatting>
  <conditionalFormatting sqref="P525:P527">
    <cfRule type="cellIs" dxfId="684" priority="200" operator="lessThan">
      <formula>0</formula>
    </cfRule>
  </conditionalFormatting>
  <conditionalFormatting sqref="B418">
    <cfRule type="cellIs" dxfId="683" priority="201" operator="lessThan">
      <formula>0</formula>
    </cfRule>
  </conditionalFormatting>
  <conditionalFormatting sqref="O530:O533">
    <cfRule type="cellIs" dxfId="682" priority="202" operator="lessThan">
      <formula>0</formula>
    </cfRule>
  </conditionalFormatting>
  <conditionalFormatting sqref="C322:I322">
    <cfRule type="cellIs" dxfId="681" priority="203" operator="lessThan">
      <formula>0</formula>
    </cfRule>
  </conditionalFormatting>
  <conditionalFormatting sqref="C332:I333">
    <cfRule type="cellIs" dxfId="680" priority="204" operator="lessThan">
      <formula>0</formula>
    </cfRule>
  </conditionalFormatting>
  <conditionalFormatting sqref="C334:I334">
    <cfRule type="cellIs" dxfId="679" priority="205" operator="lessThan">
      <formula>0</formula>
    </cfRule>
  </conditionalFormatting>
  <conditionalFormatting sqref="C497:I500">
    <cfRule type="cellIs" dxfId="678" priority="206" operator="lessThan">
      <formula>0</formula>
    </cfRule>
  </conditionalFormatting>
  <conditionalFormatting sqref="C498:I498">
    <cfRule type="cellIs" dxfId="677" priority="207" operator="lessThan">
      <formula>0</formula>
    </cfRule>
  </conditionalFormatting>
  <conditionalFormatting sqref="C499:I500">
    <cfRule type="cellIs" dxfId="676" priority="208" operator="lessThan">
      <formula>0</formula>
    </cfRule>
  </conditionalFormatting>
  <conditionalFormatting sqref="P455">
    <cfRule type="cellIs" dxfId="675" priority="209" operator="lessThan">
      <formula>0</formula>
    </cfRule>
  </conditionalFormatting>
  <conditionalFormatting sqref="P455">
    <cfRule type="cellIs" dxfId="674" priority="210" operator="lessThan">
      <formula>0</formula>
    </cfRule>
  </conditionalFormatting>
  <conditionalFormatting sqref="C513:I516">
    <cfRule type="cellIs" dxfId="673" priority="211" operator="lessThan">
      <formula>0</formula>
    </cfRule>
  </conditionalFormatting>
  <conditionalFormatting sqref="C514:I514">
    <cfRule type="cellIs" dxfId="672" priority="212" operator="lessThan">
      <formula>0</formula>
    </cfRule>
  </conditionalFormatting>
  <conditionalFormatting sqref="C515:I516">
    <cfRule type="cellIs" dxfId="671" priority="213" operator="lessThan">
      <formula>0</formula>
    </cfRule>
  </conditionalFormatting>
  <conditionalFormatting sqref="C392:C395">
    <cfRule type="cellIs" dxfId="670" priority="214" operator="lessThan">
      <formula>0</formula>
    </cfRule>
  </conditionalFormatting>
  <conditionalFormatting sqref="O406:O409">
    <cfRule type="cellIs" dxfId="669" priority="215" operator="lessThan">
      <formula>0</formula>
    </cfRule>
  </conditionalFormatting>
  <conditionalFormatting sqref="P427:P430">
    <cfRule type="cellIs" dxfId="668" priority="216" operator="lessThan">
      <formula>0</formula>
    </cfRule>
  </conditionalFormatting>
  <conditionalFormatting sqref="P431:P432">
    <cfRule type="cellIs" dxfId="667" priority="217" operator="lessThan">
      <formula>0</formula>
    </cfRule>
  </conditionalFormatting>
  <conditionalFormatting sqref="P432">
    <cfRule type="cellIs" dxfId="666" priority="218" operator="lessThan">
      <formula>0</formula>
    </cfRule>
  </conditionalFormatting>
  <conditionalFormatting sqref="P431">
    <cfRule type="cellIs" dxfId="665" priority="219" operator="lessThan">
      <formula>0</formula>
    </cfRule>
  </conditionalFormatting>
  <conditionalFormatting sqref="O427:O430">
    <cfRule type="cellIs" dxfId="664" priority="220" operator="lessThan">
      <formula>0</formula>
    </cfRule>
  </conditionalFormatting>
  <conditionalFormatting sqref="B426">
    <cfRule type="cellIs" dxfId="663" priority="221" operator="lessThan">
      <formula>0</formula>
    </cfRule>
  </conditionalFormatting>
  <conditionalFormatting sqref="C525:N528">
    <cfRule type="cellIs" dxfId="662" priority="222" operator="lessThan">
      <formula>0</formula>
    </cfRule>
  </conditionalFormatting>
  <conditionalFormatting sqref="P528">
    <cfRule type="cellIs" dxfId="661" priority="223" operator="lessThan">
      <formula>0</formula>
    </cfRule>
  </conditionalFormatting>
  <conditionalFormatting sqref="O451:O454">
    <cfRule type="cellIs" dxfId="660" priority="224" operator="lessThan">
      <formula>0</formula>
    </cfRule>
  </conditionalFormatting>
  <conditionalFormatting sqref="H525:H528">
    <cfRule type="cellIs" dxfId="659" priority="225" operator="lessThan">
      <formula>0</formula>
    </cfRule>
  </conditionalFormatting>
  <conditionalFormatting sqref="P424">
    <cfRule type="cellIs" dxfId="658" priority="226" operator="lessThan">
      <formula>0</formula>
    </cfRule>
  </conditionalFormatting>
  <conditionalFormatting sqref="P451:P454 P456 P458:P464">
    <cfRule type="cellIs" dxfId="657" priority="227" operator="lessThan">
      <formula>0</formula>
    </cfRule>
  </conditionalFormatting>
  <conditionalFormatting sqref="O450">
    <cfRule type="cellIs" dxfId="656" priority="228" operator="lessThan">
      <formula>0</formula>
    </cfRule>
  </conditionalFormatting>
  <conditionalFormatting sqref="O458:O462">
    <cfRule type="cellIs" dxfId="655" priority="229" operator="lessThan">
      <formula>0</formula>
    </cfRule>
  </conditionalFormatting>
  <conditionalFormatting sqref="P474:P477 P479">
    <cfRule type="cellIs" dxfId="654" priority="230" operator="lessThan">
      <formula>0</formula>
    </cfRule>
  </conditionalFormatting>
  <conditionalFormatting sqref="B450">
    <cfRule type="cellIs" dxfId="653" priority="231" operator="lessThan">
      <formula>0</formula>
    </cfRule>
  </conditionalFormatting>
  <conditionalFormatting sqref="O473">
    <cfRule type="cellIs" dxfId="652" priority="232" operator="lessThan">
      <formula>0</formula>
    </cfRule>
  </conditionalFormatting>
  <conditionalFormatting sqref="P478">
    <cfRule type="cellIs" dxfId="651" priority="233" operator="lessThan">
      <formula>0</formula>
    </cfRule>
  </conditionalFormatting>
  <conditionalFormatting sqref="P478">
    <cfRule type="cellIs" dxfId="650" priority="234" operator="lessThan">
      <formula>0</formula>
    </cfRule>
  </conditionalFormatting>
  <conditionalFormatting sqref="O474:O477">
    <cfRule type="cellIs" dxfId="649" priority="235" operator="lessThan">
      <formula>0</formula>
    </cfRule>
  </conditionalFormatting>
  <conditionalFormatting sqref="P486 P481:P484">
    <cfRule type="cellIs" dxfId="648" priority="236" operator="lessThan">
      <formula>0</formula>
    </cfRule>
  </conditionalFormatting>
  <conditionalFormatting sqref="P485">
    <cfRule type="cellIs" dxfId="647" priority="237" operator="lessThan">
      <formula>0</formula>
    </cfRule>
  </conditionalFormatting>
  <conditionalFormatting sqref="B473">
    <cfRule type="cellIs" dxfId="646" priority="238" operator="lessThan">
      <formula>0</formula>
    </cfRule>
  </conditionalFormatting>
  <conditionalFormatting sqref="O480">
    <cfRule type="cellIs" dxfId="645" priority="239" operator="lessThan">
      <formula>0</formula>
    </cfRule>
  </conditionalFormatting>
  <conditionalFormatting sqref="O481:O484">
    <cfRule type="cellIs" dxfId="644" priority="240" operator="lessThan">
      <formula>0</formula>
    </cfRule>
  </conditionalFormatting>
  <conditionalFormatting sqref="P485">
    <cfRule type="cellIs" dxfId="643" priority="241" operator="lessThan">
      <formula>0</formula>
    </cfRule>
  </conditionalFormatting>
  <conditionalFormatting sqref="O519:O521 O523">
    <cfRule type="cellIs" dxfId="642" priority="242" operator="lessThan">
      <formula>0</formula>
    </cfRule>
  </conditionalFormatting>
  <conditionalFormatting sqref="P519:P521">
    <cfRule type="cellIs" dxfId="641" priority="243" operator="lessThan">
      <formula>0</formula>
    </cfRule>
  </conditionalFormatting>
  <conditionalFormatting sqref="C521:I521">
    <cfRule type="cellIs" dxfId="640" priority="244" operator="lessThan">
      <formula>0</formula>
    </cfRule>
  </conditionalFormatting>
  <conditionalFormatting sqref="C519:I521">
    <cfRule type="cellIs" dxfId="639" priority="245" operator="lessThan">
      <formula>0</formula>
    </cfRule>
  </conditionalFormatting>
  <conditionalFormatting sqref="B518">
    <cfRule type="cellIs" dxfId="638" priority="246" operator="lessThan">
      <formula>0</formula>
    </cfRule>
  </conditionalFormatting>
  <conditionalFormatting sqref="J519:N521">
    <cfRule type="cellIs" dxfId="637" priority="247" operator="lessThan">
      <formula>0</formula>
    </cfRule>
  </conditionalFormatting>
  <conditionalFormatting sqref="O525:O528">
    <cfRule type="cellIs" dxfId="636" priority="248" operator="lessThan">
      <formula>0</formula>
    </cfRule>
  </conditionalFormatting>
  <conditionalFormatting sqref="P522:P523">
    <cfRule type="cellIs" dxfId="635" priority="249" operator="lessThan">
      <formula>0</formula>
    </cfRule>
  </conditionalFormatting>
  <conditionalFormatting sqref="C530:N533">
    <cfRule type="cellIs" dxfId="634" priority="250" operator="lessThan">
      <formula>0</formula>
    </cfRule>
  </conditionalFormatting>
  <conditionalFormatting sqref="P522:P523">
    <cfRule type="cellIs" dxfId="633" priority="251" operator="lessThan">
      <formula>0</formula>
    </cfRule>
  </conditionalFormatting>
  <conditionalFormatting sqref="J520">
    <cfRule type="cellIs" dxfId="632" priority="252" operator="lessThan">
      <formula>0</formula>
    </cfRule>
  </conditionalFormatting>
  <conditionalFormatting sqref="J521:N521 K519:N520">
    <cfRule type="cellIs" dxfId="631" priority="253" operator="lessThan">
      <formula>0</formula>
    </cfRule>
  </conditionalFormatting>
  <conditionalFormatting sqref="I526 K525:N526 C527:N528">
    <cfRule type="cellIs" dxfId="630" priority="254" operator="lessThan">
      <formula>0</formula>
    </cfRule>
  </conditionalFormatting>
  <conditionalFormatting sqref="P530:P532">
    <cfRule type="cellIs" dxfId="629" priority="255" operator="lessThan">
      <formula>0</formula>
    </cfRule>
  </conditionalFormatting>
  <conditionalFormatting sqref="H531:H533">
    <cfRule type="cellIs" dxfId="628" priority="256" operator="lessThan">
      <formula>0</formula>
    </cfRule>
  </conditionalFormatting>
  <conditionalFormatting sqref="C520:I520">
    <cfRule type="cellIs" dxfId="627" priority="257" operator="lessThan">
      <formula>0</formula>
    </cfRule>
  </conditionalFormatting>
  <conditionalFormatting sqref="P533">
    <cfRule type="cellIs" dxfId="626" priority="258" operator="lessThan">
      <formula>0</formula>
    </cfRule>
  </conditionalFormatting>
  <conditionalFormatting sqref="I530">
    <cfRule type="cellIs" dxfId="625" priority="259" operator="lessThan">
      <formula>0</formula>
    </cfRule>
  </conditionalFormatting>
  <conditionalFormatting sqref="C531:J531">
    <cfRule type="cellIs" dxfId="624" priority="260" operator="lessThan">
      <formula>0</formula>
    </cfRule>
  </conditionalFormatting>
  <conditionalFormatting sqref="P533">
    <cfRule type="cellIs" dxfId="623" priority="261" operator="lessThan">
      <formula>0</formula>
    </cfRule>
  </conditionalFormatting>
  <conditionalFormatting sqref="H530">
    <cfRule type="cellIs" dxfId="622" priority="262" operator="lessThan">
      <formula>0</formula>
    </cfRule>
  </conditionalFormatting>
  <conditionalFormatting sqref="H530:H533">
    <cfRule type="cellIs" dxfId="621" priority="263" operator="lessThan">
      <formula>0</formula>
    </cfRule>
  </conditionalFormatting>
  <conditionalFormatting sqref="B529">
    <cfRule type="cellIs" dxfId="620" priority="264" operator="lessThan">
      <formula>0</formula>
    </cfRule>
  </conditionalFormatting>
  <conditionalFormatting sqref="H525">
    <cfRule type="cellIs" dxfId="619" priority="265" operator="lessThan">
      <formula>0</formula>
    </cfRule>
  </conditionalFormatting>
  <conditionalFormatting sqref="I531 K530:N531 C532:N533">
    <cfRule type="cellIs" dxfId="618" priority="266" operator="lessThan">
      <formula>0</formula>
    </cfRule>
  </conditionalFormatting>
  <conditionalFormatting sqref="H526:H528">
    <cfRule type="cellIs" dxfId="617" priority="267" operator="lessThan">
      <formula>0</formula>
    </cfRule>
  </conditionalFormatting>
  <conditionalFormatting sqref="P528">
    <cfRule type="cellIs" dxfId="616" priority="268" operator="lessThan">
      <formula>0</formula>
    </cfRule>
  </conditionalFormatting>
  <conditionalFormatting sqref="I525">
    <cfRule type="cellIs" dxfId="615" priority="269" operator="lessThan">
      <formula>0</formula>
    </cfRule>
  </conditionalFormatting>
  <conditionalFormatting sqref="H536:H538">
    <cfRule type="cellIs" dxfId="614" priority="270" operator="lessThan">
      <formula>0</formula>
    </cfRule>
  </conditionalFormatting>
  <conditionalFormatting sqref="C526:J526">
    <cfRule type="cellIs" dxfId="613" priority="271" operator="lessThan">
      <formula>0</formula>
    </cfRule>
  </conditionalFormatting>
  <conditionalFormatting sqref="B524">
    <cfRule type="cellIs" dxfId="612" priority="272" operator="lessThan">
      <formula>0</formula>
    </cfRule>
  </conditionalFormatting>
  <conditionalFormatting sqref="P535:P537">
    <cfRule type="cellIs" dxfId="611" priority="273" operator="lessThan">
      <formula>0</formula>
    </cfRule>
  </conditionalFormatting>
  <conditionalFormatting sqref="B534">
    <cfRule type="cellIs" dxfId="610" priority="274" operator="lessThan">
      <formula>0</formula>
    </cfRule>
  </conditionalFormatting>
  <conditionalFormatting sqref="H535">
    <cfRule type="cellIs" dxfId="609" priority="275" operator="lessThan">
      <formula>0</formula>
    </cfRule>
  </conditionalFormatting>
  <conditionalFormatting sqref="O535:O537">
    <cfRule type="cellIs" dxfId="608" priority="276" operator="lessThan">
      <formula>0</formula>
    </cfRule>
  </conditionalFormatting>
  <conditionalFormatting sqref="P538">
    <cfRule type="cellIs" dxfId="607" priority="277" operator="lessThan">
      <formula>0</formula>
    </cfRule>
  </conditionalFormatting>
  <conditionalFormatting sqref="I535">
    <cfRule type="cellIs" dxfId="606" priority="278" operator="lessThan">
      <formula>0</formula>
    </cfRule>
  </conditionalFormatting>
  <conditionalFormatting sqref="P538">
    <cfRule type="cellIs" dxfId="605" priority="279" operator="lessThan">
      <formula>0</formula>
    </cfRule>
  </conditionalFormatting>
  <conditionalFormatting sqref="B512">
    <cfRule type="cellIs" dxfId="604" priority="280" operator="lessThan">
      <formula>0</formula>
    </cfRule>
  </conditionalFormatting>
  <conditionalFormatting sqref="H535:H538">
    <cfRule type="cellIs" dxfId="603" priority="281" operator="lessThan">
      <formula>0</formula>
    </cfRule>
  </conditionalFormatting>
  <conditionalFormatting sqref="C536:J536">
    <cfRule type="cellIs" dxfId="602" priority="282" operator="lessThan">
      <formula>0</formula>
    </cfRule>
  </conditionalFormatting>
  <conditionalFormatting sqref="B512">
    <cfRule type="cellIs" dxfId="601" priority="283" operator="lessThan">
      <formula>0</formula>
    </cfRule>
  </conditionalFormatting>
  <conditionalFormatting sqref="H503">
    <cfRule type="cellIs" dxfId="600" priority="284" operator="lessThan">
      <formula>0</formula>
    </cfRule>
  </conditionalFormatting>
  <conditionalFormatting sqref="B495">
    <cfRule type="cellIs" dxfId="599" priority="285" operator="lessThan">
      <formula>0</formula>
    </cfRule>
  </conditionalFormatting>
  <conditionalFormatting sqref="B495">
    <cfRule type="cellIs" dxfId="598" priority="286" operator="lessThan">
      <formula>0</formula>
    </cfRule>
  </conditionalFormatting>
  <conditionalFormatting sqref="B523">
    <cfRule type="cellIs" dxfId="597" priority="287" operator="lessThan">
      <formula>0</formula>
    </cfRule>
  </conditionalFormatting>
  <conditionalFormatting sqref="B523">
    <cfRule type="cellIs" dxfId="596" priority="288" operator="lessThan">
      <formula>0</formula>
    </cfRule>
  </conditionalFormatting>
  <conditionalFormatting sqref="B554 O554:P555 O559:P559 P556:P558 P560:P561 O562:P563 C566:N566 J569:P569 C571:N573 N574 C579:N579 I580:N586 O578:P587 C581:H584 I575:P577 C586:H586 J568:N568 P564:P568 B624:N627 P570:P574">
    <cfRule type="cellIs" dxfId="595" priority="289" operator="lessThan">
      <formula>0</formula>
    </cfRule>
  </conditionalFormatting>
  <conditionalFormatting sqref="B562">
    <cfRule type="cellIs" dxfId="594" priority="290" operator="lessThan">
      <formula>0</formula>
    </cfRule>
  </conditionalFormatting>
  <conditionalFormatting sqref="B555">
    <cfRule type="cellIs" dxfId="593" priority="291" operator="lessThan">
      <formula>0</formula>
    </cfRule>
  </conditionalFormatting>
  <conditionalFormatting sqref="B559">
    <cfRule type="cellIs" dxfId="592" priority="292" operator="lessThan">
      <formula>0</formula>
    </cfRule>
  </conditionalFormatting>
  <conditionalFormatting sqref="B578">
    <cfRule type="cellIs" dxfId="591" priority="293" operator="lessThan">
      <formula>0</formula>
    </cfRule>
  </conditionalFormatting>
  <conditionalFormatting sqref="B587">
    <cfRule type="cellIs" dxfId="590" priority="294" operator="lessThan">
      <formula>0</formula>
    </cfRule>
  </conditionalFormatting>
  <conditionalFormatting sqref="P508:P510">
    <cfRule type="cellIs" dxfId="589" priority="295" operator="lessThan">
      <formula>0</formula>
    </cfRule>
  </conditionalFormatting>
  <conditionalFormatting sqref="B502">
    <cfRule type="cellIs" dxfId="588" priority="296" operator="lessThan">
      <formula>0</formula>
    </cfRule>
  </conditionalFormatting>
  <conditionalFormatting sqref="C510:N511 C508:M509">
    <cfRule type="cellIs" dxfId="587" priority="297" operator="lessThan">
      <formula>0</formula>
    </cfRule>
  </conditionalFormatting>
  <conditionalFormatting sqref="I509 C510:N511 K508:M509">
    <cfRule type="cellIs" dxfId="586" priority="298" operator="lessThan">
      <formula>0</formula>
    </cfRule>
  </conditionalFormatting>
  <conditionalFormatting sqref="C509:J509">
    <cfRule type="cellIs" dxfId="585" priority="299" operator="lessThan">
      <formula>0</formula>
    </cfRule>
  </conditionalFormatting>
  <conditionalFormatting sqref="I508">
    <cfRule type="cellIs" dxfId="584" priority="300" operator="lessThan">
      <formula>0</formula>
    </cfRule>
  </conditionalFormatting>
  <conditionalFormatting sqref="P511">
    <cfRule type="cellIs" dxfId="583" priority="301" operator="lessThan">
      <formula>0</formula>
    </cfRule>
  </conditionalFormatting>
  <conditionalFormatting sqref="P511">
    <cfRule type="cellIs" dxfId="582" priority="302" operator="lessThan">
      <formula>0</formula>
    </cfRule>
  </conditionalFormatting>
  <conditionalFormatting sqref="H508:H511">
    <cfRule type="cellIs" dxfId="581" priority="303" operator="lessThan">
      <formula>0</formula>
    </cfRule>
  </conditionalFormatting>
  <conditionalFormatting sqref="H509:H511">
    <cfRule type="cellIs" dxfId="580" priority="304" operator="lessThan">
      <formula>0</formula>
    </cfRule>
  </conditionalFormatting>
  <conditionalFormatting sqref="O503:O506">
    <cfRule type="cellIs" dxfId="579" priority="305" operator="lessThan">
      <formula>0</formula>
    </cfRule>
  </conditionalFormatting>
  <conditionalFormatting sqref="P503:P505">
    <cfRule type="cellIs" dxfId="578" priority="306" operator="lessThan">
      <formula>0</formula>
    </cfRule>
  </conditionalFormatting>
  <conditionalFormatting sqref="C568:I568">
    <cfRule type="cellIs" dxfId="577" priority="307" operator="lessThan">
      <formula>0</formula>
    </cfRule>
  </conditionalFormatting>
  <conditionalFormatting sqref="C569:I569">
    <cfRule type="cellIs" dxfId="576" priority="308" operator="lessThan">
      <formula>0</formula>
    </cfRule>
  </conditionalFormatting>
  <conditionalFormatting sqref="C574:M574">
    <cfRule type="cellIs" dxfId="575" priority="309" operator="lessThan">
      <formula>0</formula>
    </cfRule>
  </conditionalFormatting>
  <conditionalFormatting sqref="P506">
    <cfRule type="cellIs" dxfId="574" priority="310" operator="lessThan">
      <formula>0</formula>
    </cfRule>
  </conditionalFormatting>
  <conditionalFormatting sqref="O566">
    <cfRule type="cellIs" dxfId="573" priority="311" operator="lessThan">
      <formula>0</formula>
    </cfRule>
  </conditionalFormatting>
  <conditionalFormatting sqref="B507">
    <cfRule type="cellIs" dxfId="572" priority="312" operator="lessThan">
      <formula>0</formula>
    </cfRule>
  </conditionalFormatting>
  <conditionalFormatting sqref="O508:O511">
    <cfRule type="cellIs" dxfId="571" priority="313" operator="lessThan">
      <formula>0</formula>
    </cfRule>
  </conditionalFormatting>
  <conditionalFormatting sqref="N332">
    <cfRule type="cellIs" dxfId="570" priority="314" operator="lessThan">
      <formula>0</formula>
    </cfRule>
  </conditionalFormatting>
  <conditionalFormatting sqref="H504:H506">
    <cfRule type="cellIs" dxfId="569" priority="315" operator="lessThan">
      <formula>0</formula>
    </cfRule>
  </conditionalFormatting>
  <conditionalFormatting sqref="H503:H506">
    <cfRule type="cellIs" dxfId="568" priority="316" operator="lessThan">
      <formula>0</formula>
    </cfRule>
  </conditionalFormatting>
  <conditionalFormatting sqref="B475:B477">
    <cfRule type="cellIs" dxfId="567" priority="317" operator="lessThan">
      <formula>0</formula>
    </cfRule>
  </conditionalFormatting>
  <conditionalFormatting sqref="I504 K504:N504 C505:N506 K503:M503">
    <cfRule type="cellIs" dxfId="566" priority="318" operator="lessThan">
      <formula>0</formula>
    </cfRule>
  </conditionalFormatting>
  <conditionalFormatting sqref="C504:N506 C503:M503">
    <cfRule type="cellIs" dxfId="565" priority="319" operator="lessThan">
      <formula>0</formula>
    </cfRule>
  </conditionalFormatting>
  <conditionalFormatting sqref="I503">
    <cfRule type="cellIs" dxfId="564" priority="320" operator="lessThan">
      <formula>0</formula>
    </cfRule>
  </conditionalFormatting>
  <conditionalFormatting sqref="B359">
    <cfRule type="cellIs" dxfId="563" priority="321" operator="lessThan">
      <formula>0</formula>
    </cfRule>
  </conditionalFormatting>
  <conditionalFormatting sqref="C504:J504">
    <cfRule type="cellIs" dxfId="562" priority="322" operator="lessThan">
      <formula>0</formula>
    </cfRule>
  </conditionalFormatting>
  <conditionalFormatting sqref="B513:B516">
    <cfRule type="cellIs" dxfId="561" priority="323" operator="lessThan">
      <formula>0</formula>
    </cfRule>
  </conditionalFormatting>
  <conditionalFormatting sqref="P506">
    <cfRule type="cellIs" dxfId="560" priority="324" operator="lessThan">
      <formula>0</formula>
    </cfRule>
  </conditionalFormatting>
  <conditionalFormatting sqref="H508">
    <cfRule type="cellIs" dxfId="559" priority="325" operator="lessThan">
      <formula>0</formula>
    </cfRule>
  </conditionalFormatting>
  <conditionalFormatting sqref="B517">
    <cfRule type="cellIs" dxfId="558" priority="326" operator="lessThan">
      <formula>0</formula>
    </cfRule>
  </conditionalFormatting>
  <conditionalFormatting sqref="B517">
    <cfRule type="cellIs" dxfId="557" priority="327" operator="lessThan">
      <formula>0</formula>
    </cfRule>
  </conditionalFormatting>
  <conditionalFormatting sqref="B478">
    <cfRule type="cellIs" dxfId="556" priority="328" operator="lessThan">
      <formula>0</formula>
    </cfRule>
  </conditionalFormatting>
  <conditionalFormatting sqref="N326">
    <cfRule type="cellIs" dxfId="555" priority="329" operator="lessThan">
      <formula>0</formula>
    </cfRule>
  </conditionalFormatting>
  <conditionalFormatting sqref="C318:M321">
    <cfRule type="cellIs" dxfId="554" priority="330" operator="lessThan">
      <formula>0</formula>
    </cfRule>
  </conditionalFormatting>
  <conditionalFormatting sqref="B324">
    <cfRule type="cellIs" dxfId="553" priority="331" operator="lessThan">
      <formula>0</formula>
    </cfRule>
  </conditionalFormatting>
  <conditionalFormatting sqref="B359">
    <cfRule type="cellIs" dxfId="552" priority="332" operator="lessThan">
      <formula>0</formula>
    </cfRule>
  </conditionalFormatting>
  <conditionalFormatting sqref="B346 B336:B340 B330:B334 B324:B328 B318:B322">
    <cfRule type="cellIs" dxfId="551" priority="333" operator="lessThan">
      <formula>0</formula>
    </cfRule>
  </conditionalFormatting>
  <conditionalFormatting sqref="B489:B491">
    <cfRule type="cellIs" dxfId="550" priority="334" operator="lessThan">
      <formula>0</formula>
    </cfRule>
  </conditionalFormatting>
  <conditionalFormatting sqref="B488">
    <cfRule type="cellIs" dxfId="549" priority="335" operator="lessThan">
      <formula>0</formula>
    </cfRule>
  </conditionalFormatting>
  <conditionalFormatting sqref="B514">
    <cfRule type="cellIs" dxfId="548" priority="336" operator="lessThan">
      <formula>0</formula>
    </cfRule>
  </conditionalFormatting>
  <conditionalFormatting sqref="B492">
    <cfRule type="cellIs" dxfId="547" priority="337" operator="lessThan">
      <formula>0</formula>
    </cfRule>
  </conditionalFormatting>
  <conditionalFormatting sqref="B550:B553">
    <cfRule type="cellIs" dxfId="546" priority="338" operator="lessThan">
      <formula>0</formula>
    </cfRule>
  </conditionalFormatting>
  <conditionalFormatting sqref="B346">
    <cfRule type="cellIs" dxfId="545" priority="339" operator="lessThan">
      <formula>0</formula>
    </cfRule>
  </conditionalFormatting>
  <conditionalFormatting sqref="B474">
    <cfRule type="cellIs" dxfId="544" priority="340" operator="lessThan">
      <formula>0</formula>
    </cfRule>
  </conditionalFormatting>
  <conditionalFormatting sqref="B322">
    <cfRule type="cellIs" dxfId="543" priority="341" operator="lessThan">
      <formula>0</formula>
    </cfRule>
  </conditionalFormatting>
  <conditionalFormatting sqref="B531">
    <cfRule type="cellIs" dxfId="542" priority="342" operator="lessThan">
      <formula>0</formula>
    </cfRule>
  </conditionalFormatting>
  <conditionalFormatting sqref="B342:N342">
    <cfRule type="cellIs" dxfId="541" priority="343" operator="lessThan">
      <formula>0</formula>
    </cfRule>
  </conditionalFormatting>
  <conditionalFormatting sqref="B318">
    <cfRule type="cellIs" dxfId="540" priority="344" operator="lessThan">
      <formula>0</formula>
    </cfRule>
  </conditionalFormatting>
  <conditionalFormatting sqref="B521:B522">
    <cfRule type="cellIs" dxfId="539" priority="345" operator="lessThan">
      <formula>0</formula>
    </cfRule>
  </conditionalFormatting>
  <conditionalFormatting sqref="B519:B522">
    <cfRule type="cellIs" dxfId="538" priority="346" operator="lessThan">
      <formula>0</formula>
    </cfRule>
  </conditionalFormatting>
  <conditionalFormatting sqref="B520">
    <cfRule type="cellIs" dxfId="537" priority="347" operator="lessThan">
      <formula>0</formula>
    </cfRule>
  </conditionalFormatting>
  <conditionalFormatting sqref="B532:B533">
    <cfRule type="cellIs" dxfId="536" priority="348" operator="lessThan">
      <formula>0</formula>
    </cfRule>
  </conditionalFormatting>
  <conditionalFormatting sqref="B326:B327">
    <cfRule type="cellIs" dxfId="535" priority="349" operator="lessThan">
      <formula>0</formula>
    </cfRule>
  </conditionalFormatting>
  <conditionalFormatting sqref="B530:B533">
    <cfRule type="cellIs" dxfId="534" priority="350" operator="lessThan">
      <formula>0</formula>
    </cfRule>
  </conditionalFormatting>
  <conditionalFormatting sqref="B527:B528">
    <cfRule type="cellIs" dxfId="533" priority="351" operator="lessThan">
      <formula>0</formula>
    </cfRule>
  </conditionalFormatting>
  <conditionalFormatting sqref="B334">
    <cfRule type="cellIs" dxfId="532" priority="352" operator="lessThan">
      <formula>0</formula>
    </cfRule>
  </conditionalFormatting>
  <conditionalFormatting sqref="B325">
    <cfRule type="cellIs" dxfId="531" priority="353" operator="lessThan">
      <formula>0</formula>
    </cfRule>
  </conditionalFormatting>
  <conditionalFormatting sqref="B551">
    <cfRule type="cellIs" dxfId="530" priority="354" operator="lessThan">
      <formula>0</formula>
    </cfRule>
  </conditionalFormatting>
  <conditionalFormatting sqref="B320:B321">
    <cfRule type="cellIs" dxfId="529" priority="355" operator="lessThan">
      <formula>0</formula>
    </cfRule>
  </conditionalFormatting>
  <conditionalFormatting sqref="B319">
    <cfRule type="cellIs" dxfId="528" priority="356" operator="lessThan">
      <formula>0</formula>
    </cfRule>
  </conditionalFormatting>
  <conditionalFormatting sqref="B338:B339">
    <cfRule type="cellIs" dxfId="527" priority="357" operator="lessThan">
      <formula>0</formula>
    </cfRule>
  </conditionalFormatting>
  <conditionalFormatting sqref="B336">
    <cfRule type="cellIs" dxfId="526" priority="358" operator="lessThan">
      <formula>0</formula>
    </cfRule>
  </conditionalFormatting>
  <conditionalFormatting sqref="B337">
    <cfRule type="cellIs" dxfId="525" priority="359" operator="lessThan">
      <formula>0</formula>
    </cfRule>
  </conditionalFormatting>
  <conditionalFormatting sqref="B342:N342">
    <cfRule type="cellIs" dxfId="524" priority="360" operator="lessThan">
      <formula>0</formula>
    </cfRule>
  </conditionalFormatting>
  <conditionalFormatting sqref="B340">
    <cfRule type="cellIs" dxfId="523" priority="361" operator="lessThan">
      <formula>0</formula>
    </cfRule>
  </conditionalFormatting>
  <conditionalFormatting sqref="B498">
    <cfRule type="cellIs" dxfId="522" priority="362" operator="lessThan">
      <formula>0</formula>
    </cfRule>
  </conditionalFormatting>
  <conditionalFormatting sqref="B515:B516">
    <cfRule type="cellIs" dxfId="521" priority="363" operator="lessThan">
      <formula>0</formula>
    </cfRule>
  </conditionalFormatting>
  <conditionalFormatting sqref="B328">
    <cfRule type="cellIs" dxfId="520" priority="364" operator="lessThan">
      <formula>0</formula>
    </cfRule>
  </conditionalFormatting>
  <conditionalFormatting sqref="B545:B548">
    <cfRule type="cellIs" dxfId="519" priority="365" operator="lessThan">
      <formula>0</formula>
    </cfRule>
  </conditionalFormatting>
  <conditionalFormatting sqref="B540:B543">
    <cfRule type="cellIs" dxfId="518" priority="366" operator="lessThan">
      <formula>0</formula>
    </cfRule>
  </conditionalFormatting>
  <conditionalFormatting sqref="B541">
    <cfRule type="cellIs" dxfId="517" priority="367" operator="lessThan">
      <formula>0</formula>
    </cfRule>
  </conditionalFormatting>
  <conditionalFormatting sqref="B542:B543">
    <cfRule type="cellIs" dxfId="516" priority="368" operator="lessThan">
      <formula>0</formula>
    </cfRule>
  </conditionalFormatting>
  <conditionalFormatting sqref="B552:B553">
    <cfRule type="cellIs" dxfId="515" priority="369" operator="lessThan">
      <formula>0</formula>
    </cfRule>
  </conditionalFormatting>
  <conditionalFormatting sqref="B546">
    <cfRule type="cellIs" dxfId="514" priority="370" operator="lessThan">
      <formula>0</formula>
    </cfRule>
  </conditionalFormatting>
  <conditionalFormatting sqref="B547:B548">
    <cfRule type="cellIs" dxfId="513" priority="371" operator="lessThan">
      <formula>0</formula>
    </cfRule>
  </conditionalFormatting>
  <conditionalFormatting sqref="B348:N348">
    <cfRule type="cellIs" dxfId="512" priority="372" operator="lessThan">
      <formula>0</formula>
    </cfRule>
  </conditionalFormatting>
  <conditionalFormatting sqref="B332:B333">
    <cfRule type="cellIs" dxfId="511" priority="373" operator="lessThan">
      <formula>0</formula>
    </cfRule>
  </conditionalFormatting>
  <conditionalFormatting sqref="B354:N354">
    <cfRule type="cellIs" dxfId="510" priority="374" operator="lessThan">
      <formula>0</formula>
    </cfRule>
  </conditionalFormatting>
  <conditionalFormatting sqref="B342:N342">
    <cfRule type="cellIs" dxfId="509" priority="375" operator="lessThan">
      <formula>0</formula>
    </cfRule>
  </conditionalFormatting>
  <conditionalFormatting sqref="B342:N342">
    <cfRule type="cellIs" dxfId="508" priority="376" operator="lessThan">
      <formula>0</formula>
    </cfRule>
  </conditionalFormatting>
  <conditionalFormatting sqref="B330">
    <cfRule type="cellIs" dxfId="507" priority="377" operator="lessThan">
      <formula>0</formula>
    </cfRule>
  </conditionalFormatting>
  <conditionalFormatting sqref="B331">
    <cfRule type="cellIs" dxfId="506" priority="378" operator="lessThan">
      <formula>0</formula>
    </cfRule>
  </conditionalFormatting>
  <conditionalFormatting sqref="B497:B500">
    <cfRule type="cellIs" dxfId="505" priority="379" operator="lessThan">
      <formula>0</formula>
    </cfRule>
  </conditionalFormatting>
  <conditionalFormatting sqref="B499:B500">
    <cfRule type="cellIs" dxfId="504" priority="380" operator="lessThan">
      <formula>0</formula>
    </cfRule>
  </conditionalFormatting>
  <conditionalFormatting sqref="B348:N348">
    <cfRule type="cellIs" dxfId="503" priority="381" operator="lessThan">
      <formula>0</formula>
    </cfRule>
  </conditionalFormatting>
  <conditionalFormatting sqref="B348:N348">
    <cfRule type="cellIs" dxfId="502" priority="382" operator="lessThan">
      <formula>0</formula>
    </cfRule>
  </conditionalFormatting>
  <conditionalFormatting sqref="B348:N348">
    <cfRule type="cellIs" dxfId="501" priority="383" operator="lessThan">
      <formula>0</formula>
    </cfRule>
  </conditionalFormatting>
  <conditionalFormatting sqref="B348:N348">
    <cfRule type="cellIs" dxfId="500" priority="384" operator="lessThan">
      <formula>0</formula>
    </cfRule>
  </conditionalFormatting>
  <conditionalFormatting sqref="N345">
    <cfRule type="cellIs" dxfId="499" priority="385" operator="lessThan">
      <formula>0</formula>
    </cfRule>
  </conditionalFormatting>
  <conditionalFormatting sqref="B358">
    <cfRule type="cellIs" dxfId="498" priority="386" operator="lessThan">
      <formula>0</formula>
    </cfRule>
  </conditionalFormatting>
  <conditionalFormatting sqref="B348:N348">
    <cfRule type="cellIs" dxfId="497" priority="387" operator="lessThan">
      <formula>0</formula>
    </cfRule>
  </conditionalFormatting>
  <conditionalFormatting sqref="N322">
    <cfRule type="cellIs" dxfId="496" priority="388" operator="lessThan">
      <formula>0</formula>
    </cfRule>
  </conditionalFormatting>
  <conditionalFormatting sqref="N334">
    <cfRule type="cellIs" dxfId="495" priority="389" operator="lessThan">
      <formula>0</formula>
    </cfRule>
  </conditionalFormatting>
  <conditionalFormatting sqref="B525:B528">
    <cfRule type="cellIs" dxfId="494" priority="390" operator="lessThan">
      <formula>0</formula>
    </cfRule>
  </conditionalFormatting>
  <conditionalFormatting sqref="N334">
    <cfRule type="cellIs" dxfId="493" priority="391" operator="lessThan">
      <formula>0</formula>
    </cfRule>
  </conditionalFormatting>
  <conditionalFormatting sqref="B526">
    <cfRule type="cellIs" dxfId="492" priority="392" operator="lessThan">
      <formula>0</formula>
    </cfRule>
  </conditionalFormatting>
  <conditionalFormatting sqref="B535:B538">
    <cfRule type="cellIs" dxfId="491" priority="393" operator="lessThan">
      <formula>0</formula>
    </cfRule>
  </conditionalFormatting>
  <conditionalFormatting sqref="B536">
    <cfRule type="cellIs" dxfId="490" priority="394" operator="lessThan">
      <formula>0</formula>
    </cfRule>
  </conditionalFormatting>
  <conditionalFormatting sqref="B537:B538">
    <cfRule type="cellIs" dxfId="489" priority="395" operator="lessThan">
      <formula>0</formula>
    </cfRule>
  </conditionalFormatting>
  <conditionalFormatting sqref="B566 B571:B573 B579 B581:B584 B586">
    <cfRule type="cellIs" dxfId="488" priority="396" operator="lessThan">
      <formula>0</formula>
    </cfRule>
  </conditionalFormatting>
  <conditionalFormatting sqref="B342:N342">
    <cfRule type="cellIs" dxfId="487" priority="397" operator="lessThan">
      <formula>0</formula>
    </cfRule>
  </conditionalFormatting>
  <conditionalFormatting sqref="N339">
    <cfRule type="cellIs" dxfId="486" priority="398" operator="lessThan">
      <formula>0</formula>
    </cfRule>
  </conditionalFormatting>
  <conditionalFormatting sqref="B342:N342">
    <cfRule type="cellIs" dxfId="485" priority="399" operator="lessThan">
      <formula>0</formula>
    </cfRule>
  </conditionalFormatting>
  <conditionalFormatting sqref="B342:N342">
    <cfRule type="cellIs" dxfId="484" priority="400" operator="lessThan">
      <formula>0</formula>
    </cfRule>
  </conditionalFormatting>
  <conditionalFormatting sqref="B568">
    <cfRule type="cellIs" dxfId="483" priority="401" operator="lessThan">
      <formula>0</formula>
    </cfRule>
  </conditionalFormatting>
  <conditionalFormatting sqref="B569">
    <cfRule type="cellIs" dxfId="482" priority="402" operator="lessThan">
      <formula>0</formula>
    </cfRule>
  </conditionalFormatting>
  <conditionalFormatting sqref="B574">
    <cfRule type="cellIs" dxfId="481" priority="403" operator="lessThan">
      <formula>0</formula>
    </cfRule>
  </conditionalFormatting>
  <conditionalFormatting sqref="B508:B511">
    <cfRule type="cellIs" dxfId="480" priority="404" operator="lessThan">
      <formula>0</formula>
    </cfRule>
  </conditionalFormatting>
  <conditionalFormatting sqref="B505:B506">
    <cfRule type="cellIs" dxfId="479" priority="405" operator="lessThan">
      <formula>0</formula>
    </cfRule>
  </conditionalFormatting>
  <conditionalFormatting sqref="B503:B506">
    <cfRule type="cellIs" dxfId="478" priority="406" operator="lessThan">
      <formula>0</formula>
    </cfRule>
  </conditionalFormatting>
  <conditionalFormatting sqref="B504">
    <cfRule type="cellIs" dxfId="477" priority="407" operator="lessThan">
      <formula>0</formula>
    </cfRule>
  </conditionalFormatting>
  <conditionalFormatting sqref="B510:B511">
    <cfRule type="cellIs" dxfId="476" priority="408" operator="lessThan">
      <formula>0</formula>
    </cfRule>
  </conditionalFormatting>
  <conditionalFormatting sqref="B509">
    <cfRule type="cellIs" dxfId="475" priority="409" operator="lessThan">
      <formula>0</formula>
    </cfRule>
  </conditionalFormatting>
  <conditionalFormatting sqref="B318:B321">
    <cfRule type="cellIs" dxfId="474" priority="410" operator="lessThan">
      <formula>0</formula>
    </cfRule>
  </conditionalFormatting>
  <conditionalFormatting sqref="N333">
    <cfRule type="cellIs" dxfId="473" priority="411" operator="lessThan">
      <formula>0</formula>
    </cfRule>
  </conditionalFormatting>
  <conditionalFormatting sqref="B342:N342">
    <cfRule type="cellIs" dxfId="472" priority="412" operator="lessThan">
      <formula>0</formula>
    </cfRule>
  </conditionalFormatting>
  <conditionalFormatting sqref="B354:N354">
    <cfRule type="cellIs" dxfId="471" priority="413" operator="lessThan">
      <formula>0</formula>
    </cfRule>
  </conditionalFormatting>
  <conditionalFormatting sqref="N340">
    <cfRule type="cellIs" dxfId="470" priority="414" operator="lessThan">
      <formula>0</formula>
    </cfRule>
  </conditionalFormatting>
  <conditionalFormatting sqref="B358">
    <cfRule type="cellIs" dxfId="469" priority="415" operator="lessThan">
      <formula>0</formula>
    </cfRule>
  </conditionalFormatting>
  <conditionalFormatting sqref="N346">
    <cfRule type="cellIs" dxfId="468" priority="416" operator="lessThan">
      <formula>0</formula>
    </cfRule>
  </conditionalFormatting>
  <conditionalFormatting sqref="N340">
    <cfRule type="cellIs" dxfId="467" priority="417" operator="lessThan">
      <formula>0</formula>
    </cfRule>
  </conditionalFormatting>
  <conditionalFormatting sqref="N346">
    <cfRule type="cellIs" dxfId="466" priority="418" operator="lessThan">
      <formula>0</formula>
    </cfRule>
  </conditionalFormatting>
  <conditionalFormatting sqref="B348:N348">
    <cfRule type="cellIs" dxfId="465" priority="419" operator="lessThan">
      <formula>0</formula>
    </cfRule>
  </conditionalFormatting>
  <conditionalFormatting sqref="B348:N348">
    <cfRule type="cellIs" dxfId="464" priority="420" operator="lessThan">
      <formula>0</formula>
    </cfRule>
  </conditionalFormatting>
  <conditionalFormatting sqref="N351">
    <cfRule type="cellIs" dxfId="463" priority="421" operator="lessThan">
      <formula>0</formula>
    </cfRule>
  </conditionalFormatting>
  <conditionalFormatting sqref="N328">
    <cfRule type="cellIs" dxfId="462" priority="422" operator="lessThan">
      <formula>0</formula>
    </cfRule>
  </conditionalFormatting>
  <conditionalFormatting sqref="N328">
    <cfRule type="cellIs" dxfId="461" priority="423" operator="lessThan">
      <formula>0</formula>
    </cfRule>
  </conditionalFormatting>
  <conditionalFormatting sqref="H358">
    <cfRule type="cellIs" dxfId="460" priority="424" operator="lessThan">
      <formula>0</formula>
    </cfRule>
  </conditionalFormatting>
  <conditionalFormatting sqref="B354:N354">
    <cfRule type="cellIs" dxfId="459" priority="425" operator="lessThan">
      <formula>0</formula>
    </cfRule>
  </conditionalFormatting>
  <conditionalFormatting sqref="N357">
    <cfRule type="cellIs" dxfId="458" priority="426" operator="lessThan">
      <formula>0</formula>
    </cfRule>
  </conditionalFormatting>
  <conditionalFormatting sqref="N358">
    <cfRule type="cellIs" dxfId="457" priority="427" operator="lessThan">
      <formula>0</formula>
    </cfRule>
  </conditionalFormatting>
  <conditionalFormatting sqref="N358">
    <cfRule type="cellIs" dxfId="456" priority="428" operator="lessThan">
      <formula>0</formula>
    </cfRule>
  </conditionalFormatting>
  <conditionalFormatting sqref="B354:N354">
    <cfRule type="cellIs" dxfId="455" priority="429" operator="lessThan">
      <formula>0</formula>
    </cfRule>
  </conditionalFormatting>
  <conditionalFormatting sqref="B354:N354">
    <cfRule type="cellIs" dxfId="454" priority="430" operator="lessThan">
      <formula>0</formula>
    </cfRule>
  </conditionalFormatting>
  <conditionalFormatting sqref="B354:N354">
    <cfRule type="cellIs" dxfId="453" priority="431" operator="lessThan">
      <formula>0</formula>
    </cfRule>
  </conditionalFormatting>
  <conditionalFormatting sqref="B354:N354">
    <cfRule type="cellIs" dxfId="452" priority="432" operator="lessThan">
      <formula>0</formula>
    </cfRule>
  </conditionalFormatting>
  <conditionalFormatting sqref="B366:N366">
    <cfRule type="cellIs" dxfId="451" priority="433" operator="lessThan">
      <formula>0</formula>
    </cfRule>
  </conditionalFormatting>
  <conditionalFormatting sqref="B366:N366">
    <cfRule type="cellIs" dxfId="450" priority="434" operator="lessThan">
      <formula>0</formula>
    </cfRule>
  </conditionalFormatting>
  <conditionalFormatting sqref="C358:M358">
    <cfRule type="cellIs" dxfId="449" priority="435" operator="lessThan">
      <formula>0</formula>
    </cfRule>
  </conditionalFormatting>
  <conditionalFormatting sqref="C358:M358">
    <cfRule type="cellIs" dxfId="448" priority="436" operator="lessThan">
      <formula>0</formula>
    </cfRule>
  </conditionalFormatting>
  <conditionalFormatting sqref="B354:N354">
    <cfRule type="cellIs" dxfId="447" priority="437" operator="lessThan">
      <formula>0</formula>
    </cfRule>
  </conditionalFormatting>
  <conditionalFormatting sqref="C370:M370">
    <cfRule type="cellIs" dxfId="446" priority="438" operator="lessThan">
      <formula>0</formula>
    </cfRule>
  </conditionalFormatting>
  <conditionalFormatting sqref="C370:M370">
    <cfRule type="cellIs" dxfId="445" priority="439" operator="lessThan">
      <formula>0</formula>
    </cfRule>
  </conditionalFormatting>
  <conditionalFormatting sqref="H370">
    <cfRule type="cellIs" dxfId="444" priority="440" operator="lessThan">
      <formula>0</formula>
    </cfRule>
  </conditionalFormatting>
  <conditionalFormatting sqref="B370">
    <cfRule type="cellIs" dxfId="443" priority="441" operator="lessThan">
      <formula>0</formula>
    </cfRule>
  </conditionalFormatting>
  <conditionalFormatting sqref="B372:N372">
    <cfRule type="cellIs" dxfId="442" priority="442" operator="lessThan">
      <formula>0</formula>
    </cfRule>
  </conditionalFormatting>
  <conditionalFormatting sqref="B372:N372">
    <cfRule type="cellIs" dxfId="441" priority="443" operator="lessThan">
      <formula>0</formula>
    </cfRule>
  </conditionalFormatting>
  <conditionalFormatting sqref="B372:N372">
    <cfRule type="cellIs" dxfId="440" priority="444" operator="lessThan">
      <formula>0</formula>
    </cfRule>
  </conditionalFormatting>
  <conditionalFormatting sqref="N375">
    <cfRule type="cellIs" dxfId="439" priority="445" operator="lessThan">
      <formula>0</formula>
    </cfRule>
  </conditionalFormatting>
  <conditionalFormatting sqref="N376">
    <cfRule type="cellIs" dxfId="438" priority="446" operator="lessThan">
      <formula>0</formula>
    </cfRule>
  </conditionalFormatting>
  <conditionalFormatting sqref="N376">
    <cfRule type="cellIs" dxfId="437" priority="447" operator="lessThan">
      <formula>0</formula>
    </cfRule>
  </conditionalFormatting>
  <conditionalFormatting sqref="C383:M383">
    <cfRule type="cellIs" dxfId="436" priority="448" operator="lessThan">
      <formula>0</formula>
    </cfRule>
  </conditionalFormatting>
  <conditionalFormatting sqref="C383:M383">
    <cfRule type="cellIs" dxfId="435" priority="449" operator="lessThan">
      <formula>0</formula>
    </cfRule>
  </conditionalFormatting>
  <conditionalFormatting sqref="H383">
    <cfRule type="cellIs" dxfId="434" priority="450" operator="lessThan">
      <formula>0</formula>
    </cfRule>
  </conditionalFormatting>
  <conditionalFormatting sqref="B383">
    <cfRule type="cellIs" dxfId="433" priority="451" operator="lessThan">
      <formula>0</formula>
    </cfRule>
  </conditionalFormatting>
  <conditionalFormatting sqref="B383">
    <cfRule type="cellIs" dxfId="432" priority="452" operator="lessThan">
      <formula>0</formula>
    </cfRule>
  </conditionalFormatting>
  <conditionalFormatting sqref="B379:N379">
    <cfRule type="cellIs" dxfId="431" priority="453" operator="lessThan">
      <formula>0</formula>
    </cfRule>
  </conditionalFormatting>
  <conditionalFormatting sqref="B379:N379">
    <cfRule type="cellIs" dxfId="430" priority="454" operator="lessThan">
      <formula>0</formula>
    </cfRule>
  </conditionalFormatting>
  <conditionalFormatting sqref="C364:M364">
    <cfRule type="cellIs" dxfId="429" priority="455" operator="lessThan">
      <formula>0</formula>
    </cfRule>
  </conditionalFormatting>
  <conditionalFormatting sqref="C364:M364">
    <cfRule type="cellIs" dxfId="428" priority="456" operator="lessThan">
      <formula>0</formula>
    </cfRule>
  </conditionalFormatting>
  <conditionalFormatting sqref="H364">
    <cfRule type="cellIs" dxfId="427" priority="457" operator="lessThan">
      <formula>0</formula>
    </cfRule>
  </conditionalFormatting>
  <conditionalFormatting sqref="B364">
    <cfRule type="cellIs" dxfId="426" priority="458" operator="lessThan">
      <formula>0</formula>
    </cfRule>
  </conditionalFormatting>
  <conditionalFormatting sqref="B364">
    <cfRule type="cellIs" dxfId="425" priority="459" operator="lessThan">
      <formula>0</formula>
    </cfRule>
  </conditionalFormatting>
  <conditionalFormatting sqref="B360:N360">
    <cfRule type="cellIs" dxfId="424" priority="460" operator="lessThan">
      <formula>0</formula>
    </cfRule>
  </conditionalFormatting>
  <conditionalFormatting sqref="B360:N360">
    <cfRule type="cellIs" dxfId="423" priority="461" operator="lessThan">
      <formula>0</formula>
    </cfRule>
  </conditionalFormatting>
  <conditionalFormatting sqref="B360:N360">
    <cfRule type="cellIs" dxfId="422" priority="462" operator="lessThan">
      <formula>0</formula>
    </cfRule>
  </conditionalFormatting>
  <conditionalFormatting sqref="B360:N360">
    <cfRule type="cellIs" dxfId="421" priority="463" operator="lessThan">
      <formula>0</formula>
    </cfRule>
  </conditionalFormatting>
  <conditionalFormatting sqref="B360:N360">
    <cfRule type="cellIs" dxfId="420" priority="464" operator="lessThan">
      <formula>0</formula>
    </cfRule>
  </conditionalFormatting>
  <conditionalFormatting sqref="B360:N360">
    <cfRule type="cellIs" dxfId="419" priority="465" operator="lessThan">
      <formula>0</formula>
    </cfRule>
  </conditionalFormatting>
  <conditionalFormatting sqref="B360:N360">
    <cfRule type="cellIs" dxfId="418" priority="466" operator="lessThan">
      <formula>0</formula>
    </cfRule>
  </conditionalFormatting>
  <conditionalFormatting sqref="B360:N360">
    <cfRule type="cellIs" dxfId="417" priority="467" operator="lessThan">
      <formula>0</formula>
    </cfRule>
  </conditionalFormatting>
  <conditionalFormatting sqref="B379:N379">
    <cfRule type="cellIs" dxfId="416" priority="468" operator="lessThan">
      <formula>0</formula>
    </cfRule>
  </conditionalFormatting>
  <conditionalFormatting sqref="B379:N379">
    <cfRule type="cellIs" dxfId="415" priority="469" operator="lessThan">
      <formula>0</formula>
    </cfRule>
  </conditionalFormatting>
  <conditionalFormatting sqref="B379:N379">
    <cfRule type="cellIs" dxfId="414" priority="470" operator="lessThan">
      <formula>0</formula>
    </cfRule>
  </conditionalFormatting>
  <conditionalFormatting sqref="B379:N379">
    <cfRule type="cellIs" dxfId="413" priority="471" operator="lessThan">
      <formula>0</formula>
    </cfRule>
  </conditionalFormatting>
  <conditionalFormatting sqref="B379:N379">
    <cfRule type="cellIs" dxfId="412" priority="472" operator="lessThan">
      <formula>0</formula>
    </cfRule>
  </conditionalFormatting>
  <conditionalFormatting sqref="B379:N379">
    <cfRule type="cellIs" dxfId="411" priority="473" operator="lessThan">
      <formula>0</formula>
    </cfRule>
  </conditionalFormatting>
  <conditionalFormatting sqref="N382">
    <cfRule type="cellIs" dxfId="410" priority="474" operator="lessThan">
      <formula>0</formula>
    </cfRule>
  </conditionalFormatting>
  <conditionalFormatting sqref="N383">
    <cfRule type="cellIs" dxfId="409" priority="475" operator="lessThan">
      <formula>0</formula>
    </cfRule>
  </conditionalFormatting>
  <conditionalFormatting sqref="N383">
    <cfRule type="cellIs" dxfId="408" priority="476" operator="lessThan">
      <formula>0</formula>
    </cfRule>
  </conditionalFormatting>
  <conditionalFormatting sqref="C389:M389">
    <cfRule type="cellIs" dxfId="407" priority="477" operator="lessThan">
      <formula>0</formula>
    </cfRule>
  </conditionalFormatting>
  <conditionalFormatting sqref="C389:M389">
    <cfRule type="cellIs" dxfId="406" priority="478" operator="lessThan">
      <formula>0</formula>
    </cfRule>
  </conditionalFormatting>
  <conditionalFormatting sqref="H389">
    <cfRule type="cellIs" dxfId="405" priority="479" operator="lessThan">
      <formula>0</formula>
    </cfRule>
  </conditionalFormatting>
  <conditionalFormatting sqref="B389">
    <cfRule type="cellIs" dxfId="404" priority="480" operator="lessThan">
      <formula>0</formula>
    </cfRule>
  </conditionalFormatting>
  <conditionalFormatting sqref="N363">
    <cfRule type="cellIs" dxfId="403" priority="481" operator="lessThan">
      <formula>0</formula>
    </cfRule>
  </conditionalFormatting>
  <conditionalFormatting sqref="B370">
    <cfRule type="cellIs" dxfId="402" priority="482" operator="lessThan">
      <formula>0</formula>
    </cfRule>
  </conditionalFormatting>
  <conditionalFormatting sqref="B366:N366">
    <cfRule type="cellIs" dxfId="401" priority="483" operator="lessThan">
      <formula>0</formula>
    </cfRule>
  </conditionalFormatting>
  <conditionalFormatting sqref="B366:N366">
    <cfRule type="cellIs" dxfId="400" priority="484" operator="lessThan">
      <formula>0</formula>
    </cfRule>
  </conditionalFormatting>
  <conditionalFormatting sqref="B366:N366">
    <cfRule type="cellIs" dxfId="399" priority="485" operator="lessThan">
      <formula>0</formula>
    </cfRule>
  </conditionalFormatting>
  <conditionalFormatting sqref="B389">
    <cfRule type="cellIs" dxfId="398" priority="486" operator="lessThan">
      <formula>0</formula>
    </cfRule>
  </conditionalFormatting>
  <conditionalFormatting sqref="B385:N385">
    <cfRule type="cellIs" dxfId="397" priority="487" operator="lessThan">
      <formula>0</formula>
    </cfRule>
  </conditionalFormatting>
  <conditionalFormatting sqref="B385:N385">
    <cfRule type="cellIs" dxfId="396" priority="488" operator="lessThan">
      <formula>0</formula>
    </cfRule>
  </conditionalFormatting>
  <conditionalFormatting sqref="B385:N385">
    <cfRule type="cellIs" dxfId="395" priority="489" operator="lessThan">
      <formula>0</formula>
    </cfRule>
  </conditionalFormatting>
  <conditionalFormatting sqref="B385:N385">
    <cfRule type="cellIs" dxfId="394" priority="490" operator="lessThan">
      <formula>0</formula>
    </cfRule>
  </conditionalFormatting>
  <conditionalFormatting sqref="B385:N385">
    <cfRule type="cellIs" dxfId="393" priority="491" operator="lessThan">
      <formula>0</formula>
    </cfRule>
  </conditionalFormatting>
  <conditionalFormatting sqref="B385:N385">
    <cfRule type="cellIs" dxfId="392" priority="492" operator="lessThan">
      <formula>0</formula>
    </cfRule>
  </conditionalFormatting>
  <conditionalFormatting sqref="B385:N385">
    <cfRule type="cellIs" dxfId="391" priority="493" operator="lessThan">
      <formula>0</formula>
    </cfRule>
  </conditionalFormatting>
  <conditionalFormatting sqref="B385:N385">
    <cfRule type="cellIs" dxfId="390" priority="494" operator="lessThan">
      <formula>0</formula>
    </cfRule>
  </conditionalFormatting>
  <conditionalFormatting sqref="B366:N366">
    <cfRule type="cellIs" dxfId="389" priority="495" operator="lessThan">
      <formula>0</formula>
    </cfRule>
  </conditionalFormatting>
  <conditionalFormatting sqref="B366:N366">
    <cfRule type="cellIs" dxfId="388" priority="496" operator="lessThan">
      <formula>0</formula>
    </cfRule>
  </conditionalFormatting>
  <conditionalFormatting sqref="B366:N366">
    <cfRule type="cellIs" dxfId="387" priority="497" operator="lessThan">
      <formula>0</formula>
    </cfRule>
  </conditionalFormatting>
  <conditionalFormatting sqref="N369">
    <cfRule type="cellIs" dxfId="386" priority="498" operator="lessThan">
      <formula>0</formula>
    </cfRule>
  </conditionalFormatting>
  <conditionalFormatting sqref="N370">
    <cfRule type="cellIs" dxfId="385" priority="499" operator="lessThan">
      <formula>0</formula>
    </cfRule>
  </conditionalFormatting>
  <conditionalFormatting sqref="N370">
    <cfRule type="cellIs" dxfId="384" priority="500" operator="lessThan">
      <formula>0</formula>
    </cfRule>
  </conditionalFormatting>
  <conditionalFormatting sqref="C376:M376">
    <cfRule type="cellIs" dxfId="383" priority="501" operator="lessThan">
      <formula>0</formula>
    </cfRule>
  </conditionalFormatting>
  <conditionalFormatting sqref="C376:M376">
    <cfRule type="cellIs" dxfId="382" priority="502" operator="lessThan">
      <formula>0</formula>
    </cfRule>
  </conditionalFormatting>
  <conditionalFormatting sqref="H376">
    <cfRule type="cellIs" dxfId="381" priority="503" operator="lessThan">
      <formula>0</formula>
    </cfRule>
  </conditionalFormatting>
  <conditionalFormatting sqref="B376">
    <cfRule type="cellIs" dxfId="380" priority="504" operator="lessThan">
      <formula>0</formula>
    </cfRule>
  </conditionalFormatting>
  <conditionalFormatting sqref="B376">
    <cfRule type="cellIs" dxfId="379" priority="505" operator="lessThan">
      <formula>0</formula>
    </cfRule>
  </conditionalFormatting>
  <conditionalFormatting sqref="N388">
    <cfRule type="cellIs" dxfId="378" priority="506" operator="lessThan">
      <formula>0</formula>
    </cfRule>
  </conditionalFormatting>
  <conditionalFormatting sqref="N389">
    <cfRule type="cellIs" dxfId="377" priority="507" operator="lessThan">
      <formula>0</formula>
    </cfRule>
  </conditionalFormatting>
  <conditionalFormatting sqref="N389">
    <cfRule type="cellIs" dxfId="376" priority="508" operator="lessThan">
      <formula>0</formula>
    </cfRule>
  </conditionalFormatting>
  <conditionalFormatting sqref="D392:N395">
    <cfRule type="cellIs" dxfId="375" priority="509" operator="lessThan">
      <formula>0</formula>
    </cfRule>
  </conditionalFormatting>
  <conditionalFormatting sqref="B392:B395">
    <cfRule type="cellIs" dxfId="374" priority="510" operator="lessThan">
      <formula>0</formula>
    </cfRule>
  </conditionalFormatting>
  <conditionalFormatting sqref="B432">
    <cfRule type="cellIs" dxfId="373" priority="511" operator="lessThan">
      <formula>0</formula>
    </cfRule>
  </conditionalFormatting>
  <conditionalFormatting sqref="B372:N372">
    <cfRule type="cellIs" dxfId="372" priority="512" operator="lessThan">
      <formula>0</formula>
    </cfRule>
  </conditionalFormatting>
  <conditionalFormatting sqref="B372:N372">
    <cfRule type="cellIs" dxfId="371" priority="513" operator="lessThan">
      <formula>0</formula>
    </cfRule>
  </conditionalFormatting>
  <conditionalFormatting sqref="B372:N372">
    <cfRule type="cellIs" dxfId="370" priority="514" operator="lessThan">
      <formula>0</formula>
    </cfRule>
  </conditionalFormatting>
  <conditionalFormatting sqref="B372:N372">
    <cfRule type="cellIs" dxfId="369" priority="515" operator="lessThan">
      <formula>0</formula>
    </cfRule>
  </conditionalFormatting>
  <conditionalFormatting sqref="B372:N372">
    <cfRule type="cellIs" dxfId="368" priority="516" operator="lessThan">
      <formula>0</formula>
    </cfRule>
  </conditionalFormatting>
  <conditionalFormatting sqref="C392:C395">
    <cfRule type="expression" dxfId="367" priority="517">
      <formula>C392/B392&gt;1</formula>
    </cfRule>
  </conditionalFormatting>
  <conditionalFormatting sqref="C392:C395">
    <cfRule type="expression" dxfId="366" priority="518">
      <formula>C392/B392&lt;1</formula>
    </cfRule>
  </conditionalFormatting>
  <conditionalFormatting sqref="D392:N395">
    <cfRule type="expression" dxfId="365" priority="519">
      <formula>D392/C392&gt;1</formula>
    </cfRule>
  </conditionalFormatting>
  <conditionalFormatting sqref="D392:N395">
    <cfRule type="expression" dxfId="364" priority="520">
      <formula>D392/C392&lt;1</formula>
    </cfRule>
  </conditionalFormatting>
  <conditionalFormatting sqref="B392:B395 B456:N456 B464:N464 B479:N479 B493:N493">
    <cfRule type="expression" dxfId="363" priority="521">
      <formula>B392/#REF!&gt;1</formula>
    </cfRule>
  </conditionalFormatting>
  <conditionalFormatting sqref="B392:B395 B456:N456 B464:N464 B479:N479 B493:N493">
    <cfRule type="expression" dxfId="362" priority="522">
      <formula>B392/#REF!&lt;1</formula>
    </cfRule>
  </conditionalFormatting>
  <conditionalFormatting sqref="B432">
    <cfRule type="expression" dxfId="361" priority="523">
      <formula>B432/#REF!&gt;1</formula>
    </cfRule>
  </conditionalFormatting>
  <conditionalFormatting sqref="B432">
    <cfRule type="expression" dxfId="360" priority="524">
      <formula>B432/#REF!&lt;1</formula>
    </cfRule>
  </conditionalFormatting>
  <conditionalFormatting sqref="C432">
    <cfRule type="cellIs" dxfId="359" priority="525" operator="lessThan">
      <formula>0</formula>
    </cfRule>
  </conditionalFormatting>
  <conditionalFormatting sqref="C432">
    <cfRule type="expression" dxfId="358" priority="526">
      <formula>C432/B432&gt;1</formula>
    </cfRule>
  </conditionalFormatting>
  <conditionalFormatting sqref="C432">
    <cfRule type="expression" dxfId="357" priority="527">
      <formula>C432/B432&lt;1</formula>
    </cfRule>
  </conditionalFormatting>
  <conditionalFormatting sqref="D432">
    <cfRule type="cellIs" dxfId="356" priority="528" operator="lessThan">
      <formula>0</formula>
    </cfRule>
  </conditionalFormatting>
  <conditionalFormatting sqref="D432">
    <cfRule type="expression" dxfId="355" priority="529">
      <formula>D432/C432&gt;1</formula>
    </cfRule>
  </conditionalFormatting>
  <conditionalFormatting sqref="D432">
    <cfRule type="expression" dxfId="354" priority="530">
      <formula>D432/C432&lt;1</formula>
    </cfRule>
  </conditionalFormatting>
  <conditionalFormatting sqref="E432">
    <cfRule type="cellIs" dxfId="353" priority="531" operator="lessThan">
      <formula>0</formula>
    </cfRule>
  </conditionalFormatting>
  <conditionalFormatting sqref="E432">
    <cfRule type="expression" dxfId="352" priority="532">
      <formula>E432/D432&gt;1</formula>
    </cfRule>
  </conditionalFormatting>
  <conditionalFormatting sqref="E432">
    <cfRule type="expression" dxfId="351" priority="533">
      <formula>E432/D432&lt;1</formula>
    </cfRule>
  </conditionalFormatting>
  <conditionalFormatting sqref="F432">
    <cfRule type="cellIs" dxfId="350" priority="534" operator="lessThan">
      <formula>0</formula>
    </cfRule>
  </conditionalFormatting>
  <conditionalFormatting sqref="F432">
    <cfRule type="expression" dxfId="349" priority="535">
      <formula>F432/E432&gt;1</formula>
    </cfRule>
  </conditionalFormatting>
  <conditionalFormatting sqref="F432">
    <cfRule type="expression" dxfId="348" priority="536">
      <formula>F432/E432&lt;1</formula>
    </cfRule>
  </conditionalFormatting>
  <conditionalFormatting sqref="G432">
    <cfRule type="cellIs" dxfId="347" priority="537" operator="lessThan">
      <formula>0</formula>
    </cfRule>
  </conditionalFormatting>
  <conditionalFormatting sqref="G432">
    <cfRule type="expression" dxfId="346" priority="538">
      <formula>G432/F432&gt;1</formula>
    </cfRule>
  </conditionalFormatting>
  <conditionalFormatting sqref="G432">
    <cfRule type="expression" dxfId="345" priority="539">
      <formula>G432/F432&lt;1</formula>
    </cfRule>
  </conditionalFormatting>
  <conditionalFormatting sqref="H432">
    <cfRule type="cellIs" dxfId="344" priority="540" operator="lessThan">
      <formula>0</formula>
    </cfRule>
  </conditionalFormatting>
  <conditionalFormatting sqref="H432">
    <cfRule type="expression" dxfId="343" priority="541">
      <formula>H432/G432&gt;1</formula>
    </cfRule>
  </conditionalFormatting>
  <conditionalFormatting sqref="H432">
    <cfRule type="expression" dxfId="342" priority="542">
      <formula>H432/G432&lt;1</formula>
    </cfRule>
  </conditionalFormatting>
  <conditionalFormatting sqref="I432:N432">
    <cfRule type="cellIs" dxfId="341" priority="543" operator="lessThan">
      <formula>0</formula>
    </cfRule>
  </conditionalFormatting>
  <conditionalFormatting sqref="I432:N432">
    <cfRule type="expression" dxfId="340" priority="544">
      <formula>I432/H432&gt;1</formula>
    </cfRule>
  </conditionalFormatting>
  <conditionalFormatting sqref="I432:N432">
    <cfRule type="expression" dxfId="339" priority="545">
      <formula>I432/H432&lt;1</formula>
    </cfRule>
  </conditionalFormatting>
  <conditionalFormatting sqref="B456">
    <cfRule type="cellIs" dxfId="338" priority="546" operator="lessThan">
      <formula>0</formula>
    </cfRule>
  </conditionalFormatting>
  <conditionalFormatting sqref="B456">
    <cfRule type="expression" dxfId="337" priority="547">
      <formula>B456/#REF!&gt;1</formula>
    </cfRule>
  </conditionalFormatting>
  <conditionalFormatting sqref="B456">
    <cfRule type="expression" dxfId="336" priority="548">
      <formula>B456/#REF!&lt;1</formula>
    </cfRule>
  </conditionalFormatting>
  <conditionalFormatting sqref="C456">
    <cfRule type="cellIs" dxfId="335" priority="549" operator="lessThan">
      <formula>0</formula>
    </cfRule>
  </conditionalFormatting>
  <conditionalFormatting sqref="C456">
    <cfRule type="expression" dxfId="334" priority="550">
      <formula>C456/B456&gt;1</formula>
    </cfRule>
  </conditionalFormatting>
  <conditionalFormatting sqref="C456">
    <cfRule type="expression" dxfId="333" priority="551">
      <formula>C456/B456&lt;1</formula>
    </cfRule>
  </conditionalFormatting>
  <conditionalFormatting sqref="D456">
    <cfRule type="cellIs" dxfId="332" priority="552" operator="lessThan">
      <formula>0</formula>
    </cfRule>
  </conditionalFormatting>
  <conditionalFormatting sqref="D456">
    <cfRule type="expression" dxfId="331" priority="553">
      <formula>D456/C456&gt;1</formula>
    </cfRule>
  </conditionalFormatting>
  <conditionalFormatting sqref="D456">
    <cfRule type="expression" dxfId="330" priority="554">
      <formula>D456/C456&lt;1</formula>
    </cfRule>
  </conditionalFormatting>
  <conditionalFormatting sqref="E456">
    <cfRule type="cellIs" dxfId="329" priority="555" operator="lessThan">
      <formula>0</formula>
    </cfRule>
  </conditionalFormatting>
  <conditionalFormatting sqref="E456">
    <cfRule type="expression" dxfId="328" priority="556">
      <formula>E456/D456&gt;1</formula>
    </cfRule>
  </conditionalFormatting>
  <conditionalFormatting sqref="E456">
    <cfRule type="expression" dxfId="327" priority="557">
      <formula>E456/D456&lt;1</formula>
    </cfRule>
  </conditionalFormatting>
  <conditionalFormatting sqref="F456">
    <cfRule type="cellIs" dxfId="326" priority="558" operator="lessThan">
      <formula>0</formula>
    </cfRule>
  </conditionalFormatting>
  <conditionalFormatting sqref="F456">
    <cfRule type="expression" dxfId="325" priority="559">
      <formula>F456/E456&gt;1</formula>
    </cfRule>
  </conditionalFormatting>
  <conditionalFormatting sqref="F456">
    <cfRule type="expression" dxfId="324" priority="560">
      <formula>F456/E456&lt;1</formula>
    </cfRule>
  </conditionalFormatting>
  <conditionalFormatting sqref="G456">
    <cfRule type="cellIs" dxfId="323" priority="561" operator="lessThan">
      <formula>0</formula>
    </cfRule>
  </conditionalFormatting>
  <conditionalFormatting sqref="G456">
    <cfRule type="expression" dxfId="322" priority="562">
      <formula>G456/F456&gt;1</formula>
    </cfRule>
  </conditionalFormatting>
  <conditionalFormatting sqref="G456">
    <cfRule type="expression" dxfId="321" priority="563">
      <formula>G456/F456&lt;1</formula>
    </cfRule>
  </conditionalFormatting>
  <conditionalFormatting sqref="H456">
    <cfRule type="cellIs" dxfId="320" priority="564" operator="lessThan">
      <formula>0</formula>
    </cfRule>
  </conditionalFormatting>
  <conditionalFormatting sqref="H456">
    <cfRule type="expression" dxfId="319" priority="565">
      <formula>H456/G456&gt;1</formula>
    </cfRule>
  </conditionalFormatting>
  <conditionalFormatting sqref="H456">
    <cfRule type="expression" dxfId="318" priority="566">
      <formula>H456/G456&lt;1</formula>
    </cfRule>
  </conditionalFormatting>
  <conditionalFormatting sqref="B464">
    <cfRule type="cellIs" dxfId="317" priority="567" operator="lessThan">
      <formula>0</formula>
    </cfRule>
  </conditionalFormatting>
  <conditionalFormatting sqref="B464">
    <cfRule type="expression" dxfId="316" priority="568">
      <formula>B464/#REF!&gt;1</formula>
    </cfRule>
  </conditionalFormatting>
  <conditionalFormatting sqref="B464">
    <cfRule type="expression" dxfId="315" priority="569">
      <formula>B464/#REF!&lt;1</formula>
    </cfRule>
  </conditionalFormatting>
  <conditionalFormatting sqref="C464">
    <cfRule type="cellIs" dxfId="314" priority="570" operator="lessThan">
      <formula>0</formula>
    </cfRule>
  </conditionalFormatting>
  <conditionalFormatting sqref="C464">
    <cfRule type="expression" dxfId="313" priority="571">
      <formula>C464/B464&gt;1</formula>
    </cfRule>
  </conditionalFormatting>
  <conditionalFormatting sqref="C464">
    <cfRule type="expression" dxfId="312" priority="572">
      <formula>C464/B464&lt;1</formula>
    </cfRule>
  </conditionalFormatting>
  <conditionalFormatting sqref="D464">
    <cfRule type="cellIs" dxfId="311" priority="573" operator="lessThan">
      <formula>0</formula>
    </cfRule>
  </conditionalFormatting>
  <conditionalFormatting sqref="D464">
    <cfRule type="expression" dxfId="310" priority="574">
      <formula>D464/C464&gt;1</formula>
    </cfRule>
  </conditionalFormatting>
  <conditionalFormatting sqref="D464">
    <cfRule type="expression" dxfId="309" priority="575">
      <formula>D464/C464&lt;1</formula>
    </cfRule>
  </conditionalFormatting>
  <conditionalFormatting sqref="E464">
    <cfRule type="cellIs" dxfId="308" priority="576" operator="lessThan">
      <formula>0</formula>
    </cfRule>
  </conditionalFormatting>
  <conditionalFormatting sqref="E464">
    <cfRule type="expression" dxfId="307" priority="577">
      <formula>E464/D464&gt;1</formula>
    </cfRule>
  </conditionalFormatting>
  <conditionalFormatting sqref="E464">
    <cfRule type="expression" dxfId="306" priority="578">
      <formula>E464/D464&lt;1</formula>
    </cfRule>
  </conditionalFormatting>
  <conditionalFormatting sqref="F464">
    <cfRule type="cellIs" dxfId="305" priority="579" operator="lessThan">
      <formula>0</formula>
    </cfRule>
  </conditionalFormatting>
  <conditionalFormatting sqref="F464">
    <cfRule type="expression" dxfId="304" priority="580">
      <formula>F464/E464&gt;1</formula>
    </cfRule>
  </conditionalFormatting>
  <conditionalFormatting sqref="F464">
    <cfRule type="expression" dxfId="303" priority="581">
      <formula>F464/E464&lt;1</formula>
    </cfRule>
  </conditionalFormatting>
  <conditionalFormatting sqref="G464">
    <cfRule type="cellIs" dxfId="302" priority="582" operator="lessThan">
      <formula>0</formula>
    </cfRule>
  </conditionalFormatting>
  <conditionalFormatting sqref="G464">
    <cfRule type="expression" dxfId="301" priority="583">
      <formula>G464/F464&gt;1</formula>
    </cfRule>
  </conditionalFormatting>
  <conditionalFormatting sqref="G464">
    <cfRule type="expression" dxfId="300" priority="584">
      <formula>G464/F464&lt;1</formula>
    </cfRule>
  </conditionalFormatting>
  <conditionalFormatting sqref="H464">
    <cfRule type="cellIs" dxfId="299" priority="585" operator="lessThan">
      <formula>0</formula>
    </cfRule>
  </conditionalFormatting>
  <conditionalFormatting sqref="H464">
    <cfRule type="expression" dxfId="298" priority="586">
      <formula>H464/G464&gt;1</formula>
    </cfRule>
  </conditionalFormatting>
  <conditionalFormatting sqref="H464">
    <cfRule type="expression" dxfId="297" priority="587">
      <formula>H464/G464&lt;1</formula>
    </cfRule>
  </conditionalFormatting>
  <conditionalFormatting sqref="B493">
    <cfRule type="cellIs" dxfId="296" priority="588" operator="lessThan">
      <formula>0</formula>
    </cfRule>
  </conditionalFormatting>
  <conditionalFormatting sqref="B493">
    <cfRule type="expression" dxfId="295" priority="589">
      <formula>B493/#REF!&gt;1</formula>
    </cfRule>
  </conditionalFormatting>
  <conditionalFormatting sqref="B493">
    <cfRule type="expression" dxfId="294" priority="590">
      <formula>B493/#REF!&lt;1</formula>
    </cfRule>
  </conditionalFormatting>
  <conditionalFormatting sqref="C493">
    <cfRule type="cellIs" dxfId="293" priority="591" operator="lessThan">
      <formula>0</formula>
    </cfRule>
  </conditionalFormatting>
  <conditionalFormatting sqref="C493">
    <cfRule type="expression" dxfId="292" priority="592">
      <formula>C493/B493&gt;1</formula>
    </cfRule>
  </conditionalFormatting>
  <conditionalFormatting sqref="C493">
    <cfRule type="expression" dxfId="291" priority="593">
      <formula>C493/B493&lt;1</formula>
    </cfRule>
  </conditionalFormatting>
  <conditionalFormatting sqref="D493">
    <cfRule type="cellIs" dxfId="290" priority="594" operator="lessThan">
      <formula>0</formula>
    </cfRule>
  </conditionalFormatting>
  <conditionalFormatting sqref="D493">
    <cfRule type="expression" dxfId="289" priority="595">
      <formula>D493/C493&gt;1</formula>
    </cfRule>
  </conditionalFormatting>
  <conditionalFormatting sqref="D493">
    <cfRule type="expression" dxfId="288" priority="596">
      <formula>D493/C493&lt;1</formula>
    </cfRule>
  </conditionalFormatting>
  <conditionalFormatting sqref="E493">
    <cfRule type="cellIs" dxfId="287" priority="597" operator="lessThan">
      <formula>0</formula>
    </cfRule>
  </conditionalFormatting>
  <conditionalFormatting sqref="E493">
    <cfRule type="expression" dxfId="286" priority="598">
      <formula>E493/D493&gt;1</formula>
    </cfRule>
  </conditionalFormatting>
  <conditionalFormatting sqref="E493">
    <cfRule type="expression" dxfId="285" priority="599">
      <formula>E493/D493&lt;1</formula>
    </cfRule>
  </conditionalFormatting>
  <conditionalFormatting sqref="F493">
    <cfRule type="cellIs" dxfId="284" priority="600" operator="lessThan">
      <formula>0</formula>
    </cfRule>
  </conditionalFormatting>
  <conditionalFormatting sqref="F493">
    <cfRule type="expression" dxfId="283" priority="601">
      <formula>F493/E493&gt;1</formula>
    </cfRule>
  </conditionalFormatting>
  <conditionalFormatting sqref="F493">
    <cfRule type="expression" dxfId="282" priority="602">
      <formula>F493/E493&lt;1</formula>
    </cfRule>
  </conditionalFormatting>
  <conditionalFormatting sqref="G493">
    <cfRule type="cellIs" dxfId="281" priority="603" operator="lessThan">
      <formula>0</formula>
    </cfRule>
  </conditionalFormatting>
  <conditionalFormatting sqref="G493">
    <cfRule type="expression" dxfId="280" priority="604">
      <formula>G493/F493&gt;1</formula>
    </cfRule>
  </conditionalFormatting>
  <conditionalFormatting sqref="G493">
    <cfRule type="expression" dxfId="279" priority="605">
      <formula>G493/F493&lt;1</formula>
    </cfRule>
  </conditionalFormatting>
  <conditionalFormatting sqref="H493">
    <cfRule type="cellIs" dxfId="278" priority="606" operator="lessThan">
      <formula>0</formula>
    </cfRule>
  </conditionalFormatting>
  <conditionalFormatting sqref="H493">
    <cfRule type="expression" dxfId="277" priority="607">
      <formula>H493/G493&gt;1</formula>
    </cfRule>
  </conditionalFormatting>
  <conditionalFormatting sqref="H493">
    <cfRule type="expression" dxfId="276" priority="608">
      <formula>H493/G493&lt;1</formula>
    </cfRule>
  </conditionalFormatting>
  <conditionalFormatting sqref="N500">
    <cfRule type="cellIs" dxfId="275" priority="609" operator="lessThan">
      <formula>0</formula>
    </cfRule>
  </conditionalFormatting>
  <conditionalFormatting sqref="N508">
    <cfRule type="cellIs" dxfId="274" priority="610" operator="lessThan">
      <formula>0</formula>
    </cfRule>
  </conditionalFormatting>
  <conditionalFormatting sqref="N508">
    <cfRule type="cellIs" dxfId="273" priority="611" operator="lessThan">
      <formula>0</formula>
    </cfRule>
  </conditionalFormatting>
  <conditionalFormatting sqref="N509">
    <cfRule type="cellIs" dxfId="272" priority="612" operator="lessThan">
      <formula>0</formula>
    </cfRule>
  </conditionalFormatting>
  <conditionalFormatting sqref="N509">
    <cfRule type="cellIs" dxfId="271" priority="613" operator="lessThan">
      <formula>0</formula>
    </cfRule>
  </conditionalFormatting>
  <conditionalFormatting sqref="N514">
    <cfRule type="cellIs" dxfId="270" priority="614" operator="lessThan">
      <formula>0</formula>
    </cfRule>
  </conditionalFormatting>
  <conditionalFormatting sqref="N514">
    <cfRule type="cellIs" dxfId="269" priority="615" operator="lessThan">
      <formula>0</formula>
    </cfRule>
  </conditionalFormatting>
  <conditionalFormatting sqref="O330">
    <cfRule type="cellIs" dxfId="268" priority="616" operator="lessThan">
      <formula>0</formula>
    </cfRule>
  </conditionalFormatting>
  <conditionalFormatting sqref="O331:O332">
    <cfRule type="cellIs" dxfId="267" priority="617" operator="lessThan">
      <formula>0</formula>
    </cfRule>
  </conditionalFormatting>
  <conditionalFormatting sqref="O392:O395">
    <cfRule type="cellIs" dxfId="266" priority="618" operator="lessThan">
      <formula>0</formula>
    </cfRule>
  </conditionalFormatting>
  <conditionalFormatting sqref="O328">
    <cfRule type="cellIs" dxfId="265" priority="619" operator="lessThan">
      <formula>0</formula>
    </cfRule>
  </conditionalFormatting>
  <conditionalFormatting sqref="O333:O334">
    <cfRule type="cellIs" dxfId="264" priority="620" operator="lessThan">
      <formula>0</formula>
    </cfRule>
  </conditionalFormatting>
  <conditionalFormatting sqref="O440:O441">
    <cfRule type="cellIs" dxfId="263" priority="621" operator="lessThan">
      <formula>0</formula>
    </cfRule>
  </conditionalFormatting>
  <conditionalFormatting sqref="O455:O456">
    <cfRule type="cellIs" dxfId="262" priority="622" operator="lessThan">
      <formula>0</formula>
    </cfRule>
  </conditionalFormatting>
  <conditionalFormatting sqref="O339:O340">
    <cfRule type="cellIs" dxfId="261" priority="623" operator="lessThan">
      <formula>0</formula>
    </cfRule>
  </conditionalFormatting>
  <conditionalFormatting sqref="O345:O346">
    <cfRule type="cellIs" dxfId="260" priority="624" operator="lessThan">
      <formula>0</formula>
    </cfRule>
  </conditionalFormatting>
  <conditionalFormatting sqref="O478:O479">
    <cfRule type="cellIs" dxfId="259" priority="625" operator="lessThan">
      <formula>0</formula>
    </cfRule>
  </conditionalFormatting>
  <conditionalFormatting sqref="O351">
    <cfRule type="cellIs" dxfId="258" priority="626" operator="lessThan">
      <formula>0</formula>
    </cfRule>
  </conditionalFormatting>
  <conditionalFormatting sqref="O357:O358">
    <cfRule type="cellIs" dxfId="257" priority="627" operator="lessThan">
      <formula>0</formula>
    </cfRule>
  </conditionalFormatting>
  <conditionalFormatting sqref="O500:O501">
    <cfRule type="cellIs" dxfId="256" priority="628" operator="lessThan">
      <formula>0</formula>
    </cfRule>
  </conditionalFormatting>
  <conditionalFormatting sqref="O517">
    <cfRule type="cellIs" dxfId="255" priority="629" operator="lessThan">
      <formula>0</formula>
    </cfRule>
  </conditionalFormatting>
  <conditionalFormatting sqref="O522">
    <cfRule type="cellIs" dxfId="254" priority="630" operator="lessThan">
      <formula>0</formula>
    </cfRule>
  </conditionalFormatting>
  <conditionalFormatting sqref="O363:O364">
    <cfRule type="cellIs" dxfId="253" priority="631" operator="lessThan">
      <formula>0</formula>
    </cfRule>
  </conditionalFormatting>
  <conditionalFormatting sqref="O369:O370">
    <cfRule type="cellIs" dxfId="252" priority="632" operator="lessThan">
      <formula>0</formula>
    </cfRule>
  </conditionalFormatting>
  <conditionalFormatting sqref="O375:O376">
    <cfRule type="cellIs" dxfId="251" priority="633" operator="lessThan">
      <formula>0</formula>
    </cfRule>
  </conditionalFormatting>
  <conditionalFormatting sqref="O382:O383">
    <cfRule type="cellIs" dxfId="250" priority="634" operator="lessThan">
      <formula>0</formula>
    </cfRule>
  </conditionalFormatting>
  <conditionalFormatting sqref="O388:O389">
    <cfRule type="cellIs" dxfId="249" priority="635" operator="lessThan">
      <formula>0</formula>
    </cfRule>
  </conditionalFormatting>
  <conditionalFormatting sqref="O396:O397">
    <cfRule type="cellIs" dxfId="248" priority="636" operator="lessThan">
      <formula>0</formula>
    </cfRule>
  </conditionalFormatting>
  <conditionalFormatting sqref="O410">
    <cfRule type="cellIs" dxfId="247" priority="637" operator="lessThan">
      <formula>0</formula>
    </cfRule>
  </conditionalFormatting>
  <conditionalFormatting sqref="O423:O424">
    <cfRule type="cellIs" dxfId="246" priority="638" operator="lessThan">
      <formula>0</formula>
    </cfRule>
  </conditionalFormatting>
  <conditionalFormatting sqref="O431:O432">
    <cfRule type="cellIs" dxfId="245" priority="639" operator="lessThan">
      <formula>0</formula>
    </cfRule>
  </conditionalFormatting>
  <conditionalFormatting sqref="O448:O449">
    <cfRule type="cellIs" dxfId="244" priority="640" operator="lessThan">
      <formula>0</formula>
    </cfRule>
  </conditionalFormatting>
  <conditionalFormatting sqref="O564">
    <cfRule type="cellIs" dxfId="243" priority="641" operator="lessThan">
      <formula>0</formula>
    </cfRule>
  </conditionalFormatting>
  <conditionalFormatting sqref="O565">
    <cfRule type="cellIs" dxfId="242" priority="642" operator="lessThan">
      <formula>0</formula>
    </cfRule>
  </conditionalFormatting>
  <conditionalFormatting sqref="O463:O464">
    <cfRule type="cellIs" dxfId="241" priority="643" operator="lessThan">
      <formula>0</formula>
    </cfRule>
  </conditionalFormatting>
  <conditionalFormatting sqref="O471:O472">
    <cfRule type="cellIs" dxfId="240" priority="644" operator="lessThan">
      <formula>0</formula>
    </cfRule>
  </conditionalFormatting>
  <conditionalFormatting sqref="O485:O486">
    <cfRule type="cellIs" dxfId="239" priority="645" operator="lessThan">
      <formula>0</formula>
    </cfRule>
  </conditionalFormatting>
  <conditionalFormatting sqref="O492:O493">
    <cfRule type="cellIs" dxfId="238" priority="646" operator="lessThan">
      <formula>0</formula>
    </cfRule>
  </conditionalFormatting>
  <conditionalFormatting sqref="D427:N430">
    <cfRule type="cellIs" dxfId="237" priority="647" operator="lessThan">
      <formula>0</formula>
    </cfRule>
  </conditionalFormatting>
  <conditionalFormatting sqref="C441:N441">
    <cfRule type="cellIs" dxfId="236" priority="648" operator="lessThan">
      <formula>0</formula>
    </cfRule>
  </conditionalFormatting>
  <conditionalFormatting sqref="O538">
    <cfRule type="cellIs" dxfId="235" priority="649" operator="lessThan">
      <formula>0</formula>
    </cfRule>
  </conditionalFormatting>
  <conditionalFormatting sqref="O556:O558">
    <cfRule type="cellIs" dxfId="234" priority="650" operator="lessThan">
      <formula>0</formula>
    </cfRule>
  </conditionalFormatting>
  <conditionalFormatting sqref="I626:P626 O624:P625 O627:P627">
    <cfRule type="cellIs" dxfId="233" priority="651" operator="lessThan">
      <formula>0</formula>
    </cfRule>
  </conditionalFormatting>
  <conditionalFormatting sqref="O560:O561">
    <cfRule type="cellIs" dxfId="232" priority="652" operator="lessThan">
      <formula>0</formula>
    </cfRule>
  </conditionalFormatting>
  <conditionalFormatting sqref="O567">
    <cfRule type="cellIs" dxfId="231" priority="653" operator="lessThan">
      <formula>0</formula>
    </cfRule>
  </conditionalFormatting>
  <conditionalFormatting sqref="O568">
    <cfRule type="cellIs" dxfId="230" priority="654" operator="lessThan">
      <formula>0</formula>
    </cfRule>
  </conditionalFormatting>
  <conditionalFormatting sqref="D570:N570 D567:N567 D564:N565 D556:N558">
    <cfRule type="expression" dxfId="229" priority="655">
      <formula>D556/C556&gt;1</formula>
    </cfRule>
  </conditionalFormatting>
  <conditionalFormatting sqref="D570:N570 D567:N567 D564:N565 D556:N558">
    <cfRule type="expression" dxfId="228" priority="656">
      <formula>D556/C556&lt;1</formula>
    </cfRule>
  </conditionalFormatting>
  <conditionalFormatting sqref="C427:C430">
    <cfRule type="cellIs" dxfId="227" priority="657" operator="lessThan">
      <formula>0</formula>
    </cfRule>
  </conditionalFormatting>
  <conditionalFormatting sqref="C427:C430">
    <cfRule type="expression" dxfId="226" priority="658">
      <formula>C427/B427&gt;1</formula>
    </cfRule>
  </conditionalFormatting>
  <conditionalFormatting sqref="C427:C430">
    <cfRule type="expression" dxfId="225" priority="659">
      <formula>C427/B427&lt;1</formula>
    </cfRule>
  </conditionalFormatting>
  <conditionalFormatting sqref="D427:N430">
    <cfRule type="expression" dxfId="224" priority="660">
      <formula>D427/C427&gt;1</formula>
    </cfRule>
  </conditionalFormatting>
  <conditionalFormatting sqref="D427:N430">
    <cfRule type="expression" dxfId="223" priority="661">
      <formula>D427/C427&lt;1</formula>
    </cfRule>
  </conditionalFormatting>
  <conditionalFormatting sqref="B427:B430">
    <cfRule type="cellIs" dxfId="222" priority="662" operator="lessThan">
      <formula>0</formula>
    </cfRule>
  </conditionalFormatting>
  <conditionalFormatting sqref="B427:B430">
    <cfRule type="expression" dxfId="221" priority="663">
      <formula>B427/#REF!&gt;1</formula>
    </cfRule>
  </conditionalFormatting>
  <conditionalFormatting sqref="B427:B430">
    <cfRule type="expression" dxfId="220" priority="664">
      <formula>B427/#REF!&lt;1</formula>
    </cfRule>
  </conditionalFormatting>
  <conditionalFormatting sqref="J492:N492 J478:N478 J463:N463">
    <cfRule type="cellIs" dxfId="219" priority="665" operator="lessThan">
      <formula>0</formula>
    </cfRule>
  </conditionalFormatting>
  <conditionalFormatting sqref="C492:I492 C488:C491 C478:I478 C474:C477 C463:I463 C459:C462">
    <cfRule type="cellIs" dxfId="218" priority="666" operator="lessThan">
      <formula>0</formula>
    </cfRule>
  </conditionalFormatting>
  <conditionalFormatting sqref="C492:M492 C478:M478 C463:M463">
    <cfRule type="cellIs" dxfId="217" priority="667" operator="lessThan">
      <formula>0</formula>
    </cfRule>
  </conditionalFormatting>
  <conditionalFormatting sqref="C488:C491 C474:C477 C459:C462">
    <cfRule type="expression" dxfId="216" priority="668">
      <formula>C459/B459&gt;1</formula>
    </cfRule>
  </conditionalFormatting>
  <conditionalFormatting sqref="C488:C491 C474:C477 C459:C462">
    <cfRule type="expression" dxfId="215" priority="669">
      <formula>C459/B459&lt;1</formula>
    </cfRule>
  </conditionalFormatting>
  <conditionalFormatting sqref="D488:N491 D474:N477 D459:N462">
    <cfRule type="cellIs" dxfId="214" priority="670" operator="lessThan">
      <formula>0</formula>
    </cfRule>
  </conditionalFormatting>
  <conditionalFormatting sqref="D488:N491 D474:N477 D459:N462">
    <cfRule type="expression" dxfId="213" priority="671">
      <formula>D459/C459&gt;1</formula>
    </cfRule>
  </conditionalFormatting>
  <conditionalFormatting sqref="D488:N491 D474:N477 D459:N462">
    <cfRule type="expression" dxfId="212" priority="672">
      <formula>D459/C459&lt;1</formula>
    </cfRule>
  </conditionalFormatting>
  <conditionalFormatting sqref="C492:N492 C478:N478 C463:N463">
    <cfRule type="cellIs" dxfId="211" priority="673" operator="lessThan">
      <formula>0</formula>
    </cfRule>
  </conditionalFormatting>
  <conditionalFormatting sqref="C492:N492 C478:N478 C463:N463">
    <cfRule type="expression" dxfId="210" priority="674">
      <formula>C463/B463&gt;1</formula>
    </cfRule>
  </conditionalFormatting>
  <conditionalFormatting sqref="C492:N492 C478:N478 C463:N463">
    <cfRule type="expression" dxfId="209" priority="675">
      <formula>C463/B463&lt;1</formula>
    </cfRule>
  </conditionalFormatting>
  <conditionalFormatting sqref="B570 B567 B564:B565 B560:B561 B556:B558">
    <cfRule type="cellIs" dxfId="208" priority="676" operator="lessThan">
      <formula>0</formula>
    </cfRule>
  </conditionalFormatting>
  <conditionalFormatting sqref="C570 C567 C564:C565 C556:C558">
    <cfRule type="cellIs" dxfId="207" priority="677" operator="lessThan">
      <formula>0</formula>
    </cfRule>
  </conditionalFormatting>
  <conditionalFormatting sqref="C570 C567 C564:C565 C556:C558">
    <cfRule type="expression" dxfId="206" priority="678">
      <formula>C556/B556&gt;1</formula>
    </cfRule>
  </conditionalFormatting>
  <conditionalFormatting sqref="C570 C567 C564:C565 C556:C558">
    <cfRule type="expression" dxfId="205" priority="679">
      <formula>C556/B556&lt;1</formula>
    </cfRule>
  </conditionalFormatting>
  <conditionalFormatting sqref="D570:N570 D567:N567 D564:N565 D556:N558">
    <cfRule type="cellIs" dxfId="204" priority="680" operator="lessThan">
      <formula>0</formula>
    </cfRule>
  </conditionalFormatting>
  <conditionalFormatting sqref="B424:N424 B441 B472 B501">
    <cfRule type="expression" dxfId="203" priority="681">
      <formula>B424/#REF!&gt;1</formula>
    </cfRule>
  </conditionalFormatting>
  <conditionalFormatting sqref="B424:N424 B441 B472 B501">
    <cfRule type="expression" dxfId="202" priority="682">
      <formula>B424/#REF!&lt;1</formula>
    </cfRule>
  </conditionalFormatting>
  <conditionalFormatting sqref="C396">
    <cfRule type="cellIs" dxfId="201" priority="683" operator="lessThan">
      <formula>0</formula>
    </cfRule>
  </conditionalFormatting>
  <conditionalFormatting sqref="C396">
    <cfRule type="expression" dxfId="200" priority="684">
      <formula>C396/B396&gt;1</formula>
    </cfRule>
  </conditionalFormatting>
  <conditionalFormatting sqref="C396">
    <cfRule type="expression" dxfId="199" priority="685">
      <formula>C396/B396&lt;1</formula>
    </cfRule>
  </conditionalFormatting>
  <conditionalFormatting sqref="D396:N396">
    <cfRule type="cellIs" dxfId="198" priority="686" operator="lessThan">
      <formula>0</formula>
    </cfRule>
  </conditionalFormatting>
  <conditionalFormatting sqref="D396:N396">
    <cfRule type="expression" dxfId="197" priority="687">
      <formula>D396/C396&gt;1</formula>
    </cfRule>
  </conditionalFormatting>
  <conditionalFormatting sqref="D396:N396">
    <cfRule type="expression" dxfId="196" priority="688">
      <formula>D396/C396&lt;1</formula>
    </cfRule>
  </conditionalFormatting>
  <conditionalFormatting sqref="B396">
    <cfRule type="cellIs" dxfId="195" priority="689" operator="lessThan">
      <formula>0</formula>
    </cfRule>
  </conditionalFormatting>
  <conditionalFormatting sqref="B396">
    <cfRule type="expression" dxfId="194" priority="690">
      <formula>B396/#REF!&gt;1</formula>
    </cfRule>
  </conditionalFormatting>
  <conditionalFormatting sqref="B396">
    <cfRule type="expression" dxfId="193" priority="691">
      <formula>B396/#REF!&lt;1</formula>
    </cfRule>
  </conditionalFormatting>
  <conditionalFormatting sqref="C431">
    <cfRule type="cellIs" dxfId="192" priority="692" operator="lessThan">
      <formula>0</formula>
    </cfRule>
  </conditionalFormatting>
  <conditionalFormatting sqref="D431:N431">
    <cfRule type="cellIs" dxfId="191" priority="693" operator="lessThan">
      <formula>0</formula>
    </cfRule>
  </conditionalFormatting>
  <conditionalFormatting sqref="C431">
    <cfRule type="expression" dxfId="190" priority="694">
      <formula>C431/B431&gt;1</formula>
    </cfRule>
  </conditionalFormatting>
  <conditionalFormatting sqref="C431">
    <cfRule type="expression" dxfId="189" priority="695">
      <formula>C431/B431&lt;1</formula>
    </cfRule>
  </conditionalFormatting>
  <conditionalFormatting sqref="D431:N431">
    <cfRule type="expression" dxfId="188" priority="696">
      <formula>D431/C431&gt;1</formula>
    </cfRule>
  </conditionalFormatting>
  <conditionalFormatting sqref="D431:N431">
    <cfRule type="expression" dxfId="187" priority="697">
      <formula>D431/C431&lt;1</formula>
    </cfRule>
  </conditionalFormatting>
  <conditionalFormatting sqref="B431">
    <cfRule type="cellIs" dxfId="186" priority="698" operator="lessThan">
      <formula>0</formula>
    </cfRule>
  </conditionalFormatting>
  <conditionalFormatting sqref="B431">
    <cfRule type="expression" dxfId="185" priority="699">
      <formula>B431/#REF!&gt;1</formula>
    </cfRule>
  </conditionalFormatting>
  <conditionalFormatting sqref="B431">
    <cfRule type="expression" dxfId="184" priority="700">
      <formula>B431/#REF!&lt;1</formula>
    </cfRule>
  </conditionalFormatting>
  <conditionalFormatting sqref="C472:N472">
    <cfRule type="cellIs" dxfId="183" priority="701" operator="lessThan">
      <formula>0</formula>
    </cfRule>
  </conditionalFormatting>
  <conditionalFormatting sqref="C517:N517">
    <cfRule type="expression" dxfId="182" priority="702">
      <formula>C517/B517&gt;1</formula>
    </cfRule>
  </conditionalFormatting>
  <conditionalFormatting sqref="C517:N517">
    <cfRule type="expression" dxfId="181" priority="703">
      <formula>C517/B517&lt;1</formula>
    </cfRule>
  </conditionalFormatting>
  <conditionalFormatting sqref="I456:N456">
    <cfRule type="cellIs" dxfId="180" priority="704" operator="lessThan">
      <formula>0</formula>
    </cfRule>
  </conditionalFormatting>
  <conditionalFormatting sqref="I456:N456">
    <cfRule type="expression" dxfId="179" priority="705">
      <formula>I456/H456&gt;1</formula>
    </cfRule>
  </conditionalFormatting>
  <conditionalFormatting sqref="I456:N456">
    <cfRule type="expression" dxfId="178" priority="706">
      <formula>I456/H456&lt;1</formula>
    </cfRule>
  </conditionalFormatting>
  <conditionalFormatting sqref="I464:N464">
    <cfRule type="cellIs" dxfId="177" priority="707" operator="lessThan">
      <formula>0</formula>
    </cfRule>
  </conditionalFormatting>
  <conditionalFormatting sqref="I464:N464">
    <cfRule type="expression" dxfId="176" priority="708">
      <formula>I464/H464&gt;1</formula>
    </cfRule>
  </conditionalFormatting>
  <conditionalFormatting sqref="I464:N464">
    <cfRule type="expression" dxfId="175" priority="709">
      <formula>I464/H464&lt;1</formula>
    </cfRule>
  </conditionalFormatting>
  <conditionalFormatting sqref="B479:N479">
    <cfRule type="cellIs" dxfId="174" priority="710" operator="lessThan">
      <formula>0</formula>
    </cfRule>
  </conditionalFormatting>
  <conditionalFormatting sqref="B479:N479">
    <cfRule type="expression" dxfId="173" priority="711">
      <formula>B479/A479&gt;1</formula>
    </cfRule>
  </conditionalFormatting>
  <conditionalFormatting sqref="B479:N479">
    <cfRule type="expression" dxfId="172" priority="712">
      <formula>B479/A479&lt;1</formula>
    </cfRule>
  </conditionalFormatting>
  <conditionalFormatting sqref="B493:N493">
    <cfRule type="cellIs" dxfId="171" priority="713" operator="lessThan">
      <formula>0</formula>
    </cfRule>
  </conditionalFormatting>
  <conditionalFormatting sqref="B493:N493">
    <cfRule type="expression" dxfId="170" priority="714">
      <formula>B493/A493&gt;1</formula>
    </cfRule>
  </conditionalFormatting>
  <conditionalFormatting sqref="B493:N493">
    <cfRule type="expression" dxfId="169" priority="715">
      <formula>B493/A493&lt;1</formula>
    </cfRule>
  </conditionalFormatting>
  <conditionalFormatting sqref="N522">
    <cfRule type="cellIs" dxfId="168" priority="716" operator="lessThan">
      <formula>0</formula>
    </cfRule>
  </conditionalFormatting>
  <conditionalFormatting sqref="C486:N486">
    <cfRule type="expression" dxfId="167" priority="717">
      <formula>C486/B486&gt;1</formula>
    </cfRule>
  </conditionalFormatting>
  <conditionalFormatting sqref="C486:N486">
    <cfRule type="expression" dxfId="166" priority="718">
      <formula>C486/B486&lt;1</formula>
    </cfRule>
  </conditionalFormatting>
  <conditionalFormatting sqref="C441:N441">
    <cfRule type="expression" dxfId="165" priority="719">
      <formula>C441/B441&gt;1</formula>
    </cfRule>
  </conditionalFormatting>
  <conditionalFormatting sqref="C441:N441">
    <cfRule type="expression" dxfId="164" priority="720">
      <formula>C441/B441&lt;1</formula>
    </cfRule>
  </conditionalFormatting>
  <conditionalFormatting sqref="C560:N561">
    <cfRule type="cellIs" dxfId="163" priority="721" operator="lessThan">
      <formula>0</formula>
    </cfRule>
  </conditionalFormatting>
  <conditionalFormatting sqref="C472:N472">
    <cfRule type="expression" dxfId="162" priority="722">
      <formula>C472/B472&gt;1</formula>
    </cfRule>
  </conditionalFormatting>
  <conditionalFormatting sqref="C472:N472">
    <cfRule type="expression" dxfId="161" priority="723">
      <formula>C472/B472&lt;1</formula>
    </cfRule>
  </conditionalFormatting>
  <conditionalFormatting sqref="C501:N501">
    <cfRule type="cellIs" dxfId="160" priority="724" operator="lessThan">
      <formula>0</formula>
    </cfRule>
  </conditionalFormatting>
  <conditionalFormatting sqref="C522:M522">
    <cfRule type="expression" dxfId="159" priority="725">
      <formula>C522/B522&gt;1</formula>
    </cfRule>
  </conditionalFormatting>
  <conditionalFormatting sqref="C522:M522">
    <cfRule type="expression" dxfId="158" priority="726">
      <formula>C522/B522&lt;1</formula>
    </cfRule>
  </conditionalFormatting>
  <conditionalFormatting sqref="C517:N517">
    <cfRule type="cellIs" dxfId="157" priority="727" operator="lessThan">
      <formula>0</formula>
    </cfRule>
  </conditionalFormatting>
  <conditionalFormatting sqref="N522">
    <cfRule type="expression" dxfId="156" priority="728">
      <formula>N522/M522&gt;1</formula>
    </cfRule>
  </conditionalFormatting>
  <conditionalFormatting sqref="N522">
    <cfRule type="expression" dxfId="155" priority="729">
      <formula>N522/M522&lt;1</formula>
    </cfRule>
  </conditionalFormatting>
  <conditionalFormatting sqref="C522:M522">
    <cfRule type="cellIs" dxfId="154" priority="730" operator="lessThan">
      <formula>0</formula>
    </cfRule>
  </conditionalFormatting>
  <conditionalFormatting sqref="C522:M522">
    <cfRule type="cellIs" dxfId="153" priority="731" operator="lessThan">
      <formula>0</formula>
    </cfRule>
  </conditionalFormatting>
  <conditionalFormatting sqref="B486">
    <cfRule type="cellIs" dxfId="152" priority="732" operator="lessThan">
      <formula>0</formula>
    </cfRule>
  </conditionalFormatting>
  <conditionalFormatting sqref="B486">
    <cfRule type="expression" dxfId="151" priority="733">
      <formula>B486/#REF!&gt;1</formula>
    </cfRule>
  </conditionalFormatting>
  <conditionalFormatting sqref="B486">
    <cfRule type="expression" dxfId="150" priority="734">
      <formula>B486/#REF!&lt;1</formula>
    </cfRule>
  </conditionalFormatting>
  <conditionalFormatting sqref="C486:N486">
    <cfRule type="cellIs" dxfId="149" priority="735" operator="lessThan">
      <formula>0</formula>
    </cfRule>
  </conditionalFormatting>
  <conditionalFormatting sqref="C560:N561">
    <cfRule type="expression" dxfId="148" priority="736">
      <formula>C560/B560&gt;1</formula>
    </cfRule>
  </conditionalFormatting>
  <conditionalFormatting sqref="C560:N561">
    <cfRule type="expression" dxfId="147" priority="737">
      <formula>C560/B560&lt;1</formula>
    </cfRule>
  </conditionalFormatting>
  <conditionalFormatting sqref="C517:N517">
    <cfRule type="cellIs" dxfId="146" priority="738" operator="lessThan">
      <formula>0</formula>
    </cfRule>
  </conditionalFormatting>
  <conditionalFormatting sqref="C501:N501">
    <cfRule type="expression" dxfId="145" priority="739">
      <formula>C501/B501&gt;1</formula>
    </cfRule>
  </conditionalFormatting>
  <conditionalFormatting sqref="C501:N501">
    <cfRule type="expression" dxfId="144" priority="740">
      <formula>C501/B501&lt;1</formula>
    </cfRule>
  </conditionalFormatting>
  <conditionalFormatting sqref="C517:N517">
    <cfRule type="cellIs" dxfId="143" priority="741" operator="lessThan">
      <formula>0</formula>
    </cfRule>
  </conditionalFormatting>
  <conditionalFormatting sqref="N522">
    <cfRule type="cellIs" dxfId="142" priority="742" operator="lessThan">
      <formula>0</formula>
    </cfRule>
  </conditionalFormatting>
  <conditionalFormatting sqref="C522:M522">
    <cfRule type="cellIs" dxfId="141" priority="743" operator="lessThan">
      <formula>0</formula>
    </cfRule>
  </conditionalFormatting>
  <conditionalFormatting sqref="N522">
    <cfRule type="cellIs" dxfId="140" priority="744" operator="lessThan">
      <formula>0</formula>
    </cfRule>
  </conditionalFormatting>
  <conditionalFormatting sqref="B616:N619">
    <cfRule type="cellIs" dxfId="139" priority="745" operator="lessThan">
      <formula>0</formula>
    </cfRule>
  </conditionalFormatting>
  <conditionalFormatting sqref="I618:P618 O616:P617 O619:P619">
    <cfRule type="cellIs" dxfId="138" priority="746" operator="lessThan">
      <formula>0</formula>
    </cfRule>
  </conditionalFormatting>
  <conditionalFormatting sqref="B620:N623">
    <cfRule type="cellIs" dxfId="137" priority="747" operator="lessThan">
      <formula>0</formula>
    </cfRule>
  </conditionalFormatting>
  <conditionalFormatting sqref="I622:P622 O620:P621 O623:P623">
    <cfRule type="cellIs" dxfId="136" priority="748" operator="lessThan">
      <formula>0</formula>
    </cfRule>
  </conditionalFormatting>
  <conditionalFormatting sqref="B628:N631">
    <cfRule type="cellIs" dxfId="135" priority="749" operator="lessThan">
      <formula>0</formula>
    </cfRule>
  </conditionalFormatting>
  <conditionalFormatting sqref="I630:P630 O628:P629 O631:P631">
    <cfRule type="cellIs" dxfId="134" priority="750" operator="lessThan">
      <formula>0</formula>
    </cfRule>
  </conditionalFormatting>
  <conditionalFormatting sqref="B632:N635">
    <cfRule type="cellIs" dxfId="133" priority="751" operator="lessThan">
      <formula>0</formula>
    </cfRule>
  </conditionalFormatting>
  <conditionalFormatting sqref="I634:P634 O632:P633 O635:P635">
    <cfRule type="cellIs" dxfId="132" priority="752" operator="lessThan">
      <formula>0</formula>
    </cfRule>
  </conditionalFormatting>
  <conditionalFormatting sqref="O570">
    <cfRule type="cellIs" dxfId="131" priority="753" operator="lessThan">
      <formula>0</formula>
    </cfRule>
  </conditionalFormatting>
  <conditionalFormatting sqref="J455:N455">
    <cfRule type="cellIs" dxfId="130" priority="754" operator="lessThan">
      <formula>0</formula>
    </cfRule>
  </conditionalFormatting>
  <conditionalFormatting sqref="C455:I455 C451:C454">
    <cfRule type="cellIs" dxfId="129" priority="755" operator="lessThan">
      <formula>0</formula>
    </cfRule>
  </conditionalFormatting>
  <conditionalFormatting sqref="C455:M455">
    <cfRule type="cellIs" dxfId="128" priority="756" operator="lessThan">
      <formula>0</formula>
    </cfRule>
  </conditionalFormatting>
  <conditionalFormatting sqref="C451:C454">
    <cfRule type="expression" dxfId="127" priority="757">
      <formula>C451/B451&gt;1</formula>
    </cfRule>
  </conditionalFormatting>
  <conditionalFormatting sqref="C451:C454">
    <cfRule type="expression" dxfId="126" priority="758">
      <formula>C451/B451&lt;1</formula>
    </cfRule>
  </conditionalFormatting>
  <conditionalFormatting sqref="D451:N454">
    <cfRule type="cellIs" dxfId="125" priority="759" operator="lessThan">
      <formula>0</formula>
    </cfRule>
  </conditionalFormatting>
  <conditionalFormatting sqref="D451:N454">
    <cfRule type="expression" dxfId="124" priority="760">
      <formula>D451/C451&gt;1</formula>
    </cfRule>
  </conditionalFormatting>
  <conditionalFormatting sqref="D451:N454">
    <cfRule type="expression" dxfId="123" priority="761">
      <formula>D451/C451&lt;1</formula>
    </cfRule>
  </conditionalFormatting>
  <conditionalFormatting sqref="C455:N455">
    <cfRule type="cellIs" dxfId="122" priority="762" operator="lessThan">
      <formula>0</formula>
    </cfRule>
  </conditionalFormatting>
  <conditionalFormatting sqref="C455:N455">
    <cfRule type="expression" dxfId="121" priority="763">
      <formula>C455/B455&gt;1</formula>
    </cfRule>
  </conditionalFormatting>
  <conditionalFormatting sqref="C455:N455">
    <cfRule type="expression" dxfId="120" priority="764">
      <formula>C455/B455&lt;1</formula>
    </cfRule>
  </conditionalFormatting>
  <conditionalFormatting sqref="B435">
    <cfRule type="cellIs" dxfId="119" priority="765" operator="lessThan">
      <formula>0</formula>
    </cfRule>
  </conditionalFormatting>
  <conditionalFormatting sqref="P425">
    <cfRule type="cellIs" dxfId="118" priority="766" operator="lessThan">
      <formula>0</formula>
    </cfRule>
  </conditionalFormatting>
  <conditionalFormatting sqref="B397:N397">
    <cfRule type="cellIs" dxfId="117" priority="767" operator="lessThan">
      <formula>0</formula>
    </cfRule>
  </conditionalFormatting>
  <conditionalFormatting sqref="P433">
    <cfRule type="cellIs" dxfId="116" priority="768" operator="lessThan">
      <formula>0</formula>
    </cfRule>
  </conditionalFormatting>
  <conditionalFormatting sqref="O425">
    <cfRule type="cellIs" dxfId="115" priority="769" operator="lessThan">
      <formula>0</formula>
    </cfRule>
  </conditionalFormatting>
  <conditionalFormatting sqref="B425:N425">
    <cfRule type="cellIs" dxfId="114" priority="770" operator="lessThan">
      <formula>0</formula>
    </cfRule>
  </conditionalFormatting>
  <conditionalFormatting sqref="O433">
    <cfRule type="cellIs" dxfId="113" priority="771" operator="lessThan">
      <formula>0</formula>
    </cfRule>
  </conditionalFormatting>
  <conditionalFormatting sqref="P442">
    <cfRule type="cellIs" dxfId="112" priority="772" operator="lessThan">
      <formula>0</formula>
    </cfRule>
  </conditionalFormatting>
  <conditionalFormatting sqref="B433:N433">
    <cfRule type="cellIs" dxfId="111" priority="773" operator="lessThan">
      <formula>0</formula>
    </cfRule>
  </conditionalFormatting>
  <conditionalFormatting sqref="B442:N442">
    <cfRule type="cellIs" dxfId="110" priority="774" operator="lessThan">
      <formula>0</formula>
    </cfRule>
  </conditionalFormatting>
  <conditionalFormatting sqref="P457">
    <cfRule type="cellIs" dxfId="109" priority="775" operator="lessThan">
      <formula>0</formula>
    </cfRule>
  </conditionalFormatting>
  <conditionalFormatting sqref="O442">
    <cfRule type="cellIs" dxfId="108" priority="776" operator="lessThan">
      <formula>0</formula>
    </cfRule>
  </conditionalFormatting>
  <conditionalFormatting sqref="B457:N457">
    <cfRule type="cellIs" dxfId="107" priority="777" operator="lessThan">
      <formula>0</formula>
    </cfRule>
  </conditionalFormatting>
  <conditionalFormatting sqref="P465">
    <cfRule type="cellIs" dxfId="106" priority="778" operator="lessThan">
      <formula>0</formula>
    </cfRule>
  </conditionalFormatting>
  <conditionalFormatting sqref="O457">
    <cfRule type="cellIs" dxfId="105" priority="779" operator="lessThan">
      <formula>0</formula>
    </cfRule>
  </conditionalFormatting>
  <conditionalFormatting sqref="P494">
    <cfRule type="cellIs" dxfId="104" priority="780" operator="lessThan">
      <formula>0</formula>
    </cfRule>
  </conditionalFormatting>
  <conditionalFormatting sqref="O465">
    <cfRule type="cellIs" dxfId="103" priority="781" operator="lessThan">
      <formula>0</formula>
    </cfRule>
  </conditionalFormatting>
  <conditionalFormatting sqref="B465:N465">
    <cfRule type="cellIs" dxfId="102" priority="782" operator="lessThan">
      <formula>0</formula>
    </cfRule>
  </conditionalFormatting>
  <conditionalFormatting sqref="O494">
    <cfRule type="cellIs" dxfId="101" priority="783" operator="lessThan">
      <formula>0</formula>
    </cfRule>
  </conditionalFormatting>
  <conditionalFormatting sqref="B494:N494">
    <cfRule type="cellIs" dxfId="100" priority="784" operator="lessThan">
      <formula>0</formula>
    </cfRule>
  </conditionalFormatting>
  <conditionalFormatting sqref="N327">
    <cfRule type="cellIs" dxfId="99" priority="785" operator="lessThan">
      <formula>0</formula>
    </cfRule>
  </conditionalFormatting>
  <conditionalFormatting sqref="P399:P404 O398:P398 B398">
    <cfRule type="cellIs" dxfId="98" priority="786" operator="lessThan">
      <formula>0</formula>
    </cfRule>
  </conditionalFormatting>
  <conditionalFormatting sqref="C399:C402">
    <cfRule type="cellIs" dxfId="97" priority="787" operator="lessThan">
      <formula>0</formula>
    </cfRule>
  </conditionalFormatting>
  <conditionalFormatting sqref="B563:G563">
    <cfRule type="cellIs" dxfId="96" priority="788" operator="lessThan">
      <formula>0</formula>
    </cfRule>
  </conditionalFormatting>
  <conditionalFormatting sqref="O399:O402">
    <cfRule type="cellIs" dxfId="95" priority="789" operator="lessThan">
      <formula>0</formula>
    </cfRule>
  </conditionalFormatting>
  <conditionalFormatting sqref="B399:B402">
    <cfRule type="cellIs" dxfId="94" priority="790" operator="lessThan">
      <formula>0</formula>
    </cfRule>
  </conditionalFormatting>
  <conditionalFormatting sqref="B403">
    <cfRule type="cellIs" dxfId="93" priority="791" operator="lessThan">
      <formula>0</formula>
    </cfRule>
  </conditionalFormatting>
  <conditionalFormatting sqref="D399:N402">
    <cfRule type="cellIs" dxfId="92" priority="792" operator="lessThan">
      <formula>0</formula>
    </cfRule>
  </conditionalFormatting>
  <conditionalFormatting sqref="D403:N403">
    <cfRule type="cellIs" dxfId="91" priority="793" operator="lessThan">
      <formula>0</formula>
    </cfRule>
  </conditionalFormatting>
  <conditionalFormatting sqref="O403:O404">
    <cfRule type="cellIs" dxfId="90" priority="794" operator="lessThan">
      <formula>0</formula>
    </cfRule>
  </conditionalFormatting>
  <conditionalFormatting sqref="C403">
    <cfRule type="cellIs" dxfId="89" priority="795" operator="lessThan">
      <formula>0</formula>
    </cfRule>
  </conditionalFormatting>
  <conditionalFormatting sqref="C399:C402">
    <cfRule type="expression" dxfId="88" priority="796">
      <formula>C399/B399&gt;1</formula>
    </cfRule>
  </conditionalFormatting>
  <conditionalFormatting sqref="C399:C402">
    <cfRule type="expression" dxfId="87" priority="797">
      <formula>C399/B399&lt;1</formula>
    </cfRule>
  </conditionalFormatting>
  <conditionalFormatting sqref="D399:N402">
    <cfRule type="expression" dxfId="86" priority="798">
      <formula>D399/C399&gt;1</formula>
    </cfRule>
  </conditionalFormatting>
  <conditionalFormatting sqref="D399:N402">
    <cfRule type="expression" dxfId="85" priority="799">
      <formula>D399/C399&lt;1</formula>
    </cfRule>
  </conditionalFormatting>
  <conditionalFormatting sqref="B399:B402">
    <cfRule type="expression" dxfId="84" priority="800">
      <formula>B399/#REF!&gt;1</formula>
    </cfRule>
  </conditionalFormatting>
  <conditionalFormatting sqref="B399:B402">
    <cfRule type="expression" dxfId="83" priority="801">
      <formula>B399/#REF!&lt;1</formula>
    </cfRule>
  </conditionalFormatting>
  <conditionalFormatting sqref="C403">
    <cfRule type="expression" dxfId="82" priority="802">
      <formula>C403/B403&gt;1</formula>
    </cfRule>
  </conditionalFormatting>
  <conditionalFormatting sqref="C403">
    <cfRule type="expression" dxfId="81" priority="803">
      <formula>C403/B403&lt;1</formula>
    </cfRule>
  </conditionalFormatting>
  <conditionalFormatting sqref="D403:N403">
    <cfRule type="expression" dxfId="80" priority="804">
      <formula>D403/C403&gt;1</formula>
    </cfRule>
  </conditionalFormatting>
  <conditionalFormatting sqref="D403:N403">
    <cfRule type="expression" dxfId="79" priority="805">
      <formula>D403/C403&lt;1</formula>
    </cfRule>
  </conditionalFormatting>
  <conditionalFormatting sqref="B403">
    <cfRule type="expression" dxfId="78" priority="806">
      <formula>B403/#REF!&gt;1</formula>
    </cfRule>
  </conditionalFormatting>
  <conditionalFormatting sqref="B403">
    <cfRule type="expression" dxfId="77" priority="807">
      <formula>B403/#REF!&lt;1</formula>
    </cfRule>
  </conditionalFormatting>
  <conditionalFormatting sqref="B404:N404">
    <cfRule type="cellIs" dxfId="76" priority="808" operator="lessThan">
      <formula>0</formula>
    </cfRule>
  </conditionalFormatting>
  <conditionalFormatting sqref="B563:N563">
    <cfRule type="cellIs" dxfId="75" priority="809" operator="lessThan">
      <formula>0</formula>
    </cfRule>
  </conditionalFormatting>
  <conditionalFormatting sqref="B466">
    <cfRule type="cellIs" dxfId="74" priority="810" operator="lessThan">
      <formula>0</formula>
    </cfRule>
  </conditionalFormatting>
  <conditionalFormatting sqref="B588 B590:B591 D589:G589 D590:H591 D588:H588">
    <cfRule type="cellIs" dxfId="73" priority="811" operator="lessThan">
      <formula>0</formula>
    </cfRule>
  </conditionalFormatting>
  <conditionalFormatting sqref="O588:P591">
    <cfRule type="cellIs" dxfId="72" priority="812" operator="lessThan">
      <formula>0</formula>
    </cfRule>
  </conditionalFormatting>
  <conditionalFormatting sqref="H589 I588:N591">
    <cfRule type="cellIs" dxfId="71" priority="813" operator="lessThan">
      <formula>0</formula>
    </cfRule>
  </conditionalFormatting>
  <conditionalFormatting sqref="I590:N590">
    <cfRule type="cellIs" dxfId="70" priority="814" operator="lessThan">
      <formula>0</formula>
    </cfRule>
  </conditionalFormatting>
  <conditionalFormatting sqref="B612:H612 B614:H615 B613:G613">
    <cfRule type="cellIs" dxfId="69" priority="815" operator="lessThan">
      <formula>0</formula>
    </cfRule>
  </conditionalFormatting>
  <conditionalFormatting sqref="O612:P615">
    <cfRule type="cellIs" dxfId="68" priority="816" operator="lessThan">
      <formula>0</formula>
    </cfRule>
  </conditionalFormatting>
  <conditionalFormatting sqref="H613 I612:N615">
    <cfRule type="cellIs" dxfId="67" priority="817" operator="lessThan">
      <formula>0</formula>
    </cfRule>
  </conditionalFormatting>
  <conditionalFormatting sqref="I614:N614">
    <cfRule type="cellIs" dxfId="66" priority="818" operator="lessThan">
      <formula>0</formula>
    </cfRule>
  </conditionalFormatting>
  <conditionalFormatting sqref="B589">
    <cfRule type="cellIs" dxfId="65" priority="819" operator="lessThan">
      <formula>0</formula>
    </cfRule>
  </conditionalFormatting>
  <conditionalFormatting sqref="C588:C591">
    <cfRule type="cellIs" dxfId="64" priority="820" operator="lessThan">
      <formula>0</formula>
    </cfRule>
  </conditionalFormatting>
  <conditionalFormatting sqref="C590">
    <cfRule type="cellIs" dxfId="63" priority="821" operator="lessThan">
      <formula>0</formula>
    </cfRule>
  </conditionalFormatting>
  <conditionalFormatting sqref="B592 B594:B595 D593:G593 D594:H595 D592:H592">
    <cfRule type="cellIs" dxfId="62" priority="822" operator="lessThan">
      <formula>0</formula>
    </cfRule>
  </conditionalFormatting>
  <conditionalFormatting sqref="O592:P595">
    <cfRule type="cellIs" dxfId="61" priority="823" operator="lessThan">
      <formula>0</formula>
    </cfRule>
  </conditionalFormatting>
  <conditionalFormatting sqref="H593 I592:N595">
    <cfRule type="cellIs" dxfId="60" priority="824" operator="lessThan">
      <formula>0</formula>
    </cfRule>
  </conditionalFormatting>
  <conditionalFormatting sqref="I594:N594">
    <cfRule type="cellIs" dxfId="59" priority="825" operator="lessThan">
      <formula>0</formula>
    </cfRule>
  </conditionalFormatting>
  <conditionalFormatting sqref="B593">
    <cfRule type="cellIs" dxfId="58" priority="826" operator="lessThan">
      <formula>0</formula>
    </cfRule>
  </conditionalFormatting>
  <conditionalFormatting sqref="C592:C595">
    <cfRule type="cellIs" dxfId="57" priority="827" operator="lessThan">
      <formula>0</formula>
    </cfRule>
  </conditionalFormatting>
  <conditionalFormatting sqref="C594">
    <cfRule type="cellIs" dxfId="56" priority="828" operator="lessThan">
      <formula>0</formula>
    </cfRule>
  </conditionalFormatting>
  <conditionalFormatting sqref="B596 B598:B599 D597:G597 D598:H599 D596:H596">
    <cfRule type="cellIs" dxfId="55" priority="829" operator="lessThan">
      <formula>0</formula>
    </cfRule>
  </conditionalFormatting>
  <conditionalFormatting sqref="O596:P599">
    <cfRule type="cellIs" dxfId="54" priority="830" operator="lessThan">
      <formula>0</formula>
    </cfRule>
  </conditionalFormatting>
  <conditionalFormatting sqref="H597 I596:N599">
    <cfRule type="cellIs" dxfId="53" priority="831" operator="lessThan">
      <formula>0</formula>
    </cfRule>
  </conditionalFormatting>
  <conditionalFormatting sqref="I598:N598">
    <cfRule type="cellIs" dxfId="52" priority="832" operator="lessThan">
      <formula>0</formula>
    </cfRule>
  </conditionalFormatting>
  <conditionalFormatting sqref="B597">
    <cfRule type="cellIs" dxfId="51" priority="833" operator="lessThan">
      <formula>0</formula>
    </cfRule>
  </conditionalFormatting>
  <conditionalFormatting sqref="C596:C599">
    <cfRule type="cellIs" dxfId="50" priority="834" operator="lessThan">
      <formula>0</formula>
    </cfRule>
  </conditionalFormatting>
  <conditionalFormatting sqref="C598">
    <cfRule type="cellIs" dxfId="49" priority="835" operator="lessThan">
      <formula>0</formula>
    </cfRule>
  </conditionalFormatting>
  <conditionalFormatting sqref="B600 B602:B603 D601:G601 D602:H603 D600:H600">
    <cfRule type="cellIs" dxfId="48" priority="836" operator="lessThan">
      <formula>0</formula>
    </cfRule>
  </conditionalFormatting>
  <conditionalFormatting sqref="O600:P603">
    <cfRule type="cellIs" dxfId="47" priority="837" operator="lessThan">
      <formula>0</formula>
    </cfRule>
  </conditionalFormatting>
  <conditionalFormatting sqref="H601 I600:N603">
    <cfRule type="cellIs" dxfId="46" priority="838" operator="lessThan">
      <formula>0</formula>
    </cfRule>
  </conditionalFormatting>
  <conditionalFormatting sqref="I602:N602">
    <cfRule type="cellIs" dxfId="45" priority="839" operator="lessThan">
      <formula>0</formula>
    </cfRule>
  </conditionalFormatting>
  <conditionalFormatting sqref="B601">
    <cfRule type="cellIs" dxfId="44" priority="840" operator="lessThan">
      <formula>0</formula>
    </cfRule>
  </conditionalFormatting>
  <conditionalFormatting sqref="C600:C603">
    <cfRule type="cellIs" dxfId="43" priority="841" operator="lessThan">
      <formula>0</formula>
    </cfRule>
  </conditionalFormatting>
  <conditionalFormatting sqref="C602">
    <cfRule type="cellIs" dxfId="42" priority="842" operator="lessThan">
      <formula>0</formula>
    </cfRule>
  </conditionalFormatting>
  <conditionalFormatting sqref="B604 B606:B607 D605:G605 D606:H607 D604:H604">
    <cfRule type="cellIs" dxfId="41" priority="843" operator="lessThan">
      <formula>0</formula>
    </cfRule>
  </conditionalFormatting>
  <conditionalFormatting sqref="O604:P607">
    <cfRule type="cellIs" dxfId="40" priority="844" operator="lessThan">
      <formula>0</formula>
    </cfRule>
  </conditionalFormatting>
  <conditionalFormatting sqref="H605 I604:N607">
    <cfRule type="cellIs" dxfId="39" priority="845" operator="lessThan">
      <formula>0</formula>
    </cfRule>
  </conditionalFormatting>
  <conditionalFormatting sqref="I606:N606">
    <cfRule type="cellIs" dxfId="38" priority="846" operator="lessThan">
      <formula>0</formula>
    </cfRule>
  </conditionalFormatting>
  <conditionalFormatting sqref="B605">
    <cfRule type="cellIs" dxfId="37" priority="847" operator="lessThan">
      <formula>0</formula>
    </cfRule>
  </conditionalFormatting>
  <conditionalFormatting sqref="C604:C607">
    <cfRule type="cellIs" dxfId="36" priority="848" operator="lessThan">
      <formula>0</formula>
    </cfRule>
  </conditionalFormatting>
  <conditionalFormatting sqref="C606">
    <cfRule type="cellIs" dxfId="35" priority="849" operator="lessThan">
      <formula>0</formula>
    </cfRule>
  </conditionalFormatting>
  <conditionalFormatting sqref="B608 B610:B611 D609:G609 D610:H611 D608:H608">
    <cfRule type="cellIs" dxfId="34" priority="850" operator="lessThan">
      <formula>0</formula>
    </cfRule>
  </conditionalFormatting>
  <conditionalFormatting sqref="O608:P611">
    <cfRule type="cellIs" dxfId="33" priority="851" operator="lessThan">
      <formula>0</formula>
    </cfRule>
  </conditionalFormatting>
  <conditionalFormatting sqref="H609 I608:N611">
    <cfRule type="cellIs" dxfId="32" priority="852" operator="lessThan">
      <formula>0</formula>
    </cfRule>
  </conditionalFormatting>
  <conditionalFormatting sqref="I610:N610">
    <cfRule type="cellIs" dxfId="31" priority="853" operator="lessThan">
      <formula>0</formula>
    </cfRule>
  </conditionalFormatting>
  <conditionalFormatting sqref="B609">
    <cfRule type="cellIs" dxfId="30" priority="854" operator="lessThan">
      <formula>0</formula>
    </cfRule>
  </conditionalFormatting>
  <conditionalFormatting sqref="C608:C611">
    <cfRule type="cellIs" dxfId="29" priority="855" operator="lessThan">
      <formula>0</formula>
    </cfRule>
  </conditionalFormatting>
  <conditionalFormatting sqref="C610">
    <cfRule type="cellIs" dxfId="28" priority="856" operator="lessThan">
      <formula>0</formula>
    </cfRule>
  </conditionalFormatting>
  <conditionalFormatting sqref="D645:L645 N645 Q639:AC640 D639:H640 O639:O640 Q646:AC646 D646:H646 O646 Q652:AC652 D652:H652 O652 Q658:AC658 D658:H658 O658 Q664:AC664 D664:H664 O664 Q670:AC670 D670:H670 O670 D641:N644 D653:N657 D659:N663 D665:N669 D676:AC676 Q677:AC677 O677 Q685:AC685 O685 Q705:AC705 D677:H677 D685:H685 D705 H705 D678:AC684 P641:AC645 D647:N651 P647:AC651 P653:AC657 P659:AC663 P665:AC669 D671:N675 P671:AC675 D686:AC690 D698:AC704">
    <cfRule type="cellIs" dxfId="27" priority="857" operator="lessThan">
      <formula>0</formula>
    </cfRule>
  </conditionalFormatting>
  <conditionalFormatting sqref="O666:O669">
    <cfRule type="cellIs" dxfId="26" priority="858" operator="lessThan">
      <formula>0</formula>
    </cfRule>
  </conditionalFormatting>
  <conditionalFormatting sqref="O641">
    <cfRule type="cellIs" dxfId="25" priority="859" operator="lessThan">
      <formula>0</formula>
    </cfRule>
  </conditionalFormatting>
  <conditionalFormatting sqref="O653">
    <cfRule type="cellIs" dxfId="24" priority="860" operator="lessThan">
      <formula>0</formula>
    </cfRule>
  </conditionalFormatting>
  <conditionalFormatting sqref="O642:O645">
    <cfRule type="cellIs" dxfId="23" priority="861" operator="lessThan">
      <formula>0</formula>
    </cfRule>
  </conditionalFormatting>
  <conditionalFormatting sqref="O654:O657">
    <cfRule type="cellIs" dxfId="22" priority="862" operator="lessThan">
      <formula>0</formula>
    </cfRule>
  </conditionalFormatting>
  <conditionalFormatting sqref="O665">
    <cfRule type="cellIs" dxfId="21" priority="863" operator="lessThan">
      <formula>0</formula>
    </cfRule>
  </conditionalFormatting>
  <conditionalFormatting sqref="Q691:AC691 D691:F691 D692:AC697">
    <cfRule type="cellIs" dxfId="20" priority="864" operator="lessThan">
      <formula>0</formula>
    </cfRule>
  </conditionalFormatting>
  <conditionalFormatting sqref="O648:O651">
    <cfRule type="cellIs" dxfId="19" priority="865" operator="lessThan">
      <formula>0</formula>
    </cfRule>
  </conditionalFormatting>
  <conditionalFormatting sqref="O660:O663">
    <cfRule type="cellIs" dxfId="18" priority="866" operator="lessThan">
      <formula>0</formula>
    </cfRule>
  </conditionalFormatting>
  <conditionalFormatting sqref="O672:O675">
    <cfRule type="cellIs" dxfId="17" priority="867" operator="lessThan">
      <formula>0</formula>
    </cfRule>
  </conditionalFormatting>
  <conditionalFormatting sqref="O647">
    <cfRule type="cellIs" dxfId="16" priority="868" operator="lessThan">
      <formula>0</formula>
    </cfRule>
  </conditionalFormatting>
  <conditionalFormatting sqref="O659">
    <cfRule type="cellIs" dxfId="15" priority="869" operator="lessThan">
      <formula>0</formula>
    </cfRule>
  </conditionalFormatting>
  <conditionalFormatting sqref="O671">
    <cfRule type="cellIs" dxfId="14" priority="870" operator="lessThan">
      <formula>0</formula>
    </cfRule>
  </conditionalFormatting>
  <conditionalFormatting sqref="O571:O574">
    <cfRule type="cellIs" dxfId="13" priority="871" operator="lessThan">
      <formula>0</formula>
    </cfRule>
  </conditionalFormatting>
  <conditionalFormatting sqref="O411:P411 B411">
    <cfRule type="cellIs" dxfId="12" priority="872" operator="lessThan">
      <formula>0</formula>
    </cfRule>
  </conditionalFormatting>
  <conditionalFormatting sqref="P412:P416">
    <cfRule type="cellIs" dxfId="11" priority="873" operator="lessThan">
      <formula>0</formula>
    </cfRule>
  </conditionalFormatting>
  <conditionalFormatting sqref="O412:O415">
    <cfRule type="cellIs" dxfId="10" priority="874" operator="lessThan">
      <formula>0</formula>
    </cfRule>
  </conditionalFormatting>
  <conditionalFormatting sqref="G416:N416 M412:N415">
    <cfRule type="cellIs" dxfId="9" priority="875" operator="lessThan">
      <formula>0</formula>
    </cfRule>
  </conditionalFormatting>
  <conditionalFormatting sqref="G416:N416 M412:N415">
    <cfRule type="expression" dxfId="8" priority="876">
      <formula>G412/F412&gt;1</formula>
    </cfRule>
  </conditionalFormatting>
  <conditionalFormatting sqref="G416:N416 M412:N415">
    <cfRule type="expression" dxfId="7" priority="877">
      <formula>G412/F412&lt;1</formula>
    </cfRule>
  </conditionalFormatting>
  <conditionalFormatting sqref="B412:L415">
    <cfRule type="cellIs" dxfId="6" priority="878" operator="lessThan">
      <formula>0</formula>
    </cfRule>
  </conditionalFormatting>
  <conditionalFormatting sqref="B412:L415">
    <cfRule type="expression" dxfId="5" priority="879">
      <formula>B412/A412&gt;1</formula>
    </cfRule>
  </conditionalFormatting>
  <conditionalFormatting sqref="B412:L415">
    <cfRule type="expression" dxfId="4" priority="880">
      <formula>B412/A412&lt;1</formula>
    </cfRule>
  </conditionalFormatting>
  <conditionalFormatting sqref="B416:F416">
    <cfRule type="cellIs" dxfId="3" priority="881" operator="lessThan">
      <formula>0</formula>
    </cfRule>
  </conditionalFormatting>
  <conditionalFormatting sqref="B416:F416">
    <cfRule type="expression" dxfId="2" priority="882">
      <formula>B416/A416&gt;1</formula>
    </cfRule>
  </conditionalFormatting>
  <conditionalFormatting sqref="B416:F416">
    <cfRule type="expression" dxfId="1" priority="883">
      <formula>B416/A416&lt;1</formula>
    </cfRule>
  </conditionalFormatting>
  <conditionalFormatting sqref="O416">
    <cfRule type="cellIs" dxfId="0" priority="884" operator="lessThan">
      <formula>0</formula>
    </cfRule>
  </conditionalFormatting>
  <pageMargins left="0.7" right="0.7" top="0.75" bottom="0.75" header="0" footer="0"/>
  <pageSetup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6F542-3542-4F59-9D44-42147375E6AE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SAWAD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Pitiphat</dc:creator>
  <cp:lastModifiedBy>Pitiphat</cp:lastModifiedBy>
  <dcterms:created xsi:type="dcterms:W3CDTF">2020-12-21T15:43:44Z</dcterms:created>
  <dcterms:modified xsi:type="dcterms:W3CDTF">2020-12-21T15:44:40Z</dcterms:modified>
</cp:coreProperties>
</file>